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345" yWindow="525" windowWidth="19440" windowHeight="9075" tabRatio="601"/>
  </bookViews>
  <sheets>
    <sheet name="Master Fee file 032613" sheetId="20" r:id="rId1"/>
    <sheet name="Current Fee Update 110512" sheetId="1" state="hidden" r:id="rId2"/>
  </sheets>
  <definedNames>
    <definedName name="_xlnm._FilterDatabase" localSheetId="1" hidden="1">'Current Fee Update 110512'!$A$1:$X$1898</definedName>
    <definedName name="_xlnm._FilterDatabase" localSheetId="0" hidden="1">'Master Fee file 032613'!$A$1:$X$1</definedName>
    <definedName name="categories" localSheetId="0">#REF!</definedName>
    <definedName name="categories">#REF!</definedName>
    <definedName name="_xlnm.Print_Titles" localSheetId="1">'Current Fee Update 110512'!$1:$1</definedName>
    <definedName name="_xlnm.Print_Titles" localSheetId="0">'Master Fee file 032613'!$1:$1</definedName>
    <definedName name="pwe">#REF!</definedName>
  </definedNames>
  <calcPr calcId="144525"/>
</workbook>
</file>

<file path=xl/calcChain.xml><?xml version="1.0" encoding="utf-8"?>
<calcChain xmlns="http://schemas.openxmlformats.org/spreadsheetml/2006/main">
  <c r="Q1501" i="20" l="1"/>
  <c r="P1893" i="20"/>
  <c r="P1890" i="20"/>
  <c r="P1889" i="20"/>
  <c r="P1886" i="20"/>
  <c r="P1885" i="20"/>
  <c r="P1884" i="20"/>
  <c r="P1883" i="20"/>
  <c r="P1882" i="20"/>
  <c r="P1881" i="20"/>
  <c r="P1880" i="20"/>
  <c r="P1877" i="20"/>
  <c r="P1876" i="20"/>
  <c r="P1875" i="20"/>
  <c r="P1874" i="20"/>
  <c r="P1873" i="20"/>
  <c r="P1872" i="20"/>
  <c r="P1871" i="20"/>
  <c r="P1870" i="20"/>
  <c r="P1869" i="20"/>
  <c r="P1868" i="20"/>
  <c r="P1867" i="20"/>
  <c r="P1866" i="20"/>
  <c r="P1864" i="20"/>
  <c r="P1863" i="20"/>
  <c r="P1862" i="20"/>
  <c r="P1861" i="20"/>
  <c r="P1860" i="20"/>
  <c r="P1859" i="20"/>
  <c r="P1858" i="20"/>
  <c r="P1857" i="20"/>
  <c r="P1856" i="20"/>
  <c r="P1855" i="20"/>
  <c r="P1854" i="20"/>
  <c r="P1850" i="20"/>
  <c r="R1850" i="20" s="1"/>
  <c r="S1850" i="20" s="1"/>
  <c r="P1849" i="20"/>
  <c r="R1849" i="20" s="1"/>
  <c r="S1849" i="20" s="1"/>
  <c r="P1848" i="20"/>
  <c r="R1848" i="20" s="1"/>
  <c r="S1848" i="20" s="1"/>
  <c r="P1847" i="20"/>
  <c r="R1847" i="20" s="1"/>
  <c r="S1847" i="20" s="1"/>
  <c r="P1705" i="20"/>
  <c r="P1704" i="20"/>
  <c r="R1704" i="20" s="1"/>
  <c r="S1704" i="20" s="1"/>
  <c r="P1641" i="20"/>
  <c r="R1641" i="20" s="1"/>
  <c r="S1641" i="20" s="1"/>
  <c r="P1637" i="20"/>
  <c r="R1637" i="20" s="1"/>
  <c r="S1637" i="20" s="1"/>
  <c r="P1636" i="20"/>
  <c r="R1636" i="20" s="1"/>
  <c r="S1636" i="20" s="1"/>
  <c r="P1635" i="20"/>
  <c r="P1634" i="20"/>
  <c r="R1634" i="20" s="1"/>
  <c r="S1634" i="20" s="1"/>
  <c r="P1633" i="20"/>
  <c r="R1633" i="20" s="1"/>
  <c r="S1633" i="20" s="1"/>
  <c r="P1632" i="20"/>
  <c r="R1632" i="20" s="1"/>
  <c r="S1632" i="20" s="1"/>
  <c r="P1630" i="20"/>
  <c r="R1630" i="20" s="1"/>
  <c r="S1630" i="20" s="1"/>
  <c r="P1629" i="20"/>
  <c r="P1628" i="20"/>
  <c r="R1628" i="20" s="1"/>
  <c r="S1628" i="20" s="1"/>
  <c r="P1627" i="20"/>
  <c r="P1624" i="20"/>
  <c r="R1624" i="20" s="1"/>
  <c r="S1624" i="20" s="1"/>
  <c r="P1621" i="20"/>
  <c r="P1620" i="20"/>
  <c r="R1620" i="20" s="1"/>
  <c r="S1620" i="20" s="1"/>
  <c r="P1617" i="20"/>
  <c r="P1616" i="20"/>
  <c r="R1616" i="20" s="1"/>
  <c r="S1616" i="20" s="1"/>
  <c r="P1615" i="20"/>
  <c r="P1613" i="20"/>
  <c r="P1609" i="20"/>
  <c r="P1607" i="20"/>
  <c r="R1607" i="20" s="1"/>
  <c r="S1607" i="20" s="1"/>
  <c r="P1606" i="20"/>
  <c r="R1606" i="20" s="1"/>
  <c r="S1606" i="20" s="1"/>
  <c r="P1605" i="20"/>
  <c r="R1605" i="20" s="1"/>
  <c r="S1605" i="20" s="1"/>
  <c r="P1604" i="20"/>
  <c r="R1604" i="20" s="1"/>
  <c r="S1604" i="20" s="1"/>
  <c r="P1603" i="20"/>
  <c r="P1602" i="20"/>
  <c r="R1602" i="20" s="1"/>
  <c r="S1602" i="20" s="1"/>
  <c r="P1601" i="20"/>
  <c r="R1601" i="20" s="1"/>
  <c r="S1601" i="20" s="1"/>
  <c r="P1600" i="20"/>
  <c r="R1600" i="20" s="1"/>
  <c r="S1600" i="20" s="1"/>
  <c r="P1599" i="20"/>
  <c r="R1599" i="20" s="1"/>
  <c r="S1599" i="20" s="1"/>
  <c r="P1598" i="20"/>
  <c r="R1598" i="20" s="1"/>
  <c r="S1598" i="20" s="1"/>
  <c r="P1597" i="20"/>
  <c r="R1597" i="20" s="1"/>
  <c r="S1597" i="20" s="1"/>
  <c r="P1596" i="20"/>
  <c r="R1596" i="20" s="1"/>
  <c r="S1596" i="20" s="1"/>
  <c r="P1591" i="20"/>
  <c r="P1590" i="20"/>
  <c r="P1589" i="20"/>
  <c r="P1588" i="20"/>
  <c r="P1587" i="20"/>
  <c r="P1586" i="20"/>
  <c r="P1585" i="20"/>
  <c r="P1584" i="20"/>
  <c r="P1582" i="20"/>
  <c r="P1581" i="20"/>
  <c r="P1580" i="20"/>
  <c r="P1579" i="20"/>
  <c r="P1578" i="20"/>
  <c r="P1577" i="20"/>
  <c r="P1576" i="20"/>
  <c r="P1575" i="20"/>
  <c r="P1574" i="20"/>
  <c r="P1573" i="20"/>
  <c r="P1572" i="20"/>
  <c r="P1571" i="20"/>
  <c r="P1570" i="20"/>
  <c r="P1569" i="20"/>
  <c r="P1568" i="20"/>
  <c r="P1567" i="20"/>
  <c r="P1566" i="20"/>
  <c r="P1565" i="20"/>
  <c r="P1563" i="20"/>
  <c r="R1563" i="20" s="1"/>
  <c r="S1563" i="20" s="1"/>
  <c r="P1562" i="20"/>
  <c r="P1561" i="20"/>
  <c r="R1561" i="20" s="1"/>
  <c r="S1561" i="20" s="1"/>
  <c r="P1560" i="20"/>
  <c r="P1559" i="20"/>
  <c r="R1559" i="20" s="1"/>
  <c r="S1559" i="20" s="1"/>
  <c r="P1558" i="20"/>
  <c r="P1557" i="20"/>
  <c r="R1557" i="20" s="1"/>
  <c r="S1557" i="20" s="1"/>
  <c r="P1556" i="20"/>
  <c r="P1555" i="20"/>
  <c r="R1555" i="20" s="1"/>
  <c r="S1555" i="20" s="1"/>
  <c r="P1554" i="20"/>
  <c r="P1553" i="20"/>
  <c r="R1553" i="20" s="1"/>
  <c r="S1553" i="20" s="1"/>
  <c r="P1552" i="20"/>
  <c r="P1551" i="20"/>
  <c r="R1551" i="20" s="1"/>
  <c r="S1551" i="20" s="1"/>
  <c r="P1550" i="20"/>
  <c r="P1549" i="20"/>
  <c r="R1549" i="20" s="1"/>
  <c r="S1549" i="20" s="1"/>
  <c r="P1548" i="20"/>
  <c r="P1547" i="20"/>
  <c r="R1547" i="20" s="1"/>
  <c r="S1547" i="20" s="1"/>
  <c r="P1546" i="20"/>
  <c r="P1545" i="20"/>
  <c r="R1545" i="20" s="1"/>
  <c r="S1545" i="20" s="1"/>
  <c r="P1544" i="20"/>
  <c r="P1543" i="20"/>
  <c r="R1543" i="20" s="1"/>
  <c r="S1543" i="20" s="1"/>
  <c r="P1542" i="20"/>
  <c r="P1541" i="20"/>
  <c r="R1541" i="20" s="1"/>
  <c r="S1541" i="20" s="1"/>
  <c r="P1540" i="20"/>
  <c r="P1539" i="20"/>
  <c r="R1539" i="20" s="1"/>
  <c r="S1539" i="20" s="1"/>
  <c r="P1538" i="20"/>
  <c r="P1537" i="20"/>
  <c r="R1537" i="20" s="1"/>
  <c r="S1537" i="20" s="1"/>
  <c r="P1536" i="20"/>
  <c r="P1535" i="20"/>
  <c r="R1535" i="20" s="1"/>
  <c r="S1535" i="20" s="1"/>
  <c r="P1534" i="20"/>
  <c r="P1533" i="20"/>
  <c r="R1533" i="20" s="1"/>
  <c r="S1533" i="20" s="1"/>
  <c r="P1532" i="20"/>
  <c r="P1531" i="20"/>
  <c r="R1531" i="20" s="1"/>
  <c r="S1531" i="20" s="1"/>
  <c r="P1530" i="20"/>
  <c r="P1529" i="20"/>
  <c r="R1529" i="20" s="1"/>
  <c r="S1529" i="20" s="1"/>
  <c r="P1528" i="20"/>
  <c r="P1527" i="20"/>
  <c r="R1527" i="20" s="1"/>
  <c r="S1527" i="20" s="1"/>
  <c r="P1526" i="20"/>
  <c r="P1524" i="20"/>
  <c r="R1524" i="20" s="1"/>
  <c r="S1524" i="20" s="1"/>
  <c r="P1523" i="20"/>
  <c r="P1522" i="20"/>
  <c r="R1522" i="20" s="1"/>
  <c r="S1522" i="20" s="1"/>
  <c r="P1521" i="20"/>
  <c r="P1520" i="20"/>
  <c r="R1520" i="20" s="1"/>
  <c r="S1520" i="20" s="1"/>
  <c r="P1519" i="20"/>
  <c r="P1518" i="20"/>
  <c r="R1518" i="20" s="1"/>
  <c r="S1518" i="20" s="1"/>
  <c r="P1501" i="20"/>
  <c r="P1500" i="20"/>
  <c r="R1500" i="20" s="1"/>
  <c r="S1500" i="20" s="1"/>
  <c r="P1499" i="20"/>
  <c r="P1498" i="20"/>
  <c r="R1498" i="20" s="1"/>
  <c r="S1498" i="20" s="1"/>
  <c r="P1497" i="20"/>
  <c r="P1496" i="20"/>
  <c r="R1496" i="20" s="1"/>
  <c r="S1496" i="20" s="1"/>
  <c r="P1495" i="20"/>
  <c r="P1494" i="20"/>
  <c r="R1494" i="20" s="1"/>
  <c r="S1494" i="20" s="1"/>
  <c r="P1492" i="20"/>
  <c r="P1491" i="20"/>
  <c r="R1491" i="20" s="1"/>
  <c r="S1491" i="20" s="1"/>
  <c r="P1490" i="20"/>
  <c r="P1489" i="20"/>
  <c r="R1489" i="20" s="1"/>
  <c r="S1489" i="20" s="1"/>
  <c r="P1488" i="20"/>
  <c r="P1487" i="20"/>
  <c r="R1487" i="20" s="1"/>
  <c r="S1487" i="20" s="1"/>
  <c r="P1486" i="20"/>
  <c r="P1485" i="20"/>
  <c r="R1485" i="20" s="1"/>
  <c r="S1485" i="20" s="1"/>
  <c r="P1484" i="20"/>
  <c r="P1483" i="20"/>
  <c r="R1483" i="20" s="1"/>
  <c r="S1483" i="20" s="1"/>
  <c r="P1482" i="20"/>
  <c r="P1476" i="20"/>
  <c r="R1476" i="20" s="1"/>
  <c r="S1476" i="20" s="1"/>
  <c r="P1475" i="20"/>
  <c r="P1474" i="20"/>
  <c r="R1474" i="20" s="1"/>
  <c r="S1474" i="20" s="1"/>
  <c r="P1473" i="20"/>
  <c r="P1472" i="20"/>
  <c r="R1472" i="20" s="1"/>
  <c r="S1472" i="20" s="1"/>
  <c r="P1471" i="20"/>
  <c r="P1470" i="20"/>
  <c r="R1470" i="20" s="1"/>
  <c r="S1470" i="20" s="1"/>
  <c r="P1469" i="20"/>
  <c r="P1468" i="20"/>
  <c r="R1468" i="20" s="1"/>
  <c r="S1468" i="20" s="1"/>
  <c r="P1467" i="20"/>
  <c r="P1466" i="20"/>
  <c r="R1466" i="20" s="1"/>
  <c r="S1466" i="20" s="1"/>
  <c r="P1465" i="20"/>
  <c r="P1464" i="20"/>
  <c r="R1464" i="20" s="1"/>
  <c r="S1464" i="20" s="1"/>
  <c r="P1463" i="20"/>
  <c r="P1462" i="20"/>
  <c r="R1462" i="20" s="1"/>
  <c r="S1462" i="20" s="1"/>
  <c r="P1461" i="20"/>
  <c r="P1460" i="20"/>
  <c r="R1460" i="20" s="1"/>
  <c r="S1460" i="20" s="1"/>
  <c r="P1459" i="20"/>
  <c r="P1458" i="20"/>
  <c r="R1458" i="20" s="1"/>
  <c r="S1458" i="20" s="1"/>
  <c r="P1457" i="20"/>
  <c r="P1456" i="20"/>
  <c r="R1456" i="20" s="1"/>
  <c r="S1456" i="20" s="1"/>
  <c r="P1455" i="20"/>
  <c r="P1454" i="20"/>
  <c r="R1454" i="20" s="1"/>
  <c r="S1454" i="20" s="1"/>
  <c r="P1453" i="20"/>
  <c r="P1452" i="20"/>
  <c r="R1452" i="20" s="1"/>
  <c r="S1452" i="20" s="1"/>
  <c r="P1451" i="20"/>
  <c r="P1450" i="20"/>
  <c r="R1450" i="20" s="1"/>
  <c r="S1450" i="20" s="1"/>
  <c r="P1449" i="20"/>
  <c r="P1448" i="20"/>
  <c r="R1448" i="20" s="1"/>
  <c r="S1448" i="20" s="1"/>
  <c r="P1447" i="20"/>
  <c r="P1446" i="20"/>
  <c r="R1446" i="20" s="1"/>
  <c r="S1446" i="20" s="1"/>
  <c r="P1445" i="20"/>
  <c r="P1444" i="20"/>
  <c r="R1444" i="20" s="1"/>
  <c r="S1444" i="20" s="1"/>
  <c r="P1443" i="20"/>
  <c r="P1442" i="20"/>
  <c r="R1442" i="20" s="1"/>
  <c r="S1442" i="20" s="1"/>
  <c r="P1441" i="20"/>
  <c r="P1440" i="20"/>
  <c r="R1440" i="20" s="1"/>
  <c r="S1440" i="20" s="1"/>
  <c r="P1439" i="20"/>
  <c r="P1438" i="20"/>
  <c r="R1438" i="20" s="1"/>
  <c r="S1438" i="20" s="1"/>
  <c r="P1437" i="20"/>
  <c r="P1436" i="20"/>
  <c r="R1436" i="20" s="1"/>
  <c r="S1436" i="20" s="1"/>
  <c r="P1435" i="20"/>
  <c r="P1434" i="20"/>
  <c r="R1434" i="20" s="1"/>
  <c r="S1434" i="20" s="1"/>
  <c r="P1433" i="20"/>
  <c r="P1432" i="20"/>
  <c r="R1432" i="20" s="1"/>
  <c r="S1432" i="20" s="1"/>
  <c r="P1431" i="20"/>
  <c r="P1430" i="20"/>
  <c r="R1430" i="20" s="1"/>
  <c r="S1430" i="20" s="1"/>
  <c r="P1429" i="20"/>
  <c r="P1428" i="20"/>
  <c r="R1428" i="20" s="1"/>
  <c r="S1428" i="20" s="1"/>
  <c r="P1427" i="20"/>
  <c r="P1426" i="20"/>
  <c r="R1426" i="20" s="1"/>
  <c r="S1426" i="20" s="1"/>
  <c r="P1425" i="20"/>
  <c r="P1424" i="20"/>
  <c r="R1424" i="20" s="1"/>
  <c r="S1424" i="20" s="1"/>
  <c r="P1423" i="20"/>
  <c r="P1422" i="20"/>
  <c r="R1422" i="20" s="1"/>
  <c r="S1422" i="20" s="1"/>
  <c r="P1421" i="20"/>
  <c r="P1420" i="20"/>
  <c r="R1420" i="20" s="1"/>
  <c r="S1420" i="20" s="1"/>
  <c r="P1419" i="20"/>
  <c r="P1418" i="20"/>
  <c r="R1418" i="20" s="1"/>
  <c r="S1418" i="20" s="1"/>
  <c r="P1417" i="20"/>
  <c r="P1416" i="20"/>
  <c r="R1416" i="20" s="1"/>
  <c r="S1416" i="20" s="1"/>
  <c r="P1415" i="20"/>
  <c r="P1414" i="20"/>
  <c r="R1414" i="20" s="1"/>
  <c r="S1414" i="20" s="1"/>
  <c r="P1413" i="20"/>
  <c r="P1412" i="20"/>
  <c r="R1412" i="20" s="1"/>
  <c r="S1412" i="20" s="1"/>
  <c r="P1411" i="20"/>
  <c r="P1410" i="20"/>
  <c r="R1410" i="20" s="1"/>
  <c r="S1410" i="20" s="1"/>
  <c r="P1409" i="20"/>
  <c r="P1407" i="20"/>
  <c r="R1407" i="20" s="1"/>
  <c r="S1407" i="20" s="1"/>
  <c r="P1406" i="20"/>
  <c r="P1405" i="20"/>
  <c r="R1405" i="20" s="1"/>
  <c r="S1405" i="20" s="1"/>
  <c r="P1404" i="20"/>
  <c r="P1403" i="20"/>
  <c r="R1403" i="20" s="1"/>
  <c r="S1403" i="20" s="1"/>
  <c r="P1402" i="20"/>
  <c r="P1401" i="20"/>
  <c r="R1401" i="20" s="1"/>
  <c r="S1401" i="20" s="1"/>
  <c r="P1400" i="20"/>
  <c r="P1399" i="20"/>
  <c r="R1399" i="20" s="1"/>
  <c r="S1399" i="20" s="1"/>
  <c r="P1398" i="20"/>
  <c r="P1397" i="20"/>
  <c r="R1397" i="20" s="1"/>
  <c r="S1397" i="20" s="1"/>
  <c r="P1396" i="20"/>
  <c r="P1395" i="20"/>
  <c r="R1395" i="20" s="1"/>
  <c r="S1395" i="20" s="1"/>
  <c r="P1394" i="20"/>
  <c r="P1393" i="20"/>
  <c r="R1393" i="20" s="1"/>
  <c r="S1393" i="20" s="1"/>
  <c r="P1392" i="20"/>
  <c r="P1391" i="20"/>
  <c r="R1391" i="20" s="1"/>
  <c r="S1391" i="20" s="1"/>
  <c r="P1390" i="20"/>
  <c r="P1389" i="20"/>
  <c r="R1389" i="20" s="1"/>
  <c r="S1389" i="20" s="1"/>
  <c r="P1388" i="20"/>
  <c r="P1387" i="20"/>
  <c r="R1387" i="20" s="1"/>
  <c r="S1387" i="20" s="1"/>
  <c r="P1386" i="20"/>
  <c r="P1385" i="20"/>
  <c r="R1385" i="20" s="1"/>
  <c r="S1385" i="20" s="1"/>
  <c r="P1384" i="20"/>
  <c r="P1383" i="20"/>
  <c r="R1383" i="20" s="1"/>
  <c r="S1383" i="20" s="1"/>
  <c r="P1382" i="20"/>
  <c r="P1381" i="20"/>
  <c r="R1381" i="20" s="1"/>
  <c r="S1381" i="20" s="1"/>
  <c r="P1380" i="20"/>
  <c r="P1379" i="20"/>
  <c r="R1379" i="20" s="1"/>
  <c r="S1379" i="20" s="1"/>
  <c r="P1378" i="20"/>
  <c r="P1377" i="20"/>
  <c r="R1377" i="20" s="1"/>
  <c r="S1377" i="20" s="1"/>
  <c r="P1376" i="20"/>
  <c r="P1375" i="20"/>
  <c r="R1375" i="20" s="1"/>
  <c r="S1375" i="20" s="1"/>
  <c r="P1374" i="20"/>
  <c r="P1373" i="20"/>
  <c r="R1373" i="20" s="1"/>
  <c r="S1373" i="20" s="1"/>
  <c r="P1372" i="20"/>
  <c r="P1371" i="20"/>
  <c r="R1371" i="20" s="1"/>
  <c r="S1371" i="20" s="1"/>
  <c r="P1370" i="20"/>
  <c r="P1369" i="20"/>
  <c r="R1369" i="20" s="1"/>
  <c r="S1369" i="20" s="1"/>
  <c r="P1368" i="20"/>
  <c r="P1367" i="20"/>
  <c r="R1367" i="20" s="1"/>
  <c r="S1367" i="20" s="1"/>
  <c r="P1366" i="20"/>
  <c r="P1365" i="20"/>
  <c r="R1365" i="20" s="1"/>
  <c r="S1365" i="20" s="1"/>
  <c r="P1364" i="20"/>
  <c r="P1363" i="20"/>
  <c r="R1363" i="20" s="1"/>
  <c r="S1363" i="20" s="1"/>
  <c r="P1362" i="20"/>
  <c r="P1361" i="20"/>
  <c r="R1361" i="20" s="1"/>
  <c r="S1361" i="20" s="1"/>
  <c r="P1360" i="20"/>
  <c r="P1359" i="20"/>
  <c r="R1359" i="20" s="1"/>
  <c r="S1359" i="20" s="1"/>
  <c r="P1358" i="20"/>
  <c r="P1357" i="20"/>
  <c r="R1357" i="20" s="1"/>
  <c r="S1357" i="20" s="1"/>
  <c r="P1356" i="20"/>
  <c r="P1355" i="20"/>
  <c r="R1355" i="20" s="1"/>
  <c r="S1355" i="20" s="1"/>
  <c r="P1354" i="20"/>
  <c r="P1353" i="20"/>
  <c r="R1353" i="20" s="1"/>
  <c r="S1353" i="20" s="1"/>
  <c r="P1352" i="20"/>
  <c r="P1351" i="20"/>
  <c r="R1351" i="20" s="1"/>
  <c r="S1351" i="20" s="1"/>
  <c r="P1350" i="20"/>
  <c r="P1349" i="20"/>
  <c r="R1349" i="20" s="1"/>
  <c r="S1349" i="20" s="1"/>
  <c r="P1348" i="20"/>
  <c r="P1347" i="20"/>
  <c r="R1347" i="20" s="1"/>
  <c r="S1347" i="20" s="1"/>
  <c r="P1346" i="20"/>
  <c r="P1345" i="20"/>
  <c r="R1345" i="20" s="1"/>
  <c r="S1345" i="20" s="1"/>
  <c r="P1344" i="20"/>
  <c r="P1343" i="20"/>
  <c r="R1343" i="20" s="1"/>
  <c r="S1343" i="20" s="1"/>
  <c r="P1342" i="20"/>
  <c r="P1341" i="20"/>
  <c r="R1341" i="20" s="1"/>
  <c r="S1341" i="20" s="1"/>
  <c r="P1340" i="20"/>
  <c r="P1339" i="20"/>
  <c r="R1339" i="20" s="1"/>
  <c r="S1339" i="20" s="1"/>
  <c r="P1338" i="20"/>
  <c r="P1337" i="20"/>
  <c r="R1337" i="20" s="1"/>
  <c r="S1337" i="20" s="1"/>
  <c r="P1336" i="20"/>
  <c r="P1334" i="20"/>
  <c r="R1334" i="20" s="1"/>
  <c r="S1334" i="20" s="1"/>
  <c r="P1333" i="20"/>
  <c r="P1332" i="20"/>
  <c r="R1332" i="20" s="1"/>
  <c r="S1332" i="20" s="1"/>
  <c r="P1331" i="20"/>
  <c r="P1330" i="20"/>
  <c r="R1330" i="20" s="1"/>
  <c r="S1330" i="20" s="1"/>
  <c r="P1329" i="20"/>
  <c r="P1328" i="20"/>
  <c r="R1328" i="20" s="1"/>
  <c r="S1328" i="20" s="1"/>
  <c r="P1327" i="20"/>
  <c r="P1326" i="20"/>
  <c r="R1326" i="20" s="1"/>
  <c r="S1326" i="20" s="1"/>
  <c r="P1325" i="20"/>
  <c r="P1324" i="20"/>
  <c r="R1324" i="20" s="1"/>
  <c r="S1324" i="20" s="1"/>
  <c r="P1323" i="20"/>
  <c r="P1322" i="20"/>
  <c r="P1321" i="20"/>
  <c r="P1320" i="20"/>
  <c r="P1319" i="20"/>
  <c r="P1317" i="20"/>
  <c r="Q1166" i="20"/>
  <c r="Q1169" i="20"/>
  <c r="P1208" i="20"/>
  <c r="P1209" i="20"/>
  <c r="R1209" i="20" s="1"/>
  <c r="S1209" i="20" s="1"/>
  <c r="P1210" i="20"/>
  <c r="P1211" i="20"/>
  <c r="R1211" i="20" s="1"/>
  <c r="S1211" i="20" s="1"/>
  <c r="P1212" i="20"/>
  <c r="P1213" i="20"/>
  <c r="R1213" i="20" s="1"/>
  <c r="S1213" i="20" s="1"/>
  <c r="P1214" i="20"/>
  <c r="P1215" i="20"/>
  <c r="R1215" i="20" s="1"/>
  <c r="S1215" i="20" s="1"/>
  <c r="P1216" i="20"/>
  <c r="P1217" i="20"/>
  <c r="R1217" i="20" s="1"/>
  <c r="S1217" i="20" s="1"/>
  <c r="P1218" i="20"/>
  <c r="P1219" i="20"/>
  <c r="R1219" i="20" s="1"/>
  <c r="S1219" i="20" s="1"/>
  <c r="P1220" i="20"/>
  <c r="P1221" i="20"/>
  <c r="R1221" i="20" s="1"/>
  <c r="S1221" i="20" s="1"/>
  <c r="P1222" i="20"/>
  <c r="P1223" i="20"/>
  <c r="R1223" i="20" s="1"/>
  <c r="S1223" i="20" s="1"/>
  <c r="P1224" i="20"/>
  <c r="P1225" i="20"/>
  <c r="R1225" i="20" s="1"/>
  <c r="S1225" i="20" s="1"/>
  <c r="P1226" i="20"/>
  <c r="P1227" i="20"/>
  <c r="R1227" i="20" s="1"/>
  <c r="S1227" i="20" s="1"/>
  <c r="P1228" i="20"/>
  <c r="P1229" i="20"/>
  <c r="R1229" i="20" s="1"/>
  <c r="S1229" i="20" s="1"/>
  <c r="P1230" i="20"/>
  <c r="P1231" i="20"/>
  <c r="R1231" i="20" s="1"/>
  <c r="S1231" i="20" s="1"/>
  <c r="P1232" i="20"/>
  <c r="P1233" i="20"/>
  <c r="R1233" i="20" s="1"/>
  <c r="S1233" i="20" s="1"/>
  <c r="P1234" i="20"/>
  <c r="P1235" i="20"/>
  <c r="R1235" i="20" s="1"/>
  <c r="S1235" i="20" s="1"/>
  <c r="P1236" i="20"/>
  <c r="P1237" i="20"/>
  <c r="R1237" i="20" s="1"/>
  <c r="S1237" i="20" s="1"/>
  <c r="P1238" i="20"/>
  <c r="P1239" i="20"/>
  <c r="R1239" i="20" s="1"/>
  <c r="S1239" i="20" s="1"/>
  <c r="P1240" i="20"/>
  <c r="P1241" i="20"/>
  <c r="R1241" i="20" s="1"/>
  <c r="S1241" i="20" s="1"/>
  <c r="P1242" i="20"/>
  <c r="P1243" i="20"/>
  <c r="R1243" i="20" s="1"/>
  <c r="S1243" i="20" s="1"/>
  <c r="P1244" i="20"/>
  <c r="P1245" i="20"/>
  <c r="R1245" i="20" s="1"/>
  <c r="S1245" i="20" s="1"/>
  <c r="P1246" i="20"/>
  <c r="P1247" i="20"/>
  <c r="R1247" i="20" s="1"/>
  <c r="S1247" i="20" s="1"/>
  <c r="P1248" i="20"/>
  <c r="P1249" i="20"/>
  <c r="R1249" i="20" s="1"/>
  <c r="S1249" i="20" s="1"/>
  <c r="P1250" i="20"/>
  <c r="P1251" i="20"/>
  <c r="R1251" i="20" s="1"/>
  <c r="S1251" i="20" s="1"/>
  <c r="P1252" i="20"/>
  <c r="P1253" i="20"/>
  <c r="R1253" i="20" s="1"/>
  <c r="S1253" i="20" s="1"/>
  <c r="P1254" i="20"/>
  <c r="P1255" i="20"/>
  <c r="R1255" i="20" s="1"/>
  <c r="S1255" i="20" s="1"/>
  <c r="P1256" i="20"/>
  <c r="P1257" i="20"/>
  <c r="R1257" i="20" s="1"/>
  <c r="S1257" i="20" s="1"/>
  <c r="P1258" i="20"/>
  <c r="P1259" i="20"/>
  <c r="R1259" i="20" s="1"/>
  <c r="S1259" i="20" s="1"/>
  <c r="P1260" i="20"/>
  <c r="P1261" i="20"/>
  <c r="R1261" i="20" s="1"/>
  <c r="S1261" i="20" s="1"/>
  <c r="P1262" i="20"/>
  <c r="P1263" i="20"/>
  <c r="R1263" i="20" s="1"/>
  <c r="S1263" i="20" s="1"/>
  <c r="P1264" i="20"/>
  <c r="P1265" i="20"/>
  <c r="R1265" i="20" s="1"/>
  <c r="S1265" i="20" s="1"/>
  <c r="P1266" i="20"/>
  <c r="P1267" i="20"/>
  <c r="R1267" i="20" s="1"/>
  <c r="S1267" i="20" s="1"/>
  <c r="P1268" i="20"/>
  <c r="P1269" i="20"/>
  <c r="R1269" i="20" s="1"/>
  <c r="S1269" i="20" s="1"/>
  <c r="P1270" i="20"/>
  <c r="P1271" i="20"/>
  <c r="R1271" i="20" s="1"/>
  <c r="S1271" i="20" s="1"/>
  <c r="P1272" i="20"/>
  <c r="P1273" i="20"/>
  <c r="R1273" i="20" s="1"/>
  <c r="S1273" i="20" s="1"/>
  <c r="P1274" i="20"/>
  <c r="P1275" i="20"/>
  <c r="R1275" i="20" s="1"/>
  <c r="S1275" i="20" s="1"/>
  <c r="P1276" i="20"/>
  <c r="P1277" i="20"/>
  <c r="R1277" i="20" s="1"/>
  <c r="S1277" i="20" s="1"/>
  <c r="P1278" i="20"/>
  <c r="P1279" i="20"/>
  <c r="R1279" i="20" s="1"/>
  <c r="S1279" i="20" s="1"/>
  <c r="P1280" i="20"/>
  <c r="P1281" i="20"/>
  <c r="R1281" i="20" s="1"/>
  <c r="S1281" i="20" s="1"/>
  <c r="P1282" i="20"/>
  <c r="P1283" i="20"/>
  <c r="R1283" i="20" s="1"/>
  <c r="S1283" i="20" s="1"/>
  <c r="P1284" i="20"/>
  <c r="P1285" i="20"/>
  <c r="R1285" i="20" s="1"/>
  <c r="S1285" i="20" s="1"/>
  <c r="P1286" i="20"/>
  <c r="P1287" i="20"/>
  <c r="R1287" i="20" s="1"/>
  <c r="S1287" i="20" s="1"/>
  <c r="P1288" i="20"/>
  <c r="P1289" i="20"/>
  <c r="R1289" i="20" s="1"/>
  <c r="S1289" i="20" s="1"/>
  <c r="P1290" i="20"/>
  <c r="P1291" i="20"/>
  <c r="R1291" i="20" s="1"/>
  <c r="S1291" i="20" s="1"/>
  <c r="P1292" i="20"/>
  <c r="P1293" i="20"/>
  <c r="R1293" i="20" s="1"/>
  <c r="S1293" i="20" s="1"/>
  <c r="P1294" i="20"/>
  <c r="P1295" i="20"/>
  <c r="R1295" i="20" s="1"/>
  <c r="S1295" i="20" s="1"/>
  <c r="P1296" i="20"/>
  <c r="P1297" i="20"/>
  <c r="R1297" i="20" s="1"/>
  <c r="S1297" i="20" s="1"/>
  <c r="P1298" i="20"/>
  <c r="P1299" i="20"/>
  <c r="R1299" i="20" s="1"/>
  <c r="S1299" i="20" s="1"/>
  <c r="P1300" i="20"/>
  <c r="P1301" i="20"/>
  <c r="R1301" i="20" s="1"/>
  <c r="S1301" i="20" s="1"/>
  <c r="P1302" i="20"/>
  <c r="P1303" i="20"/>
  <c r="R1303" i="20" s="1"/>
  <c r="S1303" i="20" s="1"/>
  <c r="P1304" i="20"/>
  <c r="P1305" i="20"/>
  <c r="R1305" i="20" s="1"/>
  <c r="S1305" i="20" s="1"/>
  <c r="P1306" i="20"/>
  <c r="P1307" i="20"/>
  <c r="R1307" i="20" s="1"/>
  <c r="S1307" i="20" s="1"/>
  <c r="P1308" i="20"/>
  <c r="P1309" i="20"/>
  <c r="R1309" i="20" s="1"/>
  <c r="S1309" i="20" s="1"/>
  <c r="P1310" i="20"/>
  <c r="P1311" i="20"/>
  <c r="R1311" i="20" s="1"/>
  <c r="S1311" i="20" s="1"/>
  <c r="P1312" i="20"/>
  <c r="P1313" i="20"/>
  <c r="R1313" i="20" s="1"/>
  <c r="S1313" i="20" s="1"/>
  <c r="P1314" i="20"/>
  <c r="P1315" i="20"/>
  <c r="R1315" i="20" s="1"/>
  <c r="S1315" i="20" s="1"/>
  <c r="P1207" i="20"/>
  <c r="P1175" i="20"/>
  <c r="P1176" i="20"/>
  <c r="P1177" i="20"/>
  <c r="P1178" i="20"/>
  <c r="P1179" i="20"/>
  <c r="P1180" i="20"/>
  <c r="P1181" i="20"/>
  <c r="P1182" i="20"/>
  <c r="P1183" i="20"/>
  <c r="P1184" i="20"/>
  <c r="P1185" i="20"/>
  <c r="P1186" i="20"/>
  <c r="P1187" i="20"/>
  <c r="P1188" i="20"/>
  <c r="P1189" i="20"/>
  <c r="P1190" i="20"/>
  <c r="P1191" i="20"/>
  <c r="P1192" i="20"/>
  <c r="P1193" i="20"/>
  <c r="P1194" i="20"/>
  <c r="P1195" i="20"/>
  <c r="P1196" i="20"/>
  <c r="P1197" i="20"/>
  <c r="P1198" i="20"/>
  <c r="P1199" i="20"/>
  <c r="P1200" i="20"/>
  <c r="P1201" i="20"/>
  <c r="P1202" i="20"/>
  <c r="P1203" i="20"/>
  <c r="P1204" i="20"/>
  <c r="P1205" i="20"/>
  <c r="P1174" i="20"/>
  <c r="P1169" i="20"/>
  <c r="P1170" i="20"/>
  <c r="P1171" i="20"/>
  <c r="P1172" i="20"/>
  <c r="P1167" i="20"/>
  <c r="P1168" i="20"/>
  <c r="P1166" i="20"/>
  <c r="Q1893" i="20"/>
  <c r="R1893" i="20"/>
  <c r="S1893" i="20" s="1"/>
  <c r="Q1892" i="20"/>
  <c r="P1892" i="20"/>
  <c r="R1892" i="20" s="1"/>
  <c r="S1892" i="20" s="1"/>
  <c r="Q1891" i="20"/>
  <c r="P1891" i="20"/>
  <c r="R1891" i="20" s="1"/>
  <c r="S1891" i="20" s="1"/>
  <c r="Q1890" i="20"/>
  <c r="R1890" i="20"/>
  <c r="S1890" i="20" s="1"/>
  <c r="Q1889" i="20"/>
  <c r="R1889" i="20"/>
  <c r="S1889" i="20" s="1"/>
  <c r="Q1888" i="20"/>
  <c r="P1888" i="20"/>
  <c r="R1888" i="20" s="1"/>
  <c r="S1888" i="20" s="1"/>
  <c r="Q1887" i="20"/>
  <c r="P1887" i="20"/>
  <c r="R1887" i="20" s="1"/>
  <c r="S1887" i="20" s="1"/>
  <c r="Q1886" i="20"/>
  <c r="R1886" i="20"/>
  <c r="S1886" i="20" s="1"/>
  <c r="Q1885" i="20"/>
  <c r="R1885" i="20"/>
  <c r="S1885" i="20" s="1"/>
  <c r="Q1884" i="20"/>
  <c r="R1884" i="20"/>
  <c r="S1884" i="20" s="1"/>
  <c r="Q1883" i="20"/>
  <c r="R1883" i="20"/>
  <c r="S1883" i="20" s="1"/>
  <c r="Q1882" i="20"/>
  <c r="R1882" i="20"/>
  <c r="S1882" i="20" s="1"/>
  <c r="Q1881" i="20"/>
  <c r="R1881" i="20"/>
  <c r="S1881" i="20" s="1"/>
  <c r="Q1880" i="20"/>
  <c r="R1880" i="20"/>
  <c r="S1880" i="20" s="1"/>
  <c r="Q1879" i="20"/>
  <c r="P1879" i="20"/>
  <c r="R1879" i="20" s="1"/>
  <c r="S1879" i="20" s="1"/>
  <c r="R1878" i="20"/>
  <c r="S1878" i="20" s="1"/>
  <c r="Q1878" i="20"/>
  <c r="Q1877" i="20"/>
  <c r="R1877" i="20"/>
  <c r="S1877" i="20" s="1"/>
  <c r="Q1876" i="20"/>
  <c r="R1876" i="20"/>
  <c r="S1876" i="20" s="1"/>
  <c r="Q1875" i="20"/>
  <c r="R1875" i="20"/>
  <c r="S1875" i="20" s="1"/>
  <c r="Q1874" i="20"/>
  <c r="R1874" i="20"/>
  <c r="S1874" i="20" s="1"/>
  <c r="Q1873" i="20"/>
  <c r="R1873" i="20"/>
  <c r="S1873" i="20" s="1"/>
  <c r="Q1872" i="20"/>
  <c r="R1872" i="20"/>
  <c r="S1872" i="20" s="1"/>
  <c r="Q1871" i="20"/>
  <c r="R1871" i="20"/>
  <c r="S1871" i="20" s="1"/>
  <c r="Q1870" i="20"/>
  <c r="R1870" i="20"/>
  <c r="S1870" i="20" s="1"/>
  <c r="Q1869" i="20"/>
  <c r="R1869" i="20"/>
  <c r="S1869" i="20" s="1"/>
  <c r="Q1868" i="20"/>
  <c r="R1868" i="20"/>
  <c r="S1868" i="20" s="1"/>
  <c r="Q1867" i="20"/>
  <c r="R1867" i="20"/>
  <c r="S1867" i="20" s="1"/>
  <c r="Q1866" i="20"/>
  <c r="R1866" i="20"/>
  <c r="S1866" i="20" s="1"/>
  <c r="Q1865" i="20"/>
  <c r="P1865" i="20"/>
  <c r="R1865" i="20" s="1"/>
  <c r="S1865" i="20" s="1"/>
  <c r="Q1864" i="20"/>
  <c r="R1864" i="20"/>
  <c r="S1864" i="20" s="1"/>
  <c r="Q1863" i="20"/>
  <c r="R1863" i="20"/>
  <c r="S1863" i="20" s="1"/>
  <c r="Q1862" i="20"/>
  <c r="R1862" i="20"/>
  <c r="S1862" i="20" s="1"/>
  <c r="Q1861" i="20"/>
  <c r="R1861" i="20"/>
  <c r="S1861" i="20" s="1"/>
  <c r="Q1860" i="20"/>
  <c r="R1860" i="20"/>
  <c r="S1860" i="20" s="1"/>
  <c r="Q1859" i="20"/>
  <c r="R1859" i="20"/>
  <c r="S1859" i="20" s="1"/>
  <c r="Q1858" i="20"/>
  <c r="R1858" i="20"/>
  <c r="S1858" i="20" s="1"/>
  <c r="Q1857" i="20"/>
  <c r="R1857" i="20"/>
  <c r="S1857" i="20" s="1"/>
  <c r="Q1856" i="20"/>
  <c r="R1856" i="20"/>
  <c r="S1856" i="20" s="1"/>
  <c r="Q1855" i="20"/>
  <c r="R1855" i="20"/>
  <c r="S1855" i="20" s="1"/>
  <c r="Q1854" i="20"/>
  <c r="R1854" i="20"/>
  <c r="S1854" i="20" s="1"/>
  <c r="Q1850" i="20"/>
  <c r="Q1849" i="20"/>
  <c r="Q1848" i="20"/>
  <c r="Q1847" i="20"/>
  <c r="Q1846" i="20"/>
  <c r="P1846" i="20"/>
  <c r="R1846" i="20" s="1"/>
  <c r="S1846" i="20" s="1"/>
  <c r="Q1845" i="20"/>
  <c r="P1845" i="20"/>
  <c r="R1845" i="20" s="1"/>
  <c r="S1845" i="20" s="1"/>
  <c r="Q1844" i="20"/>
  <c r="P1844" i="20"/>
  <c r="R1844" i="20" s="1"/>
  <c r="S1844" i="20" s="1"/>
  <c r="Q1843" i="20"/>
  <c r="P1843" i="20"/>
  <c r="R1843" i="20" s="1"/>
  <c r="S1843" i="20" s="1"/>
  <c r="Q1842" i="20"/>
  <c r="P1842" i="20"/>
  <c r="R1842" i="20" s="1"/>
  <c r="S1842" i="20" s="1"/>
  <c r="Q1841" i="20"/>
  <c r="P1841" i="20"/>
  <c r="R1841" i="20" s="1"/>
  <c r="S1841" i="20" s="1"/>
  <c r="Q1840" i="20"/>
  <c r="P1840" i="20"/>
  <c r="R1840" i="20" s="1"/>
  <c r="S1840" i="20" s="1"/>
  <c r="Q1839" i="20"/>
  <c r="P1839" i="20"/>
  <c r="R1839" i="20" s="1"/>
  <c r="S1839" i="20" s="1"/>
  <c r="Q1838" i="20"/>
  <c r="P1838" i="20"/>
  <c r="R1838" i="20" s="1"/>
  <c r="S1838" i="20" s="1"/>
  <c r="Q1837" i="20"/>
  <c r="P1837" i="20"/>
  <c r="R1837" i="20" s="1"/>
  <c r="S1837" i="20" s="1"/>
  <c r="Q1836" i="20"/>
  <c r="P1836" i="20"/>
  <c r="R1836" i="20" s="1"/>
  <c r="S1836" i="20" s="1"/>
  <c r="Q1835" i="20"/>
  <c r="P1835" i="20"/>
  <c r="R1835" i="20" s="1"/>
  <c r="S1835" i="20" s="1"/>
  <c r="Q1834" i="20"/>
  <c r="P1834" i="20"/>
  <c r="R1834" i="20" s="1"/>
  <c r="S1834" i="20" s="1"/>
  <c r="S1833" i="20"/>
  <c r="Q1833" i="20"/>
  <c r="P1833" i="20"/>
  <c r="R1833" i="20" s="1"/>
  <c r="Q1832" i="20"/>
  <c r="P1832" i="20"/>
  <c r="R1832" i="20" s="1"/>
  <c r="S1832" i="20" s="1"/>
  <c r="Q1831" i="20"/>
  <c r="P1831" i="20"/>
  <c r="R1831" i="20" s="1"/>
  <c r="S1831" i="20" s="1"/>
  <c r="Q1830" i="20"/>
  <c r="P1830" i="20"/>
  <c r="R1830" i="20" s="1"/>
  <c r="S1830" i="20" s="1"/>
  <c r="Q1829" i="20"/>
  <c r="P1829" i="20"/>
  <c r="R1829" i="20" s="1"/>
  <c r="S1829" i="20" s="1"/>
  <c r="S1828" i="20"/>
  <c r="Q1828" i="20"/>
  <c r="P1828" i="20"/>
  <c r="R1828" i="20" s="1"/>
  <c r="Q1827" i="20"/>
  <c r="P1827" i="20"/>
  <c r="R1827" i="20" s="1"/>
  <c r="S1827" i="20" s="1"/>
  <c r="Q1826" i="20"/>
  <c r="P1826" i="20"/>
  <c r="R1826" i="20" s="1"/>
  <c r="S1826" i="20" s="1"/>
  <c r="Q1825" i="20"/>
  <c r="P1825" i="20"/>
  <c r="R1825" i="20" s="1"/>
  <c r="S1825" i="20" s="1"/>
  <c r="Q1824" i="20"/>
  <c r="P1824" i="20"/>
  <c r="R1824" i="20" s="1"/>
  <c r="S1824" i="20" s="1"/>
  <c r="Q1823" i="20"/>
  <c r="P1823" i="20"/>
  <c r="R1823" i="20" s="1"/>
  <c r="S1823" i="20" s="1"/>
  <c r="Q1822" i="20"/>
  <c r="P1822" i="20"/>
  <c r="R1822" i="20" s="1"/>
  <c r="S1822" i="20" s="1"/>
  <c r="Q1821" i="20"/>
  <c r="P1821" i="20"/>
  <c r="R1821" i="20" s="1"/>
  <c r="S1821" i="20" s="1"/>
  <c r="Q1820" i="20"/>
  <c r="P1820" i="20"/>
  <c r="R1820" i="20" s="1"/>
  <c r="S1820" i="20" s="1"/>
  <c r="Q1819" i="20"/>
  <c r="P1819" i="20"/>
  <c r="R1819" i="20" s="1"/>
  <c r="S1819" i="20" s="1"/>
  <c r="Q1818" i="20"/>
  <c r="P1818" i="20"/>
  <c r="R1818" i="20" s="1"/>
  <c r="S1818" i="20" s="1"/>
  <c r="Q1817" i="20"/>
  <c r="P1817" i="20"/>
  <c r="R1817" i="20" s="1"/>
  <c r="S1817" i="20" s="1"/>
  <c r="Q1816" i="20"/>
  <c r="P1816" i="20"/>
  <c r="R1816" i="20" s="1"/>
  <c r="S1816" i="20" s="1"/>
  <c r="Q1815" i="20"/>
  <c r="P1815" i="20"/>
  <c r="R1815" i="20" s="1"/>
  <c r="S1815" i="20" s="1"/>
  <c r="Q1814" i="20"/>
  <c r="P1814" i="20"/>
  <c r="R1814" i="20" s="1"/>
  <c r="S1814" i="20" s="1"/>
  <c r="Q1813" i="20"/>
  <c r="P1813" i="20"/>
  <c r="R1813" i="20" s="1"/>
  <c r="S1813" i="20" s="1"/>
  <c r="Q1812" i="20"/>
  <c r="P1812" i="20"/>
  <c r="R1812" i="20" s="1"/>
  <c r="S1812" i="20" s="1"/>
  <c r="Q1811" i="20"/>
  <c r="P1811" i="20"/>
  <c r="R1811" i="20" s="1"/>
  <c r="S1811" i="20" s="1"/>
  <c r="Q1810" i="20"/>
  <c r="P1810" i="20"/>
  <c r="R1810" i="20" s="1"/>
  <c r="S1810" i="20" s="1"/>
  <c r="Q1809" i="20"/>
  <c r="P1809" i="20"/>
  <c r="R1809" i="20" s="1"/>
  <c r="S1809" i="20" s="1"/>
  <c r="Q1808" i="20"/>
  <c r="P1808" i="20"/>
  <c r="R1808" i="20" s="1"/>
  <c r="S1808" i="20" s="1"/>
  <c r="Q1807" i="20"/>
  <c r="P1807" i="20"/>
  <c r="R1807" i="20" s="1"/>
  <c r="S1807" i="20" s="1"/>
  <c r="S1806" i="20"/>
  <c r="Q1806" i="20"/>
  <c r="P1806" i="20"/>
  <c r="R1806" i="20" s="1"/>
  <c r="Q1805" i="20"/>
  <c r="P1805" i="20"/>
  <c r="R1805" i="20" s="1"/>
  <c r="S1805" i="20" s="1"/>
  <c r="Q1804" i="20"/>
  <c r="P1804" i="20"/>
  <c r="R1804" i="20" s="1"/>
  <c r="S1804" i="20" s="1"/>
  <c r="Q1803" i="20"/>
  <c r="P1803" i="20"/>
  <c r="R1803" i="20" s="1"/>
  <c r="S1803" i="20" s="1"/>
  <c r="Q1802" i="20"/>
  <c r="P1802" i="20"/>
  <c r="R1802" i="20" s="1"/>
  <c r="S1802" i="20" s="1"/>
  <c r="Q1801" i="20"/>
  <c r="P1801" i="20"/>
  <c r="R1801" i="20" s="1"/>
  <c r="S1801" i="20" s="1"/>
  <c r="Q1800" i="20"/>
  <c r="P1800" i="20"/>
  <c r="R1800" i="20" s="1"/>
  <c r="S1800" i="20" s="1"/>
  <c r="Q1799" i="20"/>
  <c r="P1799" i="20"/>
  <c r="R1799" i="20" s="1"/>
  <c r="S1799" i="20" s="1"/>
  <c r="Q1798" i="20"/>
  <c r="P1798" i="20"/>
  <c r="R1798" i="20" s="1"/>
  <c r="S1798" i="20" s="1"/>
  <c r="Q1797" i="20"/>
  <c r="P1797" i="20"/>
  <c r="R1797" i="20" s="1"/>
  <c r="S1797" i="20" s="1"/>
  <c r="Q1796" i="20"/>
  <c r="P1796" i="20"/>
  <c r="R1796" i="20" s="1"/>
  <c r="S1796" i="20" s="1"/>
  <c r="Q1795" i="20"/>
  <c r="P1795" i="20"/>
  <c r="R1795" i="20" s="1"/>
  <c r="S1795" i="20" s="1"/>
  <c r="Q1794" i="20"/>
  <c r="P1794" i="20"/>
  <c r="R1794" i="20" s="1"/>
  <c r="S1794" i="20" s="1"/>
  <c r="S1793" i="20"/>
  <c r="Q1793" i="20"/>
  <c r="P1793" i="20"/>
  <c r="R1793" i="20" s="1"/>
  <c r="Q1792" i="20"/>
  <c r="P1792" i="20"/>
  <c r="R1792" i="20" s="1"/>
  <c r="S1792" i="20" s="1"/>
  <c r="Q1791" i="20"/>
  <c r="P1791" i="20"/>
  <c r="R1791" i="20" s="1"/>
  <c r="S1791" i="20" s="1"/>
  <c r="Q1790" i="20"/>
  <c r="P1790" i="20"/>
  <c r="R1790" i="20" s="1"/>
  <c r="S1790" i="20" s="1"/>
  <c r="Q1789" i="20"/>
  <c r="P1789" i="20"/>
  <c r="R1789" i="20" s="1"/>
  <c r="S1789" i="20" s="1"/>
  <c r="Q1788" i="20"/>
  <c r="P1788" i="20"/>
  <c r="R1788" i="20" s="1"/>
  <c r="S1788" i="20" s="1"/>
  <c r="Q1787" i="20"/>
  <c r="P1787" i="20"/>
  <c r="R1787" i="20" s="1"/>
  <c r="S1787" i="20" s="1"/>
  <c r="Q1786" i="20"/>
  <c r="P1786" i="20"/>
  <c r="R1786" i="20" s="1"/>
  <c r="S1786" i="20" s="1"/>
  <c r="Q1785" i="20"/>
  <c r="P1785" i="20"/>
  <c r="R1785" i="20" s="1"/>
  <c r="S1785" i="20" s="1"/>
  <c r="Q1784" i="20"/>
  <c r="P1784" i="20"/>
  <c r="R1784" i="20" s="1"/>
  <c r="S1784" i="20" s="1"/>
  <c r="Q1783" i="20"/>
  <c r="P1783" i="20"/>
  <c r="R1783" i="20" s="1"/>
  <c r="S1783" i="20" s="1"/>
  <c r="S1782" i="20"/>
  <c r="Q1782" i="20"/>
  <c r="P1782" i="20"/>
  <c r="R1782" i="20" s="1"/>
  <c r="Q1781" i="20"/>
  <c r="P1781" i="20"/>
  <c r="R1781" i="20" s="1"/>
  <c r="S1781" i="20" s="1"/>
  <c r="Q1780" i="20"/>
  <c r="P1780" i="20"/>
  <c r="R1780" i="20" s="1"/>
  <c r="S1780" i="20" s="1"/>
  <c r="Q1779" i="20"/>
  <c r="P1779" i="20"/>
  <c r="R1779" i="20" s="1"/>
  <c r="S1779" i="20" s="1"/>
  <c r="Q1778" i="20"/>
  <c r="P1778" i="20"/>
  <c r="R1778" i="20" s="1"/>
  <c r="S1778" i="20" s="1"/>
  <c r="Q1777" i="20"/>
  <c r="P1777" i="20"/>
  <c r="R1777" i="20" s="1"/>
  <c r="S1777" i="20" s="1"/>
  <c r="Q1776" i="20"/>
  <c r="P1776" i="20"/>
  <c r="R1776" i="20" s="1"/>
  <c r="S1776" i="20" s="1"/>
  <c r="Q1775" i="20"/>
  <c r="P1775" i="20"/>
  <c r="R1775" i="20" s="1"/>
  <c r="S1775" i="20" s="1"/>
  <c r="Q1774" i="20"/>
  <c r="P1774" i="20"/>
  <c r="R1774" i="20" s="1"/>
  <c r="S1774" i="20" s="1"/>
  <c r="Q1773" i="20"/>
  <c r="P1773" i="20"/>
  <c r="R1773" i="20" s="1"/>
  <c r="S1773" i="20" s="1"/>
  <c r="Q1772" i="20"/>
  <c r="P1772" i="20"/>
  <c r="R1772" i="20" s="1"/>
  <c r="S1772" i="20" s="1"/>
  <c r="S1771" i="20"/>
  <c r="Q1771" i="20"/>
  <c r="P1771" i="20"/>
  <c r="R1771" i="20" s="1"/>
  <c r="Q1770" i="20"/>
  <c r="P1770" i="20"/>
  <c r="R1770" i="20" s="1"/>
  <c r="S1770" i="20" s="1"/>
  <c r="Q1769" i="20"/>
  <c r="P1769" i="20"/>
  <c r="R1769" i="20" s="1"/>
  <c r="S1769" i="20" s="1"/>
  <c r="Q1768" i="20"/>
  <c r="P1768" i="20"/>
  <c r="R1768" i="20" s="1"/>
  <c r="S1768" i="20" s="1"/>
  <c r="Q1767" i="20"/>
  <c r="P1767" i="20"/>
  <c r="R1767" i="20" s="1"/>
  <c r="S1767" i="20" s="1"/>
  <c r="Q1766" i="20"/>
  <c r="P1766" i="20"/>
  <c r="R1766" i="20" s="1"/>
  <c r="S1766" i="20" s="1"/>
  <c r="Q1765" i="20"/>
  <c r="P1765" i="20"/>
  <c r="R1765" i="20" s="1"/>
  <c r="S1765" i="20" s="1"/>
  <c r="Q1764" i="20"/>
  <c r="P1764" i="20"/>
  <c r="R1764" i="20" s="1"/>
  <c r="S1764" i="20" s="1"/>
  <c r="Q1763" i="20"/>
  <c r="P1763" i="20"/>
  <c r="R1763" i="20" s="1"/>
  <c r="S1763" i="20" s="1"/>
  <c r="Q1762" i="20"/>
  <c r="P1762" i="20"/>
  <c r="R1762" i="20" s="1"/>
  <c r="S1762" i="20" s="1"/>
  <c r="Q1761" i="20"/>
  <c r="P1761" i="20"/>
  <c r="R1761" i="20" s="1"/>
  <c r="S1761" i="20" s="1"/>
  <c r="Q1760" i="20"/>
  <c r="P1760" i="20"/>
  <c r="R1760" i="20" s="1"/>
  <c r="S1760" i="20" s="1"/>
  <c r="Q1759" i="20"/>
  <c r="P1759" i="20"/>
  <c r="R1759" i="20" s="1"/>
  <c r="S1759" i="20" s="1"/>
  <c r="Q1758" i="20"/>
  <c r="P1758" i="20"/>
  <c r="R1758" i="20" s="1"/>
  <c r="S1758" i="20" s="1"/>
  <c r="Q1757" i="20"/>
  <c r="P1757" i="20"/>
  <c r="R1757" i="20" s="1"/>
  <c r="S1757" i="20" s="1"/>
  <c r="Q1756" i="20"/>
  <c r="P1756" i="20"/>
  <c r="R1756" i="20" s="1"/>
  <c r="S1756" i="20" s="1"/>
  <c r="Q1755" i="20"/>
  <c r="P1755" i="20"/>
  <c r="R1755" i="20" s="1"/>
  <c r="S1755" i="20" s="1"/>
  <c r="F1755" i="20"/>
  <c r="F1756" i="20" s="1"/>
  <c r="F1757" i="20" s="1"/>
  <c r="F1758" i="20" s="1"/>
  <c r="F1759" i="20" s="1"/>
  <c r="F1760" i="20" s="1"/>
  <c r="Q1754" i="20"/>
  <c r="P1754" i="20"/>
  <c r="R1754" i="20" s="1"/>
  <c r="S1754" i="20" s="1"/>
  <c r="Q1753" i="20"/>
  <c r="P1753" i="20"/>
  <c r="R1753" i="20" s="1"/>
  <c r="S1753" i="20" s="1"/>
  <c r="Q1752" i="20"/>
  <c r="P1752" i="20"/>
  <c r="R1752" i="20" s="1"/>
  <c r="S1752" i="20" s="1"/>
  <c r="Q1751" i="20"/>
  <c r="P1751" i="20"/>
  <c r="R1751" i="20" s="1"/>
  <c r="S1751" i="20" s="1"/>
  <c r="Q1750" i="20"/>
  <c r="P1750" i="20"/>
  <c r="R1750" i="20" s="1"/>
  <c r="S1750" i="20" s="1"/>
  <c r="Q1749" i="20"/>
  <c r="P1749" i="20"/>
  <c r="R1749" i="20" s="1"/>
  <c r="S1749" i="20" s="1"/>
  <c r="Q1748" i="20"/>
  <c r="P1748" i="20"/>
  <c r="R1748" i="20" s="1"/>
  <c r="S1748" i="20" s="1"/>
  <c r="Q1747" i="20"/>
  <c r="P1747" i="20"/>
  <c r="R1747" i="20" s="1"/>
  <c r="S1747" i="20" s="1"/>
  <c r="Q1746" i="20"/>
  <c r="P1746" i="20"/>
  <c r="R1746" i="20" s="1"/>
  <c r="S1746" i="20" s="1"/>
  <c r="Q1745" i="20"/>
  <c r="P1745" i="20"/>
  <c r="R1745" i="20" s="1"/>
  <c r="S1745" i="20" s="1"/>
  <c r="Q1744" i="20"/>
  <c r="P1744" i="20"/>
  <c r="R1744" i="20" s="1"/>
  <c r="S1744" i="20" s="1"/>
  <c r="Q1743" i="20"/>
  <c r="P1743" i="20"/>
  <c r="R1743" i="20" s="1"/>
  <c r="S1743" i="20" s="1"/>
  <c r="Q1742" i="20"/>
  <c r="P1742" i="20"/>
  <c r="R1742" i="20" s="1"/>
  <c r="S1742" i="20" s="1"/>
  <c r="Q1741" i="20"/>
  <c r="P1741" i="20"/>
  <c r="R1741" i="20" s="1"/>
  <c r="S1741" i="20" s="1"/>
  <c r="F1741" i="20"/>
  <c r="F1742" i="20" s="1"/>
  <c r="F1743" i="20" s="1"/>
  <c r="F1744" i="20" s="1"/>
  <c r="F1745" i="20" s="1"/>
  <c r="F1746" i="20" s="1"/>
  <c r="Q1740" i="20"/>
  <c r="P1740" i="20"/>
  <c r="R1740" i="20" s="1"/>
  <c r="S1740" i="20" s="1"/>
  <c r="Q1739" i="20"/>
  <c r="P1739" i="20"/>
  <c r="R1739" i="20" s="1"/>
  <c r="S1739" i="20" s="1"/>
  <c r="Q1738" i="20"/>
  <c r="P1738" i="20"/>
  <c r="R1738" i="20" s="1"/>
  <c r="S1738" i="20" s="1"/>
  <c r="Q1737" i="20"/>
  <c r="P1737" i="20"/>
  <c r="R1737" i="20" s="1"/>
  <c r="S1737" i="20" s="1"/>
  <c r="Q1736" i="20"/>
  <c r="P1736" i="20"/>
  <c r="R1736" i="20" s="1"/>
  <c r="S1736" i="20" s="1"/>
  <c r="Q1735" i="20"/>
  <c r="P1735" i="20"/>
  <c r="R1735" i="20" s="1"/>
  <c r="S1735" i="20" s="1"/>
  <c r="Q1734" i="20"/>
  <c r="P1734" i="20"/>
  <c r="R1734" i="20" s="1"/>
  <c r="S1734" i="20" s="1"/>
  <c r="Q1733" i="20"/>
  <c r="P1733" i="20"/>
  <c r="R1733" i="20" s="1"/>
  <c r="S1733" i="20" s="1"/>
  <c r="Q1732" i="20"/>
  <c r="P1732" i="20"/>
  <c r="R1732" i="20" s="1"/>
  <c r="S1732" i="20" s="1"/>
  <c r="Q1731" i="20"/>
  <c r="P1731" i="20"/>
  <c r="R1731" i="20" s="1"/>
  <c r="S1731" i="20" s="1"/>
  <c r="Q1730" i="20"/>
  <c r="P1730" i="20"/>
  <c r="R1730" i="20" s="1"/>
  <c r="S1730" i="20" s="1"/>
  <c r="Q1729" i="20"/>
  <c r="P1729" i="20"/>
  <c r="R1729" i="20" s="1"/>
  <c r="S1729" i="20" s="1"/>
  <c r="Q1728" i="20"/>
  <c r="P1728" i="20"/>
  <c r="R1728" i="20" s="1"/>
  <c r="S1728" i="20" s="1"/>
  <c r="Q1727" i="20"/>
  <c r="P1727" i="20"/>
  <c r="R1727" i="20" s="1"/>
  <c r="S1727" i="20" s="1"/>
  <c r="F1727" i="20"/>
  <c r="F1728" i="20" s="1"/>
  <c r="F1729" i="20" s="1"/>
  <c r="F1730" i="20" s="1"/>
  <c r="F1731" i="20" s="1"/>
  <c r="F1732" i="20" s="1"/>
  <c r="Q1726" i="20"/>
  <c r="P1726" i="20"/>
  <c r="R1726" i="20" s="1"/>
  <c r="S1726" i="20" s="1"/>
  <c r="Q1725" i="20"/>
  <c r="P1725" i="20"/>
  <c r="R1725" i="20" s="1"/>
  <c r="S1725" i="20" s="1"/>
  <c r="Q1724" i="20"/>
  <c r="P1724" i="20"/>
  <c r="R1724" i="20" s="1"/>
  <c r="S1724" i="20" s="1"/>
  <c r="Q1723" i="20"/>
  <c r="P1723" i="20"/>
  <c r="R1723" i="20" s="1"/>
  <c r="S1723" i="20" s="1"/>
  <c r="Q1722" i="20"/>
  <c r="P1722" i="20"/>
  <c r="R1722" i="20" s="1"/>
  <c r="S1722" i="20" s="1"/>
  <c r="Q1721" i="20"/>
  <c r="P1721" i="20"/>
  <c r="R1721" i="20" s="1"/>
  <c r="S1721" i="20" s="1"/>
  <c r="Q1720" i="20"/>
  <c r="P1720" i="20"/>
  <c r="R1720" i="20" s="1"/>
  <c r="S1720" i="20" s="1"/>
  <c r="Q1719" i="20"/>
  <c r="P1719" i="20"/>
  <c r="R1719" i="20" s="1"/>
  <c r="S1719" i="20" s="1"/>
  <c r="Q1718" i="20"/>
  <c r="P1718" i="20"/>
  <c r="R1718" i="20" s="1"/>
  <c r="S1718" i="20" s="1"/>
  <c r="Q1717" i="20"/>
  <c r="P1717" i="20"/>
  <c r="R1717" i="20" s="1"/>
  <c r="S1717" i="20" s="1"/>
  <c r="Q1716" i="20"/>
  <c r="P1716" i="20"/>
  <c r="R1716" i="20" s="1"/>
  <c r="S1716" i="20" s="1"/>
  <c r="Q1715" i="20"/>
  <c r="P1715" i="20"/>
  <c r="R1715" i="20" s="1"/>
  <c r="S1715" i="20" s="1"/>
  <c r="Q1714" i="20"/>
  <c r="P1714" i="20"/>
  <c r="R1714" i="20" s="1"/>
  <c r="S1714" i="20" s="1"/>
  <c r="Q1713" i="20"/>
  <c r="P1713" i="20"/>
  <c r="R1713" i="20" s="1"/>
  <c r="S1713" i="20" s="1"/>
  <c r="F1713" i="20"/>
  <c r="F1714" i="20" s="1"/>
  <c r="F1715" i="20" s="1"/>
  <c r="F1716" i="20" s="1"/>
  <c r="F1717" i="20" s="1"/>
  <c r="F1718" i="20" s="1"/>
  <c r="Q1712" i="20"/>
  <c r="P1712" i="20"/>
  <c r="R1712" i="20" s="1"/>
  <c r="S1712" i="20" s="1"/>
  <c r="Q1711" i="20"/>
  <c r="P1711" i="20"/>
  <c r="R1711" i="20" s="1"/>
  <c r="S1711" i="20" s="1"/>
  <c r="Q1710" i="20"/>
  <c r="P1710" i="20"/>
  <c r="R1710" i="20" s="1"/>
  <c r="S1710" i="20" s="1"/>
  <c r="Q1709" i="20"/>
  <c r="P1709" i="20"/>
  <c r="R1709" i="20" s="1"/>
  <c r="S1709" i="20" s="1"/>
  <c r="Q1708" i="20"/>
  <c r="P1708" i="20"/>
  <c r="R1708" i="20" s="1"/>
  <c r="S1708" i="20" s="1"/>
  <c r="Q1707" i="20"/>
  <c r="P1707" i="20"/>
  <c r="R1707" i="20" s="1"/>
  <c r="S1707" i="20" s="1"/>
  <c r="Q1706" i="20"/>
  <c r="P1706" i="20"/>
  <c r="R1706" i="20" s="1"/>
  <c r="S1706" i="20" s="1"/>
  <c r="Q1705" i="20"/>
  <c r="R1705" i="20"/>
  <c r="S1705" i="20" s="1"/>
  <c r="Q1704" i="20"/>
  <c r="S1703" i="20"/>
  <c r="Q1702" i="20"/>
  <c r="P1702" i="20"/>
  <c r="R1702" i="20" s="1"/>
  <c r="S1702" i="20" s="1"/>
  <c r="Q1701" i="20"/>
  <c r="P1701" i="20"/>
  <c r="R1701" i="20" s="1"/>
  <c r="S1701" i="20" s="1"/>
  <c r="Q1700" i="20"/>
  <c r="P1700" i="20"/>
  <c r="R1700" i="20" s="1"/>
  <c r="S1700" i="20" s="1"/>
  <c r="Q1699" i="20"/>
  <c r="P1699" i="20"/>
  <c r="R1699" i="20" s="1"/>
  <c r="S1699" i="20" s="1"/>
  <c r="Q1698" i="20"/>
  <c r="P1698" i="20"/>
  <c r="R1698" i="20" s="1"/>
  <c r="S1698" i="20" s="1"/>
  <c r="Q1697" i="20"/>
  <c r="P1697" i="20"/>
  <c r="R1697" i="20" s="1"/>
  <c r="S1697" i="20" s="1"/>
  <c r="Q1696" i="20"/>
  <c r="P1696" i="20"/>
  <c r="R1696" i="20" s="1"/>
  <c r="S1696" i="20" s="1"/>
  <c r="Q1695" i="20"/>
  <c r="P1695" i="20"/>
  <c r="R1695" i="20" s="1"/>
  <c r="S1695" i="20" s="1"/>
  <c r="Q1694" i="20"/>
  <c r="P1694" i="20"/>
  <c r="R1694" i="20" s="1"/>
  <c r="S1694" i="20" s="1"/>
  <c r="Q1693" i="20"/>
  <c r="P1693" i="20"/>
  <c r="R1693" i="20" s="1"/>
  <c r="S1693" i="20" s="1"/>
  <c r="Q1692" i="20"/>
  <c r="P1692" i="20"/>
  <c r="R1692" i="20" s="1"/>
  <c r="S1692" i="20" s="1"/>
  <c r="Q1691" i="20"/>
  <c r="P1691" i="20"/>
  <c r="R1691" i="20" s="1"/>
  <c r="S1691" i="20" s="1"/>
  <c r="Q1690" i="20"/>
  <c r="P1690" i="20"/>
  <c r="R1690" i="20" s="1"/>
  <c r="S1690" i="20" s="1"/>
  <c r="S1689" i="20"/>
  <c r="Q1689" i="20"/>
  <c r="P1689" i="20"/>
  <c r="R1689" i="20" s="1"/>
  <c r="Q1688" i="20"/>
  <c r="P1688" i="20"/>
  <c r="R1688" i="20" s="1"/>
  <c r="S1688" i="20" s="1"/>
  <c r="Q1687" i="20"/>
  <c r="P1687" i="20"/>
  <c r="R1687" i="20" s="1"/>
  <c r="S1687" i="20" s="1"/>
  <c r="Q1686" i="20"/>
  <c r="P1686" i="20"/>
  <c r="R1686" i="20" s="1"/>
  <c r="S1686" i="20" s="1"/>
  <c r="Q1685" i="20"/>
  <c r="P1685" i="20"/>
  <c r="R1685" i="20" s="1"/>
  <c r="S1685" i="20" s="1"/>
  <c r="Q1684" i="20"/>
  <c r="P1684" i="20"/>
  <c r="R1684" i="20" s="1"/>
  <c r="S1684" i="20" s="1"/>
  <c r="Q1683" i="20"/>
  <c r="P1683" i="20"/>
  <c r="R1683" i="20" s="1"/>
  <c r="S1683" i="20" s="1"/>
  <c r="Q1682" i="20"/>
  <c r="P1682" i="20"/>
  <c r="R1682" i="20" s="1"/>
  <c r="S1682" i="20" s="1"/>
  <c r="Q1681" i="20"/>
  <c r="P1681" i="20"/>
  <c r="R1681" i="20" s="1"/>
  <c r="S1681" i="20" s="1"/>
  <c r="Q1680" i="20"/>
  <c r="P1680" i="20"/>
  <c r="R1680" i="20" s="1"/>
  <c r="S1680" i="20" s="1"/>
  <c r="Q1679" i="20"/>
  <c r="P1679" i="20"/>
  <c r="R1679" i="20" s="1"/>
  <c r="S1679" i="20" s="1"/>
  <c r="Q1678" i="20"/>
  <c r="P1678" i="20"/>
  <c r="R1678" i="20" s="1"/>
  <c r="S1678" i="20" s="1"/>
  <c r="S1677" i="20"/>
  <c r="Q1677" i="20"/>
  <c r="P1677" i="20"/>
  <c r="R1677" i="20" s="1"/>
  <c r="Q1676" i="20"/>
  <c r="P1676" i="20"/>
  <c r="R1676" i="20" s="1"/>
  <c r="S1676" i="20" s="1"/>
  <c r="Q1675" i="20"/>
  <c r="P1675" i="20"/>
  <c r="R1675" i="20" s="1"/>
  <c r="S1675" i="20" s="1"/>
  <c r="Q1674" i="20"/>
  <c r="P1674" i="20"/>
  <c r="R1674" i="20" s="1"/>
  <c r="S1674" i="20" s="1"/>
  <c r="Q1673" i="20"/>
  <c r="P1673" i="20"/>
  <c r="R1673" i="20" s="1"/>
  <c r="S1673" i="20" s="1"/>
  <c r="Q1672" i="20"/>
  <c r="P1672" i="20"/>
  <c r="R1672" i="20" s="1"/>
  <c r="S1672" i="20" s="1"/>
  <c r="Q1671" i="20"/>
  <c r="P1671" i="20"/>
  <c r="R1671" i="20" s="1"/>
  <c r="S1671" i="20" s="1"/>
  <c r="Q1670" i="20"/>
  <c r="P1670" i="20"/>
  <c r="R1670" i="20" s="1"/>
  <c r="S1670" i="20" s="1"/>
  <c r="Q1669" i="20"/>
  <c r="P1669" i="20"/>
  <c r="R1669" i="20" s="1"/>
  <c r="S1669" i="20" s="1"/>
  <c r="Q1668" i="20"/>
  <c r="P1668" i="20"/>
  <c r="R1668" i="20" s="1"/>
  <c r="S1668" i="20" s="1"/>
  <c r="Q1667" i="20"/>
  <c r="P1667" i="20"/>
  <c r="R1667" i="20" s="1"/>
  <c r="S1667" i="20" s="1"/>
  <c r="Q1666" i="20"/>
  <c r="P1666" i="20"/>
  <c r="R1666" i="20" s="1"/>
  <c r="S1666" i="20" s="1"/>
  <c r="S1665" i="20"/>
  <c r="Q1665" i="20"/>
  <c r="P1665" i="20"/>
  <c r="R1665" i="20" s="1"/>
  <c r="Q1664" i="20"/>
  <c r="P1664" i="20"/>
  <c r="R1664" i="20" s="1"/>
  <c r="S1664" i="20" s="1"/>
  <c r="Q1663" i="20"/>
  <c r="P1663" i="20"/>
  <c r="R1663" i="20" s="1"/>
  <c r="S1663" i="20" s="1"/>
  <c r="Q1662" i="20"/>
  <c r="P1662" i="20"/>
  <c r="R1662" i="20" s="1"/>
  <c r="S1662" i="20" s="1"/>
  <c r="Q1661" i="20"/>
  <c r="P1661" i="20"/>
  <c r="R1661" i="20" s="1"/>
  <c r="S1661" i="20" s="1"/>
  <c r="Q1660" i="20"/>
  <c r="P1660" i="20"/>
  <c r="R1660" i="20" s="1"/>
  <c r="S1660" i="20" s="1"/>
  <c r="Q1659" i="20"/>
  <c r="P1659" i="20"/>
  <c r="R1659" i="20" s="1"/>
  <c r="S1659" i="20" s="1"/>
  <c r="Q1658" i="20"/>
  <c r="P1658" i="20"/>
  <c r="R1658" i="20" s="1"/>
  <c r="S1658" i="20" s="1"/>
  <c r="Q1657" i="20"/>
  <c r="P1657" i="20"/>
  <c r="R1657" i="20" s="1"/>
  <c r="S1657" i="20" s="1"/>
  <c r="Q1656" i="20"/>
  <c r="P1656" i="20"/>
  <c r="R1656" i="20" s="1"/>
  <c r="S1656" i="20" s="1"/>
  <c r="Q1655" i="20"/>
  <c r="P1655" i="20"/>
  <c r="R1655" i="20" s="1"/>
  <c r="S1655" i="20" s="1"/>
  <c r="Q1654" i="20"/>
  <c r="P1654" i="20"/>
  <c r="R1654" i="20" s="1"/>
  <c r="S1654" i="20" s="1"/>
  <c r="Q1653" i="20"/>
  <c r="P1653" i="20"/>
  <c r="R1653" i="20" s="1"/>
  <c r="S1653" i="20" s="1"/>
  <c r="Q1652" i="20"/>
  <c r="P1652" i="20"/>
  <c r="R1652" i="20" s="1"/>
  <c r="S1652" i="20" s="1"/>
  <c r="Q1651" i="20"/>
  <c r="P1651" i="20"/>
  <c r="R1651" i="20" s="1"/>
  <c r="S1651" i="20" s="1"/>
  <c r="Q1650" i="20"/>
  <c r="P1650" i="20"/>
  <c r="R1650" i="20" s="1"/>
  <c r="S1650" i="20" s="1"/>
  <c r="Q1649" i="20"/>
  <c r="P1649" i="20"/>
  <c r="R1649" i="20" s="1"/>
  <c r="S1649" i="20" s="1"/>
  <c r="S1648" i="20"/>
  <c r="Q1648" i="20"/>
  <c r="P1648" i="20"/>
  <c r="R1648" i="20" s="1"/>
  <c r="Q1647" i="20"/>
  <c r="P1647" i="20"/>
  <c r="R1647" i="20" s="1"/>
  <c r="S1647" i="20" s="1"/>
  <c r="Q1646" i="20"/>
  <c r="P1646" i="20"/>
  <c r="R1646" i="20" s="1"/>
  <c r="S1646" i="20" s="1"/>
  <c r="Q1645" i="20"/>
  <c r="P1645" i="20"/>
  <c r="R1645" i="20" s="1"/>
  <c r="S1645" i="20" s="1"/>
  <c r="Q1644" i="20"/>
  <c r="P1644" i="20"/>
  <c r="R1644" i="20" s="1"/>
  <c r="S1644" i="20" s="1"/>
  <c r="Q1643" i="20"/>
  <c r="P1643" i="20"/>
  <c r="R1643" i="20" s="1"/>
  <c r="S1643" i="20" s="1"/>
  <c r="Q1642" i="20"/>
  <c r="Q1641" i="20"/>
  <c r="Q1640" i="20"/>
  <c r="P1640" i="20"/>
  <c r="Q1639" i="20"/>
  <c r="P1639" i="20"/>
  <c r="Q1638" i="20"/>
  <c r="P1638" i="20"/>
  <c r="Q1637" i="20"/>
  <c r="Q1636" i="20"/>
  <c r="Q1635" i="20"/>
  <c r="R1635" i="20"/>
  <c r="S1635" i="20" s="1"/>
  <c r="Q1634" i="20"/>
  <c r="Q1633" i="20"/>
  <c r="Q1632" i="20"/>
  <c r="Q1631" i="20"/>
  <c r="Q1630" i="20"/>
  <c r="Q1629" i="20"/>
  <c r="R1629" i="20"/>
  <c r="S1629" i="20" s="1"/>
  <c r="Q1628" i="20"/>
  <c r="Q1627" i="20"/>
  <c r="R1627" i="20"/>
  <c r="S1627" i="20" s="1"/>
  <c r="Q1625" i="20"/>
  <c r="Q1624" i="20"/>
  <c r="Q1623" i="20"/>
  <c r="P1622" i="20"/>
  <c r="Q1621" i="20"/>
  <c r="R1621" i="20"/>
  <c r="S1621" i="20" s="1"/>
  <c r="Q1620" i="20"/>
  <c r="S1619" i="20"/>
  <c r="Q1619" i="20"/>
  <c r="S1618" i="20"/>
  <c r="Q1618" i="20"/>
  <c r="Q1617" i="20"/>
  <c r="R1617" i="20"/>
  <c r="S1617" i="20" s="1"/>
  <c r="Q1616" i="20"/>
  <c r="Q1615" i="20"/>
  <c r="R1615" i="20"/>
  <c r="S1615" i="20" s="1"/>
  <c r="E1614" i="20"/>
  <c r="P1614" i="20" s="1"/>
  <c r="Q1613" i="20"/>
  <c r="R1613" i="20"/>
  <c r="S1613" i="20" s="1"/>
  <c r="E1612" i="20"/>
  <c r="P1612" i="20" s="1"/>
  <c r="E1611" i="20"/>
  <c r="P1611" i="20" s="1"/>
  <c r="R1611" i="20" s="1"/>
  <c r="E1610" i="20"/>
  <c r="P1610" i="20" s="1"/>
  <c r="Q1609" i="20"/>
  <c r="R1609" i="20"/>
  <c r="S1609" i="20" s="1"/>
  <c r="Q1608" i="20"/>
  <c r="Q1607" i="20"/>
  <c r="Q1606" i="20"/>
  <c r="Q1605" i="20"/>
  <c r="Q1604" i="20"/>
  <c r="Q1603" i="20"/>
  <c r="R1603" i="20"/>
  <c r="S1603" i="20" s="1"/>
  <c r="Q1602" i="20"/>
  <c r="Q1601" i="20"/>
  <c r="Q1600" i="20"/>
  <c r="Q1599" i="20"/>
  <c r="Q1598" i="20"/>
  <c r="Q1597" i="20"/>
  <c r="Q1596" i="20"/>
  <c r="P1595" i="20"/>
  <c r="P1594" i="20"/>
  <c r="P1593" i="20"/>
  <c r="P1592" i="20"/>
  <c r="Q1591" i="20"/>
  <c r="R1591" i="20"/>
  <c r="S1591" i="20" s="1"/>
  <c r="Q1590" i="20"/>
  <c r="R1590" i="20"/>
  <c r="S1590" i="20" s="1"/>
  <c r="Q1589" i="20"/>
  <c r="R1589" i="20"/>
  <c r="S1589" i="20" s="1"/>
  <c r="Q1588" i="20"/>
  <c r="R1588" i="20"/>
  <c r="S1588" i="20" s="1"/>
  <c r="Q1587" i="20"/>
  <c r="R1587" i="20"/>
  <c r="S1587" i="20" s="1"/>
  <c r="Q1586" i="20"/>
  <c r="R1586" i="20"/>
  <c r="S1586" i="20" s="1"/>
  <c r="Q1585" i="20"/>
  <c r="R1585" i="20"/>
  <c r="S1585" i="20" s="1"/>
  <c r="Q1584" i="20"/>
  <c r="R1584" i="20"/>
  <c r="S1584" i="20" s="1"/>
  <c r="Q1582" i="20"/>
  <c r="R1582" i="20"/>
  <c r="S1582" i="20" s="1"/>
  <c r="Q1581" i="20"/>
  <c r="R1581" i="20"/>
  <c r="S1581" i="20" s="1"/>
  <c r="Q1580" i="20"/>
  <c r="R1580" i="20"/>
  <c r="S1580" i="20" s="1"/>
  <c r="Q1579" i="20"/>
  <c r="R1579" i="20"/>
  <c r="S1579" i="20" s="1"/>
  <c r="Q1578" i="20"/>
  <c r="R1578" i="20"/>
  <c r="S1578" i="20" s="1"/>
  <c r="Q1577" i="20"/>
  <c r="R1577" i="20"/>
  <c r="S1577" i="20" s="1"/>
  <c r="Q1576" i="20"/>
  <c r="R1576" i="20"/>
  <c r="S1576" i="20" s="1"/>
  <c r="Q1575" i="20"/>
  <c r="R1575" i="20"/>
  <c r="S1575" i="20" s="1"/>
  <c r="Q1574" i="20"/>
  <c r="R1574" i="20"/>
  <c r="S1574" i="20" s="1"/>
  <c r="Q1573" i="20"/>
  <c r="R1573" i="20"/>
  <c r="S1573" i="20" s="1"/>
  <c r="Q1572" i="20"/>
  <c r="R1572" i="20"/>
  <c r="S1572" i="20" s="1"/>
  <c r="Q1571" i="20"/>
  <c r="R1571" i="20"/>
  <c r="S1571" i="20" s="1"/>
  <c r="Q1570" i="20"/>
  <c r="R1570" i="20"/>
  <c r="S1570" i="20" s="1"/>
  <c r="Q1569" i="20"/>
  <c r="R1569" i="20"/>
  <c r="S1569" i="20" s="1"/>
  <c r="Q1568" i="20"/>
  <c r="R1568" i="20"/>
  <c r="S1568" i="20" s="1"/>
  <c r="Q1567" i="20"/>
  <c r="R1567" i="20"/>
  <c r="S1567" i="20" s="1"/>
  <c r="Q1566" i="20"/>
  <c r="R1566" i="20"/>
  <c r="S1566" i="20" s="1"/>
  <c r="Q1565" i="20"/>
  <c r="R1565" i="20"/>
  <c r="S1565" i="20" s="1"/>
  <c r="Q1564" i="20"/>
  <c r="Q1563" i="20"/>
  <c r="Q1562" i="20"/>
  <c r="R1562" i="20"/>
  <c r="S1562" i="20" s="1"/>
  <c r="Q1561" i="20"/>
  <c r="Q1560" i="20"/>
  <c r="R1560" i="20"/>
  <c r="S1560" i="20" s="1"/>
  <c r="Q1559" i="20"/>
  <c r="Q1558" i="20"/>
  <c r="R1558" i="20"/>
  <c r="S1558" i="20" s="1"/>
  <c r="Q1557" i="20"/>
  <c r="Q1556" i="20"/>
  <c r="R1556" i="20"/>
  <c r="S1556" i="20" s="1"/>
  <c r="Q1555" i="20"/>
  <c r="Q1554" i="20"/>
  <c r="R1554" i="20"/>
  <c r="S1554" i="20" s="1"/>
  <c r="Q1553" i="20"/>
  <c r="Q1552" i="20"/>
  <c r="R1552" i="20"/>
  <c r="S1552" i="20" s="1"/>
  <c r="Q1551" i="20"/>
  <c r="Q1550" i="20"/>
  <c r="R1550" i="20"/>
  <c r="S1550" i="20" s="1"/>
  <c r="Q1549" i="20"/>
  <c r="Q1548" i="20"/>
  <c r="R1548" i="20"/>
  <c r="S1548" i="20" s="1"/>
  <c r="Q1547" i="20"/>
  <c r="Q1546" i="20"/>
  <c r="R1546" i="20"/>
  <c r="S1546" i="20" s="1"/>
  <c r="Q1545" i="20"/>
  <c r="Q1544" i="20"/>
  <c r="R1544" i="20"/>
  <c r="S1544" i="20" s="1"/>
  <c r="Q1543" i="20"/>
  <c r="Q1542" i="20"/>
  <c r="R1542" i="20"/>
  <c r="S1542" i="20" s="1"/>
  <c r="Q1541" i="20"/>
  <c r="Q1540" i="20"/>
  <c r="R1540" i="20"/>
  <c r="S1540" i="20" s="1"/>
  <c r="Q1539" i="20"/>
  <c r="Q1538" i="20"/>
  <c r="R1538" i="20"/>
  <c r="S1538" i="20" s="1"/>
  <c r="Q1537" i="20"/>
  <c r="Q1536" i="20"/>
  <c r="R1536" i="20"/>
  <c r="S1536" i="20" s="1"/>
  <c r="Q1535" i="20"/>
  <c r="Q1534" i="20"/>
  <c r="R1534" i="20"/>
  <c r="S1534" i="20" s="1"/>
  <c r="Q1533" i="20"/>
  <c r="Q1532" i="20"/>
  <c r="R1532" i="20"/>
  <c r="S1532" i="20" s="1"/>
  <c r="Q1531" i="20"/>
  <c r="Q1530" i="20"/>
  <c r="R1530" i="20"/>
  <c r="S1530" i="20" s="1"/>
  <c r="Q1529" i="20"/>
  <c r="Q1528" i="20"/>
  <c r="R1528" i="20"/>
  <c r="S1528" i="20" s="1"/>
  <c r="Q1527" i="20"/>
  <c r="Q1526" i="20"/>
  <c r="R1526" i="20"/>
  <c r="S1526" i="20" s="1"/>
  <c r="R1525" i="20"/>
  <c r="S1525" i="20" s="1"/>
  <c r="Q1525" i="20"/>
  <c r="Q1524" i="20"/>
  <c r="Q1523" i="20"/>
  <c r="R1523" i="20"/>
  <c r="S1523" i="20" s="1"/>
  <c r="Q1522" i="20"/>
  <c r="Q1521" i="20"/>
  <c r="R1521" i="20"/>
  <c r="S1521" i="20" s="1"/>
  <c r="Q1520" i="20"/>
  <c r="Q1519" i="20"/>
  <c r="R1519" i="20"/>
  <c r="S1519" i="20" s="1"/>
  <c r="Q1518" i="20"/>
  <c r="Q1517" i="20"/>
  <c r="P1517" i="20"/>
  <c r="R1517" i="20" s="1"/>
  <c r="S1517" i="20" s="1"/>
  <c r="Q1516" i="20"/>
  <c r="P1516" i="20"/>
  <c r="R1516" i="20" s="1"/>
  <c r="S1516" i="20" s="1"/>
  <c r="Q1515" i="20"/>
  <c r="P1515" i="20"/>
  <c r="R1515" i="20" s="1"/>
  <c r="S1515" i="20" s="1"/>
  <c r="Q1514" i="20"/>
  <c r="P1514" i="20"/>
  <c r="R1514" i="20" s="1"/>
  <c r="S1514" i="20" s="1"/>
  <c r="Q1513" i="20"/>
  <c r="P1513" i="20"/>
  <c r="R1513" i="20" s="1"/>
  <c r="S1513" i="20" s="1"/>
  <c r="Q1512" i="20"/>
  <c r="P1512" i="20"/>
  <c r="R1512" i="20" s="1"/>
  <c r="S1512" i="20" s="1"/>
  <c r="Q1511" i="20"/>
  <c r="P1511" i="20"/>
  <c r="R1511" i="20" s="1"/>
  <c r="S1511" i="20" s="1"/>
  <c r="Q1510" i="20"/>
  <c r="P1510" i="20"/>
  <c r="R1510" i="20" s="1"/>
  <c r="S1510" i="20" s="1"/>
  <c r="Q1509" i="20"/>
  <c r="P1509" i="20"/>
  <c r="R1509" i="20" s="1"/>
  <c r="S1509" i="20" s="1"/>
  <c r="Q1508" i="20"/>
  <c r="P1508" i="20"/>
  <c r="R1508" i="20" s="1"/>
  <c r="S1508" i="20" s="1"/>
  <c r="Q1507" i="20"/>
  <c r="P1507" i="20"/>
  <c r="R1507" i="20" s="1"/>
  <c r="S1507" i="20" s="1"/>
  <c r="Q1506" i="20"/>
  <c r="P1506" i="20"/>
  <c r="R1506" i="20" s="1"/>
  <c r="S1506" i="20" s="1"/>
  <c r="Q1505" i="20"/>
  <c r="P1505" i="20"/>
  <c r="R1505" i="20" s="1"/>
  <c r="S1505" i="20" s="1"/>
  <c r="Q1504" i="20"/>
  <c r="P1504" i="20"/>
  <c r="R1504" i="20" s="1"/>
  <c r="S1504" i="20" s="1"/>
  <c r="Q1503" i="20"/>
  <c r="P1503" i="20"/>
  <c r="R1501" i="20"/>
  <c r="S1501" i="20" s="1"/>
  <c r="Q1500" i="20"/>
  <c r="Q1499" i="20"/>
  <c r="R1499" i="20"/>
  <c r="S1499" i="20" s="1"/>
  <c r="Q1498" i="20"/>
  <c r="Q1497" i="20"/>
  <c r="R1497" i="20"/>
  <c r="S1497" i="20" s="1"/>
  <c r="Q1496" i="20"/>
  <c r="Q1495" i="20"/>
  <c r="R1495" i="20"/>
  <c r="S1495" i="20" s="1"/>
  <c r="Q1494" i="20"/>
  <c r="Q1493" i="20"/>
  <c r="P1493" i="20"/>
  <c r="Q1492" i="20"/>
  <c r="R1492" i="20"/>
  <c r="S1492" i="20" s="1"/>
  <c r="Q1491" i="20"/>
  <c r="Q1490" i="20"/>
  <c r="R1490" i="20"/>
  <c r="S1490" i="20" s="1"/>
  <c r="Q1489" i="20"/>
  <c r="Q1488" i="20"/>
  <c r="R1488" i="20"/>
  <c r="S1488" i="20" s="1"/>
  <c r="Q1487" i="20"/>
  <c r="Q1486" i="20"/>
  <c r="R1486" i="20"/>
  <c r="S1486" i="20" s="1"/>
  <c r="Q1485" i="20"/>
  <c r="Q1484" i="20"/>
  <c r="R1484" i="20"/>
  <c r="S1484" i="20" s="1"/>
  <c r="Q1483" i="20"/>
  <c r="Q1482" i="20"/>
  <c r="R1482" i="20"/>
  <c r="S1482" i="20" s="1"/>
  <c r="S1481" i="20"/>
  <c r="Q1481" i="20"/>
  <c r="P1481" i="20"/>
  <c r="R1481" i="20" s="1"/>
  <c r="S1480" i="20"/>
  <c r="Q1480" i="20"/>
  <c r="P1480" i="20"/>
  <c r="R1480" i="20" s="1"/>
  <c r="S1479" i="20"/>
  <c r="Q1479" i="20"/>
  <c r="P1479" i="20"/>
  <c r="R1479" i="20" s="1"/>
  <c r="S1478" i="20"/>
  <c r="Q1478" i="20"/>
  <c r="P1478" i="20"/>
  <c r="R1478" i="20" s="1"/>
  <c r="S1477" i="20"/>
  <c r="Q1477" i="20"/>
  <c r="P1477" i="20"/>
  <c r="R1477" i="20" s="1"/>
  <c r="Q1476" i="20"/>
  <c r="Q1475" i="20"/>
  <c r="R1475" i="20"/>
  <c r="S1475" i="20" s="1"/>
  <c r="Q1474" i="20"/>
  <c r="Q1473" i="20"/>
  <c r="R1473" i="20"/>
  <c r="S1473" i="20" s="1"/>
  <c r="Q1472" i="20"/>
  <c r="Q1471" i="20"/>
  <c r="R1471" i="20"/>
  <c r="S1471" i="20" s="1"/>
  <c r="Q1470" i="20"/>
  <c r="Q1469" i="20"/>
  <c r="R1469" i="20"/>
  <c r="S1469" i="20" s="1"/>
  <c r="Q1468" i="20"/>
  <c r="Q1467" i="20"/>
  <c r="R1467" i="20"/>
  <c r="S1467" i="20" s="1"/>
  <c r="Q1466" i="20"/>
  <c r="Q1465" i="20"/>
  <c r="R1465" i="20"/>
  <c r="S1465" i="20" s="1"/>
  <c r="Q1464" i="20"/>
  <c r="Q1463" i="20"/>
  <c r="R1463" i="20"/>
  <c r="S1463" i="20" s="1"/>
  <c r="Q1462" i="20"/>
  <c r="Q1461" i="20"/>
  <c r="R1461" i="20"/>
  <c r="S1461" i="20" s="1"/>
  <c r="Q1460" i="20"/>
  <c r="Q1459" i="20"/>
  <c r="R1459" i="20"/>
  <c r="S1459" i="20" s="1"/>
  <c r="Q1458" i="20"/>
  <c r="Q1457" i="20"/>
  <c r="R1457" i="20"/>
  <c r="S1457" i="20" s="1"/>
  <c r="Q1456" i="20"/>
  <c r="Q1455" i="20"/>
  <c r="R1455" i="20"/>
  <c r="S1455" i="20" s="1"/>
  <c r="Q1454" i="20"/>
  <c r="Q1453" i="20"/>
  <c r="R1453" i="20"/>
  <c r="S1453" i="20" s="1"/>
  <c r="Q1452" i="20"/>
  <c r="Q1451" i="20"/>
  <c r="R1451" i="20"/>
  <c r="S1451" i="20" s="1"/>
  <c r="Q1450" i="20"/>
  <c r="Q1449" i="20"/>
  <c r="R1449" i="20"/>
  <c r="S1449" i="20" s="1"/>
  <c r="Q1448" i="20"/>
  <c r="Q1447" i="20"/>
  <c r="R1447" i="20"/>
  <c r="S1447" i="20" s="1"/>
  <c r="Q1446" i="20"/>
  <c r="Q1445" i="20"/>
  <c r="R1445" i="20"/>
  <c r="S1445" i="20" s="1"/>
  <c r="Q1444" i="20"/>
  <c r="Q1443" i="20"/>
  <c r="R1443" i="20"/>
  <c r="S1443" i="20" s="1"/>
  <c r="Q1442" i="20"/>
  <c r="Q1441" i="20"/>
  <c r="R1441" i="20"/>
  <c r="S1441" i="20" s="1"/>
  <c r="Q1440" i="20"/>
  <c r="Q1439" i="20"/>
  <c r="R1439" i="20"/>
  <c r="S1439" i="20" s="1"/>
  <c r="Q1438" i="20"/>
  <c r="Q1437" i="20"/>
  <c r="R1437" i="20"/>
  <c r="S1437" i="20" s="1"/>
  <c r="Q1436" i="20"/>
  <c r="Q1435" i="20"/>
  <c r="R1435" i="20"/>
  <c r="S1435" i="20" s="1"/>
  <c r="Q1434" i="20"/>
  <c r="Q1433" i="20"/>
  <c r="R1433" i="20"/>
  <c r="S1433" i="20" s="1"/>
  <c r="Q1432" i="20"/>
  <c r="Q1431" i="20"/>
  <c r="R1431" i="20"/>
  <c r="S1431" i="20" s="1"/>
  <c r="Q1430" i="20"/>
  <c r="Q1429" i="20"/>
  <c r="R1429" i="20"/>
  <c r="S1429" i="20" s="1"/>
  <c r="Q1428" i="20"/>
  <c r="Q1427" i="20"/>
  <c r="R1427" i="20"/>
  <c r="S1427" i="20" s="1"/>
  <c r="Q1426" i="20"/>
  <c r="Q1425" i="20"/>
  <c r="R1425" i="20"/>
  <c r="S1425" i="20" s="1"/>
  <c r="Q1424" i="20"/>
  <c r="Q1423" i="20"/>
  <c r="R1423" i="20"/>
  <c r="S1423" i="20" s="1"/>
  <c r="Q1422" i="20"/>
  <c r="Q1421" i="20"/>
  <c r="R1421" i="20"/>
  <c r="S1421" i="20" s="1"/>
  <c r="Q1420" i="20"/>
  <c r="Q1419" i="20"/>
  <c r="R1419" i="20"/>
  <c r="S1419" i="20" s="1"/>
  <c r="Q1418" i="20"/>
  <c r="Q1417" i="20"/>
  <c r="R1417" i="20"/>
  <c r="S1417" i="20" s="1"/>
  <c r="Q1416" i="20"/>
  <c r="Q1415" i="20"/>
  <c r="R1415" i="20"/>
  <c r="S1415" i="20" s="1"/>
  <c r="Q1414" i="20"/>
  <c r="Q1413" i="20"/>
  <c r="R1413" i="20"/>
  <c r="S1413" i="20" s="1"/>
  <c r="Q1412" i="20"/>
  <c r="Q1411" i="20"/>
  <c r="R1411" i="20"/>
  <c r="S1411" i="20" s="1"/>
  <c r="Q1410" i="20"/>
  <c r="Q1409" i="20"/>
  <c r="R1409" i="20"/>
  <c r="S1409" i="20" s="1"/>
  <c r="P1408" i="20"/>
  <c r="Q1407" i="20"/>
  <c r="Q1406" i="20"/>
  <c r="R1406" i="20"/>
  <c r="S1406" i="20" s="1"/>
  <c r="Q1405" i="20"/>
  <c r="Q1404" i="20"/>
  <c r="R1404" i="20"/>
  <c r="S1404" i="20" s="1"/>
  <c r="Q1403" i="20"/>
  <c r="Q1402" i="20"/>
  <c r="R1402" i="20"/>
  <c r="S1402" i="20" s="1"/>
  <c r="Q1401" i="20"/>
  <c r="Q1400" i="20"/>
  <c r="R1400" i="20"/>
  <c r="S1400" i="20" s="1"/>
  <c r="Q1399" i="20"/>
  <c r="Q1398" i="20"/>
  <c r="R1398" i="20"/>
  <c r="S1398" i="20" s="1"/>
  <c r="Q1397" i="20"/>
  <c r="Q1396" i="20"/>
  <c r="R1396" i="20"/>
  <c r="S1396" i="20" s="1"/>
  <c r="Q1395" i="20"/>
  <c r="Q1394" i="20"/>
  <c r="R1394" i="20"/>
  <c r="S1394" i="20" s="1"/>
  <c r="Q1393" i="20"/>
  <c r="Q1392" i="20"/>
  <c r="R1392" i="20"/>
  <c r="S1392" i="20" s="1"/>
  <c r="Q1391" i="20"/>
  <c r="Q1390" i="20"/>
  <c r="R1390" i="20"/>
  <c r="S1390" i="20" s="1"/>
  <c r="Q1389" i="20"/>
  <c r="Q1388" i="20"/>
  <c r="R1388" i="20"/>
  <c r="S1388" i="20" s="1"/>
  <c r="Q1387" i="20"/>
  <c r="Q1386" i="20"/>
  <c r="R1386" i="20"/>
  <c r="S1386" i="20" s="1"/>
  <c r="Q1385" i="20"/>
  <c r="Q1384" i="20"/>
  <c r="R1384" i="20"/>
  <c r="S1384" i="20" s="1"/>
  <c r="Q1383" i="20"/>
  <c r="Q1382" i="20"/>
  <c r="R1382" i="20"/>
  <c r="S1382" i="20" s="1"/>
  <c r="Q1381" i="20"/>
  <c r="Q1380" i="20"/>
  <c r="R1380" i="20"/>
  <c r="S1380" i="20" s="1"/>
  <c r="Q1379" i="20"/>
  <c r="Q1378" i="20"/>
  <c r="R1378" i="20"/>
  <c r="S1378" i="20" s="1"/>
  <c r="Q1377" i="20"/>
  <c r="Q1376" i="20"/>
  <c r="R1376" i="20"/>
  <c r="S1376" i="20" s="1"/>
  <c r="Q1375" i="20"/>
  <c r="Q1374" i="20"/>
  <c r="R1374" i="20"/>
  <c r="S1374" i="20" s="1"/>
  <c r="Q1373" i="20"/>
  <c r="Q1372" i="20"/>
  <c r="R1372" i="20"/>
  <c r="S1372" i="20" s="1"/>
  <c r="Q1371" i="20"/>
  <c r="Q1370" i="20"/>
  <c r="R1370" i="20"/>
  <c r="S1370" i="20" s="1"/>
  <c r="Q1369" i="20"/>
  <c r="Q1368" i="20"/>
  <c r="R1368" i="20"/>
  <c r="S1368" i="20" s="1"/>
  <c r="Q1367" i="20"/>
  <c r="Q1366" i="20"/>
  <c r="R1366" i="20"/>
  <c r="S1366" i="20" s="1"/>
  <c r="Q1365" i="20"/>
  <c r="Q1364" i="20"/>
  <c r="R1364" i="20"/>
  <c r="S1364" i="20" s="1"/>
  <c r="Q1363" i="20"/>
  <c r="Q1362" i="20"/>
  <c r="R1362" i="20"/>
  <c r="S1362" i="20" s="1"/>
  <c r="Q1361" i="20"/>
  <c r="Q1360" i="20"/>
  <c r="R1360" i="20"/>
  <c r="S1360" i="20" s="1"/>
  <c r="Q1359" i="20"/>
  <c r="Q1358" i="20"/>
  <c r="R1358" i="20"/>
  <c r="S1358" i="20" s="1"/>
  <c r="Q1357" i="20"/>
  <c r="Q1356" i="20"/>
  <c r="R1356" i="20"/>
  <c r="S1356" i="20" s="1"/>
  <c r="Q1355" i="20"/>
  <c r="Q1354" i="20"/>
  <c r="R1354" i="20"/>
  <c r="S1354" i="20" s="1"/>
  <c r="Q1353" i="20"/>
  <c r="Q1352" i="20"/>
  <c r="R1352" i="20"/>
  <c r="S1352" i="20" s="1"/>
  <c r="Q1351" i="20"/>
  <c r="Q1350" i="20"/>
  <c r="R1350" i="20"/>
  <c r="S1350" i="20" s="1"/>
  <c r="Q1349" i="20"/>
  <c r="Q1348" i="20"/>
  <c r="R1348" i="20"/>
  <c r="S1348" i="20" s="1"/>
  <c r="Q1347" i="20"/>
  <c r="Q1346" i="20"/>
  <c r="R1346" i="20"/>
  <c r="S1346" i="20" s="1"/>
  <c r="Q1345" i="20"/>
  <c r="Q1344" i="20"/>
  <c r="R1344" i="20"/>
  <c r="S1344" i="20" s="1"/>
  <c r="Q1343" i="20"/>
  <c r="Q1342" i="20"/>
  <c r="R1342" i="20"/>
  <c r="S1342" i="20" s="1"/>
  <c r="Q1341" i="20"/>
  <c r="Q1340" i="20"/>
  <c r="R1340" i="20"/>
  <c r="S1340" i="20" s="1"/>
  <c r="Q1339" i="20"/>
  <c r="Q1338" i="20"/>
  <c r="R1338" i="20"/>
  <c r="S1338" i="20" s="1"/>
  <c r="Q1337" i="20"/>
  <c r="Q1336" i="20"/>
  <c r="R1336" i="20"/>
  <c r="S1336" i="20" s="1"/>
  <c r="Q1335" i="20"/>
  <c r="P1335" i="20"/>
  <c r="R1335" i="20" s="1"/>
  <c r="S1335" i="20" s="1"/>
  <c r="Q1334" i="20"/>
  <c r="Q1333" i="20"/>
  <c r="R1333" i="20"/>
  <c r="S1333" i="20" s="1"/>
  <c r="Q1332" i="20"/>
  <c r="Q1331" i="20"/>
  <c r="R1331" i="20"/>
  <c r="S1331" i="20" s="1"/>
  <c r="Q1330" i="20"/>
  <c r="Q1329" i="20"/>
  <c r="R1329" i="20"/>
  <c r="S1329" i="20" s="1"/>
  <c r="Q1328" i="20"/>
  <c r="Q1327" i="20"/>
  <c r="R1327" i="20"/>
  <c r="S1327" i="20" s="1"/>
  <c r="Q1326" i="20"/>
  <c r="Q1325" i="20"/>
  <c r="R1325" i="20"/>
  <c r="S1325" i="20" s="1"/>
  <c r="Q1324" i="20"/>
  <c r="Q1323" i="20"/>
  <c r="R1323" i="20"/>
  <c r="S1323" i="20" s="1"/>
  <c r="Q1322" i="20"/>
  <c r="R1322" i="20"/>
  <c r="S1322" i="20" s="1"/>
  <c r="Q1321" i="20"/>
  <c r="R1321" i="20"/>
  <c r="S1321" i="20" s="1"/>
  <c r="Q1320" i="20"/>
  <c r="R1320" i="20"/>
  <c r="S1320" i="20" s="1"/>
  <c r="Q1319" i="20"/>
  <c r="R1319" i="20"/>
  <c r="S1319" i="20" s="1"/>
  <c r="Q1318" i="20"/>
  <c r="P1318" i="20"/>
  <c r="R1318" i="20" s="1"/>
  <c r="S1318" i="20" s="1"/>
  <c r="Q1317" i="20"/>
  <c r="R1317" i="20"/>
  <c r="S1317" i="20" s="1"/>
  <c r="Q1316" i="20"/>
  <c r="P1316" i="20"/>
  <c r="R1316" i="20" s="1"/>
  <c r="S1316" i="20" s="1"/>
  <c r="Q1315" i="20"/>
  <c r="Q1314" i="20"/>
  <c r="R1314" i="20"/>
  <c r="S1314" i="20" s="1"/>
  <c r="Q1313" i="20"/>
  <c r="Q1312" i="20"/>
  <c r="R1312" i="20"/>
  <c r="S1312" i="20" s="1"/>
  <c r="Q1311" i="20"/>
  <c r="Q1310" i="20"/>
  <c r="R1310" i="20"/>
  <c r="S1310" i="20" s="1"/>
  <c r="Q1309" i="20"/>
  <c r="Q1308" i="20"/>
  <c r="R1308" i="20"/>
  <c r="S1308" i="20" s="1"/>
  <c r="Q1307" i="20"/>
  <c r="Q1306" i="20"/>
  <c r="R1306" i="20"/>
  <c r="S1306" i="20" s="1"/>
  <c r="Q1305" i="20"/>
  <c r="Q1304" i="20"/>
  <c r="R1304" i="20"/>
  <c r="S1304" i="20" s="1"/>
  <c r="Q1303" i="20"/>
  <c r="Q1302" i="20"/>
  <c r="R1302" i="20"/>
  <c r="S1302" i="20" s="1"/>
  <c r="Q1301" i="20"/>
  <c r="Q1300" i="20"/>
  <c r="R1300" i="20"/>
  <c r="S1300" i="20" s="1"/>
  <c r="Q1299" i="20"/>
  <c r="Q1298" i="20"/>
  <c r="R1298" i="20"/>
  <c r="S1298" i="20" s="1"/>
  <c r="Q1297" i="20"/>
  <c r="Q1296" i="20"/>
  <c r="R1296" i="20"/>
  <c r="S1296" i="20" s="1"/>
  <c r="Q1295" i="20"/>
  <c r="Q1294" i="20"/>
  <c r="R1294" i="20"/>
  <c r="S1294" i="20" s="1"/>
  <c r="Q1293" i="20"/>
  <c r="Q1292" i="20"/>
  <c r="R1292" i="20"/>
  <c r="S1292" i="20" s="1"/>
  <c r="Q1291" i="20"/>
  <c r="Q1290" i="20"/>
  <c r="R1290" i="20"/>
  <c r="S1290" i="20" s="1"/>
  <c r="Q1289" i="20"/>
  <c r="Q1288" i="20"/>
  <c r="R1288" i="20"/>
  <c r="S1288" i="20" s="1"/>
  <c r="Q1287" i="20"/>
  <c r="Q1286" i="20"/>
  <c r="R1286" i="20"/>
  <c r="S1286" i="20" s="1"/>
  <c r="Q1285" i="20"/>
  <c r="Q1284" i="20"/>
  <c r="R1284" i="20"/>
  <c r="S1284" i="20" s="1"/>
  <c r="Q1283" i="20"/>
  <c r="Q1282" i="20"/>
  <c r="R1282" i="20"/>
  <c r="S1282" i="20" s="1"/>
  <c r="Q1281" i="20"/>
  <c r="Q1280" i="20"/>
  <c r="R1280" i="20"/>
  <c r="S1280" i="20" s="1"/>
  <c r="Q1279" i="20"/>
  <c r="Q1278" i="20"/>
  <c r="R1278" i="20"/>
  <c r="S1278" i="20" s="1"/>
  <c r="Q1277" i="20"/>
  <c r="Q1276" i="20"/>
  <c r="R1276" i="20"/>
  <c r="S1276" i="20" s="1"/>
  <c r="Q1275" i="20"/>
  <c r="Q1274" i="20"/>
  <c r="R1274" i="20"/>
  <c r="S1274" i="20" s="1"/>
  <c r="Q1273" i="20"/>
  <c r="Q1272" i="20"/>
  <c r="R1272" i="20"/>
  <c r="S1272" i="20" s="1"/>
  <c r="Q1271" i="20"/>
  <c r="Q1270" i="20"/>
  <c r="R1270" i="20"/>
  <c r="S1270" i="20" s="1"/>
  <c r="Q1269" i="20"/>
  <c r="Q1268" i="20"/>
  <c r="R1268" i="20"/>
  <c r="S1268" i="20" s="1"/>
  <c r="Q1267" i="20"/>
  <c r="Q1266" i="20"/>
  <c r="R1266" i="20"/>
  <c r="S1266" i="20" s="1"/>
  <c r="Q1265" i="20"/>
  <c r="Q1264" i="20"/>
  <c r="R1264" i="20"/>
  <c r="S1264" i="20" s="1"/>
  <c r="Q1263" i="20"/>
  <c r="Q1262" i="20"/>
  <c r="R1262" i="20"/>
  <c r="S1262" i="20" s="1"/>
  <c r="Q1261" i="20"/>
  <c r="Q1260" i="20"/>
  <c r="R1260" i="20"/>
  <c r="S1260" i="20" s="1"/>
  <c r="Q1259" i="20"/>
  <c r="Q1258" i="20"/>
  <c r="R1258" i="20"/>
  <c r="S1258" i="20" s="1"/>
  <c r="Q1257" i="20"/>
  <c r="Q1256" i="20"/>
  <c r="R1256" i="20"/>
  <c r="S1256" i="20" s="1"/>
  <c r="Q1255" i="20"/>
  <c r="Q1254" i="20"/>
  <c r="R1254" i="20"/>
  <c r="S1254" i="20" s="1"/>
  <c r="Q1253" i="20"/>
  <c r="Q1252" i="20"/>
  <c r="R1252" i="20"/>
  <c r="S1252" i="20" s="1"/>
  <c r="Q1251" i="20"/>
  <c r="Q1250" i="20"/>
  <c r="R1250" i="20"/>
  <c r="S1250" i="20" s="1"/>
  <c r="Q1249" i="20"/>
  <c r="Q1248" i="20"/>
  <c r="R1248" i="20"/>
  <c r="S1248" i="20" s="1"/>
  <c r="Q1247" i="20"/>
  <c r="Q1246" i="20"/>
  <c r="R1246" i="20"/>
  <c r="S1246" i="20" s="1"/>
  <c r="Q1245" i="20"/>
  <c r="Q1244" i="20"/>
  <c r="R1244" i="20"/>
  <c r="S1244" i="20" s="1"/>
  <c r="Q1243" i="20"/>
  <c r="Q1242" i="20"/>
  <c r="R1242" i="20"/>
  <c r="S1242" i="20" s="1"/>
  <c r="Q1241" i="20"/>
  <c r="Q1240" i="20"/>
  <c r="R1240" i="20"/>
  <c r="S1240" i="20" s="1"/>
  <c r="Q1239" i="20"/>
  <c r="Q1238" i="20"/>
  <c r="R1238" i="20"/>
  <c r="S1238" i="20" s="1"/>
  <c r="Q1237" i="20"/>
  <c r="Q1236" i="20"/>
  <c r="R1236" i="20"/>
  <c r="S1236" i="20" s="1"/>
  <c r="Q1235" i="20"/>
  <c r="Q1234" i="20"/>
  <c r="R1234" i="20"/>
  <c r="S1234" i="20" s="1"/>
  <c r="Q1233" i="20"/>
  <c r="Q1232" i="20"/>
  <c r="R1232" i="20"/>
  <c r="S1232" i="20" s="1"/>
  <c r="Q1231" i="20"/>
  <c r="Q1230" i="20"/>
  <c r="R1230" i="20"/>
  <c r="S1230" i="20" s="1"/>
  <c r="Q1229" i="20"/>
  <c r="Q1228" i="20"/>
  <c r="R1228" i="20"/>
  <c r="S1228" i="20" s="1"/>
  <c r="Q1227" i="20"/>
  <c r="Q1226" i="20"/>
  <c r="R1226" i="20"/>
  <c r="S1226" i="20" s="1"/>
  <c r="Q1225" i="20"/>
  <c r="Q1224" i="20"/>
  <c r="R1224" i="20"/>
  <c r="S1224" i="20" s="1"/>
  <c r="Q1223" i="20"/>
  <c r="Q1222" i="20"/>
  <c r="R1222" i="20"/>
  <c r="S1222" i="20" s="1"/>
  <c r="Q1221" i="20"/>
  <c r="Q1220" i="20"/>
  <c r="R1220" i="20"/>
  <c r="S1220" i="20" s="1"/>
  <c r="Q1219" i="20"/>
  <c r="Q1218" i="20"/>
  <c r="R1218" i="20"/>
  <c r="S1218" i="20" s="1"/>
  <c r="Q1217" i="20"/>
  <c r="Q1216" i="20"/>
  <c r="R1216" i="20"/>
  <c r="S1216" i="20" s="1"/>
  <c r="Q1215" i="20"/>
  <c r="Q1214" i="20"/>
  <c r="R1214" i="20"/>
  <c r="S1214" i="20" s="1"/>
  <c r="Q1213" i="20"/>
  <c r="Q1212" i="20"/>
  <c r="R1212" i="20"/>
  <c r="S1212" i="20" s="1"/>
  <c r="Q1211" i="20"/>
  <c r="Q1210" i="20"/>
  <c r="R1210" i="20"/>
  <c r="S1210" i="20" s="1"/>
  <c r="Q1209" i="20"/>
  <c r="Q1208" i="20"/>
  <c r="R1208" i="20"/>
  <c r="S1208" i="20" s="1"/>
  <c r="Q1207" i="20"/>
  <c r="R1207" i="20"/>
  <c r="S1207" i="20" s="1"/>
  <c r="Q1206" i="20"/>
  <c r="P1206" i="20"/>
  <c r="R1206" i="20" s="1"/>
  <c r="S1206" i="20" s="1"/>
  <c r="Q1205" i="20"/>
  <c r="R1205" i="20"/>
  <c r="S1205" i="20" s="1"/>
  <c r="Q1204" i="20"/>
  <c r="R1204" i="20"/>
  <c r="S1204" i="20" s="1"/>
  <c r="Q1203" i="20"/>
  <c r="R1203" i="20"/>
  <c r="S1203" i="20" s="1"/>
  <c r="Q1202" i="20"/>
  <c r="R1202" i="20"/>
  <c r="S1202" i="20" s="1"/>
  <c r="Q1201" i="20"/>
  <c r="R1201" i="20"/>
  <c r="S1201" i="20" s="1"/>
  <c r="Q1200" i="20"/>
  <c r="R1200" i="20"/>
  <c r="S1200" i="20" s="1"/>
  <c r="Q1199" i="20"/>
  <c r="R1199" i="20"/>
  <c r="S1199" i="20" s="1"/>
  <c r="Q1198" i="20"/>
  <c r="R1198" i="20"/>
  <c r="S1198" i="20" s="1"/>
  <c r="Q1197" i="20"/>
  <c r="R1197" i="20"/>
  <c r="S1197" i="20" s="1"/>
  <c r="Q1196" i="20"/>
  <c r="R1196" i="20"/>
  <c r="S1196" i="20" s="1"/>
  <c r="Q1195" i="20"/>
  <c r="R1195" i="20"/>
  <c r="S1195" i="20" s="1"/>
  <c r="Q1194" i="20"/>
  <c r="R1194" i="20"/>
  <c r="S1194" i="20" s="1"/>
  <c r="Q1193" i="20"/>
  <c r="R1193" i="20"/>
  <c r="S1193" i="20" s="1"/>
  <c r="Q1192" i="20"/>
  <c r="R1192" i="20"/>
  <c r="S1192" i="20" s="1"/>
  <c r="Q1191" i="20"/>
  <c r="R1191" i="20"/>
  <c r="S1191" i="20" s="1"/>
  <c r="Q1190" i="20"/>
  <c r="R1190" i="20"/>
  <c r="S1190" i="20" s="1"/>
  <c r="Q1189" i="20"/>
  <c r="R1189" i="20"/>
  <c r="S1189" i="20" s="1"/>
  <c r="Q1188" i="20"/>
  <c r="R1188" i="20"/>
  <c r="S1188" i="20" s="1"/>
  <c r="Q1187" i="20"/>
  <c r="R1187" i="20"/>
  <c r="S1187" i="20" s="1"/>
  <c r="Q1186" i="20"/>
  <c r="R1186" i="20"/>
  <c r="S1186" i="20" s="1"/>
  <c r="Q1185" i="20"/>
  <c r="R1185" i="20"/>
  <c r="S1185" i="20" s="1"/>
  <c r="Q1184" i="20"/>
  <c r="R1184" i="20"/>
  <c r="S1184" i="20" s="1"/>
  <c r="Q1183" i="20"/>
  <c r="R1183" i="20"/>
  <c r="S1183" i="20" s="1"/>
  <c r="Q1182" i="20"/>
  <c r="R1182" i="20"/>
  <c r="S1182" i="20" s="1"/>
  <c r="Q1181" i="20"/>
  <c r="R1181" i="20"/>
  <c r="S1181" i="20" s="1"/>
  <c r="Q1180" i="20"/>
  <c r="R1180" i="20"/>
  <c r="S1180" i="20" s="1"/>
  <c r="Q1179" i="20"/>
  <c r="R1179" i="20"/>
  <c r="S1179" i="20" s="1"/>
  <c r="Q1178" i="20"/>
  <c r="R1178" i="20"/>
  <c r="S1178" i="20" s="1"/>
  <c r="Q1177" i="20"/>
  <c r="R1177" i="20"/>
  <c r="S1177" i="20" s="1"/>
  <c r="Q1176" i="20"/>
  <c r="R1176" i="20"/>
  <c r="S1176" i="20" s="1"/>
  <c r="Q1175" i="20"/>
  <c r="R1175" i="20"/>
  <c r="S1175" i="20" s="1"/>
  <c r="Q1174" i="20"/>
  <c r="R1174" i="20"/>
  <c r="S1174" i="20" s="1"/>
  <c r="Q1172" i="20"/>
  <c r="R1172" i="20"/>
  <c r="S1172" i="20" s="1"/>
  <c r="Q1171" i="20"/>
  <c r="R1171" i="20"/>
  <c r="S1171" i="20" s="1"/>
  <c r="Q1170" i="20"/>
  <c r="R1170" i="20"/>
  <c r="S1170" i="20" s="1"/>
  <c r="R1169" i="20"/>
  <c r="S1169" i="20" s="1"/>
  <c r="Q1168" i="20"/>
  <c r="R1168" i="20"/>
  <c r="S1168" i="20" s="1"/>
  <c r="Q1167" i="20"/>
  <c r="R1167" i="20"/>
  <c r="S1167" i="20" s="1"/>
  <c r="R1166" i="20"/>
  <c r="S1166" i="20" s="1"/>
  <c r="Q1165" i="20"/>
  <c r="P1165" i="20"/>
  <c r="Q1164" i="20"/>
  <c r="P1164" i="20"/>
  <c r="P950" i="20"/>
  <c r="P949" i="20"/>
  <c r="P948" i="20"/>
  <c r="P947" i="20"/>
  <c r="P946" i="20"/>
  <c r="P945" i="20"/>
  <c r="P944" i="20"/>
  <c r="P943" i="20"/>
  <c r="P942" i="20"/>
  <c r="P941" i="20"/>
  <c r="P940" i="20"/>
  <c r="P939" i="20"/>
  <c r="P938" i="20"/>
  <c r="P937" i="20"/>
  <c r="P936" i="20"/>
  <c r="P935" i="20"/>
  <c r="P934" i="20"/>
  <c r="R1592" i="20" l="1"/>
  <c r="S1592" i="20" s="1"/>
  <c r="Q1592" i="20"/>
  <c r="R1594" i="20"/>
  <c r="S1594" i="20" s="1"/>
  <c r="Q1594" i="20"/>
  <c r="R1593" i="20"/>
  <c r="S1593" i="20" s="1"/>
  <c r="Q1593" i="20"/>
  <c r="R1595" i="20"/>
  <c r="S1595" i="20" s="1"/>
  <c r="Q1595" i="20"/>
  <c r="R1614" i="20"/>
  <c r="S1614" i="20" s="1"/>
  <c r="S1611" i="20"/>
  <c r="R1610" i="20"/>
  <c r="S1610" i="20" s="1"/>
  <c r="Q1611" i="20"/>
  <c r="R1612" i="20"/>
  <c r="S1612" i="20" s="1"/>
  <c r="Q1614" i="20"/>
  <c r="Q1610" i="20"/>
  <c r="Q1612" i="20"/>
  <c r="E336" i="20" l="1"/>
  <c r="P336" i="20" s="1"/>
  <c r="E218" i="20" l="1"/>
  <c r="E217" i="20"/>
  <c r="E249" i="20"/>
  <c r="E248" i="20"/>
  <c r="E100" i="20" l="1"/>
  <c r="P100" i="20" s="1"/>
  <c r="E99" i="20"/>
  <c r="E98" i="20"/>
  <c r="P98" i="20" s="1"/>
  <c r="P99" i="20"/>
  <c r="P247" i="20" l="1"/>
  <c r="P34" i="20"/>
  <c r="Q247" i="20" l="1"/>
  <c r="Q777" i="20" l="1"/>
  <c r="P777" i="20"/>
  <c r="P631" i="1" l="1"/>
  <c r="Q631" i="1"/>
  <c r="P632" i="1"/>
  <c r="Q632" i="1"/>
  <c r="P633" i="1"/>
  <c r="Q633" i="1"/>
  <c r="R633" i="1"/>
  <c r="S633" i="1"/>
  <c r="P635" i="1"/>
  <c r="Q635" i="1"/>
  <c r="R635" i="1"/>
  <c r="S635" i="1" s="1"/>
  <c r="P636" i="1"/>
  <c r="Q636" i="1"/>
  <c r="R636" i="1"/>
  <c r="S636" i="1" s="1"/>
  <c r="P637" i="1"/>
  <c r="Q637" i="1"/>
  <c r="R637" i="1"/>
  <c r="S637" i="1" s="1"/>
  <c r="P638" i="1"/>
  <c r="Q638" i="1"/>
  <c r="R638" i="1"/>
  <c r="S638" i="1" s="1"/>
  <c r="P639" i="1"/>
  <c r="P640" i="1"/>
  <c r="Q640" i="1"/>
  <c r="R640" i="1"/>
  <c r="S640" i="1"/>
  <c r="P641" i="1"/>
  <c r="Q641" i="1"/>
  <c r="R641" i="1"/>
  <c r="S641" i="1"/>
  <c r="P642" i="1"/>
  <c r="Q642" i="1"/>
  <c r="R642" i="1"/>
  <c r="S642" i="1"/>
  <c r="P643" i="1"/>
  <c r="Q643" i="1"/>
  <c r="R643" i="1"/>
  <c r="S643" i="1"/>
  <c r="P644" i="1"/>
  <c r="Q644" i="1"/>
  <c r="R644" i="1"/>
  <c r="S644" i="1"/>
  <c r="P645" i="1"/>
  <c r="Q645" i="1"/>
  <c r="P647" i="1"/>
  <c r="Q647" i="1"/>
  <c r="P648" i="1"/>
  <c r="Q648" i="1"/>
  <c r="R648" i="1"/>
  <c r="S648" i="1"/>
  <c r="P649" i="1"/>
  <c r="Q649" i="1"/>
  <c r="R649" i="1"/>
  <c r="S649" i="1"/>
  <c r="P650" i="1"/>
  <c r="Q650" i="1"/>
  <c r="R650" i="1"/>
  <c r="S650" i="1"/>
  <c r="P651" i="1"/>
  <c r="Q651" i="1"/>
  <c r="R651" i="1"/>
  <c r="S651" i="1"/>
  <c r="P652" i="1"/>
  <c r="Q652" i="1"/>
  <c r="R652" i="1"/>
  <c r="S652" i="1"/>
  <c r="P653" i="1"/>
  <c r="Q653" i="1"/>
  <c r="R653" i="1"/>
  <c r="S653" i="1"/>
  <c r="P654" i="1"/>
  <c r="Q654" i="1"/>
  <c r="R654" i="1"/>
  <c r="S654" i="1"/>
  <c r="P655" i="1"/>
  <c r="Q655" i="1"/>
  <c r="R655" i="1"/>
  <c r="S655" i="1"/>
  <c r="P656" i="1"/>
  <c r="Q656" i="1"/>
  <c r="R656" i="1"/>
  <c r="S656" i="1"/>
  <c r="P657" i="1"/>
  <c r="Q657" i="1"/>
  <c r="R657" i="1"/>
  <c r="S657" i="1"/>
  <c r="P658" i="1"/>
  <c r="Q658" i="1"/>
  <c r="R658" i="1"/>
  <c r="S658" i="1"/>
  <c r="P659" i="1"/>
  <c r="Q659" i="1"/>
  <c r="R659" i="1"/>
  <c r="S659" i="1"/>
  <c r="P660" i="1"/>
  <c r="Q660" i="1"/>
  <c r="R660" i="1"/>
  <c r="S660" i="1"/>
  <c r="P661" i="1"/>
  <c r="Q661" i="1"/>
  <c r="R661" i="1"/>
  <c r="S661" i="1"/>
  <c r="P662" i="1"/>
  <c r="Q662" i="1"/>
  <c r="R662" i="1"/>
  <c r="S662" i="1"/>
  <c r="P663" i="1"/>
  <c r="Q663" i="1"/>
  <c r="R663" i="1"/>
  <c r="S663" i="1"/>
  <c r="Q664" i="1"/>
  <c r="R664" i="1"/>
  <c r="S664" i="1" s="1"/>
  <c r="P666" i="1"/>
  <c r="Q667" i="1"/>
  <c r="Q668" i="1"/>
  <c r="Q670" i="1"/>
  <c r="P671" i="1"/>
  <c r="Q671" i="1"/>
  <c r="P672" i="1"/>
  <c r="Q672" i="1"/>
  <c r="P673" i="1"/>
  <c r="Q673" i="1"/>
  <c r="R673" i="1"/>
  <c r="S673" i="1" s="1"/>
  <c r="P674" i="1"/>
  <c r="Q674" i="1"/>
  <c r="R674" i="1"/>
  <c r="S674" i="1" s="1"/>
  <c r="P675" i="1"/>
  <c r="Q675" i="1"/>
  <c r="R675" i="1"/>
  <c r="S675" i="1" s="1"/>
  <c r="P676" i="1"/>
  <c r="Q676" i="1"/>
  <c r="R676" i="1"/>
  <c r="S676" i="1" s="1"/>
  <c r="P677" i="1"/>
  <c r="Q677" i="1"/>
  <c r="R677" i="1"/>
  <c r="S677" i="1" s="1"/>
  <c r="P678" i="1"/>
  <c r="Q678" i="1"/>
  <c r="R678" i="1"/>
  <c r="S678" i="1"/>
  <c r="P679" i="1"/>
  <c r="Q679" i="1"/>
  <c r="R679" i="1"/>
  <c r="S679" i="1" s="1"/>
  <c r="P680" i="1"/>
  <c r="Q680" i="1"/>
  <c r="R680" i="1"/>
  <c r="S680" i="1" s="1"/>
  <c r="P681" i="1"/>
  <c r="Q681" i="1"/>
  <c r="R681" i="1"/>
  <c r="S681" i="1" s="1"/>
  <c r="P682" i="1"/>
  <c r="Q682" i="1"/>
  <c r="R682" i="1"/>
  <c r="S682" i="1" s="1"/>
  <c r="P683" i="1"/>
  <c r="Q683" i="1"/>
  <c r="R683" i="1"/>
  <c r="S683" i="1" s="1"/>
  <c r="P684" i="1"/>
  <c r="Q684" i="1"/>
  <c r="R684" i="1"/>
  <c r="S684" i="1" s="1"/>
  <c r="P685" i="1"/>
  <c r="Q685" i="1"/>
  <c r="R685" i="1"/>
  <c r="S685" i="1" s="1"/>
  <c r="P686" i="1"/>
  <c r="Q686" i="1"/>
  <c r="R686" i="1"/>
  <c r="S686" i="1" s="1"/>
  <c r="P687" i="1"/>
  <c r="Q687" i="1"/>
  <c r="R687" i="1"/>
  <c r="S687" i="1" s="1"/>
  <c r="P688" i="1"/>
  <c r="Q688" i="1"/>
  <c r="R688" i="1"/>
  <c r="S688" i="1" s="1"/>
  <c r="P689" i="1"/>
  <c r="Q689" i="1"/>
  <c r="R689" i="1"/>
  <c r="S689" i="1" s="1"/>
  <c r="P690" i="1"/>
  <c r="Q690" i="1"/>
  <c r="R690" i="1"/>
  <c r="S690" i="1" s="1"/>
  <c r="P691" i="1"/>
  <c r="Q691" i="1"/>
  <c r="R691" i="1"/>
  <c r="S691" i="1" s="1"/>
  <c r="P692" i="1"/>
  <c r="Q692" i="1"/>
  <c r="R692" i="1"/>
  <c r="S692" i="1" s="1"/>
  <c r="P693" i="1"/>
  <c r="Q693" i="1"/>
  <c r="R693" i="1"/>
  <c r="S693" i="1" s="1"/>
  <c r="P694" i="1"/>
  <c r="Q694" i="1"/>
  <c r="R694" i="1"/>
  <c r="S694" i="1" s="1"/>
  <c r="P695" i="1"/>
  <c r="Q695" i="1"/>
  <c r="R695" i="1"/>
  <c r="S695" i="1"/>
  <c r="P696" i="1"/>
  <c r="Q696" i="1"/>
  <c r="R696" i="1"/>
  <c r="S696" i="1" s="1"/>
  <c r="P697" i="1"/>
  <c r="Q697" i="1"/>
  <c r="R697" i="1"/>
  <c r="S697" i="1" s="1"/>
  <c r="P698" i="1"/>
  <c r="Q698" i="1"/>
  <c r="R698" i="1"/>
  <c r="S698" i="1"/>
  <c r="P699" i="1"/>
  <c r="Q699" i="1"/>
  <c r="R699" i="1"/>
  <c r="S699" i="1"/>
  <c r="P700" i="1"/>
  <c r="Q700" i="1"/>
  <c r="R700" i="1"/>
  <c r="S700" i="1"/>
  <c r="P701" i="1"/>
  <c r="Q701" i="1"/>
  <c r="R701" i="1"/>
  <c r="S701" i="1"/>
  <c r="P702" i="1"/>
  <c r="Q702" i="1"/>
  <c r="R702" i="1"/>
  <c r="S702" i="1" s="1"/>
  <c r="P703" i="1"/>
  <c r="Q703" i="1"/>
  <c r="R703" i="1"/>
  <c r="S703" i="1" s="1"/>
  <c r="P704" i="1"/>
  <c r="Q704" i="1"/>
  <c r="R704" i="1"/>
  <c r="S704" i="1" s="1"/>
  <c r="P705" i="1"/>
  <c r="Q705" i="1"/>
  <c r="R705" i="1"/>
  <c r="S705" i="1" s="1"/>
  <c r="P706" i="1"/>
  <c r="Q706" i="1"/>
  <c r="R706" i="1"/>
  <c r="S706" i="1"/>
  <c r="P707" i="1"/>
  <c r="Q707" i="1"/>
  <c r="R707" i="1"/>
  <c r="S707" i="1"/>
  <c r="P708" i="1"/>
  <c r="Q708" i="1"/>
  <c r="R708" i="1"/>
  <c r="S708" i="1"/>
  <c r="P709" i="1"/>
  <c r="Q709" i="1"/>
  <c r="R709" i="1"/>
  <c r="S709" i="1"/>
  <c r="P710" i="1"/>
  <c r="Q710" i="1"/>
  <c r="R710" i="1"/>
  <c r="S710" i="1"/>
  <c r="P711" i="1"/>
  <c r="Q711" i="1"/>
  <c r="R711" i="1"/>
  <c r="S711" i="1"/>
  <c r="P712" i="1"/>
  <c r="Q712" i="1"/>
  <c r="R712" i="1"/>
  <c r="S712" i="1"/>
  <c r="P713" i="1"/>
  <c r="Q713" i="1"/>
  <c r="R713" i="1"/>
  <c r="S713" i="1"/>
  <c r="P714" i="1"/>
  <c r="Q714" i="1"/>
  <c r="R714" i="1"/>
  <c r="S714" i="1"/>
  <c r="P715" i="1"/>
  <c r="Q715" i="1"/>
  <c r="R715" i="1"/>
  <c r="S715" i="1" s="1"/>
  <c r="P716" i="1"/>
  <c r="Q716" i="1"/>
  <c r="R716" i="1"/>
  <c r="S716" i="1"/>
  <c r="P717" i="1"/>
  <c r="Q717" i="1"/>
  <c r="R717" i="1"/>
  <c r="S717" i="1"/>
  <c r="P718" i="1"/>
  <c r="Q718" i="1"/>
  <c r="R718" i="1"/>
  <c r="S718" i="1"/>
  <c r="P719" i="1"/>
  <c r="Q719" i="1"/>
  <c r="R719" i="1"/>
  <c r="S719" i="1"/>
  <c r="P720" i="1"/>
  <c r="Q720" i="1"/>
  <c r="R720" i="1"/>
  <c r="S720" i="1"/>
  <c r="P721" i="1"/>
  <c r="Q721" i="1"/>
  <c r="R721" i="1"/>
  <c r="S721" i="1"/>
  <c r="P722" i="1"/>
  <c r="Q722" i="1"/>
  <c r="R722" i="1"/>
  <c r="S722" i="1"/>
  <c r="P723" i="1"/>
  <c r="Q723" i="1"/>
  <c r="R723" i="1"/>
  <c r="S723" i="1"/>
  <c r="P724" i="1"/>
  <c r="Q724" i="1"/>
  <c r="R724" i="1"/>
  <c r="S724" i="1"/>
  <c r="P725" i="1"/>
  <c r="Q725" i="1"/>
  <c r="R725" i="1"/>
  <c r="S725" i="1"/>
  <c r="P726" i="1"/>
  <c r="Q726" i="1"/>
  <c r="R726" i="1"/>
  <c r="S726" i="1"/>
  <c r="P727" i="1"/>
  <c r="Q727" i="1"/>
  <c r="R727" i="1"/>
  <c r="S727" i="1"/>
  <c r="P728" i="1"/>
  <c r="Q728" i="1"/>
  <c r="R728" i="1"/>
  <c r="S728" i="1"/>
  <c r="P729" i="1"/>
  <c r="Q729" i="1"/>
  <c r="R729" i="1"/>
  <c r="S729" i="1" s="1"/>
  <c r="P730" i="1"/>
  <c r="Q730" i="1"/>
  <c r="R730" i="1"/>
  <c r="S730" i="1"/>
  <c r="P731" i="1"/>
  <c r="Q731" i="1"/>
  <c r="R731" i="1"/>
  <c r="S731" i="1"/>
  <c r="P732" i="1"/>
  <c r="Q732" i="1"/>
  <c r="R732" i="1"/>
  <c r="S732" i="1"/>
  <c r="P733" i="1"/>
  <c r="Q733" i="1"/>
  <c r="R733" i="1"/>
  <c r="S733" i="1"/>
  <c r="P734" i="1"/>
  <c r="Q734" i="1"/>
  <c r="R734" i="1"/>
  <c r="S734" i="1"/>
  <c r="P735" i="1"/>
  <c r="Q735" i="1"/>
  <c r="R735" i="1"/>
  <c r="S735" i="1"/>
  <c r="P736" i="1"/>
  <c r="Q736" i="1"/>
  <c r="R736" i="1"/>
  <c r="S736" i="1"/>
  <c r="P737" i="1"/>
  <c r="Q737" i="1"/>
  <c r="R737" i="1"/>
  <c r="S737" i="1"/>
  <c r="P738" i="1"/>
  <c r="Q738" i="1"/>
  <c r="R738" i="1"/>
  <c r="S738" i="1"/>
  <c r="P739" i="1"/>
  <c r="Q739" i="1"/>
  <c r="R739" i="1"/>
  <c r="S739" i="1"/>
  <c r="F740" i="1"/>
  <c r="P740" i="1"/>
  <c r="Q740" i="1"/>
  <c r="R740" i="1"/>
  <c r="S740" i="1"/>
  <c r="F741" i="1"/>
  <c r="P741" i="1"/>
  <c r="Q741" i="1"/>
  <c r="R741" i="1"/>
  <c r="S741" i="1" s="1"/>
  <c r="F742" i="1"/>
  <c r="F743" i="1" s="1"/>
  <c r="F744" i="1" s="1"/>
  <c r="F745" i="1" s="1"/>
  <c r="P742" i="1"/>
  <c r="Q742" i="1"/>
  <c r="R742" i="1"/>
  <c r="S742" i="1"/>
  <c r="P743" i="1"/>
  <c r="Q743" i="1"/>
  <c r="R743" i="1"/>
  <c r="S743" i="1" s="1"/>
  <c r="P744" i="1"/>
  <c r="Q744" i="1"/>
  <c r="R744" i="1"/>
  <c r="S744" i="1"/>
  <c r="P745" i="1"/>
  <c r="Q745" i="1"/>
  <c r="R745" i="1"/>
  <c r="S745" i="1" s="1"/>
  <c r="P746" i="1"/>
  <c r="Q746" i="1"/>
  <c r="R746" i="1"/>
  <c r="S746" i="1" s="1"/>
  <c r="P747" i="1"/>
  <c r="Q747" i="1"/>
  <c r="R747" i="1"/>
  <c r="S747" i="1" s="1"/>
  <c r="P748" i="1"/>
  <c r="Q748" i="1"/>
  <c r="R748" i="1"/>
  <c r="S748" i="1" s="1"/>
  <c r="P749" i="1"/>
  <c r="Q749" i="1"/>
  <c r="R749" i="1"/>
  <c r="S749" i="1" s="1"/>
  <c r="P750" i="1"/>
  <c r="Q750" i="1"/>
  <c r="R750" i="1"/>
  <c r="S750" i="1"/>
  <c r="P751" i="1"/>
  <c r="Q751" i="1"/>
  <c r="R751" i="1"/>
  <c r="S751" i="1" s="1"/>
  <c r="P752" i="1"/>
  <c r="Q752" i="1"/>
  <c r="R752" i="1"/>
  <c r="S752" i="1" s="1"/>
  <c r="P753" i="1"/>
  <c r="Q753" i="1"/>
  <c r="R753" i="1"/>
  <c r="S753" i="1" s="1"/>
  <c r="F754" i="1"/>
  <c r="P754" i="1"/>
  <c r="Q754" i="1"/>
  <c r="R754" i="1"/>
  <c r="S754" i="1"/>
  <c r="F755" i="1"/>
  <c r="P755" i="1"/>
  <c r="Q755" i="1"/>
  <c r="R755" i="1"/>
  <c r="S755" i="1"/>
  <c r="F756" i="1"/>
  <c r="P756" i="1"/>
  <c r="Q756" i="1"/>
  <c r="R756" i="1"/>
  <c r="S756" i="1"/>
  <c r="F757" i="1"/>
  <c r="P757" i="1"/>
  <c r="Q757" i="1"/>
  <c r="R757" i="1"/>
  <c r="S757" i="1"/>
  <c r="F758" i="1"/>
  <c r="P758" i="1"/>
  <c r="Q758" i="1"/>
  <c r="R758" i="1"/>
  <c r="S758" i="1" s="1"/>
  <c r="F759" i="1"/>
  <c r="P759" i="1"/>
  <c r="Q759" i="1"/>
  <c r="R759" i="1"/>
  <c r="S759" i="1"/>
  <c r="P760" i="1"/>
  <c r="Q760" i="1"/>
  <c r="R760" i="1"/>
  <c r="S760" i="1"/>
  <c r="P761" i="1"/>
  <c r="Q761" i="1"/>
  <c r="R761" i="1"/>
  <c r="S761" i="1"/>
  <c r="P762" i="1"/>
  <c r="Q762" i="1"/>
  <c r="R762" i="1"/>
  <c r="S762" i="1"/>
  <c r="P763" i="1"/>
  <c r="Q763" i="1"/>
  <c r="R763" i="1"/>
  <c r="S763" i="1"/>
  <c r="P764" i="1"/>
  <c r="Q764" i="1"/>
  <c r="R764" i="1"/>
  <c r="S764" i="1"/>
  <c r="P765" i="1"/>
  <c r="Q765" i="1"/>
  <c r="R765" i="1"/>
  <c r="S765" i="1"/>
  <c r="P766" i="1"/>
  <c r="Q766" i="1"/>
  <c r="R766" i="1"/>
  <c r="S766" i="1"/>
  <c r="P767" i="1"/>
  <c r="Q767" i="1"/>
  <c r="R767" i="1"/>
  <c r="S767" i="1"/>
  <c r="F768" i="1"/>
  <c r="P768" i="1"/>
  <c r="Q768" i="1"/>
  <c r="R768" i="1"/>
  <c r="S768" i="1" s="1"/>
  <c r="F769" i="1"/>
  <c r="P769" i="1"/>
  <c r="Q769" i="1"/>
  <c r="R769" i="1"/>
  <c r="S769" i="1" s="1"/>
  <c r="F770" i="1"/>
  <c r="P770" i="1"/>
  <c r="Q770" i="1"/>
  <c r="R770" i="1"/>
  <c r="S770" i="1"/>
  <c r="F771" i="1"/>
  <c r="P771" i="1"/>
  <c r="Q771" i="1"/>
  <c r="R771" i="1"/>
  <c r="S771" i="1" s="1"/>
  <c r="F772" i="1"/>
  <c r="P772" i="1"/>
  <c r="Q772" i="1"/>
  <c r="R772" i="1"/>
  <c r="S772" i="1"/>
  <c r="F773" i="1"/>
  <c r="P773" i="1"/>
  <c r="Q773" i="1"/>
  <c r="R773" i="1"/>
  <c r="S773" i="1"/>
  <c r="P774" i="1"/>
  <c r="Q774" i="1"/>
  <c r="R774" i="1"/>
  <c r="S774" i="1"/>
  <c r="P775" i="1"/>
  <c r="Q775" i="1"/>
  <c r="R775" i="1"/>
  <c r="S775" i="1"/>
  <c r="P776" i="1"/>
  <c r="Q776" i="1"/>
  <c r="R776" i="1"/>
  <c r="S776" i="1"/>
  <c r="P777" i="1"/>
  <c r="Q777" i="1"/>
  <c r="R777" i="1"/>
  <c r="S777" i="1" s="1"/>
  <c r="P778" i="1"/>
  <c r="Q778" i="1"/>
  <c r="R778" i="1"/>
  <c r="S778" i="1"/>
  <c r="P779" i="1"/>
  <c r="Q779" i="1"/>
  <c r="R779" i="1"/>
  <c r="S779" i="1"/>
  <c r="P780" i="1"/>
  <c r="Q780" i="1"/>
  <c r="R780" i="1"/>
  <c r="S780" i="1" s="1"/>
  <c r="P781" i="1"/>
  <c r="Q781" i="1"/>
  <c r="R781" i="1"/>
  <c r="S781" i="1"/>
  <c r="F782" i="1"/>
  <c r="P782" i="1"/>
  <c r="Q782" i="1"/>
  <c r="R782" i="1"/>
  <c r="S782" i="1"/>
  <c r="F783" i="1"/>
  <c r="P783" i="1"/>
  <c r="Q783" i="1"/>
  <c r="R783" i="1"/>
  <c r="S783" i="1"/>
  <c r="F784" i="1"/>
  <c r="P784" i="1"/>
  <c r="Q784" i="1"/>
  <c r="R784" i="1"/>
  <c r="S784" i="1" s="1"/>
  <c r="F785" i="1"/>
  <c r="P785" i="1"/>
  <c r="Q785" i="1"/>
  <c r="R785" i="1"/>
  <c r="S785" i="1"/>
  <c r="F786" i="1"/>
  <c r="P786" i="1"/>
  <c r="Q786" i="1"/>
  <c r="R786" i="1"/>
  <c r="S786" i="1" s="1"/>
  <c r="F787" i="1"/>
  <c r="P787" i="1"/>
  <c r="Q787" i="1"/>
  <c r="R787" i="1"/>
  <c r="S787" i="1"/>
  <c r="P788" i="1"/>
  <c r="Q788" i="1"/>
  <c r="R788" i="1"/>
  <c r="S788" i="1"/>
  <c r="P789" i="1"/>
  <c r="Q789" i="1"/>
  <c r="R789" i="1"/>
  <c r="S789" i="1"/>
  <c r="P790" i="1"/>
  <c r="Q790" i="1"/>
  <c r="R790" i="1"/>
  <c r="S790" i="1" s="1"/>
  <c r="P791" i="1"/>
  <c r="Q791" i="1"/>
  <c r="R791" i="1"/>
  <c r="S791" i="1"/>
  <c r="P792" i="1"/>
  <c r="Q792" i="1"/>
  <c r="R792" i="1"/>
  <c r="S792" i="1" s="1"/>
  <c r="P793" i="1"/>
  <c r="Q793" i="1"/>
  <c r="R793" i="1"/>
  <c r="S793" i="1" s="1"/>
  <c r="P794" i="1"/>
  <c r="Q794" i="1"/>
  <c r="R794" i="1"/>
  <c r="S794" i="1"/>
  <c r="P795" i="1"/>
  <c r="Q795" i="1"/>
  <c r="R795" i="1"/>
  <c r="S795" i="1"/>
  <c r="P796" i="1"/>
  <c r="Q796" i="1"/>
  <c r="R796" i="1"/>
  <c r="S796" i="1"/>
  <c r="P797" i="1"/>
  <c r="Q797" i="1"/>
  <c r="R797" i="1"/>
  <c r="S797" i="1"/>
  <c r="P798" i="1"/>
  <c r="Q798" i="1"/>
  <c r="R798" i="1"/>
  <c r="S798" i="1"/>
  <c r="P799" i="1"/>
  <c r="Q799" i="1"/>
  <c r="R799" i="1"/>
  <c r="S799" i="1"/>
  <c r="P800" i="1"/>
  <c r="Q800" i="1"/>
  <c r="R800" i="1"/>
  <c r="S800" i="1"/>
  <c r="P801" i="1"/>
  <c r="Q801" i="1"/>
  <c r="R801" i="1"/>
  <c r="S801" i="1"/>
  <c r="P802" i="1"/>
  <c r="Q802" i="1"/>
  <c r="R802" i="1"/>
  <c r="S802" i="1"/>
  <c r="P803" i="1"/>
  <c r="Q803" i="1"/>
  <c r="R803" i="1"/>
  <c r="S803" i="1"/>
  <c r="P804" i="1"/>
  <c r="Q804" i="1"/>
  <c r="R804" i="1"/>
  <c r="S804" i="1"/>
  <c r="P805" i="1"/>
  <c r="Q805" i="1"/>
  <c r="R805" i="1"/>
  <c r="S805" i="1"/>
  <c r="P806" i="1"/>
  <c r="Q806" i="1"/>
  <c r="R806" i="1"/>
  <c r="S806" i="1"/>
  <c r="P807" i="1"/>
  <c r="Q807" i="1"/>
  <c r="R807" i="1"/>
  <c r="S807" i="1"/>
  <c r="P808" i="1"/>
  <c r="Q808" i="1"/>
  <c r="R808" i="1"/>
  <c r="S808" i="1"/>
  <c r="P809" i="1"/>
  <c r="Q809" i="1"/>
  <c r="R809" i="1"/>
  <c r="S809" i="1"/>
  <c r="P810" i="1"/>
  <c r="Q810" i="1"/>
  <c r="R810" i="1"/>
  <c r="S810" i="1"/>
  <c r="P811" i="1"/>
  <c r="Q811" i="1"/>
  <c r="R811" i="1"/>
  <c r="S811" i="1"/>
  <c r="P812" i="1"/>
  <c r="Q812" i="1"/>
  <c r="R812" i="1"/>
  <c r="S812" i="1"/>
  <c r="P813" i="1"/>
  <c r="Q813" i="1"/>
  <c r="R813" i="1"/>
  <c r="S813" i="1"/>
  <c r="P814" i="1"/>
  <c r="Q814" i="1"/>
  <c r="R814" i="1"/>
  <c r="S814" i="1"/>
  <c r="P815" i="1"/>
  <c r="Q815" i="1"/>
  <c r="R815" i="1"/>
  <c r="S815" i="1"/>
  <c r="P816" i="1"/>
  <c r="Q816" i="1"/>
  <c r="R816" i="1"/>
  <c r="S816" i="1"/>
  <c r="P817" i="1"/>
  <c r="Q817" i="1"/>
  <c r="R817" i="1"/>
  <c r="S817" i="1"/>
  <c r="P818" i="1"/>
  <c r="Q818" i="1"/>
  <c r="R818" i="1"/>
  <c r="S818" i="1"/>
  <c r="P819" i="1"/>
  <c r="Q819" i="1"/>
  <c r="R819" i="1"/>
  <c r="S819" i="1"/>
  <c r="P820" i="1"/>
  <c r="Q820" i="1"/>
  <c r="R820" i="1"/>
  <c r="S820" i="1"/>
  <c r="P821" i="1"/>
  <c r="Q821" i="1"/>
  <c r="R821" i="1"/>
  <c r="S821" i="1"/>
  <c r="P822" i="1"/>
  <c r="Q822" i="1"/>
  <c r="R822" i="1"/>
  <c r="S822" i="1"/>
  <c r="P823" i="1"/>
  <c r="Q823" i="1"/>
  <c r="R823" i="1"/>
  <c r="S823" i="1"/>
  <c r="P824" i="1"/>
  <c r="Q824" i="1"/>
  <c r="R824" i="1"/>
  <c r="S824" i="1"/>
  <c r="P825" i="1"/>
  <c r="Q825" i="1"/>
  <c r="R825" i="1"/>
  <c r="S825" i="1"/>
  <c r="P826" i="1"/>
  <c r="Q826" i="1"/>
  <c r="R826" i="1"/>
  <c r="S826" i="1"/>
  <c r="P827" i="1"/>
  <c r="Q827" i="1"/>
  <c r="R827" i="1"/>
  <c r="S827" i="1"/>
  <c r="P828" i="1"/>
  <c r="Q828" i="1"/>
  <c r="R828" i="1"/>
  <c r="S828" i="1"/>
  <c r="P829" i="1"/>
  <c r="Q829" i="1"/>
  <c r="R829" i="1"/>
  <c r="S829" i="1"/>
  <c r="P830" i="1"/>
  <c r="Q830" i="1"/>
  <c r="R830" i="1"/>
  <c r="S830" i="1" s="1"/>
  <c r="P831" i="1"/>
  <c r="Q831" i="1"/>
  <c r="R831" i="1"/>
  <c r="S831" i="1" s="1"/>
  <c r="P832" i="1"/>
  <c r="Q832" i="1"/>
  <c r="R832" i="1"/>
  <c r="S832" i="1" s="1"/>
  <c r="P833" i="1"/>
  <c r="Q833" i="1"/>
  <c r="R833" i="1"/>
  <c r="S833" i="1"/>
  <c r="P834" i="1"/>
  <c r="Q834" i="1"/>
  <c r="R834" i="1"/>
  <c r="S834" i="1" s="1"/>
  <c r="P835" i="1"/>
  <c r="Q835" i="1"/>
  <c r="R835" i="1"/>
  <c r="S835" i="1"/>
  <c r="P836" i="1"/>
  <c r="Q836" i="1"/>
  <c r="R836" i="1"/>
  <c r="S836" i="1"/>
  <c r="P837" i="1"/>
  <c r="Q837" i="1"/>
  <c r="R837" i="1"/>
  <c r="S837" i="1" s="1"/>
  <c r="P838" i="1"/>
  <c r="Q838" i="1"/>
  <c r="R838" i="1"/>
  <c r="S838" i="1"/>
  <c r="P839" i="1"/>
  <c r="Q839" i="1"/>
  <c r="R839" i="1"/>
  <c r="S839" i="1" s="1"/>
  <c r="P840" i="1"/>
  <c r="Q840" i="1"/>
  <c r="R840" i="1"/>
  <c r="S840" i="1" s="1"/>
  <c r="P841" i="1"/>
  <c r="Q841" i="1"/>
  <c r="R841" i="1"/>
  <c r="S841" i="1"/>
  <c r="P842" i="1"/>
  <c r="Q842" i="1"/>
  <c r="R842" i="1"/>
  <c r="S842" i="1"/>
  <c r="P843" i="1"/>
  <c r="Q843" i="1"/>
  <c r="R843" i="1"/>
  <c r="S843" i="1"/>
  <c r="P844" i="1"/>
  <c r="Q844" i="1"/>
  <c r="R844" i="1"/>
  <c r="S844" i="1"/>
  <c r="P845" i="1"/>
  <c r="Q845" i="1"/>
  <c r="R845" i="1"/>
  <c r="S845" i="1"/>
  <c r="P846" i="1"/>
  <c r="Q846" i="1"/>
  <c r="R846" i="1"/>
  <c r="S846" i="1"/>
  <c r="P847" i="1"/>
  <c r="Q847" i="1"/>
  <c r="R847" i="1"/>
  <c r="S847" i="1"/>
  <c r="P848" i="1"/>
  <c r="Q848" i="1"/>
  <c r="R848" i="1"/>
  <c r="S848" i="1"/>
  <c r="P849" i="1"/>
  <c r="Q849" i="1"/>
  <c r="R849" i="1"/>
  <c r="S849" i="1"/>
  <c r="P850" i="1"/>
  <c r="Q850" i="1"/>
  <c r="R850" i="1"/>
  <c r="S850" i="1" s="1"/>
  <c r="P851" i="1"/>
  <c r="Q851" i="1"/>
  <c r="R851" i="1"/>
  <c r="S851" i="1" s="1"/>
  <c r="P852" i="1"/>
  <c r="Q852" i="1"/>
  <c r="R852" i="1"/>
  <c r="S852" i="1" s="1"/>
  <c r="P853" i="1"/>
  <c r="Q853" i="1"/>
  <c r="R853" i="1"/>
  <c r="S853" i="1"/>
  <c r="P854" i="1"/>
  <c r="Q854" i="1"/>
  <c r="R854" i="1"/>
  <c r="S854" i="1"/>
  <c r="P855" i="1"/>
  <c r="Q855" i="1"/>
  <c r="R855" i="1"/>
  <c r="S855" i="1"/>
  <c r="P856" i="1"/>
  <c r="Q856" i="1"/>
  <c r="R856" i="1"/>
  <c r="S856" i="1"/>
  <c r="P857" i="1"/>
  <c r="Q857" i="1"/>
  <c r="R857" i="1"/>
  <c r="S857" i="1"/>
  <c r="P858" i="1"/>
  <c r="Q858" i="1"/>
  <c r="R858" i="1"/>
  <c r="S858" i="1"/>
  <c r="P859" i="1"/>
  <c r="Q859" i="1"/>
  <c r="R859" i="1"/>
  <c r="S859" i="1"/>
  <c r="P860" i="1"/>
  <c r="Q860" i="1"/>
  <c r="R860" i="1"/>
  <c r="S860" i="1"/>
  <c r="P861" i="1"/>
  <c r="Q861" i="1"/>
  <c r="R861" i="1"/>
  <c r="S861" i="1" s="1"/>
  <c r="P862" i="1"/>
  <c r="Q862" i="1"/>
  <c r="R862" i="1"/>
  <c r="S862" i="1"/>
  <c r="P863" i="1"/>
  <c r="Q863" i="1"/>
  <c r="R863" i="1"/>
  <c r="S863" i="1"/>
  <c r="P864" i="1"/>
  <c r="Q864" i="1"/>
  <c r="R864" i="1"/>
  <c r="S864" i="1"/>
  <c r="P865" i="1"/>
  <c r="Q865" i="1"/>
  <c r="R865" i="1"/>
  <c r="S865" i="1"/>
  <c r="P866" i="1"/>
  <c r="Q866" i="1"/>
  <c r="R866" i="1"/>
  <c r="S866" i="1"/>
  <c r="P867" i="1"/>
  <c r="Q867" i="1"/>
  <c r="R867" i="1"/>
  <c r="S867" i="1"/>
  <c r="P868" i="1"/>
  <c r="Q868" i="1"/>
  <c r="R868" i="1"/>
  <c r="S868" i="1" s="1"/>
  <c r="P869" i="1"/>
  <c r="Q869" i="1"/>
  <c r="R869" i="1"/>
  <c r="S869" i="1"/>
  <c r="P870" i="1"/>
  <c r="Q870" i="1"/>
  <c r="R870" i="1"/>
  <c r="S870" i="1"/>
  <c r="P871" i="1"/>
  <c r="Q871" i="1"/>
  <c r="R871" i="1"/>
  <c r="S871" i="1"/>
  <c r="P872" i="1"/>
  <c r="Q872" i="1"/>
  <c r="R872" i="1"/>
  <c r="S872" i="1"/>
  <c r="P873" i="1"/>
  <c r="Q873" i="1"/>
  <c r="R873" i="1"/>
  <c r="S873" i="1"/>
  <c r="P877" i="1"/>
  <c r="Q877" i="1"/>
  <c r="R877" i="1"/>
  <c r="S877" i="1" s="1"/>
  <c r="Q878" i="1"/>
  <c r="R878" i="1"/>
  <c r="S878" i="1"/>
  <c r="P879" i="1"/>
  <c r="Q879" i="1"/>
  <c r="R879" i="1"/>
  <c r="S879" i="1"/>
  <c r="P880" i="1"/>
  <c r="Q880" i="1"/>
  <c r="R880" i="1"/>
  <c r="S880" i="1"/>
  <c r="P881" i="1"/>
  <c r="Q881" i="1"/>
  <c r="R881" i="1"/>
  <c r="S881" i="1"/>
  <c r="P882" i="1"/>
  <c r="Q882" i="1"/>
  <c r="R882" i="1"/>
  <c r="S882" i="1"/>
  <c r="P883" i="1"/>
  <c r="Q883" i="1"/>
  <c r="R883" i="1"/>
  <c r="S883" i="1"/>
  <c r="P884" i="1"/>
  <c r="Q884" i="1"/>
  <c r="R884" i="1"/>
  <c r="S884" i="1"/>
  <c r="P885" i="1"/>
  <c r="Q885" i="1"/>
  <c r="R885" i="1"/>
  <c r="S885" i="1"/>
  <c r="P886" i="1"/>
  <c r="Q886" i="1"/>
  <c r="R886" i="1"/>
  <c r="S886" i="1"/>
  <c r="P887" i="1"/>
  <c r="Q887" i="1"/>
  <c r="R887" i="1"/>
  <c r="S887" i="1"/>
  <c r="P888" i="1"/>
  <c r="Q888" i="1"/>
  <c r="R888" i="1"/>
  <c r="S888" i="1"/>
  <c r="P889" i="1"/>
  <c r="Q889" i="1"/>
  <c r="R889" i="1"/>
  <c r="S889" i="1"/>
  <c r="P890" i="1"/>
  <c r="Q890" i="1"/>
  <c r="R890" i="1"/>
  <c r="S890" i="1"/>
  <c r="P891" i="1"/>
  <c r="Q891" i="1"/>
  <c r="R891" i="1"/>
  <c r="S891" i="1"/>
  <c r="P892" i="1"/>
  <c r="Q892" i="1"/>
  <c r="R892" i="1"/>
  <c r="S892" i="1"/>
  <c r="P893" i="1"/>
  <c r="Q893" i="1"/>
  <c r="R893" i="1"/>
  <c r="S893" i="1"/>
  <c r="P894" i="1"/>
  <c r="Q894" i="1"/>
  <c r="R894" i="1"/>
  <c r="S894" i="1"/>
  <c r="P895" i="1"/>
  <c r="Q895" i="1"/>
  <c r="R895" i="1"/>
  <c r="S895" i="1"/>
  <c r="P896" i="1"/>
  <c r="Q896" i="1"/>
  <c r="R896" i="1"/>
  <c r="S896" i="1"/>
  <c r="P897" i="1"/>
  <c r="Q897" i="1"/>
  <c r="R897" i="1"/>
  <c r="S897" i="1"/>
  <c r="P898" i="1"/>
  <c r="Q898" i="1"/>
  <c r="R898" i="1"/>
  <c r="S898" i="1"/>
  <c r="P899" i="1"/>
  <c r="Q899" i="1"/>
  <c r="R899" i="1"/>
  <c r="S899" i="1"/>
  <c r="P900" i="1"/>
  <c r="Q900" i="1"/>
  <c r="R900" i="1"/>
  <c r="S900" i="1"/>
  <c r="P901" i="1"/>
  <c r="Q901" i="1"/>
  <c r="R901" i="1"/>
  <c r="S901" i="1"/>
  <c r="P902" i="1"/>
  <c r="Q902" i="1"/>
  <c r="R902" i="1"/>
  <c r="S902" i="1"/>
  <c r="P903" i="1"/>
  <c r="Q903" i="1"/>
  <c r="R903" i="1"/>
  <c r="S903" i="1"/>
  <c r="P904" i="1"/>
  <c r="Q904" i="1"/>
  <c r="R904" i="1"/>
  <c r="S904" i="1"/>
  <c r="P905" i="1"/>
  <c r="Q905" i="1"/>
  <c r="R905" i="1"/>
  <c r="S905" i="1"/>
  <c r="P906" i="1"/>
  <c r="Q906" i="1"/>
  <c r="R906" i="1"/>
  <c r="S906" i="1"/>
  <c r="P907" i="1"/>
  <c r="Q907" i="1"/>
  <c r="R907" i="1"/>
  <c r="S907" i="1"/>
  <c r="P908" i="1"/>
  <c r="Q908" i="1"/>
  <c r="R908" i="1"/>
  <c r="S908" i="1"/>
  <c r="P909" i="1"/>
  <c r="Q909" i="1"/>
  <c r="R909" i="1"/>
  <c r="S909" i="1"/>
  <c r="P910" i="1"/>
  <c r="Q910" i="1"/>
  <c r="R910" i="1"/>
  <c r="S910" i="1"/>
  <c r="P911" i="1"/>
  <c r="Q911" i="1"/>
  <c r="R911" i="1"/>
  <c r="S911" i="1"/>
  <c r="P912" i="1"/>
  <c r="Q912" i="1"/>
  <c r="R912" i="1"/>
  <c r="S912" i="1"/>
  <c r="P913" i="1"/>
  <c r="Q913" i="1"/>
  <c r="R913" i="1"/>
  <c r="S913" i="1"/>
  <c r="P914" i="1"/>
  <c r="Q914" i="1"/>
  <c r="R914" i="1"/>
  <c r="S914" i="1"/>
  <c r="P915" i="1"/>
  <c r="Q915" i="1"/>
  <c r="R915" i="1"/>
  <c r="S915" i="1"/>
  <c r="P916" i="1"/>
  <c r="Q916" i="1"/>
  <c r="R916" i="1"/>
  <c r="S916" i="1"/>
  <c r="P917" i="1"/>
  <c r="Q917" i="1"/>
  <c r="R917" i="1"/>
  <c r="S917" i="1"/>
  <c r="P918" i="1"/>
  <c r="Q918" i="1"/>
  <c r="R918" i="1"/>
  <c r="S918" i="1"/>
  <c r="P919" i="1"/>
  <c r="Q919" i="1"/>
  <c r="R919" i="1"/>
  <c r="S919" i="1"/>
  <c r="P920" i="1"/>
  <c r="Q920" i="1"/>
  <c r="R920" i="1"/>
  <c r="S920" i="1"/>
  <c r="P921" i="1"/>
  <c r="Q921" i="1"/>
  <c r="R921" i="1"/>
  <c r="S921" i="1"/>
  <c r="P922" i="1"/>
  <c r="Q922" i="1"/>
  <c r="R922" i="1"/>
  <c r="S922" i="1"/>
  <c r="P923" i="1"/>
  <c r="Q923" i="1"/>
  <c r="R923" i="1"/>
  <c r="S923" i="1"/>
  <c r="P924" i="1"/>
  <c r="Q924" i="1"/>
  <c r="R924" i="1"/>
  <c r="S924" i="1"/>
  <c r="P925" i="1"/>
  <c r="Q925" i="1"/>
  <c r="R925" i="1"/>
  <c r="S925" i="1"/>
  <c r="P926" i="1"/>
  <c r="Q926" i="1"/>
  <c r="R926" i="1"/>
  <c r="S926" i="1"/>
  <c r="P927" i="1"/>
  <c r="Q927" i="1"/>
  <c r="R927" i="1"/>
  <c r="S927" i="1"/>
  <c r="P928" i="1"/>
  <c r="Q928" i="1"/>
  <c r="R928" i="1"/>
  <c r="S928" i="1"/>
  <c r="P929" i="1"/>
  <c r="Q929" i="1"/>
  <c r="R929" i="1"/>
  <c r="S929" i="1"/>
  <c r="P930" i="1"/>
  <c r="Q930" i="1"/>
  <c r="R930" i="1"/>
  <c r="S930" i="1"/>
  <c r="P931" i="1"/>
  <c r="Q931" i="1"/>
  <c r="R931" i="1"/>
  <c r="S931" i="1"/>
  <c r="P932" i="1"/>
  <c r="Q932" i="1"/>
  <c r="R932" i="1"/>
  <c r="S932" i="1"/>
  <c r="P933" i="1"/>
  <c r="Q933" i="1"/>
  <c r="R933" i="1"/>
  <c r="S933" i="1"/>
  <c r="P934" i="1"/>
  <c r="Q934" i="1"/>
  <c r="R934" i="1"/>
  <c r="S934" i="1"/>
  <c r="P935" i="1"/>
  <c r="Q935" i="1"/>
  <c r="R935" i="1"/>
  <c r="S935" i="1"/>
  <c r="P936" i="1"/>
  <c r="Q936" i="1"/>
  <c r="R936" i="1"/>
  <c r="S936" i="1"/>
  <c r="P937" i="1"/>
  <c r="Q937" i="1"/>
  <c r="R937" i="1"/>
  <c r="S937" i="1"/>
  <c r="P938" i="1"/>
  <c r="Q938" i="1"/>
  <c r="R938" i="1"/>
  <c r="S938" i="1"/>
  <c r="P939" i="1"/>
  <c r="Q939" i="1"/>
  <c r="R939" i="1"/>
  <c r="S939" i="1"/>
  <c r="Q940" i="1"/>
  <c r="S940" i="1"/>
  <c r="P941" i="1"/>
  <c r="Q941" i="1"/>
  <c r="R941" i="1"/>
  <c r="S941" i="1"/>
  <c r="P942" i="1"/>
  <c r="Q942" i="1"/>
  <c r="R942" i="1"/>
  <c r="S942" i="1"/>
  <c r="P943" i="1"/>
  <c r="Q943" i="1"/>
  <c r="R943" i="1"/>
  <c r="S943" i="1"/>
  <c r="P944" i="1"/>
  <c r="Q944" i="1"/>
  <c r="R944" i="1"/>
  <c r="S944" i="1"/>
  <c r="P945" i="1"/>
  <c r="Q945" i="1"/>
  <c r="R945" i="1"/>
  <c r="S945" i="1"/>
  <c r="P946" i="1"/>
  <c r="Q946" i="1"/>
  <c r="R946" i="1"/>
  <c r="S946" i="1"/>
  <c r="P947" i="1"/>
  <c r="Q947" i="1"/>
  <c r="R947" i="1"/>
  <c r="S947" i="1"/>
  <c r="P948" i="1"/>
  <c r="Q948" i="1"/>
  <c r="R948" i="1"/>
  <c r="S948" i="1"/>
  <c r="P949" i="1"/>
  <c r="Q949" i="1"/>
  <c r="R949" i="1"/>
  <c r="S949" i="1"/>
  <c r="P950" i="1"/>
  <c r="Q950" i="1"/>
  <c r="R950" i="1"/>
  <c r="S950" i="1"/>
  <c r="P951" i="1"/>
  <c r="Q951" i="1"/>
  <c r="R951" i="1"/>
  <c r="S951" i="1"/>
  <c r="P952" i="1"/>
  <c r="Q952" i="1"/>
  <c r="R952" i="1"/>
  <c r="S952" i="1"/>
  <c r="P953" i="1"/>
  <c r="Q953" i="1"/>
  <c r="R953" i="1"/>
  <c r="S953" i="1"/>
  <c r="P954" i="1"/>
  <c r="Q954" i="1"/>
  <c r="R954" i="1"/>
  <c r="S954" i="1"/>
  <c r="P955" i="1"/>
  <c r="Q955" i="1"/>
  <c r="R955" i="1"/>
  <c r="S955" i="1"/>
  <c r="P956" i="1"/>
  <c r="Q956" i="1"/>
  <c r="R956" i="1"/>
  <c r="S956" i="1"/>
  <c r="P957" i="1"/>
  <c r="Q957" i="1"/>
  <c r="R957" i="1"/>
  <c r="S957" i="1"/>
  <c r="P958" i="1"/>
  <c r="Q958" i="1"/>
  <c r="R958" i="1"/>
  <c r="S958" i="1"/>
  <c r="P959" i="1"/>
  <c r="Q959" i="1"/>
  <c r="R959" i="1"/>
  <c r="S959" i="1"/>
  <c r="P960" i="1"/>
  <c r="Q960" i="1"/>
  <c r="R960" i="1"/>
  <c r="S960" i="1"/>
  <c r="P961" i="1"/>
  <c r="Q961" i="1"/>
  <c r="R961" i="1"/>
  <c r="S961" i="1"/>
  <c r="P962" i="1"/>
  <c r="Q962" i="1"/>
  <c r="R962" i="1"/>
  <c r="S962" i="1"/>
  <c r="P963" i="1"/>
  <c r="Q963" i="1"/>
  <c r="R963" i="1"/>
  <c r="S963" i="1"/>
  <c r="P964" i="1"/>
  <c r="Q964" i="1"/>
  <c r="R964" i="1"/>
  <c r="S964" i="1"/>
  <c r="P965" i="1"/>
  <c r="Q965" i="1"/>
  <c r="R965" i="1"/>
  <c r="S965" i="1" s="1"/>
  <c r="P966" i="1"/>
  <c r="Q966" i="1"/>
  <c r="R966" i="1"/>
  <c r="S966" i="1"/>
  <c r="P967" i="1"/>
  <c r="Q967" i="1"/>
  <c r="R967" i="1"/>
  <c r="S967" i="1"/>
  <c r="P968" i="1"/>
  <c r="Q968" i="1"/>
  <c r="R968" i="1"/>
  <c r="S968" i="1"/>
  <c r="P969" i="1"/>
  <c r="Q969" i="1"/>
  <c r="R969" i="1"/>
  <c r="S969" i="1"/>
  <c r="P970" i="1"/>
  <c r="Q970" i="1"/>
  <c r="R970" i="1"/>
  <c r="S970" i="1"/>
  <c r="P971" i="1"/>
  <c r="Q971" i="1"/>
  <c r="R971" i="1"/>
  <c r="S971" i="1"/>
  <c r="P972" i="1"/>
  <c r="Q972" i="1"/>
  <c r="R972" i="1"/>
  <c r="S972" i="1" s="1"/>
  <c r="P973" i="1"/>
  <c r="Q973" i="1"/>
  <c r="R973" i="1"/>
  <c r="S973" i="1"/>
  <c r="P974" i="1"/>
  <c r="Q974" i="1"/>
  <c r="R974" i="1"/>
  <c r="S974" i="1"/>
  <c r="P975" i="1"/>
  <c r="Q975" i="1"/>
  <c r="R975" i="1"/>
  <c r="S975" i="1"/>
  <c r="P976" i="1"/>
  <c r="Q976" i="1"/>
  <c r="R976" i="1"/>
  <c r="S976" i="1"/>
  <c r="P977" i="1"/>
  <c r="Q977" i="1"/>
  <c r="R977" i="1"/>
  <c r="S977" i="1"/>
  <c r="P978" i="1"/>
  <c r="Q978" i="1"/>
  <c r="R978" i="1"/>
  <c r="S978" i="1"/>
  <c r="P979" i="1"/>
  <c r="Q979" i="1"/>
  <c r="R979" i="1"/>
  <c r="S979" i="1"/>
  <c r="P980" i="1"/>
  <c r="Q980" i="1"/>
  <c r="R980" i="1"/>
  <c r="S980" i="1" s="1"/>
  <c r="P981" i="1"/>
  <c r="Q981" i="1"/>
  <c r="R981" i="1"/>
  <c r="S981" i="1" s="1"/>
  <c r="P982" i="1"/>
  <c r="Q982" i="1"/>
  <c r="R982" i="1"/>
  <c r="S982" i="1"/>
  <c r="P983" i="1"/>
  <c r="Q983" i="1"/>
  <c r="R983" i="1"/>
  <c r="S983" i="1" s="1"/>
  <c r="P984" i="1"/>
  <c r="Q984" i="1"/>
  <c r="R984" i="1"/>
  <c r="S984" i="1" s="1"/>
  <c r="P985" i="1"/>
  <c r="Q985" i="1"/>
  <c r="R985" i="1"/>
  <c r="S985" i="1"/>
  <c r="P986" i="1"/>
  <c r="Q986" i="1"/>
  <c r="R986" i="1"/>
  <c r="S986" i="1"/>
  <c r="P987" i="1"/>
  <c r="Q987" i="1"/>
  <c r="R987" i="1"/>
  <c r="S987" i="1" s="1"/>
  <c r="P988" i="1"/>
  <c r="Q988" i="1"/>
  <c r="R988" i="1"/>
  <c r="S988" i="1" s="1"/>
  <c r="P989" i="1"/>
  <c r="Q989" i="1"/>
  <c r="R989" i="1"/>
  <c r="S989" i="1"/>
  <c r="P990" i="1"/>
  <c r="Q990" i="1"/>
  <c r="R990" i="1"/>
  <c r="S990" i="1" s="1"/>
  <c r="P991" i="1"/>
  <c r="Q991" i="1"/>
  <c r="R991" i="1"/>
  <c r="S991" i="1" s="1"/>
  <c r="P992" i="1"/>
  <c r="Q992" i="1"/>
  <c r="R992" i="1"/>
  <c r="S992" i="1" s="1"/>
  <c r="P993" i="1"/>
  <c r="Q993" i="1"/>
  <c r="R993" i="1"/>
  <c r="S993" i="1" s="1"/>
  <c r="P994" i="1"/>
  <c r="Q994" i="1"/>
  <c r="R994" i="1"/>
  <c r="S994" i="1" s="1"/>
  <c r="P995" i="1"/>
  <c r="Q995" i="1"/>
  <c r="R995" i="1"/>
  <c r="S995" i="1" s="1"/>
  <c r="P996" i="1"/>
  <c r="Q996" i="1"/>
  <c r="R996" i="1"/>
  <c r="S996" i="1" s="1"/>
  <c r="P997" i="1"/>
  <c r="Q997" i="1"/>
  <c r="R997" i="1"/>
  <c r="S997" i="1" s="1"/>
  <c r="P998" i="1"/>
  <c r="Q998" i="1"/>
  <c r="R998" i="1"/>
  <c r="S998" i="1" s="1"/>
  <c r="P999" i="1"/>
  <c r="Q999" i="1"/>
  <c r="R999" i="1"/>
  <c r="S999" i="1" s="1"/>
  <c r="P1000" i="1"/>
  <c r="Q1000" i="1"/>
  <c r="R1000" i="1"/>
  <c r="S1000" i="1"/>
  <c r="P1001" i="1"/>
  <c r="Q1001" i="1"/>
  <c r="R1001" i="1"/>
  <c r="S1001" i="1"/>
  <c r="P1002" i="1"/>
  <c r="Q1002" i="1"/>
  <c r="R1002" i="1"/>
  <c r="S1002" i="1"/>
  <c r="P1003" i="1"/>
  <c r="Q1003" i="1"/>
  <c r="R1003" i="1"/>
  <c r="S1003" i="1" s="1"/>
  <c r="P1004" i="1"/>
  <c r="Q1004" i="1"/>
  <c r="R1004" i="1"/>
  <c r="S1004" i="1" s="1"/>
  <c r="P1005" i="1"/>
  <c r="Q1005" i="1"/>
  <c r="R1005" i="1"/>
  <c r="S1005" i="1" s="1"/>
  <c r="P1006" i="1"/>
  <c r="Q1006" i="1"/>
  <c r="R1006" i="1"/>
  <c r="S1006" i="1" s="1"/>
  <c r="P1007" i="1"/>
  <c r="Q1007" i="1"/>
  <c r="R1007" i="1"/>
  <c r="S1007" i="1" s="1"/>
  <c r="P1008" i="1"/>
  <c r="Q1008" i="1"/>
  <c r="R1008" i="1"/>
  <c r="S1008" i="1"/>
  <c r="P1009" i="1"/>
  <c r="Q1009" i="1"/>
  <c r="R1009" i="1"/>
  <c r="S1009" i="1" s="1"/>
  <c r="P1010" i="1"/>
  <c r="Q1010" i="1"/>
  <c r="R1010" i="1"/>
  <c r="S1010" i="1" s="1"/>
  <c r="P1011" i="1"/>
  <c r="Q1011" i="1"/>
  <c r="R1011" i="1"/>
  <c r="S1011" i="1" s="1"/>
  <c r="P1012" i="1"/>
  <c r="Q1012" i="1"/>
  <c r="R1012" i="1"/>
  <c r="S1012" i="1" s="1"/>
  <c r="P1013" i="1"/>
  <c r="Q1013" i="1"/>
  <c r="R1013" i="1"/>
  <c r="S1013" i="1"/>
  <c r="P1014" i="1"/>
  <c r="Q1014" i="1"/>
  <c r="R1014" i="1"/>
  <c r="S1014" i="1"/>
  <c r="P1015" i="1"/>
  <c r="Q1015" i="1"/>
  <c r="R1015" i="1"/>
  <c r="S1015" i="1"/>
  <c r="P1016" i="1"/>
  <c r="Q1016" i="1"/>
  <c r="R1016" i="1"/>
  <c r="S1016" i="1"/>
  <c r="P1017" i="1"/>
  <c r="Q1017" i="1"/>
  <c r="R1017" i="1"/>
  <c r="S1017" i="1" s="1"/>
  <c r="P1018" i="1"/>
  <c r="Q1018" i="1"/>
  <c r="R1018" i="1"/>
  <c r="S1018" i="1"/>
  <c r="P1019" i="1"/>
  <c r="Q1019" i="1"/>
  <c r="R1019" i="1"/>
  <c r="S1019" i="1"/>
  <c r="P1020" i="1"/>
  <c r="Q1020" i="1"/>
  <c r="R1020" i="1"/>
  <c r="S1020" i="1"/>
  <c r="P1021" i="1"/>
  <c r="Q1021" i="1"/>
  <c r="R1021" i="1"/>
  <c r="S1021" i="1"/>
  <c r="P1022" i="1"/>
  <c r="Q1022" i="1"/>
  <c r="R1022" i="1"/>
  <c r="S1022" i="1" s="1"/>
  <c r="P1023" i="1"/>
  <c r="Q1023" i="1"/>
  <c r="R1023" i="1"/>
  <c r="S1023" i="1" s="1"/>
  <c r="F1024" i="1"/>
  <c r="P1024" i="1"/>
  <c r="Q1024" i="1"/>
  <c r="R1024" i="1"/>
  <c r="S1024" i="1" s="1"/>
  <c r="P1025" i="1"/>
  <c r="Q1025" i="1"/>
  <c r="R1025" i="1"/>
  <c r="S1025" i="1"/>
  <c r="P1026" i="1"/>
  <c r="Q1026" i="1"/>
  <c r="R1026" i="1"/>
  <c r="S1026" i="1"/>
  <c r="P1027" i="1"/>
  <c r="Q1027" i="1"/>
  <c r="R1027" i="1"/>
  <c r="S1027" i="1"/>
  <c r="P1028" i="1"/>
  <c r="Q1028" i="1"/>
  <c r="R1028" i="1"/>
  <c r="S1028" i="1"/>
  <c r="P1029" i="1"/>
  <c r="Q1029" i="1"/>
  <c r="R1029" i="1"/>
  <c r="S1029" i="1"/>
  <c r="P1030" i="1"/>
  <c r="Q1030" i="1"/>
  <c r="R1030" i="1"/>
  <c r="S1030" i="1"/>
  <c r="P1031" i="1"/>
  <c r="Q1031" i="1"/>
  <c r="R1031" i="1"/>
  <c r="S1031" i="1"/>
  <c r="P1032" i="1"/>
  <c r="Q1032" i="1"/>
  <c r="R1032" i="1"/>
  <c r="S1032" i="1"/>
  <c r="P1033" i="1"/>
  <c r="Q1033" i="1"/>
  <c r="R1033" i="1"/>
  <c r="S1033" i="1"/>
  <c r="P1034" i="1"/>
  <c r="Q1034" i="1"/>
  <c r="R1034" i="1"/>
  <c r="S1034" i="1"/>
  <c r="P1035" i="1"/>
  <c r="Q1035" i="1"/>
  <c r="R1035" i="1"/>
  <c r="S1035" i="1"/>
  <c r="P1036" i="1"/>
  <c r="Q1036" i="1"/>
  <c r="R1036" i="1"/>
  <c r="S1036" i="1"/>
  <c r="F1037" i="1"/>
  <c r="P1037" i="1"/>
  <c r="Q1037" i="1"/>
  <c r="R1037" i="1"/>
  <c r="S1037" i="1" s="1"/>
  <c r="F1038" i="1"/>
  <c r="P1038" i="1"/>
  <c r="Q1038" i="1"/>
  <c r="R1038" i="1"/>
  <c r="S1038" i="1"/>
  <c r="P1039" i="1"/>
  <c r="Q1039" i="1"/>
  <c r="R1039" i="1"/>
  <c r="S1039" i="1"/>
  <c r="F1040" i="1"/>
  <c r="P1040" i="1"/>
  <c r="Q1040" i="1"/>
  <c r="R1040" i="1"/>
  <c r="S1040" i="1" s="1"/>
  <c r="P1041" i="1"/>
  <c r="Q1041" i="1"/>
  <c r="R1041" i="1"/>
  <c r="S1041" i="1" s="1"/>
  <c r="P1042" i="1"/>
  <c r="Q1042" i="1"/>
  <c r="R1042" i="1"/>
  <c r="S1042" i="1" s="1"/>
  <c r="P1043" i="1"/>
  <c r="Q1043" i="1"/>
  <c r="R1043" i="1"/>
  <c r="S1043" i="1" s="1"/>
  <c r="P1044" i="1"/>
  <c r="Q1044" i="1"/>
  <c r="R1044" i="1"/>
  <c r="S1044" i="1" s="1"/>
  <c r="P1045" i="1"/>
  <c r="Q1045" i="1"/>
  <c r="R1045" i="1"/>
  <c r="S1045" i="1" s="1"/>
  <c r="P1046" i="1"/>
  <c r="Q1046" i="1"/>
  <c r="R1046" i="1"/>
  <c r="S1046" i="1" s="1"/>
  <c r="P1047" i="1"/>
  <c r="Q1047" i="1"/>
  <c r="R1047" i="1"/>
  <c r="S1047" i="1" s="1"/>
  <c r="F1048" i="1"/>
  <c r="P1048" i="1"/>
  <c r="Q1048" i="1"/>
  <c r="R1048" i="1"/>
  <c r="S1048" i="1"/>
  <c r="F1049" i="1"/>
  <c r="P1049" i="1"/>
  <c r="Q1049" i="1"/>
  <c r="R1049" i="1"/>
  <c r="S1049" i="1" s="1"/>
  <c r="F1050" i="1"/>
  <c r="P1050" i="1"/>
  <c r="Q1050" i="1"/>
  <c r="R1050" i="1"/>
  <c r="S1050" i="1" s="1"/>
  <c r="P1051" i="1"/>
  <c r="Q1051" i="1"/>
  <c r="R1051" i="1"/>
  <c r="S1051" i="1" s="1"/>
  <c r="P1052" i="1"/>
  <c r="Q1052" i="1"/>
  <c r="R1052" i="1"/>
  <c r="S1052" i="1"/>
  <c r="P1053" i="1"/>
  <c r="Q1053" i="1"/>
  <c r="R1053" i="1"/>
  <c r="S1053" i="1"/>
  <c r="P1054" i="1"/>
  <c r="Q1054" i="1"/>
  <c r="R1054" i="1"/>
  <c r="S1054" i="1"/>
  <c r="P1055" i="1"/>
  <c r="Q1055" i="1"/>
  <c r="R1055" i="1"/>
  <c r="S1055" i="1"/>
  <c r="P1056" i="1"/>
  <c r="Q1056" i="1"/>
  <c r="R1056" i="1"/>
  <c r="S1056" i="1"/>
  <c r="F1057" i="1"/>
  <c r="P1057" i="1"/>
  <c r="Q1057" i="1"/>
  <c r="R1057" i="1"/>
  <c r="S1057" i="1" s="1"/>
  <c r="F1058" i="1"/>
  <c r="P1058" i="1"/>
  <c r="Q1058" i="1"/>
  <c r="R1058" i="1"/>
  <c r="S1058" i="1"/>
  <c r="F1059" i="1"/>
  <c r="P1059" i="1"/>
  <c r="Q1059" i="1"/>
  <c r="R1059" i="1"/>
  <c r="S1059" i="1"/>
  <c r="P1060" i="1"/>
  <c r="Q1060" i="1"/>
  <c r="R1060" i="1"/>
  <c r="S1060" i="1"/>
  <c r="P1061" i="1"/>
  <c r="Q1061" i="1"/>
  <c r="R1061" i="1"/>
  <c r="S1061" i="1"/>
  <c r="P1062" i="1"/>
  <c r="Q1062" i="1"/>
  <c r="R1062" i="1"/>
  <c r="S1062" i="1" s="1"/>
  <c r="P1063" i="1"/>
  <c r="Q1063" i="1"/>
  <c r="R1063" i="1"/>
  <c r="S1063" i="1" s="1"/>
  <c r="F1064" i="1"/>
  <c r="P1064" i="1"/>
  <c r="Q1064" i="1"/>
  <c r="R1064" i="1"/>
  <c r="S1064" i="1" s="1"/>
  <c r="F1065" i="1"/>
  <c r="P1065" i="1"/>
  <c r="Q1065" i="1"/>
  <c r="R1065" i="1"/>
  <c r="S1065" i="1" s="1"/>
  <c r="P1066" i="1"/>
  <c r="Q1066" i="1"/>
  <c r="R1066" i="1"/>
  <c r="S1066" i="1"/>
  <c r="P1067" i="1"/>
  <c r="Q1067" i="1"/>
  <c r="R1067" i="1"/>
  <c r="S1067" i="1"/>
  <c r="P1068" i="1"/>
  <c r="Q1068" i="1"/>
  <c r="R1068" i="1"/>
  <c r="S1068" i="1" s="1"/>
  <c r="P1069" i="1"/>
  <c r="Q1069" i="1"/>
  <c r="R1069" i="1"/>
  <c r="S1069" i="1" s="1"/>
  <c r="P1070" i="1"/>
  <c r="Q1070" i="1"/>
  <c r="R1070" i="1"/>
  <c r="S1070" i="1" s="1"/>
  <c r="F1071" i="1"/>
  <c r="P1071" i="1"/>
  <c r="Q1071" i="1"/>
  <c r="R1071" i="1"/>
  <c r="S1071" i="1" s="1"/>
  <c r="P1072" i="1"/>
  <c r="Q1072" i="1"/>
  <c r="R1072" i="1"/>
  <c r="S1072" i="1"/>
  <c r="P1073" i="1"/>
  <c r="Q1073" i="1"/>
  <c r="R1073" i="1"/>
  <c r="S1073" i="1"/>
  <c r="P1074" i="1"/>
  <c r="Q1074" i="1"/>
  <c r="R1074" i="1"/>
  <c r="S1074" i="1" s="1"/>
  <c r="P1075" i="1"/>
  <c r="Q1075" i="1"/>
  <c r="R1075" i="1"/>
  <c r="S1075" i="1" s="1"/>
  <c r="P1076" i="1"/>
  <c r="Q1076" i="1"/>
  <c r="R1076" i="1"/>
  <c r="S1076" i="1"/>
  <c r="F1077" i="1"/>
  <c r="P1077" i="1"/>
  <c r="Q1077" i="1"/>
  <c r="R1077" i="1"/>
  <c r="S1077" i="1" s="1"/>
  <c r="F1078" i="1"/>
  <c r="P1078" i="1"/>
  <c r="Q1078" i="1"/>
  <c r="R1078" i="1"/>
  <c r="S1078" i="1" s="1"/>
  <c r="F1079" i="1"/>
  <c r="P1079" i="1"/>
  <c r="Q1079" i="1"/>
  <c r="R1079" i="1"/>
  <c r="S1079" i="1" s="1"/>
  <c r="P1080" i="1"/>
  <c r="Q1080" i="1"/>
  <c r="R1080" i="1"/>
  <c r="S1080" i="1" s="1"/>
  <c r="P1081" i="1"/>
  <c r="Q1081" i="1"/>
  <c r="R1081" i="1"/>
  <c r="S1081" i="1" s="1"/>
  <c r="P1082" i="1"/>
  <c r="Q1082" i="1"/>
  <c r="R1082" i="1"/>
  <c r="S1082" i="1" s="1"/>
  <c r="P1083" i="1"/>
  <c r="Q1083" i="1"/>
  <c r="R1083" i="1"/>
  <c r="S1083" i="1" s="1"/>
  <c r="P1084" i="1"/>
  <c r="Q1084" i="1"/>
  <c r="R1084" i="1"/>
  <c r="S1084" i="1" s="1"/>
  <c r="F1085" i="1"/>
  <c r="P1085" i="1"/>
  <c r="Q1085" i="1"/>
  <c r="R1085" i="1"/>
  <c r="S1085" i="1" s="1"/>
  <c r="F1086" i="1"/>
  <c r="P1086" i="1"/>
  <c r="Q1086" i="1"/>
  <c r="R1086" i="1"/>
  <c r="S1086" i="1" s="1"/>
  <c r="F1087" i="1"/>
  <c r="P1087" i="1"/>
  <c r="Q1087" i="1"/>
  <c r="R1087" i="1"/>
  <c r="S1087" i="1"/>
  <c r="F1088" i="1"/>
  <c r="P1088" i="1"/>
  <c r="Q1088" i="1"/>
  <c r="R1088" i="1"/>
  <c r="S1088" i="1" s="1"/>
  <c r="F1089" i="1"/>
  <c r="P1089" i="1"/>
  <c r="Q1089" i="1"/>
  <c r="R1089" i="1"/>
  <c r="S1089" i="1" s="1"/>
  <c r="F1090" i="1"/>
  <c r="P1090" i="1"/>
  <c r="Q1090" i="1"/>
  <c r="R1090" i="1"/>
  <c r="S1090" i="1" s="1"/>
  <c r="F1091" i="1"/>
  <c r="P1091" i="1"/>
  <c r="Q1091" i="1"/>
  <c r="R1091" i="1"/>
  <c r="S1091" i="1"/>
  <c r="P1092" i="1"/>
  <c r="Q1092" i="1"/>
  <c r="R1092" i="1"/>
  <c r="S1092" i="1"/>
  <c r="P1093" i="1"/>
  <c r="Q1093" i="1"/>
  <c r="R1093" i="1"/>
  <c r="S1093" i="1"/>
  <c r="P1094" i="1"/>
  <c r="Q1094" i="1"/>
  <c r="R1094" i="1"/>
  <c r="S1094" i="1"/>
  <c r="P1095" i="1"/>
  <c r="Q1095" i="1"/>
  <c r="R1095" i="1"/>
  <c r="S1095" i="1"/>
  <c r="P1096" i="1"/>
  <c r="Q1096" i="1"/>
  <c r="R1096" i="1"/>
  <c r="S1096" i="1"/>
  <c r="P1097" i="1"/>
  <c r="Q1097" i="1"/>
  <c r="R1097" i="1"/>
  <c r="S1097" i="1"/>
  <c r="P1098" i="1"/>
  <c r="Q1098" i="1"/>
  <c r="R1098" i="1"/>
  <c r="S1098" i="1"/>
  <c r="P1099" i="1"/>
  <c r="Q1099" i="1"/>
  <c r="R1099" i="1"/>
  <c r="S1099" i="1"/>
  <c r="P1100" i="1"/>
  <c r="Q1100" i="1"/>
  <c r="R1100" i="1"/>
  <c r="S1100" i="1"/>
  <c r="P1101" i="1"/>
  <c r="Q1101" i="1"/>
  <c r="R1101" i="1"/>
  <c r="S1101" i="1"/>
  <c r="P1102" i="1"/>
  <c r="Q1102" i="1"/>
  <c r="R1102" i="1"/>
  <c r="S1102" i="1"/>
  <c r="P1103" i="1"/>
  <c r="Q1103" i="1"/>
  <c r="R1103" i="1"/>
  <c r="S1103" i="1"/>
  <c r="P1104" i="1"/>
  <c r="Q1104" i="1"/>
  <c r="R1104" i="1"/>
  <c r="S1104" i="1"/>
  <c r="P1105" i="1"/>
  <c r="Q1105" i="1"/>
  <c r="R1105" i="1"/>
  <c r="S1105" i="1"/>
  <c r="P1106" i="1"/>
  <c r="Q1106" i="1"/>
  <c r="R1106" i="1"/>
  <c r="S1106" i="1"/>
  <c r="P1107" i="1"/>
  <c r="Q1107" i="1"/>
  <c r="R1107" i="1"/>
  <c r="S1107" i="1"/>
  <c r="P1108" i="1"/>
  <c r="Q1108" i="1"/>
  <c r="R1108" i="1"/>
  <c r="S1108" i="1"/>
  <c r="P1109" i="1"/>
  <c r="Q1109" i="1"/>
  <c r="R1109" i="1"/>
  <c r="S1109" i="1"/>
  <c r="P1110" i="1"/>
  <c r="Q1110" i="1"/>
  <c r="R1110" i="1"/>
  <c r="S1110" i="1"/>
  <c r="P1111" i="1"/>
  <c r="Q1111" i="1"/>
  <c r="R1111" i="1"/>
  <c r="S1111" i="1"/>
  <c r="P1112" i="1"/>
  <c r="Q1112" i="1"/>
  <c r="R1112" i="1"/>
  <c r="S1112" i="1"/>
  <c r="P1113" i="1"/>
  <c r="Q1113" i="1"/>
  <c r="R1113" i="1"/>
  <c r="S1113" i="1"/>
  <c r="P1114" i="1"/>
  <c r="Q1114" i="1"/>
  <c r="R1114" i="1"/>
  <c r="S1114" i="1"/>
  <c r="P1115" i="1"/>
  <c r="Q1115" i="1"/>
  <c r="R1115" i="1"/>
  <c r="S1115" i="1"/>
  <c r="P1116" i="1"/>
  <c r="Q1116" i="1"/>
  <c r="R1116" i="1"/>
  <c r="S1116" i="1"/>
  <c r="P1117" i="1"/>
  <c r="Q1117" i="1"/>
  <c r="R1117" i="1"/>
  <c r="S1117" i="1"/>
  <c r="P1118" i="1"/>
  <c r="Q1118" i="1"/>
  <c r="R1118" i="1"/>
  <c r="S1118" i="1"/>
  <c r="P1119" i="1"/>
  <c r="Q1119" i="1"/>
  <c r="R1119" i="1"/>
  <c r="S1119" i="1"/>
  <c r="P1120" i="1"/>
  <c r="Q1120" i="1"/>
  <c r="R1120" i="1"/>
  <c r="S1120" i="1"/>
  <c r="P1121" i="1"/>
  <c r="Q1121" i="1"/>
  <c r="R1121" i="1"/>
  <c r="S1121" i="1"/>
  <c r="P1122" i="1"/>
  <c r="Q1122" i="1"/>
  <c r="R1122" i="1"/>
  <c r="S1122" i="1"/>
  <c r="P1123" i="1"/>
  <c r="Q1123" i="1"/>
  <c r="R1123" i="1"/>
  <c r="S1123" i="1"/>
  <c r="P1124" i="1"/>
  <c r="Q1124" i="1"/>
  <c r="R1124" i="1"/>
  <c r="S1124" i="1"/>
  <c r="P1125" i="1"/>
  <c r="Q1125" i="1"/>
  <c r="R1125" i="1"/>
  <c r="S1125" i="1"/>
  <c r="P1126" i="1"/>
  <c r="Q1126" i="1"/>
  <c r="R1126" i="1"/>
  <c r="S1126" i="1"/>
  <c r="P1127" i="1"/>
  <c r="Q1127" i="1"/>
  <c r="R1127" i="1"/>
  <c r="S1127" i="1"/>
  <c r="P1128" i="1"/>
  <c r="Q1128" i="1"/>
  <c r="R1128" i="1"/>
  <c r="S1128" i="1"/>
  <c r="P1129" i="1"/>
  <c r="Q1129" i="1"/>
  <c r="R1129" i="1"/>
  <c r="S1129" i="1"/>
  <c r="P1130" i="1"/>
  <c r="Q1130" i="1"/>
  <c r="R1130" i="1"/>
  <c r="S1130" i="1"/>
  <c r="P1131" i="1"/>
  <c r="Q1131" i="1"/>
  <c r="R1131" i="1"/>
  <c r="S1131" i="1"/>
  <c r="P1132" i="1"/>
  <c r="Q1132" i="1"/>
  <c r="R1132" i="1"/>
  <c r="S1132" i="1"/>
  <c r="P1133" i="1"/>
  <c r="Q1133" i="1"/>
  <c r="R1133" i="1"/>
  <c r="S1133" i="1"/>
  <c r="P1134" i="1"/>
  <c r="Q1134" i="1"/>
  <c r="R1134" i="1"/>
  <c r="S1134" i="1"/>
  <c r="P1135" i="1"/>
  <c r="Q1135" i="1"/>
  <c r="R1135" i="1"/>
  <c r="S1135" i="1"/>
  <c r="P1136" i="1"/>
  <c r="Q1136" i="1"/>
  <c r="R1136" i="1"/>
  <c r="S1136" i="1"/>
  <c r="P1137" i="1"/>
  <c r="Q1137" i="1"/>
  <c r="R1137" i="1"/>
  <c r="S1137" i="1"/>
  <c r="P1138" i="1"/>
  <c r="Q1138" i="1"/>
  <c r="R1138" i="1"/>
  <c r="S1138" i="1"/>
  <c r="P1139" i="1"/>
  <c r="Q1139" i="1"/>
  <c r="R1139" i="1"/>
  <c r="S1139" i="1"/>
  <c r="P1140" i="1"/>
  <c r="Q1140" i="1"/>
  <c r="R1140" i="1"/>
  <c r="S1140" i="1"/>
  <c r="P1141" i="1"/>
  <c r="Q1141" i="1"/>
  <c r="R1141" i="1"/>
  <c r="S1141" i="1"/>
  <c r="P1142" i="1"/>
  <c r="Q1142" i="1"/>
  <c r="R1142" i="1"/>
  <c r="S1142" i="1"/>
  <c r="P1143" i="1"/>
  <c r="Q1143" i="1"/>
  <c r="R1143" i="1"/>
  <c r="S1143" i="1"/>
  <c r="P1144" i="1"/>
  <c r="Q1144" i="1"/>
  <c r="R1144" i="1"/>
  <c r="S1144" i="1"/>
  <c r="P1145" i="1"/>
  <c r="Q1145" i="1"/>
  <c r="R1145" i="1"/>
  <c r="S1145" i="1"/>
  <c r="P1146" i="1"/>
  <c r="Q1146" i="1"/>
  <c r="R1146" i="1"/>
  <c r="S1146" i="1"/>
  <c r="P1147" i="1"/>
  <c r="Q1147" i="1"/>
  <c r="R1147" i="1"/>
  <c r="S1147" i="1"/>
  <c r="P1148" i="1"/>
  <c r="Q1148" i="1"/>
  <c r="R1148" i="1"/>
  <c r="S1148" i="1"/>
  <c r="P1149" i="1"/>
  <c r="Q1149" i="1"/>
  <c r="R1149" i="1"/>
  <c r="S1149" i="1" s="1"/>
  <c r="P1150" i="1"/>
  <c r="Q1150" i="1"/>
  <c r="R1150" i="1"/>
  <c r="S1150" i="1"/>
  <c r="P1151" i="1"/>
  <c r="Q1151" i="1"/>
  <c r="R1151" i="1"/>
  <c r="S1151" i="1"/>
  <c r="P1152" i="1"/>
  <c r="Q1152" i="1"/>
  <c r="R1152" i="1"/>
  <c r="S1152" i="1" s="1"/>
  <c r="P1153" i="1"/>
  <c r="Q1153" i="1"/>
  <c r="R1153" i="1"/>
  <c r="S1153" i="1"/>
  <c r="P1154" i="1"/>
  <c r="Q1154" i="1"/>
  <c r="R1154" i="1"/>
  <c r="S1154" i="1"/>
  <c r="P1155" i="1"/>
  <c r="Q1155" i="1"/>
  <c r="R1155" i="1"/>
  <c r="S1155" i="1"/>
  <c r="P1156" i="1"/>
  <c r="Q1156" i="1"/>
  <c r="R1156" i="1"/>
  <c r="S1156" i="1"/>
  <c r="P1157" i="1"/>
  <c r="Q1157" i="1"/>
  <c r="R1157" i="1"/>
  <c r="S1157" i="1"/>
  <c r="P1158" i="1"/>
  <c r="Q1158" i="1"/>
  <c r="R1158" i="1"/>
  <c r="S1158" i="1" s="1"/>
  <c r="P1159" i="1"/>
  <c r="Q1159" i="1"/>
  <c r="R1159" i="1"/>
  <c r="S1159" i="1"/>
  <c r="P1160" i="1"/>
  <c r="Q1160" i="1"/>
  <c r="R1160" i="1"/>
  <c r="S1160" i="1"/>
  <c r="P1161" i="1"/>
  <c r="Q1161" i="1"/>
  <c r="R1161" i="1"/>
  <c r="S1161" i="1"/>
  <c r="P1162" i="1"/>
  <c r="Q1162" i="1"/>
  <c r="R1162" i="1"/>
  <c r="S1162" i="1"/>
  <c r="P1163" i="1"/>
  <c r="Q1163" i="1"/>
  <c r="R1163" i="1"/>
  <c r="S1163" i="1" s="1"/>
  <c r="P1164" i="1"/>
  <c r="Q1164" i="1"/>
  <c r="R1164" i="1"/>
  <c r="S1164" i="1"/>
  <c r="P1165" i="1"/>
  <c r="Q1165" i="1"/>
  <c r="R1165" i="1"/>
  <c r="S1165" i="1"/>
  <c r="P1166" i="1"/>
  <c r="Q1166" i="1"/>
  <c r="R1166" i="1"/>
  <c r="S1166" i="1"/>
  <c r="P1167" i="1"/>
  <c r="Q1167" i="1"/>
  <c r="R1167" i="1"/>
  <c r="S1167" i="1"/>
  <c r="P1168" i="1"/>
  <c r="Q1168" i="1"/>
  <c r="R1168" i="1"/>
  <c r="S1168" i="1"/>
  <c r="P1169" i="1"/>
  <c r="Q1169" i="1"/>
  <c r="R1169" i="1"/>
  <c r="S1169" i="1"/>
  <c r="P1170" i="1"/>
  <c r="Q1170" i="1"/>
  <c r="R1170" i="1"/>
  <c r="S1170" i="1"/>
  <c r="P1171" i="1"/>
  <c r="Q1171" i="1"/>
  <c r="R1171" i="1"/>
  <c r="S1171" i="1"/>
  <c r="P1172" i="1"/>
  <c r="Q1172" i="1"/>
  <c r="R1172" i="1"/>
  <c r="S1172" i="1"/>
  <c r="P1173" i="1"/>
  <c r="Q1173" i="1"/>
  <c r="R1173" i="1"/>
  <c r="S1173" i="1"/>
  <c r="P1174" i="1"/>
  <c r="Q1174" i="1"/>
  <c r="R1174" i="1"/>
  <c r="S1174" i="1"/>
  <c r="P1175" i="1"/>
  <c r="Q1175" i="1"/>
  <c r="R1175" i="1"/>
  <c r="S1175" i="1"/>
  <c r="P1176" i="1"/>
  <c r="Q1176" i="1"/>
  <c r="R1176" i="1"/>
  <c r="S1176" i="1"/>
  <c r="P1177" i="1"/>
  <c r="Q1177" i="1"/>
  <c r="R1177" i="1"/>
  <c r="S1177" i="1"/>
  <c r="P1178" i="1"/>
  <c r="Q1178" i="1"/>
  <c r="R1178" i="1"/>
  <c r="S1178" i="1"/>
  <c r="P1179" i="1"/>
  <c r="Q1179" i="1"/>
  <c r="R1179" i="1"/>
  <c r="S1179" i="1"/>
  <c r="P1180" i="1"/>
  <c r="Q1180" i="1"/>
  <c r="R1180" i="1"/>
  <c r="S1180" i="1"/>
  <c r="P1181" i="1"/>
  <c r="Q1181" i="1"/>
  <c r="R1181" i="1"/>
  <c r="S1181" i="1"/>
  <c r="P1182" i="1"/>
  <c r="Q1182" i="1"/>
  <c r="R1182" i="1"/>
  <c r="S1182" i="1"/>
  <c r="P1183" i="1"/>
  <c r="Q1183" i="1"/>
  <c r="R1183" i="1"/>
  <c r="S1183" i="1"/>
  <c r="P1184" i="1"/>
  <c r="Q1184" i="1"/>
  <c r="R1184" i="1"/>
  <c r="S1184" i="1"/>
  <c r="P1185" i="1"/>
  <c r="Q1185" i="1"/>
  <c r="R1185" i="1"/>
  <c r="S1185" i="1"/>
  <c r="P1186" i="1"/>
  <c r="Q1186" i="1"/>
  <c r="R1186" i="1"/>
  <c r="S1186" i="1"/>
  <c r="P1187" i="1"/>
  <c r="Q1187" i="1"/>
  <c r="R1187" i="1"/>
  <c r="S1187" i="1"/>
  <c r="P1188" i="1"/>
  <c r="Q1188" i="1"/>
  <c r="R1188" i="1"/>
  <c r="S1188" i="1"/>
  <c r="P1189" i="1"/>
  <c r="Q1189" i="1"/>
  <c r="R1189" i="1"/>
  <c r="S1189" i="1"/>
  <c r="P1190" i="1"/>
  <c r="Q1190" i="1"/>
  <c r="R1190" i="1"/>
  <c r="S1190" i="1"/>
  <c r="P1191" i="1"/>
  <c r="Q1191" i="1"/>
  <c r="R1191" i="1"/>
  <c r="S1191" i="1"/>
  <c r="P1192" i="1"/>
  <c r="Q1192" i="1"/>
  <c r="R1192" i="1"/>
  <c r="S1192" i="1"/>
  <c r="P1193" i="1"/>
  <c r="Q1193" i="1"/>
  <c r="R1193" i="1"/>
  <c r="S1193" i="1"/>
  <c r="P1194" i="1"/>
  <c r="Q1194" i="1"/>
  <c r="R1194" i="1"/>
  <c r="S1194" i="1"/>
  <c r="P1195" i="1"/>
  <c r="Q1195" i="1"/>
  <c r="R1195" i="1"/>
  <c r="S1195" i="1"/>
  <c r="P1196" i="1"/>
  <c r="Q1196" i="1"/>
  <c r="R1196" i="1"/>
  <c r="S1196" i="1"/>
  <c r="Q1197" i="1"/>
  <c r="S1197" i="1"/>
  <c r="Q1198" i="1"/>
  <c r="S1198" i="1"/>
  <c r="Q1199" i="1"/>
  <c r="S1199" i="1"/>
  <c r="Q1200" i="1"/>
  <c r="S1200" i="1"/>
  <c r="P1201" i="1"/>
  <c r="Q1201" i="1"/>
  <c r="R1201" i="1"/>
  <c r="S1201" i="1" s="1"/>
  <c r="P1202" i="1"/>
  <c r="Q1202" i="1"/>
  <c r="R1202" i="1"/>
  <c r="S1202" i="1" s="1"/>
  <c r="P1203" i="1"/>
  <c r="Q1203" i="1"/>
  <c r="R1203" i="1"/>
  <c r="S1203" i="1" s="1"/>
  <c r="Q1204" i="1"/>
  <c r="S1204" i="1"/>
  <c r="P1205" i="1"/>
  <c r="Q1205" i="1"/>
  <c r="R1205" i="1"/>
  <c r="S1205" i="1" s="1"/>
  <c r="P1206" i="1"/>
  <c r="Q1206" i="1"/>
  <c r="R1206" i="1"/>
  <c r="S1206" i="1" s="1"/>
  <c r="Q1207" i="1"/>
  <c r="S1207" i="1"/>
  <c r="Q1208" i="1"/>
  <c r="S1208" i="1"/>
  <c r="Q1209" i="1"/>
  <c r="S1209" i="1"/>
  <c r="Q1210" i="1"/>
  <c r="S1210" i="1"/>
  <c r="Q1211" i="1"/>
  <c r="S1211" i="1"/>
  <c r="Q1212" i="1"/>
  <c r="S1212" i="1"/>
  <c r="Q1213" i="1"/>
  <c r="S1213" i="1"/>
  <c r="Q1214" i="1"/>
  <c r="S1214" i="1"/>
  <c r="P1215" i="1"/>
  <c r="Q1215" i="1"/>
  <c r="R1215" i="1"/>
  <c r="S1215" i="1" s="1"/>
  <c r="Q1216" i="1"/>
  <c r="S1216" i="1"/>
  <c r="Q1217" i="1"/>
  <c r="S1217" i="1"/>
  <c r="P1218" i="1"/>
  <c r="Q1218" i="1"/>
  <c r="R1218" i="1"/>
  <c r="S1218" i="1" s="1"/>
  <c r="P1219" i="1"/>
  <c r="Q1219" i="1"/>
  <c r="R1219" i="1"/>
  <c r="S1219" i="1" s="1"/>
  <c r="P1220" i="1"/>
  <c r="Q1220" i="1"/>
  <c r="R1220" i="1"/>
  <c r="S1220" i="1" s="1"/>
  <c r="P1221" i="1"/>
  <c r="Q1221" i="1"/>
  <c r="R1221" i="1"/>
  <c r="S1221" i="1" s="1"/>
  <c r="P1222" i="1"/>
  <c r="Q1222" i="1"/>
  <c r="R1222" i="1"/>
  <c r="S1222" i="1" s="1"/>
  <c r="P1223" i="1"/>
  <c r="Q1223" i="1"/>
  <c r="R1223" i="1"/>
  <c r="S1223" i="1" s="1"/>
  <c r="P1224" i="1"/>
  <c r="Q1224" i="1"/>
  <c r="R1224" i="1"/>
  <c r="S1224" i="1" s="1"/>
  <c r="P1225" i="1"/>
  <c r="Q1225" i="1"/>
  <c r="R1225" i="1"/>
  <c r="S1225" i="1" s="1"/>
  <c r="P1226" i="1"/>
  <c r="Q1226" i="1"/>
  <c r="R1226" i="1"/>
  <c r="S1226" i="1" s="1"/>
  <c r="P1227" i="1"/>
  <c r="Q1227" i="1"/>
  <c r="R1227" i="1"/>
  <c r="S1227" i="1" s="1"/>
  <c r="P1228" i="1"/>
  <c r="Q1228" i="1"/>
  <c r="R1228" i="1"/>
  <c r="S1228" i="1" s="1"/>
  <c r="P1229" i="1"/>
  <c r="Q1229" i="1"/>
  <c r="R1229" i="1"/>
  <c r="S1229" i="1" s="1"/>
  <c r="P1230" i="1"/>
  <c r="Q1230" i="1"/>
  <c r="R1230" i="1"/>
  <c r="S1230" i="1" s="1"/>
  <c r="P1231" i="1"/>
  <c r="Q1231" i="1"/>
  <c r="R1231" i="1"/>
  <c r="S1231" i="1" s="1"/>
  <c r="P1232" i="1"/>
  <c r="Q1232" i="1"/>
  <c r="R1232" i="1"/>
  <c r="S1232" i="1" s="1"/>
  <c r="P1233" i="1"/>
  <c r="Q1233" i="1"/>
  <c r="R1233" i="1"/>
  <c r="S1233" i="1" s="1"/>
  <c r="P1234" i="1"/>
  <c r="Q1234" i="1"/>
  <c r="R1234" i="1"/>
  <c r="S1234" i="1" s="1"/>
  <c r="P1235" i="1"/>
  <c r="Q1235" i="1"/>
  <c r="R1235" i="1"/>
  <c r="S1235" i="1" s="1"/>
  <c r="P1236" i="1"/>
  <c r="Q1236" i="1"/>
  <c r="R1236" i="1"/>
  <c r="S1236" i="1" s="1"/>
  <c r="P1237" i="1"/>
  <c r="Q1237" i="1"/>
  <c r="R1237" i="1"/>
  <c r="S1237" i="1" s="1"/>
  <c r="P1238" i="1"/>
  <c r="Q1238" i="1"/>
  <c r="R1238" i="1"/>
  <c r="S1238" i="1" s="1"/>
  <c r="P1239" i="1"/>
  <c r="Q1239" i="1"/>
  <c r="R1239" i="1"/>
  <c r="S1239" i="1" s="1"/>
  <c r="P1240" i="1"/>
  <c r="Q1240" i="1"/>
  <c r="R1240" i="1"/>
  <c r="S1240" i="1" s="1"/>
  <c r="P1241" i="1"/>
  <c r="Q1241" i="1"/>
  <c r="R1241" i="1"/>
  <c r="S1241" i="1" s="1"/>
  <c r="P1242" i="1"/>
  <c r="Q1242" i="1"/>
  <c r="R1242" i="1"/>
  <c r="S1242" i="1" s="1"/>
  <c r="P1243" i="1"/>
  <c r="Q1243" i="1"/>
  <c r="R1243" i="1"/>
  <c r="S1243" i="1" s="1"/>
  <c r="P1244" i="1"/>
  <c r="Q1244" i="1"/>
  <c r="R1244" i="1"/>
  <c r="S1244" i="1" s="1"/>
  <c r="P1245" i="1"/>
  <c r="Q1245" i="1"/>
  <c r="R1245" i="1"/>
  <c r="S1245" i="1" s="1"/>
  <c r="P1246" i="1"/>
  <c r="Q1246" i="1"/>
  <c r="R1246" i="1"/>
  <c r="S1246" i="1" s="1"/>
  <c r="P1247" i="1"/>
  <c r="Q1247" i="1"/>
  <c r="R1247" i="1"/>
  <c r="S1247" i="1" s="1"/>
  <c r="P1248" i="1"/>
  <c r="Q1248" i="1"/>
  <c r="R1248" i="1"/>
  <c r="S1248" i="1" s="1"/>
  <c r="P1249" i="1"/>
  <c r="Q1249" i="1"/>
  <c r="R1249" i="1"/>
  <c r="S1249" i="1" s="1"/>
  <c r="P1250" i="1"/>
  <c r="Q1250" i="1"/>
  <c r="R1250" i="1"/>
  <c r="S1250" i="1" s="1"/>
  <c r="P1251" i="1"/>
  <c r="Q1251" i="1"/>
  <c r="R1251" i="1"/>
  <c r="S1251" i="1" s="1"/>
  <c r="P1252" i="1"/>
  <c r="Q1252" i="1"/>
  <c r="R1252" i="1"/>
  <c r="S1252" i="1" s="1"/>
  <c r="P1253" i="1"/>
  <c r="Q1253" i="1"/>
  <c r="R1253" i="1"/>
  <c r="S1253" i="1" s="1"/>
  <c r="P1254" i="1"/>
  <c r="Q1254" i="1"/>
  <c r="R1254" i="1"/>
  <c r="S1254" i="1" s="1"/>
  <c r="P1255" i="1"/>
  <c r="Q1255" i="1"/>
  <c r="R1255" i="1"/>
  <c r="S1255" i="1" s="1"/>
  <c r="P1256" i="1"/>
  <c r="Q1256" i="1"/>
  <c r="R1256" i="1"/>
  <c r="S1256" i="1" s="1"/>
  <c r="P1257" i="1"/>
  <c r="Q1257" i="1"/>
  <c r="R1257" i="1"/>
  <c r="S1257" i="1" s="1"/>
  <c r="P1258" i="1"/>
  <c r="Q1258" i="1"/>
  <c r="R1258" i="1"/>
  <c r="S1258" i="1" s="1"/>
  <c r="P1259" i="1"/>
  <c r="Q1259" i="1"/>
  <c r="R1259" i="1"/>
  <c r="S1259" i="1" s="1"/>
  <c r="P1260" i="1"/>
  <c r="Q1260" i="1"/>
  <c r="R1260" i="1"/>
  <c r="S1260" i="1" s="1"/>
  <c r="P1261" i="1"/>
  <c r="Q1261" i="1"/>
  <c r="R1261" i="1"/>
  <c r="S1261" i="1" s="1"/>
  <c r="P1262" i="1"/>
  <c r="Q1262" i="1"/>
  <c r="R1262" i="1"/>
  <c r="S1262" i="1" s="1"/>
  <c r="P1263" i="1"/>
  <c r="Q1263" i="1"/>
  <c r="R1263" i="1"/>
  <c r="S1263" i="1" s="1"/>
  <c r="P1264" i="1"/>
  <c r="Q1264" i="1"/>
  <c r="R1264" i="1"/>
  <c r="S1264" i="1" s="1"/>
  <c r="P1265" i="1"/>
  <c r="Q1265" i="1"/>
  <c r="R1265" i="1"/>
  <c r="S1265" i="1" s="1"/>
  <c r="P1266" i="1"/>
  <c r="Q1266" i="1"/>
  <c r="R1266" i="1"/>
  <c r="S1266" i="1" s="1"/>
  <c r="P1267" i="1"/>
  <c r="Q1267" i="1"/>
  <c r="R1267" i="1"/>
  <c r="S1267" i="1" s="1"/>
  <c r="P1268" i="1"/>
  <c r="Q1268" i="1"/>
  <c r="R1268" i="1"/>
  <c r="S1268" i="1" s="1"/>
  <c r="P1269" i="1"/>
  <c r="Q1269" i="1"/>
  <c r="R1269" i="1"/>
  <c r="S1269" i="1" s="1"/>
  <c r="P1270" i="1"/>
  <c r="Q1270" i="1"/>
  <c r="R1270" i="1"/>
  <c r="S1270" i="1" s="1"/>
  <c r="P1271" i="1"/>
  <c r="Q1271" i="1"/>
  <c r="R1271" i="1"/>
  <c r="S1271" i="1" s="1"/>
  <c r="P1272" i="1"/>
  <c r="Q1272" i="1"/>
  <c r="R1272" i="1"/>
  <c r="S1272" i="1" s="1"/>
  <c r="P1273" i="1"/>
  <c r="Q1273" i="1"/>
  <c r="R1273" i="1"/>
  <c r="S1273" i="1" s="1"/>
  <c r="P1274" i="1"/>
  <c r="Q1274" i="1"/>
  <c r="R1274" i="1"/>
  <c r="S1274" i="1" s="1"/>
  <c r="P1275" i="1"/>
  <c r="Q1275" i="1"/>
  <c r="R1275" i="1"/>
  <c r="S1275" i="1" s="1"/>
  <c r="P1276" i="1"/>
  <c r="Q1276" i="1"/>
  <c r="R1276" i="1"/>
  <c r="S1276" i="1" s="1"/>
  <c r="P1277" i="1"/>
  <c r="Q1277" i="1"/>
  <c r="R1277" i="1"/>
  <c r="S1277" i="1" s="1"/>
  <c r="P1278" i="1"/>
  <c r="Q1278" i="1"/>
  <c r="R1278" i="1"/>
  <c r="S1278" i="1" s="1"/>
  <c r="P1279" i="1"/>
  <c r="Q1279" i="1"/>
  <c r="R1279" i="1"/>
  <c r="S1279" i="1" s="1"/>
  <c r="P1280" i="1"/>
  <c r="Q1280" i="1"/>
  <c r="R1280" i="1"/>
  <c r="S1280" i="1" s="1"/>
  <c r="P1281" i="1"/>
  <c r="Q1281" i="1"/>
  <c r="R1281" i="1"/>
  <c r="S1281" i="1" s="1"/>
  <c r="P1282" i="1"/>
  <c r="Q1282" i="1"/>
  <c r="R1282" i="1"/>
  <c r="S1282" i="1" s="1"/>
  <c r="P1283" i="1"/>
  <c r="Q1283" i="1"/>
  <c r="R1283" i="1"/>
  <c r="S1283" i="1" s="1"/>
  <c r="P1284" i="1"/>
  <c r="Q1284" i="1"/>
  <c r="R1284" i="1"/>
  <c r="S1284" i="1" s="1"/>
  <c r="P1285" i="1"/>
  <c r="Q1285" i="1"/>
  <c r="R1285" i="1"/>
  <c r="S1285" i="1" s="1"/>
  <c r="P1286" i="1"/>
  <c r="Q1286" i="1"/>
  <c r="R1286" i="1"/>
  <c r="S1286" i="1" s="1"/>
  <c r="P1287" i="1"/>
  <c r="Q1287" i="1"/>
  <c r="R1287" i="1"/>
  <c r="S1287" i="1" s="1"/>
  <c r="P1288" i="1"/>
  <c r="Q1288" i="1"/>
  <c r="R1288" i="1"/>
  <c r="S1288" i="1" s="1"/>
  <c r="P1289" i="1"/>
  <c r="Q1289" i="1"/>
  <c r="R1289" i="1"/>
  <c r="S1289" i="1" s="1"/>
  <c r="P1290" i="1"/>
  <c r="Q1290" i="1"/>
  <c r="R1290" i="1"/>
  <c r="S1290" i="1" s="1"/>
  <c r="P1291" i="1"/>
  <c r="Q1291" i="1"/>
  <c r="R1291" i="1"/>
  <c r="S1291" i="1" s="1"/>
  <c r="P1292" i="1"/>
  <c r="Q1292" i="1"/>
  <c r="R1292" i="1"/>
  <c r="S1292" i="1" s="1"/>
  <c r="P1293" i="1"/>
  <c r="Q1293" i="1"/>
  <c r="R1293" i="1"/>
  <c r="S1293" i="1" s="1"/>
  <c r="P1294" i="1"/>
  <c r="Q1294" i="1"/>
  <c r="R1294" i="1"/>
  <c r="S1294" i="1" s="1"/>
  <c r="P1295" i="1"/>
  <c r="Q1295" i="1"/>
  <c r="R1295" i="1"/>
  <c r="S1295" i="1" s="1"/>
  <c r="P1296" i="1"/>
  <c r="Q1296" i="1"/>
  <c r="R1296" i="1"/>
  <c r="S1296" i="1" s="1"/>
  <c r="P1297" i="1"/>
  <c r="Q1297" i="1"/>
  <c r="R1297" i="1"/>
  <c r="S1297" i="1" s="1"/>
  <c r="P1298" i="1"/>
  <c r="Q1298" i="1"/>
  <c r="R1298" i="1"/>
  <c r="S1298" i="1" s="1"/>
  <c r="P1299" i="1"/>
  <c r="Q1299" i="1"/>
  <c r="R1299" i="1"/>
  <c r="S1299" i="1" s="1"/>
  <c r="P1300" i="1"/>
  <c r="Q1300" i="1"/>
  <c r="R1300" i="1"/>
  <c r="S1300" i="1" s="1"/>
  <c r="P1301" i="1"/>
  <c r="Q1301" i="1"/>
  <c r="R1301" i="1"/>
  <c r="S1301" i="1" s="1"/>
  <c r="P1302" i="1"/>
  <c r="Q1302" i="1"/>
  <c r="R1302" i="1"/>
  <c r="S1302" i="1"/>
  <c r="P1303" i="1"/>
  <c r="Q1303" i="1"/>
  <c r="R1303" i="1"/>
  <c r="S1303" i="1"/>
  <c r="P1304" i="1"/>
  <c r="Q1304" i="1"/>
  <c r="R1304" i="1"/>
  <c r="S1304" i="1"/>
  <c r="P1305" i="1"/>
  <c r="Q1305" i="1"/>
  <c r="R1305" i="1"/>
  <c r="S1305" i="1"/>
  <c r="P1306" i="1"/>
  <c r="Q1306" i="1"/>
  <c r="R1306" i="1"/>
  <c r="S1306" i="1"/>
  <c r="P1307" i="1"/>
  <c r="Q1307" i="1"/>
  <c r="R1307" i="1"/>
  <c r="S1307" i="1"/>
  <c r="P1308" i="1"/>
  <c r="Q1308" i="1"/>
  <c r="R1308" i="1"/>
  <c r="S1308" i="1"/>
  <c r="P1309" i="1"/>
  <c r="Q1309" i="1"/>
  <c r="R1309" i="1"/>
  <c r="S1309" i="1"/>
  <c r="P1310" i="1"/>
  <c r="Q1310" i="1"/>
  <c r="R1310" i="1"/>
  <c r="S1310" i="1"/>
  <c r="P1311" i="1"/>
  <c r="Q1311" i="1"/>
  <c r="R1311" i="1"/>
  <c r="S1311" i="1"/>
  <c r="Q1312" i="1"/>
  <c r="S1312" i="1"/>
  <c r="Q1313" i="1"/>
  <c r="S1313" i="1"/>
  <c r="Q1314" i="1"/>
  <c r="S1314" i="1"/>
  <c r="Q1315" i="1"/>
  <c r="S1315" i="1"/>
  <c r="Q1316" i="1"/>
  <c r="S1316" i="1"/>
  <c r="Q1317" i="1"/>
  <c r="S1317" i="1"/>
  <c r="Q1318" i="1"/>
  <c r="S1318" i="1"/>
  <c r="Q1319" i="1"/>
  <c r="S1319" i="1"/>
  <c r="P1320" i="1"/>
  <c r="Q1320" i="1"/>
  <c r="R1320" i="1"/>
  <c r="S1320" i="1" s="1"/>
  <c r="Q1321" i="1"/>
  <c r="Q1322" i="1"/>
  <c r="S1322" i="1"/>
  <c r="Q1323" i="1"/>
  <c r="S1323" i="1"/>
  <c r="Q1324" i="1"/>
  <c r="S1324" i="1"/>
  <c r="Q1325" i="1"/>
  <c r="S1325" i="1"/>
  <c r="P1326" i="1"/>
  <c r="Q1326" i="1"/>
  <c r="R1326" i="1"/>
  <c r="S1326" i="1"/>
  <c r="P1327" i="1"/>
  <c r="Q1327" i="1"/>
  <c r="R1327" i="1"/>
  <c r="S1327" i="1"/>
  <c r="P1328" i="1"/>
  <c r="Q1328" i="1"/>
  <c r="R1328" i="1"/>
  <c r="S1328" i="1"/>
  <c r="P1329" i="1"/>
  <c r="Q1329" i="1"/>
  <c r="R1329" i="1"/>
  <c r="S1329" i="1"/>
  <c r="P1330" i="1"/>
  <c r="Q1330" i="1"/>
  <c r="R1330" i="1"/>
  <c r="S1330" i="1"/>
  <c r="P1331" i="1"/>
  <c r="Q1331" i="1"/>
  <c r="R1331" i="1"/>
  <c r="S1331" i="1"/>
  <c r="P1332" i="1"/>
  <c r="Q1332" i="1"/>
  <c r="R1332" i="1"/>
  <c r="S1332" i="1"/>
  <c r="Q1333" i="1"/>
  <c r="S1333" i="1"/>
  <c r="Q1334" i="1"/>
  <c r="S1334" i="1"/>
  <c r="Q1335" i="1"/>
  <c r="S1335" i="1"/>
  <c r="Q1336" i="1"/>
  <c r="S1336" i="1"/>
  <c r="Q1337" i="1"/>
  <c r="P1338" i="1"/>
  <c r="Q1338" i="1"/>
  <c r="R1338" i="1"/>
  <c r="S1338" i="1" s="1"/>
  <c r="P1339" i="1"/>
  <c r="Q1339" i="1"/>
  <c r="R1339" i="1"/>
  <c r="S1339" i="1" s="1"/>
  <c r="P1340" i="1"/>
  <c r="Q1340" i="1"/>
  <c r="R1340" i="1"/>
  <c r="S1340" i="1" s="1"/>
  <c r="P1341" i="1"/>
  <c r="Q1341" i="1"/>
  <c r="R1341" i="1"/>
  <c r="S1341" i="1" s="1"/>
  <c r="P1342" i="1"/>
  <c r="Q1342" i="1"/>
  <c r="R1342" i="1"/>
  <c r="S1342" i="1" s="1"/>
  <c r="P1343" i="1"/>
  <c r="Q1343" i="1"/>
  <c r="R1343" i="1"/>
  <c r="S1343" i="1" s="1"/>
  <c r="P1344" i="1"/>
  <c r="Q1344" i="1"/>
  <c r="R1344" i="1"/>
  <c r="S1344" i="1" s="1"/>
  <c r="P1345" i="1"/>
  <c r="Q1345" i="1"/>
  <c r="R1345" i="1"/>
  <c r="S1345" i="1" s="1"/>
  <c r="P1346" i="1"/>
  <c r="Q1346" i="1"/>
  <c r="R1346" i="1"/>
  <c r="S1346" i="1"/>
  <c r="P1347" i="1"/>
  <c r="Q1347" i="1"/>
  <c r="R1347" i="1"/>
  <c r="S1347" i="1" s="1"/>
  <c r="P1348" i="1"/>
  <c r="Q1348" i="1"/>
  <c r="R1348" i="1"/>
  <c r="S1348" i="1" s="1"/>
  <c r="P1349" i="1"/>
  <c r="Q1349" i="1"/>
  <c r="R1349" i="1"/>
  <c r="S1349" i="1"/>
  <c r="P1350" i="1"/>
  <c r="Q1350" i="1"/>
  <c r="R1350" i="1"/>
  <c r="S1350" i="1" s="1"/>
  <c r="P1351" i="1"/>
  <c r="Q1351" i="1"/>
  <c r="R1351" i="1"/>
  <c r="S1351" i="1" s="1"/>
  <c r="P1352" i="1"/>
  <c r="Q1352" i="1"/>
  <c r="R1352" i="1"/>
  <c r="S1352" i="1" s="1"/>
  <c r="P1353" i="1"/>
  <c r="Q1353" i="1"/>
  <c r="R1353" i="1"/>
  <c r="S1353" i="1" s="1"/>
  <c r="P1354" i="1"/>
  <c r="Q1354" i="1"/>
  <c r="R1354" i="1"/>
  <c r="S1354" i="1" s="1"/>
  <c r="P1355" i="1"/>
  <c r="Q1355" i="1"/>
  <c r="R1355" i="1"/>
  <c r="S1355" i="1" s="1"/>
  <c r="P1356" i="1"/>
  <c r="Q1356" i="1"/>
  <c r="R1356" i="1"/>
  <c r="S1356" i="1" s="1"/>
  <c r="P1357" i="1"/>
  <c r="Q1357" i="1"/>
  <c r="R1357" i="1"/>
  <c r="S1357" i="1"/>
  <c r="P1358" i="1"/>
  <c r="Q1358" i="1"/>
  <c r="R1358" i="1"/>
  <c r="S1358" i="1" s="1"/>
  <c r="P1359" i="1"/>
  <c r="Q1359" i="1"/>
  <c r="R1359" i="1"/>
  <c r="S1359" i="1" s="1"/>
  <c r="P1360" i="1"/>
  <c r="Q1360" i="1"/>
  <c r="R1360" i="1"/>
  <c r="S1360" i="1"/>
  <c r="P1361" i="1"/>
  <c r="Q1361" i="1"/>
  <c r="R1361" i="1"/>
  <c r="S1361" i="1" s="1"/>
  <c r="P1362" i="1"/>
  <c r="Q1362" i="1"/>
  <c r="R1362" i="1"/>
  <c r="S1362" i="1" s="1"/>
  <c r="P1363" i="1"/>
  <c r="Q1363" i="1"/>
  <c r="R1363" i="1"/>
  <c r="S1363" i="1"/>
  <c r="Q1906" i="20" l="1"/>
  <c r="P1906" i="20"/>
  <c r="R1906" i="20" s="1"/>
  <c r="S1906" i="20" s="1"/>
  <c r="Q1905" i="20"/>
  <c r="P1905" i="20"/>
  <c r="R1905" i="20" s="1"/>
  <c r="S1905" i="20" s="1"/>
  <c r="Q1904" i="20"/>
  <c r="P1904" i="20"/>
  <c r="R1904" i="20" s="1"/>
  <c r="S1904" i="20" s="1"/>
  <c r="Q1903" i="20"/>
  <c r="P1903" i="20"/>
  <c r="R1903" i="20" s="1"/>
  <c r="S1903" i="20" s="1"/>
  <c r="Q1902" i="20"/>
  <c r="P1902" i="20"/>
  <c r="R1902" i="20" s="1"/>
  <c r="S1902" i="20" s="1"/>
  <c r="Q1901" i="20"/>
  <c r="P1901" i="20"/>
  <c r="R1901" i="20" s="1"/>
  <c r="S1901" i="20" s="1"/>
  <c r="Q1900" i="20"/>
  <c r="P1900" i="20"/>
  <c r="R1900" i="20" s="1"/>
  <c r="S1900" i="20" s="1"/>
  <c r="Q1899" i="20"/>
  <c r="P1899" i="20"/>
  <c r="R1899" i="20" s="1"/>
  <c r="S1899" i="20" s="1"/>
  <c r="Q1898" i="20"/>
  <c r="P1898" i="20"/>
  <c r="R1898" i="20" s="1"/>
  <c r="S1898" i="20" s="1"/>
  <c r="Q1897" i="20"/>
  <c r="P1897" i="20"/>
  <c r="R1897" i="20" s="1"/>
  <c r="S1897" i="20" s="1"/>
  <c r="Q1107" i="20"/>
  <c r="P1107" i="20"/>
  <c r="R1107" i="20" s="1"/>
  <c r="S1107" i="20" s="1"/>
  <c r="Q1106" i="20"/>
  <c r="P1106" i="20"/>
  <c r="R1106" i="20" s="1"/>
  <c r="S1106" i="20" s="1"/>
  <c r="Q1105" i="20"/>
  <c r="P1105" i="20"/>
  <c r="R1105" i="20" s="1"/>
  <c r="S1105" i="20" s="1"/>
  <c r="Q1104" i="20"/>
  <c r="P1104" i="20"/>
  <c r="R1104" i="20" s="1"/>
  <c r="S1104" i="20" s="1"/>
  <c r="Q1103" i="20"/>
  <c r="P1103" i="20"/>
  <c r="R1103" i="20" s="1"/>
  <c r="S1103" i="20" s="1"/>
  <c r="Q1102" i="20"/>
  <c r="P1102" i="20"/>
  <c r="R1102" i="20" s="1"/>
  <c r="S1102" i="20" s="1"/>
  <c r="R1101" i="20"/>
  <c r="S1101" i="20" s="1"/>
  <c r="Q1101" i="20"/>
  <c r="Q1100" i="20"/>
  <c r="P1100" i="20"/>
  <c r="R1100" i="20" s="1"/>
  <c r="S1100" i="20" s="1"/>
  <c r="Q1099" i="20"/>
  <c r="P1099" i="20"/>
  <c r="R1099" i="20" s="1"/>
  <c r="S1099" i="20" s="1"/>
  <c r="Q1098" i="20"/>
  <c r="P1098" i="20"/>
  <c r="R1098" i="20" s="1"/>
  <c r="S1098" i="20" s="1"/>
  <c r="Q1097" i="20"/>
  <c r="P1097" i="20"/>
  <c r="R1097" i="20" s="1"/>
  <c r="S1097" i="20" s="1"/>
  <c r="Q1096" i="20"/>
  <c r="P1096" i="20"/>
  <c r="R1096" i="20" s="1"/>
  <c r="S1096" i="20" s="1"/>
  <c r="Q1095" i="20"/>
  <c r="P1095" i="20"/>
  <c r="R1095" i="20" s="1"/>
  <c r="S1095" i="20" s="1"/>
  <c r="Q1094" i="20"/>
  <c r="P1094" i="20"/>
  <c r="R1094" i="20" s="1"/>
  <c r="S1094" i="20" s="1"/>
  <c r="Q1093" i="20"/>
  <c r="P1093" i="20"/>
  <c r="R1093" i="20" s="1"/>
  <c r="S1093" i="20" s="1"/>
  <c r="Q1092" i="20"/>
  <c r="P1092" i="20"/>
  <c r="R1092" i="20" s="1"/>
  <c r="S1092" i="20" s="1"/>
  <c r="Q1090" i="20"/>
  <c r="P1090" i="20"/>
  <c r="R1090" i="20" s="1"/>
  <c r="S1090" i="20" s="1"/>
  <c r="Q1089" i="20"/>
  <c r="P1089" i="20"/>
  <c r="R1089" i="20" s="1"/>
  <c r="S1089" i="20" s="1"/>
  <c r="Q1088" i="20"/>
  <c r="P1088" i="20"/>
  <c r="R1088" i="20" s="1"/>
  <c r="S1088" i="20" s="1"/>
  <c r="Q1087" i="20"/>
  <c r="P1087" i="20"/>
  <c r="R1087" i="20" s="1"/>
  <c r="S1087" i="20" s="1"/>
  <c r="Q1086" i="20"/>
  <c r="P1086" i="20"/>
  <c r="R1086" i="20" s="1"/>
  <c r="S1086" i="20" s="1"/>
  <c r="Q1085" i="20"/>
  <c r="P1085" i="20"/>
  <c r="R1085" i="20" s="1"/>
  <c r="S1085" i="20" s="1"/>
  <c r="Q1084" i="20"/>
  <c r="P1084" i="20"/>
  <c r="R1084" i="20" s="1"/>
  <c r="S1084" i="20" s="1"/>
  <c r="Q1083" i="20"/>
  <c r="P1083" i="20"/>
  <c r="R1083" i="20" s="1"/>
  <c r="S1083" i="20" s="1"/>
  <c r="Q1082" i="20"/>
  <c r="P1082" i="20"/>
  <c r="R1082" i="20" s="1"/>
  <c r="S1082" i="20" s="1"/>
  <c r="Q1073" i="20"/>
  <c r="P1073" i="20"/>
  <c r="R1073" i="20" s="1"/>
  <c r="S1073" i="20" s="1"/>
  <c r="Q1072" i="20"/>
  <c r="P1072" i="20"/>
  <c r="R1072" i="20" s="1"/>
  <c r="S1072" i="20" s="1"/>
  <c r="Q1071" i="20"/>
  <c r="P1071" i="20"/>
  <c r="R1071" i="20" s="1"/>
  <c r="S1071" i="20" s="1"/>
  <c r="Q1070" i="20"/>
  <c r="P1070" i="20"/>
  <c r="R1070" i="20" s="1"/>
  <c r="S1070" i="20" s="1"/>
  <c r="Q1069" i="20"/>
  <c r="P1069" i="20"/>
  <c r="R1069" i="20" s="1"/>
  <c r="S1069" i="20" s="1"/>
  <c r="Q1068" i="20"/>
  <c r="P1068" i="20"/>
  <c r="R1068" i="20" s="1"/>
  <c r="S1068" i="20" s="1"/>
  <c r="Q1067" i="20"/>
  <c r="P1067" i="20"/>
  <c r="R1067" i="20" s="1"/>
  <c r="S1067" i="20" s="1"/>
  <c r="Q1066" i="20"/>
  <c r="P1066" i="20"/>
  <c r="R1066" i="20" s="1"/>
  <c r="S1066" i="20" s="1"/>
  <c r="Q1065" i="20"/>
  <c r="P1065" i="20"/>
  <c r="R1065" i="20" s="1"/>
  <c r="S1065" i="20" s="1"/>
  <c r="S1064" i="20"/>
  <c r="Q1064" i="20"/>
  <c r="Q1054" i="20"/>
  <c r="P1054" i="20"/>
  <c r="R1054" i="20" s="1"/>
  <c r="S1054" i="20" s="1"/>
  <c r="Q1053" i="20"/>
  <c r="P1053" i="20"/>
  <c r="R1053" i="20" s="1"/>
  <c r="S1053" i="20" s="1"/>
  <c r="Q1052" i="20"/>
  <c r="P1052" i="20"/>
  <c r="R1052" i="20" s="1"/>
  <c r="S1052" i="20" s="1"/>
  <c r="Q1051" i="20"/>
  <c r="P1051" i="20"/>
  <c r="R1051" i="20" s="1"/>
  <c r="S1051" i="20" s="1"/>
  <c r="Q1050" i="20"/>
  <c r="P1050" i="20"/>
  <c r="R1050" i="20" s="1"/>
  <c r="S1050" i="20" s="1"/>
  <c r="Q1049" i="20"/>
  <c r="P1049" i="20"/>
  <c r="R1049" i="20" s="1"/>
  <c r="S1049" i="20" s="1"/>
  <c r="Q1048" i="20"/>
  <c r="P1048" i="20"/>
  <c r="R1048" i="20" s="1"/>
  <c r="S1048" i="20" s="1"/>
  <c r="Q1047" i="20"/>
  <c r="P1047" i="20"/>
  <c r="R1047" i="20" s="1"/>
  <c r="S1047" i="20" s="1"/>
  <c r="Q1046" i="20"/>
  <c r="P1046" i="20"/>
  <c r="R1046" i="20" s="1"/>
  <c r="S1046" i="20" s="1"/>
  <c r="Q1045" i="20"/>
  <c r="P1045" i="20"/>
  <c r="R1045" i="20" s="1"/>
  <c r="S1045" i="20" s="1"/>
  <c r="Q1044" i="20"/>
  <c r="P1044" i="20"/>
  <c r="R1044" i="20" s="1"/>
  <c r="S1044" i="20" s="1"/>
  <c r="Q1043" i="20"/>
  <c r="P1043" i="20"/>
  <c r="R1043" i="20" s="1"/>
  <c r="S1043" i="20" s="1"/>
  <c r="Q1042" i="20"/>
  <c r="P1042" i="20"/>
  <c r="R1042" i="20" s="1"/>
  <c r="S1042" i="20" s="1"/>
  <c r="Q1041" i="20"/>
  <c r="P1041" i="20"/>
  <c r="R1041" i="20" s="1"/>
  <c r="S1041" i="20" s="1"/>
  <c r="Q1040" i="20"/>
  <c r="P1040" i="20"/>
  <c r="R1040" i="20" s="1"/>
  <c r="S1040" i="20" s="1"/>
  <c r="Q1039" i="20"/>
  <c r="P1039" i="20"/>
  <c r="R1039" i="20" s="1"/>
  <c r="S1039" i="20" s="1"/>
  <c r="Q1038" i="20"/>
  <c r="P1038" i="20"/>
  <c r="R1038" i="20" s="1"/>
  <c r="S1038" i="20" s="1"/>
  <c r="Q1037" i="20"/>
  <c r="P1037" i="20"/>
  <c r="R1037" i="20" s="1"/>
  <c r="S1037" i="20" s="1"/>
  <c r="Q1036" i="20"/>
  <c r="P1036" i="20"/>
  <c r="R1036" i="20" s="1"/>
  <c r="S1036" i="20" s="1"/>
  <c r="Q1035" i="20"/>
  <c r="P1035" i="20"/>
  <c r="R1035" i="20" s="1"/>
  <c r="S1035" i="20" s="1"/>
  <c r="Q1034" i="20"/>
  <c r="P1034" i="20"/>
  <c r="R1034" i="20" s="1"/>
  <c r="S1034" i="20" s="1"/>
  <c r="Q1033" i="20"/>
  <c r="P1033" i="20"/>
  <c r="R1033" i="20" s="1"/>
  <c r="S1033" i="20" s="1"/>
  <c r="Q1032" i="20"/>
  <c r="P1032" i="20"/>
  <c r="R1032" i="20" s="1"/>
  <c r="S1032" i="20" s="1"/>
  <c r="Q1031" i="20"/>
  <c r="P1031" i="20"/>
  <c r="R1031" i="20" s="1"/>
  <c r="S1031" i="20" s="1"/>
  <c r="Q1030" i="20"/>
  <c r="P1030" i="20"/>
  <c r="R1030" i="20" s="1"/>
  <c r="S1030" i="20" s="1"/>
  <c r="Q1029" i="20"/>
  <c r="P1029" i="20"/>
  <c r="R1029" i="20" s="1"/>
  <c r="S1029" i="20" s="1"/>
  <c r="Q1028" i="20"/>
  <c r="P1028" i="20"/>
  <c r="R1028" i="20" s="1"/>
  <c r="S1028" i="20" s="1"/>
  <c r="Q1027" i="20"/>
  <c r="P1027" i="20"/>
  <c r="R1027" i="20" s="1"/>
  <c r="S1027" i="20" s="1"/>
  <c r="Q1026" i="20"/>
  <c r="P1026" i="20"/>
  <c r="R1026" i="20" s="1"/>
  <c r="S1026" i="20" s="1"/>
  <c r="Q1025" i="20"/>
  <c r="P1025" i="20"/>
  <c r="R1025" i="20" s="1"/>
  <c r="S1025" i="20" s="1"/>
  <c r="Q1024" i="20"/>
  <c r="P1024" i="20"/>
  <c r="R1024" i="20" s="1"/>
  <c r="S1024" i="20" s="1"/>
  <c r="Q1023" i="20"/>
  <c r="P1023" i="20"/>
  <c r="R1023" i="20" s="1"/>
  <c r="S1023" i="20" s="1"/>
  <c r="Q1022" i="20"/>
  <c r="P1022" i="20"/>
  <c r="R1022" i="20" s="1"/>
  <c r="S1022" i="20" s="1"/>
  <c r="Q1021" i="20"/>
  <c r="P1021" i="20"/>
  <c r="R1021" i="20" s="1"/>
  <c r="S1021" i="20" s="1"/>
  <c r="Q1020" i="20"/>
  <c r="S1019" i="20"/>
  <c r="Q1019" i="20"/>
  <c r="S1018" i="20"/>
  <c r="Q1018" i="20"/>
  <c r="S1017" i="20"/>
  <c r="Q1017" i="20"/>
  <c r="S1016" i="20"/>
  <c r="Q1016" i="20"/>
  <c r="Q1015" i="20"/>
  <c r="P1015" i="20"/>
  <c r="R1015" i="20" s="1"/>
  <c r="S1015" i="20" s="1"/>
  <c r="Q1014" i="20"/>
  <c r="P1014" i="20"/>
  <c r="R1014" i="20" s="1"/>
  <c r="S1014" i="20" s="1"/>
  <c r="Q1013" i="20"/>
  <c r="P1013" i="20"/>
  <c r="R1013" i="20" s="1"/>
  <c r="S1013" i="20" s="1"/>
  <c r="Q1012" i="20"/>
  <c r="P1012" i="20"/>
  <c r="R1012" i="20" s="1"/>
  <c r="S1012" i="20" s="1"/>
  <c r="Q1011" i="20"/>
  <c r="P1011" i="20"/>
  <c r="R1011" i="20" s="1"/>
  <c r="S1011" i="20" s="1"/>
  <c r="Q1010" i="20"/>
  <c r="P1010" i="20"/>
  <c r="R1010" i="20" s="1"/>
  <c r="S1010" i="20" s="1"/>
  <c r="Q1009" i="20"/>
  <c r="P1009" i="20"/>
  <c r="R1009" i="20" s="1"/>
  <c r="S1009" i="20" s="1"/>
  <c r="S1008" i="20"/>
  <c r="Q1008" i="20"/>
  <c r="S1007" i="20"/>
  <c r="Q1007" i="20"/>
  <c r="S1006" i="20"/>
  <c r="Q1006" i="20"/>
  <c r="S1005" i="20"/>
  <c r="Q1005" i="20"/>
  <c r="Q1004" i="20"/>
  <c r="Q1003" i="20"/>
  <c r="P1003" i="20"/>
  <c r="R1003" i="20" s="1"/>
  <c r="S1003" i="20" s="1"/>
  <c r="S1002" i="20"/>
  <c r="Q1002" i="20"/>
  <c r="S1001" i="20"/>
  <c r="Q1001" i="20"/>
  <c r="S1000" i="20"/>
  <c r="Q1000" i="20"/>
  <c r="S999" i="20"/>
  <c r="Q999" i="20"/>
  <c r="S998" i="20"/>
  <c r="Q998" i="20"/>
  <c r="S997" i="20"/>
  <c r="Q997" i="20"/>
  <c r="S996" i="20"/>
  <c r="Q996" i="20"/>
  <c r="S995" i="20"/>
  <c r="Q995" i="20"/>
  <c r="Q994" i="20"/>
  <c r="P994" i="20"/>
  <c r="R994" i="20" s="1"/>
  <c r="S994" i="20" s="1"/>
  <c r="Q993" i="20"/>
  <c r="P993" i="20"/>
  <c r="R993" i="20" s="1"/>
  <c r="S993" i="20" s="1"/>
  <c r="Q992" i="20"/>
  <c r="P992" i="20"/>
  <c r="R992" i="20" s="1"/>
  <c r="S992" i="20" s="1"/>
  <c r="Q991" i="20"/>
  <c r="P991" i="20"/>
  <c r="R991" i="20" s="1"/>
  <c r="S991" i="20" s="1"/>
  <c r="Q933" i="20"/>
  <c r="P933" i="20"/>
  <c r="R933" i="20" s="1"/>
  <c r="S933" i="20" s="1"/>
  <c r="Q932" i="20"/>
  <c r="P932" i="20"/>
  <c r="R932" i="20" s="1"/>
  <c r="S932" i="20" s="1"/>
  <c r="Q931" i="20"/>
  <c r="P931" i="20"/>
  <c r="R931" i="20" s="1"/>
  <c r="S931" i="20" s="1"/>
  <c r="Q930" i="20"/>
  <c r="P930" i="20"/>
  <c r="R930" i="20" s="1"/>
  <c r="S930" i="20" s="1"/>
  <c r="Q929" i="20"/>
  <c r="P929" i="20"/>
  <c r="R929" i="20" s="1"/>
  <c r="S929" i="20" s="1"/>
  <c r="Q928" i="20"/>
  <c r="P928" i="20"/>
  <c r="R928" i="20" s="1"/>
  <c r="S928" i="20" s="1"/>
  <c r="Q927" i="20"/>
  <c r="P927" i="20"/>
  <c r="R927" i="20" s="1"/>
  <c r="S927" i="20" s="1"/>
  <c r="Q926" i="20"/>
  <c r="P926" i="20"/>
  <c r="R926" i="20" s="1"/>
  <c r="S926" i="20" s="1"/>
  <c r="Q925" i="20"/>
  <c r="P925" i="20"/>
  <c r="R925" i="20" s="1"/>
  <c r="S925" i="20" s="1"/>
  <c r="Q924" i="20"/>
  <c r="P924" i="20"/>
  <c r="R924" i="20" s="1"/>
  <c r="S924" i="20" s="1"/>
  <c r="Q923" i="20"/>
  <c r="P923" i="20"/>
  <c r="R923" i="20" s="1"/>
  <c r="S923" i="20" s="1"/>
  <c r="Q922" i="20"/>
  <c r="P922" i="20"/>
  <c r="R922" i="20" s="1"/>
  <c r="S922" i="20" s="1"/>
  <c r="Q921" i="20"/>
  <c r="P921" i="20"/>
  <c r="R921" i="20" s="1"/>
  <c r="S921" i="20" s="1"/>
  <c r="Q920" i="20"/>
  <c r="P920" i="20"/>
  <c r="R920" i="20" s="1"/>
  <c r="S920" i="20" s="1"/>
  <c r="Q919" i="20"/>
  <c r="P919" i="20"/>
  <c r="R919" i="20" s="1"/>
  <c r="S919" i="20" s="1"/>
  <c r="Q918" i="20"/>
  <c r="P918" i="20"/>
  <c r="R918" i="20" s="1"/>
  <c r="S918" i="20" s="1"/>
  <c r="Q917" i="20"/>
  <c r="P917" i="20"/>
  <c r="R917" i="20" s="1"/>
  <c r="S917" i="20" s="1"/>
  <c r="Q916" i="20"/>
  <c r="P916" i="20"/>
  <c r="R916" i="20" s="1"/>
  <c r="S916" i="20" s="1"/>
  <c r="Q915" i="20"/>
  <c r="P915" i="20"/>
  <c r="R915" i="20" s="1"/>
  <c r="S915" i="20" s="1"/>
  <c r="Q914" i="20"/>
  <c r="P914" i="20"/>
  <c r="R914" i="20" s="1"/>
  <c r="S914" i="20" s="1"/>
  <c r="Q913" i="20"/>
  <c r="P913" i="20"/>
  <c r="R913" i="20" s="1"/>
  <c r="S913" i="20" s="1"/>
  <c r="Q912" i="20"/>
  <c r="P912" i="20"/>
  <c r="R912" i="20" s="1"/>
  <c r="S912" i="20" s="1"/>
  <c r="Q911" i="20"/>
  <c r="P911" i="20"/>
  <c r="R911" i="20" s="1"/>
  <c r="S911" i="20" s="1"/>
  <c r="Q910" i="20"/>
  <c r="P910" i="20"/>
  <c r="R910" i="20" s="1"/>
  <c r="S910" i="20" s="1"/>
  <c r="Q909" i="20"/>
  <c r="P909" i="20"/>
  <c r="R909" i="20" s="1"/>
  <c r="S909" i="20" s="1"/>
  <c r="Q908" i="20"/>
  <c r="P908" i="20"/>
  <c r="R908" i="20" s="1"/>
  <c r="S908" i="20" s="1"/>
  <c r="Q907" i="20"/>
  <c r="P907" i="20"/>
  <c r="R907" i="20" s="1"/>
  <c r="S907" i="20" s="1"/>
  <c r="Q906" i="20"/>
  <c r="P906" i="20"/>
  <c r="R906" i="20" s="1"/>
  <c r="S906" i="20" s="1"/>
  <c r="Q905" i="20"/>
  <c r="P905" i="20"/>
  <c r="R905" i="20" s="1"/>
  <c r="S905" i="20" s="1"/>
  <c r="Q904" i="20"/>
  <c r="P904" i="20"/>
  <c r="R904" i="20" s="1"/>
  <c r="S904" i="20" s="1"/>
  <c r="Q903" i="20"/>
  <c r="P903" i="20"/>
  <c r="R903" i="20" s="1"/>
  <c r="S903" i="20" s="1"/>
  <c r="Q902" i="20"/>
  <c r="P902" i="20"/>
  <c r="R902" i="20" s="1"/>
  <c r="S902" i="20" s="1"/>
  <c r="Q901" i="20"/>
  <c r="P901" i="20"/>
  <c r="R901" i="20" s="1"/>
  <c r="S901" i="20" s="1"/>
  <c r="Q900" i="20"/>
  <c r="P900" i="20"/>
  <c r="R900" i="20" s="1"/>
  <c r="S900" i="20" s="1"/>
  <c r="Q899" i="20"/>
  <c r="P899" i="20"/>
  <c r="R899" i="20" s="1"/>
  <c r="S899" i="20" s="1"/>
  <c r="Q873" i="20"/>
  <c r="P873" i="20"/>
  <c r="R873" i="20" s="1"/>
  <c r="S873" i="20" s="1"/>
  <c r="Q872" i="20"/>
  <c r="P872" i="20"/>
  <c r="R872" i="20" s="1"/>
  <c r="S872" i="20" s="1"/>
  <c r="Q871" i="20"/>
  <c r="P871" i="20"/>
  <c r="R871" i="20" s="1"/>
  <c r="S871" i="20" s="1"/>
  <c r="Q870" i="20"/>
  <c r="P870" i="20"/>
  <c r="R870" i="20" s="1"/>
  <c r="S870" i="20" s="1"/>
  <c r="Q869" i="20"/>
  <c r="P869" i="20"/>
  <c r="R869" i="20" s="1"/>
  <c r="S869" i="20" s="1"/>
  <c r="Q868" i="20"/>
  <c r="P868" i="20"/>
  <c r="R868" i="20" s="1"/>
  <c r="S868" i="20" s="1"/>
  <c r="Q867" i="20"/>
  <c r="P867" i="20"/>
  <c r="R867" i="20" s="1"/>
  <c r="S867" i="20" s="1"/>
  <c r="Q866" i="20"/>
  <c r="P866" i="20"/>
  <c r="R866" i="20" s="1"/>
  <c r="S866" i="20" s="1"/>
  <c r="Q865" i="20"/>
  <c r="P865" i="20"/>
  <c r="R865" i="20" s="1"/>
  <c r="S865" i="20" s="1"/>
  <c r="Q864" i="20"/>
  <c r="P864" i="20"/>
  <c r="R864" i="20" s="1"/>
  <c r="S864" i="20" s="1"/>
  <c r="Q863" i="20"/>
  <c r="P863" i="20"/>
  <c r="R863" i="20" s="1"/>
  <c r="S863" i="20" s="1"/>
  <c r="Q862" i="20"/>
  <c r="P862" i="20"/>
  <c r="R862" i="20" s="1"/>
  <c r="S862" i="20" s="1"/>
  <c r="Q861" i="20"/>
  <c r="P861" i="20"/>
  <c r="R861" i="20" s="1"/>
  <c r="S861" i="20" s="1"/>
  <c r="Q860" i="20"/>
  <c r="P860" i="20"/>
  <c r="R860" i="20" s="1"/>
  <c r="S860" i="20" s="1"/>
  <c r="Q859" i="20"/>
  <c r="P859" i="20"/>
  <c r="R859" i="20" s="1"/>
  <c r="S859" i="20" s="1"/>
  <c r="Q858" i="20"/>
  <c r="P858" i="20"/>
  <c r="R858" i="20" s="1"/>
  <c r="S858" i="20" s="1"/>
  <c r="Q857" i="20"/>
  <c r="P857" i="20"/>
  <c r="R857" i="20" s="1"/>
  <c r="S857" i="20" s="1"/>
  <c r="Q856" i="20"/>
  <c r="P856" i="20"/>
  <c r="R856" i="20" s="1"/>
  <c r="S856" i="20" s="1"/>
  <c r="Q855" i="20"/>
  <c r="P855" i="20"/>
  <c r="R855" i="20" s="1"/>
  <c r="S855" i="20" s="1"/>
  <c r="Q854" i="20"/>
  <c r="P854" i="20"/>
  <c r="R854" i="20" s="1"/>
  <c r="S854" i="20" s="1"/>
  <c r="Q853" i="20"/>
  <c r="P853" i="20"/>
  <c r="R853" i="20" s="1"/>
  <c r="S853" i="20" s="1"/>
  <c r="Q852" i="20"/>
  <c r="P852" i="20"/>
  <c r="R852" i="20" s="1"/>
  <c r="S852" i="20" s="1"/>
  <c r="Q851" i="20"/>
  <c r="P851" i="20"/>
  <c r="R851" i="20" s="1"/>
  <c r="S851" i="20" s="1"/>
  <c r="Q850" i="20"/>
  <c r="P850" i="20"/>
  <c r="R850" i="20" s="1"/>
  <c r="S850" i="20" s="1"/>
  <c r="Q849" i="20"/>
  <c r="P849" i="20"/>
  <c r="R849" i="20" s="1"/>
  <c r="S849" i="20" s="1"/>
  <c r="Q848" i="20"/>
  <c r="P848" i="20"/>
  <c r="R848" i="20" s="1"/>
  <c r="S848" i="20" s="1"/>
  <c r="Q847" i="20"/>
  <c r="P847" i="20"/>
  <c r="R847" i="20" s="1"/>
  <c r="S847" i="20" s="1"/>
  <c r="Q846" i="20"/>
  <c r="P846" i="20"/>
  <c r="R846" i="20" s="1"/>
  <c r="S846" i="20" s="1"/>
  <c r="Q845" i="20"/>
  <c r="P845" i="20"/>
  <c r="R845" i="20" s="1"/>
  <c r="S845" i="20" s="1"/>
  <c r="Q844" i="20"/>
  <c r="P844" i="20"/>
  <c r="R844" i="20" s="1"/>
  <c r="S844" i="20" s="1"/>
  <c r="Q843" i="20"/>
  <c r="P843" i="20"/>
  <c r="R843" i="20" s="1"/>
  <c r="S843" i="20" s="1"/>
  <c r="Q842" i="20"/>
  <c r="P842" i="20"/>
  <c r="R842" i="20" s="1"/>
  <c r="S842" i="20" s="1"/>
  <c r="Q841" i="20"/>
  <c r="P841" i="20"/>
  <c r="R841" i="20" s="1"/>
  <c r="S841" i="20" s="1"/>
  <c r="Q840" i="20"/>
  <c r="P840" i="20"/>
  <c r="R840" i="20" s="1"/>
  <c r="S840" i="20" s="1"/>
  <c r="Q839" i="20"/>
  <c r="P839" i="20"/>
  <c r="R839" i="20" s="1"/>
  <c r="S839" i="20" s="1"/>
  <c r="Q838" i="20"/>
  <c r="P838" i="20"/>
  <c r="R838" i="20" s="1"/>
  <c r="S838" i="20" s="1"/>
  <c r="Q837" i="20"/>
  <c r="P837" i="20"/>
  <c r="R837" i="20" s="1"/>
  <c r="S837" i="20" s="1"/>
  <c r="Q836" i="20"/>
  <c r="P836" i="20"/>
  <c r="R836" i="20" s="1"/>
  <c r="S836" i="20" s="1"/>
  <c r="Q835" i="20"/>
  <c r="P835" i="20"/>
  <c r="R835" i="20" s="1"/>
  <c r="S835" i="20" s="1"/>
  <c r="Q834" i="20"/>
  <c r="P834" i="20"/>
  <c r="R834" i="20" s="1"/>
  <c r="S834" i="20" s="1"/>
  <c r="Q833" i="20"/>
  <c r="P833" i="20"/>
  <c r="R833" i="20" s="1"/>
  <c r="S833" i="20" s="1"/>
  <c r="Q832" i="20"/>
  <c r="P832" i="20"/>
  <c r="R832" i="20" s="1"/>
  <c r="S832" i="20" s="1"/>
  <c r="Q831" i="20"/>
  <c r="P831" i="20"/>
  <c r="R831" i="20" s="1"/>
  <c r="S831" i="20" s="1"/>
  <c r="Q830" i="20"/>
  <c r="P830" i="20"/>
  <c r="R830" i="20" s="1"/>
  <c r="S830" i="20" s="1"/>
  <c r="Q829" i="20"/>
  <c r="P829" i="20"/>
  <c r="R829" i="20" s="1"/>
  <c r="S829" i="20" s="1"/>
  <c r="Q828" i="20"/>
  <c r="P828" i="20"/>
  <c r="R828" i="20" s="1"/>
  <c r="S828" i="20" s="1"/>
  <c r="Q827" i="20"/>
  <c r="P827" i="20"/>
  <c r="R827" i="20" s="1"/>
  <c r="S827" i="20" s="1"/>
  <c r="Q826" i="20"/>
  <c r="P826" i="20"/>
  <c r="R826" i="20" s="1"/>
  <c r="S826" i="20" s="1"/>
  <c r="Q825" i="20"/>
  <c r="P825" i="20"/>
  <c r="R825" i="20" s="1"/>
  <c r="S825" i="20" s="1"/>
  <c r="Q824" i="20"/>
  <c r="P824" i="20"/>
  <c r="R824" i="20" s="1"/>
  <c r="S824" i="20" s="1"/>
  <c r="Q823" i="20"/>
  <c r="P823" i="20"/>
  <c r="R823" i="20" s="1"/>
  <c r="S823" i="20" s="1"/>
  <c r="Q822" i="20"/>
  <c r="P822" i="20"/>
  <c r="R822" i="20" s="1"/>
  <c r="S822" i="20" s="1"/>
  <c r="Q821" i="20"/>
  <c r="P821" i="20"/>
  <c r="R821" i="20" s="1"/>
  <c r="S821" i="20" s="1"/>
  <c r="Q820" i="20"/>
  <c r="P820" i="20"/>
  <c r="R820" i="20" s="1"/>
  <c r="S820" i="20" s="1"/>
  <c r="Q819" i="20"/>
  <c r="P819" i="20"/>
  <c r="R819" i="20" s="1"/>
  <c r="S819" i="20" s="1"/>
  <c r="S818" i="20"/>
  <c r="Q818" i="20"/>
  <c r="S817" i="20"/>
  <c r="Q817" i="20"/>
  <c r="Q816" i="20"/>
  <c r="P816" i="20"/>
  <c r="R816" i="20" s="1"/>
  <c r="S816" i="20" s="1"/>
  <c r="S815" i="20"/>
  <c r="Q815" i="20"/>
  <c r="S814" i="20"/>
  <c r="Q814" i="20"/>
  <c r="S813" i="20"/>
  <c r="Q813" i="20"/>
  <c r="S812" i="20"/>
  <c r="Q812" i="20"/>
  <c r="S811" i="20"/>
  <c r="Q811" i="20"/>
  <c r="S810" i="20"/>
  <c r="Q810" i="20"/>
  <c r="S809" i="20"/>
  <c r="Q809" i="20"/>
  <c r="S808" i="20"/>
  <c r="Q808" i="20"/>
  <c r="Q807" i="20"/>
  <c r="P807" i="20"/>
  <c r="R807" i="20" s="1"/>
  <c r="S807" i="20" s="1"/>
  <c r="Q798" i="20"/>
  <c r="P798" i="20"/>
  <c r="R798" i="20" s="1"/>
  <c r="S798" i="20" s="1"/>
  <c r="S797" i="20"/>
  <c r="Q797" i="20"/>
  <c r="Q796" i="20"/>
  <c r="P796" i="20"/>
  <c r="R796" i="20" s="1"/>
  <c r="S796" i="20" s="1"/>
  <c r="Q795" i="20"/>
  <c r="P795" i="20"/>
  <c r="R795" i="20" s="1"/>
  <c r="S795" i="20" s="1"/>
  <c r="Q794" i="20"/>
  <c r="P794" i="20"/>
  <c r="R794" i="20" s="1"/>
  <c r="S794" i="20" s="1"/>
  <c r="S793" i="20"/>
  <c r="Q793" i="20"/>
  <c r="S792" i="20"/>
  <c r="Q792" i="20"/>
  <c r="S791" i="20"/>
  <c r="Q791" i="20"/>
  <c r="S790" i="20"/>
  <c r="Q790" i="20"/>
  <c r="Q789" i="20"/>
  <c r="P789" i="20"/>
  <c r="R789" i="20" s="1"/>
  <c r="S789" i="20" s="1"/>
  <c r="Q788" i="20"/>
  <c r="P788" i="20"/>
  <c r="R788" i="20" s="1"/>
  <c r="S788" i="20" s="1"/>
  <c r="Q787" i="20"/>
  <c r="P787" i="20"/>
  <c r="R787" i="20" s="1"/>
  <c r="S787" i="20" s="1"/>
  <c r="Q786" i="20"/>
  <c r="P786" i="20"/>
  <c r="R786" i="20" s="1"/>
  <c r="S786" i="20" s="1"/>
  <c r="Q785" i="20"/>
  <c r="P785" i="20"/>
  <c r="R785" i="20" s="1"/>
  <c r="S785" i="20" s="1"/>
  <c r="Q784" i="20"/>
  <c r="P784" i="20"/>
  <c r="R784" i="20" s="1"/>
  <c r="S784" i="20" s="1"/>
  <c r="Q783" i="20"/>
  <c r="P783" i="20"/>
  <c r="R783" i="20" s="1"/>
  <c r="S783" i="20" s="1"/>
  <c r="Q782" i="20"/>
  <c r="P782" i="20"/>
  <c r="R782" i="20" s="1"/>
  <c r="S782" i="20" s="1"/>
  <c r="Q781" i="20"/>
  <c r="P781" i="20"/>
  <c r="R781" i="20" s="1"/>
  <c r="S781" i="20" s="1"/>
  <c r="Q780" i="20"/>
  <c r="P780" i="20"/>
  <c r="R780" i="20" s="1"/>
  <c r="S780" i="20" s="1"/>
  <c r="R777" i="20"/>
  <c r="S777" i="20" s="1"/>
  <c r="Q776" i="20"/>
  <c r="P776" i="20"/>
  <c r="R776" i="20" s="1"/>
  <c r="S776" i="20" s="1"/>
  <c r="Q762" i="20"/>
  <c r="P762" i="20"/>
  <c r="R762" i="20" s="1"/>
  <c r="S762" i="20" s="1"/>
  <c r="Q761" i="20"/>
  <c r="P761" i="20"/>
  <c r="R761" i="20" s="1"/>
  <c r="S761" i="20" s="1"/>
  <c r="Q760" i="20"/>
  <c r="P760" i="20"/>
  <c r="R760" i="20" s="1"/>
  <c r="S760" i="20" s="1"/>
  <c r="Q759" i="20"/>
  <c r="P759" i="20"/>
  <c r="R759" i="20" s="1"/>
  <c r="S759" i="20" s="1"/>
  <c r="Q626" i="20"/>
  <c r="P626" i="20"/>
  <c r="R626" i="20" s="1"/>
  <c r="S626" i="20" s="1"/>
  <c r="Q625" i="20"/>
  <c r="P625" i="20"/>
  <c r="R625" i="20" s="1"/>
  <c r="S625" i="20" s="1"/>
  <c r="Q632" i="20"/>
  <c r="P632" i="20"/>
  <c r="R632" i="20" s="1"/>
  <c r="S632" i="20" s="1"/>
  <c r="Q631" i="20"/>
  <c r="P631" i="20"/>
  <c r="R631" i="20" s="1"/>
  <c r="S631" i="20" s="1"/>
  <c r="Q624" i="20"/>
  <c r="P624" i="20"/>
  <c r="R624" i="20" s="1"/>
  <c r="S624" i="20" s="1"/>
  <c r="Q623" i="20"/>
  <c r="P623" i="20"/>
  <c r="R623" i="20" s="1"/>
  <c r="S623" i="20" s="1"/>
  <c r="Q622" i="20"/>
  <c r="P622" i="20"/>
  <c r="R622" i="20" s="1"/>
  <c r="S622" i="20" s="1"/>
  <c r="Q621" i="20"/>
  <c r="P621" i="20"/>
  <c r="R621" i="20" s="1"/>
  <c r="S621" i="20" s="1"/>
  <c r="Q630" i="20"/>
  <c r="P630" i="20"/>
  <c r="R630" i="20" s="1"/>
  <c r="S630" i="20" s="1"/>
  <c r="Q629" i="20"/>
  <c r="P629" i="20"/>
  <c r="R629" i="20" s="1"/>
  <c r="S629" i="20" s="1"/>
  <c r="Q628" i="20"/>
  <c r="P628" i="20"/>
  <c r="R628" i="20" s="1"/>
  <c r="S628" i="20" s="1"/>
  <c r="Q627" i="20"/>
  <c r="P627" i="20"/>
  <c r="R627" i="20" s="1"/>
  <c r="S627" i="20" s="1"/>
  <c r="Q620" i="20"/>
  <c r="P620" i="20"/>
  <c r="R620" i="20" s="1"/>
  <c r="S620" i="20" s="1"/>
  <c r="Q619" i="20"/>
  <c r="P619" i="20"/>
  <c r="R619" i="20" s="1"/>
  <c r="S619" i="20" s="1"/>
  <c r="Q616" i="20"/>
  <c r="P616" i="20"/>
  <c r="R616" i="20" s="1"/>
  <c r="S616" i="20" s="1"/>
  <c r="Q615" i="20"/>
  <c r="P615" i="20"/>
  <c r="R615" i="20" s="1"/>
  <c r="S615" i="20" s="1"/>
  <c r="Q614" i="20"/>
  <c r="P614" i="20"/>
  <c r="R614" i="20" s="1"/>
  <c r="S614" i="20" s="1"/>
  <c r="Q613" i="20"/>
  <c r="P613" i="20"/>
  <c r="R613" i="20" s="1"/>
  <c r="S613" i="20" s="1"/>
  <c r="Q618" i="20"/>
  <c r="P618" i="20"/>
  <c r="R618" i="20" s="1"/>
  <c r="S618" i="20" s="1"/>
  <c r="Q617" i="20"/>
  <c r="P617" i="20"/>
  <c r="R617" i="20" s="1"/>
  <c r="S617" i="20" s="1"/>
  <c r="Q606" i="20"/>
  <c r="P606" i="20"/>
  <c r="R606" i="20" s="1"/>
  <c r="S606" i="20" s="1"/>
  <c r="Q607" i="20"/>
  <c r="P607" i="20"/>
  <c r="R607" i="20" s="1"/>
  <c r="S607" i="20" s="1"/>
  <c r="Q605" i="20"/>
  <c r="P605" i="20"/>
  <c r="R605" i="20" s="1"/>
  <c r="S605" i="20" s="1"/>
  <c r="Q604" i="20"/>
  <c r="P604" i="20"/>
  <c r="R604" i="20" s="1"/>
  <c r="S604" i="20" s="1"/>
  <c r="Q603" i="20"/>
  <c r="P603" i="20"/>
  <c r="R603" i="20" s="1"/>
  <c r="S603" i="20" s="1"/>
  <c r="Q602" i="20"/>
  <c r="P602" i="20"/>
  <c r="R602" i="20" s="1"/>
  <c r="S602" i="20" s="1"/>
  <c r="Q601" i="20"/>
  <c r="P601" i="20"/>
  <c r="R601" i="20" s="1"/>
  <c r="S601" i="20" s="1"/>
  <c r="Q600" i="20"/>
  <c r="P600" i="20"/>
  <c r="R600" i="20" s="1"/>
  <c r="S600" i="20" s="1"/>
  <c r="Q599" i="20"/>
  <c r="P599" i="20"/>
  <c r="R599" i="20" s="1"/>
  <c r="S599" i="20" s="1"/>
  <c r="Q598" i="20"/>
  <c r="P598" i="20"/>
  <c r="R598" i="20" s="1"/>
  <c r="S598" i="20" s="1"/>
  <c r="Q612" i="20"/>
  <c r="P612" i="20"/>
  <c r="R612" i="20" s="1"/>
  <c r="S612" i="20" s="1"/>
  <c r="Q611" i="20"/>
  <c r="P611" i="20"/>
  <c r="R611" i="20" s="1"/>
  <c r="S611" i="20" s="1"/>
  <c r="Q610" i="20"/>
  <c r="P610" i="20"/>
  <c r="R610" i="20" s="1"/>
  <c r="S610" i="20" s="1"/>
  <c r="Q609" i="20"/>
  <c r="P609" i="20"/>
  <c r="R609" i="20" s="1"/>
  <c r="S609" i="20" s="1"/>
  <c r="Q608" i="20"/>
  <c r="P608" i="20"/>
  <c r="R608" i="20" s="1"/>
  <c r="S608" i="20" s="1"/>
  <c r="Q597" i="20"/>
  <c r="P597" i="20"/>
  <c r="R597" i="20" s="1"/>
  <c r="S597" i="20" s="1"/>
  <c r="Q596" i="20"/>
  <c r="P596" i="20"/>
  <c r="R596" i="20" s="1"/>
  <c r="S596" i="20" s="1"/>
  <c r="Q595" i="20"/>
  <c r="P595" i="20"/>
  <c r="R595" i="20" s="1"/>
  <c r="S595" i="20" s="1"/>
  <c r="Q594" i="20"/>
  <c r="P594" i="20"/>
  <c r="R594" i="20" s="1"/>
  <c r="S594" i="20" s="1"/>
  <c r="Q593" i="20"/>
  <c r="P593" i="20"/>
  <c r="R593" i="20" s="1"/>
  <c r="S593" i="20" s="1"/>
  <c r="Q592" i="20"/>
  <c r="P592" i="20"/>
  <c r="R592" i="20" s="1"/>
  <c r="S592" i="20" s="1"/>
  <c r="Q591" i="20"/>
  <c r="P591" i="20"/>
  <c r="R591" i="20" s="1"/>
  <c r="S591" i="20" s="1"/>
  <c r="Q590" i="20"/>
  <c r="P590" i="20"/>
  <c r="R590" i="20" s="1"/>
  <c r="S590" i="20" s="1"/>
  <c r="Q589" i="20"/>
  <c r="P589" i="20"/>
  <c r="R589" i="20" s="1"/>
  <c r="S589" i="20" s="1"/>
  <c r="Q588" i="20"/>
  <c r="P588" i="20"/>
  <c r="R588" i="20" s="1"/>
  <c r="S588" i="20" s="1"/>
  <c r="Q587" i="20"/>
  <c r="P587" i="20"/>
  <c r="R587" i="20" s="1"/>
  <c r="S587" i="20" s="1"/>
  <c r="Q586" i="20"/>
  <c r="P586" i="20"/>
  <c r="R586" i="20" s="1"/>
  <c r="S586" i="20" s="1"/>
  <c r="Q585" i="20"/>
  <c r="P585" i="20"/>
  <c r="R585" i="20" s="1"/>
  <c r="S585" i="20" s="1"/>
  <c r="Q413" i="20"/>
  <c r="P413" i="20"/>
  <c r="R413" i="20" s="1"/>
  <c r="S413" i="20" s="1"/>
  <c r="Q412" i="20"/>
  <c r="P412" i="20"/>
  <c r="R412" i="20" s="1"/>
  <c r="S412" i="20" s="1"/>
  <c r="Q411" i="20"/>
  <c r="P411" i="20"/>
  <c r="R411" i="20" s="1"/>
  <c r="S411" i="20" s="1"/>
  <c r="Q410" i="20"/>
  <c r="P410" i="20"/>
  <c r="R410" i="20" s="1"/>
  <c r="S410" i="20" s="1"/>
  <c r="Q409" i="20"/>
  <c r="P409" i="20"/>
  <c r="R409" i="20" s="1"/>
  <c r="S409" i="20" s="1"/>
  <c r="Q387" i="20"/>
  <c r="P387" i="20"/>
  <c r="R387" i="20" s="1"/>
  <c r="S387" i="20" s="1"/>
  <c r="Q385" i="20"/>
  <c r="P385" i="20"/>
  <c r="R385" i="20" s="1"/>
  <c r="S385" i="20" s="1"/>
  <c r="Q386" i="20"/>
  <c r="P386" i="20"/>
  <c r="R386" i="20" s="1"/>
  <c r="S386" i="20" s="1"/>
  <c r="Q384" i="20"/>
  <c r="P384" i="20"/>
  <c r="R384" i="20" s="1"/>
  <c r="S384" i="20" s="1"/>
  <c r="Q383" i="20"/>
  <c r="P383" i="20"/>
  <c r="R383" i="20" s="1"/>
  <c r="S383" i="20" s="1"/>
  <c r="Q382" i="20"/>
  <c r="P382" i="20"/>
  <c r="R382" i="20" s="1"/>
  <c r="S382" i="20" s="1"/>
  <c r="Q381" i="20"/>
  <c r="P381" i="20"/>
  <c r="R381" i="20" s="1"/>
  <c r="S381" i="20" s="1"/>
  <c r="Q380" i="20"/>
  <c r="P380" i="20"/>
  <c r="R380" i="20" s="1"/>
  <c r="S380" i="20" s="1"/>
  <c r="Q379" i="20"/>
  <c r="P379" i="20"/>
  <c r="R379" i="20" s="1"/>
  <c r="S379" i="20" s="1"/>
  <c r="Q378" i="20"/>
  <c r="P378" i="20"/>
  <c r="R378" i="20" s="1"/>
  <c r="S378" i="20" s="1"/>
  <c r="Q377" i="20"/>
  <c r="P377" i="20"/>
  <c r="R377" i="20" s="1"/>
  <c r="S377" i="20" s="1"/>
  <c r="Q376" i="20"/>
  <c r="P376" i="20"/>
  <c r="R376" i="20" s="1"/>
  <c r="S376" i="20" s="1"/>
  <c r="Q375" i="20"/>
  <c r="P375" i="20"/>
  <c r="R375" i="20" s="1"/>
  <c r="S375" i="20" s="1"/>
  <c r="Q374" i="20"/>
  <c r="P374" i="20"/>
  <c r="R374" i="20" s="1"/>
  <c r="S374" i="20" s="1"/>
  <c r="Q373" i="20"/>
  <c r="P373" i="20"/>
  <c r="R373" i="20" s="1"/>
  <c r="S373" i="20" s="1"/>
  <c r="Q372" i="20"/>
  <c r="P372" i="20"/>
  <c r="R372" i="20" s="1"/>
  <c r="S372" i="20" s="1"/>
  <c r="Q371" i="20"/>
  <c r="P371" i="20"/>
  <c r="R371" i="20" s="1"/>
  <c r="S371" i="20" s="1"/>
  <c r="Q370" i="20"/>
  <c r="P370" i="20"/>
  <c r="R370" i="20" s="1"/>
  <c r="S370" i="20" s="1"/>
  <c r="Q369" i="20"/>
  <c r="P369" i="20"/>
  <c r="R369" i="20" s="1"/>
  <c r="S369" i="20" s="1"/>
  <c r="Q368" i="20"/>
  <c r="P368" i="20"/>
  <c r="R368" i="20" s="1"/>
  <c r="S368" i="20" s="1"/>
  <c r="Q367" i="20"/>
  <c r="P367" i="20"/>
  <c r="R367" i="20" s="1"/>
  <c r="S367" i="20" s="1"/>
  <c r="Q366" i="20"/>
  <c r="P366" i="20"/>
  <c r="R366" i="20" s="1"/>
  <c r="S366" i="20" s="1"/>
  <c r="Q365" i="20"/>
  <c r="P365" i="20"/>
  <c r="R365" i="20" s="1"/>
  <c r="S365" i="20" s="1"/>
  <c r="Q364" i="20"/>
  <c r="P364" i="20"/>
  <c r="R364" i="20" s="1"/>
  <c r="S364" i="20" s="1"/>
  <c r="Q363" i="20"/>
  <c r="P363" i="20"/>
  <c r="R363" i="20" s="1"/>
  <c r="S363" i="20" s="1"/>
  <c r="Q362" i="20"/>
  <c r="P362" i="20"/>
  <c r="R362" i="20" s="1"/>
  <c r="S362" i="20" s="1"/>
  <c r="Q361" i="20"/>
  <c r="P361" i="20"/>
  <c r="R361" i="20" s="1"/>
  <c r="S361" i="20" s="1"/>
  <c r="Q360" i="20"/>
  <c r="P360" i="20"/>
  <c r="R360" i="20" s="1"/>
  <c r="S360" i="20" s="1"/>
  <c r="Q359" i="20"/>
  <c r="P359" i="20"/>
  <c r="R359" i="20" s="1"/>
  <c r="S359" i="20" s="1"/>
  <c r="Q358" i="20"/>
  <c r="P358" i="20"/>
  <c r="R358" i="20" s="1"/>
  <c r="S358" i="20" s="1"/>
  <c r="Q356" i="20"/>
  <c r="P356" i="20"/>
  <c r="R356" i="20" s="1"/>
  <c r="S356" i="20" s="1"/>
  <c r="Q355" i="20"/>
  <c r="P355" i="20"/>
  <c r="R355" i="20" s="1"/>
  <c r="S355" i="20" s="1"/>
  <c r="Q357" i="20"/>
  <c r="P357" i="20"/>
  <c r="R357" i="20" s="1"/>
  <c r="S357" i="20" s="1"/>
  <c r="Q354" i="20"/>
  <c r="P354" i="20"/>
  <c r="R354" i="20" s="1"/>
  <c r="S354" i="20" s="1"/>
  <c r="Q335" i="20"/>
  <c r="P335" i="20"/>
  <c r="R335" i="20" s="1"/>
  <c r="S335" i="20" s="1"/>
  <c r="Q334" i="20"/>
  <c r="P334" i="20"/>
  <c r="R334" i="20" s="1"/>
  <c r="S334" i="20" s="1"/>
  <c r="Q329" i="20"/>
  <c r="P329" i="20"/>
  <c r="R329" i="20" s="1"/>
  <c r="S329" i="20" s="1"/>
  <c r="F329" i="20"/>
  <c r="Q328" i="20"/>
  <c r="P328" i="20"/>
  <c r="R328" i="20" s="1"/>
  <c r="S328" i="20" s="1"/>
  <c r="F328" i="20"/>
  <c r="Q327" i="20"/>
  <c r="P327" i="20"/>
  <c r="R327" i="20" s="1"/>
  <c r="S327" i="20" s="1"/>
  <c r="F327" i="20"/>
  <c r="Q326" i="20"/>
  <c r="P326" i="20"/>
  <c r="R326" i="20" s="1"/>
  <c r="S326" i="20" s="1"/>
  <c r="F326" i="20"/>
  <c r="Q325" i="20"/>
  <c r="P325" i="20"/>
  <c r="R325" i="20" s="1"/>
  <c r="S325" i="20" s="1"/>
  <c r="F325" i="20"/>
  <c r="Q324" i="20"/>
  <c r="P324" i="20"/>
  <c r="R324" i="20" s="1"/>
  <c r="S324" i="20" s="1"/>
  <c r="F324" i="20"/>
  <c r="Q323" i="20"/>
  <c r="P323" i="20"/>
  <c r="R323" i="20" s="1"/>
  <c r="S323" i="20" s="1"/>
  <c r="F323" i="20"/>
  <c r="Q322" i="20"/>
  <c r="P322" i="20"/>
  <c r="R322" i="20" s="1"/>
  <c r="S322" i="20" s="1"/>
  <c r="Q321" i="20"/>
  <c r="P321" i="20"/>
  <c r="R321" i="20" s="1"/>
  <c r="S321" i="20" s="1"/>
  <c r="Q320" i="20"/>
  <c r="P320" i="20"/>
  <c r="R320" i="20" s="1"/>
  <c r="S320" i="20" s="1"/>
  <c r="Q319" i="20"/>
  <c r="P319" i="20"/>
  <c r="R319" i="20" s="1"/>
  <c r="S319" i="20" s="1"/>
  <c r="Q318" i="20"/>
  <c r="P318" i="20"/>
  <c r="R318" i="20" s="1"/>
  <c r="S318" i="20" s="1"/>
  <c r="Q317" i="20"/>
  <c r="P317" i="20"/>
  <c r="R317" i="20" s="1"/>
  <c r="S317" i="20" s="1"/>
  <c r="F317" i="20"/>
  <c r="Q316" i="20"/>
  <c r="P316" i="20"/>
  <c r="R316" i="20" s="1"/>
  <c r="S316" i="20" s="1"/>
  <c r="F316" i="20"/>
  <c r="Q315" i="20"/>
  <c r="P315" i="20"/>
  <c r="R315" i="20" s="1"/>
  <c r="S315" i="20" s="1"/>
  <c r="F315" i="20"/>
  <c r="Q314" i="20"/>
  <c r="P314" i="20"/>
  <c r="R314" i="20" s="1"/>
  <c r="S314" i="20" s="1"/>
  <c r="Q313" i="20"/>
  <c r="P313" i="20"/>
  <c r="R313" i="20" s="1"/>
  <c r="S313" i="20" s="1"/>
  <c r="Q312" i="20"/>
  <c r="P312" i="20"/>
  <c r="R312" i="20" s="1"/>
  <c r="S312" i="20" s="1"/>
  <c r="Q311" i="20"/>
  <c r="P311" i="20"/>
  <c r="R311" i="20" s="1"/>
  <c r="S311" i="20" s="1"/>
  <c r="Q310" i="20"/>
  <c r="P310" i="20"/>
  <c r="R310" i="20" s="1"/>
  <c r="S310" i="20" s="1"/>
  <c r="Q309" i="20"/>
  <c r="P309" i="20"/>
  <c r="R309" i="20" s="1"/>
  <c r="S309" i="20" s="1"/>
  <c r="F309" i="20"/>
  <c r="Q308" i="20"/>
  <c r="P308" i="20"/>
  <c r="R308" i="20" s="1"/>
  <c r="S308" i="20" s="1"/>
  <c r="Q307" i="20"/>
  <c r="P307" i="20"/>
  <c r="R307" i="20" s="1"/>
  <c r="S307" i="20" s="1"/>
  <c r="Q306" i="20"/>
  <c r="P306" i="20"/>
  <c r="R306" i="20" s="1"/>
  <c r="S306" i="20" s="1"/>
  <c r="Q305" i="20"/>
  <c r="P305" i="20"/>
  <c r="R305" i="20" s="1"/>
  <c r="S305" i="20" s="1"/>
  <c r="Q304" i="20"/>
  <c r="P304" i="20"/>
  <c r="R304" i="20" s="1"/>
  <c r="S304" i="20" s="1"/>
  <c r="Q303" i="20"/>
  <c r="P303" i="20"/>
  <c r="R303" i="20" s="1"/>
  <c r="S303" i="20" s="1"/>
  <c r="F303" i="20"/>
  <c r="Q302" i="20"/>
  <c r="P302" i="20"/>
  <c r="R302" i="20" s="1"/>
  <c r="S302" i="20" s="1"/>
  <c r="F302" i="20"/>
  <c r="Q301" i="20"/>
  <c r="P301" i="20"/>
  <c r="R301" i="20" s="1"/>
  <c r="S301" i="20" s="1"/>
  <c r="Q300" i="20"/>
  <c r="P300" i="20"/>
  <c r="R300" i="20" s="1"/>
  <c r="S300" i="20" s="1"/>
  <c r="Q299" i="20"/>
  <c r="P299" i="20"/>
  <c r="R299" i="20" s="1"/>
  <c r="S299" i="20" s="1"/>
  <c r="Q298" i="20"/>
  <c r="P298" i="20"/>
  <c r="R298" i="20" s="1"/>
  <c r="S298" i="20" s="1"/>
  <c r="Q297" i="20"/>
  <c r="P297" i="20"/>
  <c r="R297" i="20" s="1"/>
  <c r="S297" i="20" s="1"/>
  <c r="F297" i="20"/>
  <c r="Q296" i="20"/>
  <c r="P296" i="20"/>
  <c r="R296" i="20" s="1"/>
  <c r="S296" i="20" s="1"/>
  <c r="F296" i="20"/>
  <c r="Q295" i="20"/>
  <c r="P295" i="20"/>
  <c r="R295" i="20" s="1"/>
  <c r="S295" i="20" s="1"/>
  <c r="F295" i="20"/>
  <c r="Q294" i="20"/>
  <c r="P294" i="20"/>
  <c r="R294" i="20" s="1"/>
  <c r="S294" i="20" s="1"/>
  <c r="Q293" i="20"/>
  <c r="P293" i="20"/>
  <c r="R293" i="20" s="1"/>
  <c r="S293" i="20" s="1"/>
  <c r="Q292" i="20"/>
  <c r="P292" i="20"/>
  <c r="R292" i="20" s="1"/>
  <c r="S292" i="20" s="1"/>
  <c r="Q291" i="20"/>
  <c r="P291" i="20"/>
  <c r="R291" i="20" s="1"/>
  <c r="S291" i="20" s="1"/>
  <c r="Q290" i="20"/>
  <c r="P290" i="20"/>
  <c r="R290" i="20" s="1"/>
  <c r="S290" i="20" s="1"/>
  <c r="Q289" i="20"/>
  <c r="P289" i="20"/>
  <c r="R289" i="20" s="1"/>
  <c r="S289" i="20" s="1"/>
  <c r="Q288" i="20"/>
  <c r="P288" i="20"/>
  <c r="R288" i="20" s="1"/>
  <c r="S288" i="20" s="1"/>
  <c r="F288" i="20"/>
  <c r="Q287" i="20"/>
  <c r="P287" i="20"/>
  <c r="R287" i="20" s="1"/>
  <c r="S287" i="20" s="1"/>
  <c r="F287" i="20"/>
  <c r="Q286" i="20"/>
  <c r="P286" i="20"/>
  <c r="R286" i="20" s="1"/>
  <c r="S286" i="20" s="1"/>
  <c r="F286" i="20"/>
  <c r="Q285" i="20"/>
  <c r="P285" i="20"/>
  <c r="R285" i="20" s="1"/>
  <c r="S285" i="20" s="1"/>
  <c r="Q284" i="20"/>
  <c r="P284" i="20"/>
  <c r="R284" i="20" s="1"/>
  <c r="S284" i="20" s="1"/>
  <c r="Q283" i="20"/>
  <c r="P283" i="20"/>
  <c r="R283" i="20" s="1"/>
  <c r="S283" i="20" s="1"/>
  <c r="Q282" i="20"/>
  <c r="P282" i="20"/>
  <c r="R282" i="20" s="1"/>
  <c r="S282" i="20" s="1"/>
  <c r="Q281" i="20"/>
  <c r="P281" i="20"/>
  <c r="R281" i="20" s="1"/>
  <c r="S281" i="20" s="1"/>
  <c r="Q280" i="20"/>
  <c r="P280" i="20"/>
  <c r="R280" i="20" s="1"/>
  <c r="S280" i="20" s="1"/>
  <c r="Q279" i="20"/>
  <c r="P279" i="20"/>
  <c r="R279" i="20" s="1"/>
  <c r="S279" i="20" s="1"/>
  <c r="Q278" i="20"/>
  <c r="P278" i="20"/>
  <c r="R278" i="20" s="1"/>
  <c r="S278" i="20" s="1"/>
  <c r="F278" i="20"/>
  <c r="Q277" i="20"/>
  <c r="P277" i="20"/>
  <c r="R277" i="20" s="1"/>
  <c r="S277" i="20" s="1"/>
  <c r="Q276" i="20"/>
  <c r="P276" i="20"/>
  <c r="R276" i="20" s="1"/>
  <c r="S276" i="20" s="1"/>
  <c r="F276" i="20"/>
  <c r="Q275" i="20"/>
  <c r="P275" i="20"/>
  <c r="R275" i="20" s="1"/>
  <c r="S275" i="20" s="1"/>
  <c r="F275" i="20"/>
  <c r="Q274" i="20"/>
  <c r="P274" i="20"/>
  <c r="R274" i="20" s="1"/>
  <c r="S274" i="20" s="1"/>
  <c r="Q273" i="20"/>
  <c r="P273" i="20"/>
  <c r="R273" i="20" s="1"/>
  <c r="S273" i="20" s="1"/>
  <c r="Q272" i="20"/>
  <c r="P272" i="20"/>
  <c r="R272" i="20" s="1"/>
  <c r="S272" i="20" s="1"/>
  <c r="Q271" i="20"/>
  <c r="P271" i="20"/>
  <c r="R271" i="20" s="1"/>
  <c r="S271" i="20" s="1"/>
  <c r="Q270" i="20"/>
  <c r="P270" i="20"/>
  <c r="R270" i="20" s="1"/>
  <c r="S270" i="20" s="1"/>
  <c r="Q269" i="20"/>
  <c r="P269" i="20"/>
  <c r="R269" i="20" s="1"/>
  <c r="S269" i="20" s="1"/>
  <c r="Q268" i="20"/>
  <c r="P268" i="20"/>
  <c r="R268" i="20" s="1"/>
  <c r="S268" i="20" s="1"/>
  <c r="Q267" i="20"/>
  <c r="P267" i="20"/>
  <c r="R267" i="20" s="1"/>
  <c r="S267" i="20" s="1"/>
  <c r="Q266" i="20"/>
  <c r="P266" i="20"/>
  <c r="R266" i="20" s="1"/>
  <c r="S266" i="20" s="1"/>
  <c r="Q265" i="20"/>
  <c r="P265" i="20"/>
  <c r="R265" i="20" s="1"/>
  <c r="S265" i="20" s="1"/>
  <c r="Q264" i="20"/>
  <c r="P264" i="20"/>
  <c r="R264" i="20" s="1"/>
  <c r="S264" i="20" s="1"/>
  <c r="Q263" i="20"/>
  <c r="P263" i="20"/>
  <c r="R263" i="20" s="1"/>
  <c r="S263" i="20" s="1"/>
  <c r="Q262" i="20"/>
  <c r="P262" i="20"/>
  <c r="R262" i="20" s="1"/>
  <c r="S262" i="20" s="1"/>
  <c r="F262" i="20"/>
  <c r="Q261" i="20"/>
  <c r="P261" i="20"/>
  <c r="R261" i="20" s="1"/>
  <c r="S261" i="20" s="1"/>
  <c r="Q260" i="20"/>
  <c r="P260" i="20"/>
  <c r="R260" i="20" s="1"/>
  <c r="S260" i="20" s="1"/>
  <c r="Q259" i="20"/>
  <c r="P259" i="20"/>
  <c r="R259" i="20" s="1"/>
  <c r="S259" i="20" s="1"/>
  <c r="Q258" i="20"/>
  <c r="P258" i="20"/>
  <c r="R258" i="20" s="1"/>
  <c r="S258" i="20" s="1"/>
  <c r="Q257" i="20"/>
  <c r="P257" i="20"/>
  <c r="R257" i="20" s="1"/>
  <c r="S257" i="20" s="1"/>
  <c r="Q256" i="20"/>
  <c r="P256" i="20"/>
  <c r="R256" i="20" s="1"/>
  <c r="S256" i="20" s="1"/>
  <c r="Q255" i="20"/>
  <c r="P255" i="20"/>
  <c r="R255" i="20" s="1"/>
  <c r="S255" i="20" s="1"/>
  <c r="Q254" i="20"/>
  <c r="P254" i="20"/>
  <c r="R254" i="20" s="1"/>
  <c r="S254" i="20" s="1"/>
  <c r="Q253" i="20"/>
  <c r="P253" i="20"/>
  <c r="R253" i="20" s="1"/>
  <c r="S253" i="20" s="1"/>
  <c r="Q252" i="20"/>
  <c r="P252" i="20"/>
  <c r="R252" i="20" s="1"/>
  <c r="S252" i="20" s="1"/>
  <c r="Q251" i="20"/>
  <c r="P251" i="20"/>
  <c r="R251" i="20" s="1"/>
  <c r="S251" i="20" s="1"/>
  <c r="Q250" i="20"/>
  <c r="P250" i="20"/>
  <c r="R250" i="20" s="1"/>
  <c r="S250" i="20" s="1"/>
  <c r="Q218" i="20"/>
  <c r="P218" i="20"/>
  <c r="R218" i="20" s="1"/>
  <c r="S218" i="20" s="1"/>
  <c r="Q217" i="20"/>
  <c r="P217" i="20"/>
  <c r="R217" i="20" s="1"/>
  <c r="S217" i="20" s="1"/>
  <c r="Q193" i="20"/>
  <c r="P193" i="20"/>
  <c r="R193" i="20" s="1"/>
  <c r="S193" i="20" s="1"/>
  <c r="Q191" i="20"/>
  <c r="P191" i="20"/>
  <c r="R191" i="20" s="1"/>
  <c r="S191" i="20" s="1"/>
  <c r="Q190" i="20"/>
  <c r="P190" i="20"/>
  <c r="R190" i="20" s="1"/>
  <c r="S190" i="20" s="1"/>
  <c r="Q185" i="20"/>
  <c r="P185" i="20"/>
  <c r="R185" i="20" s="1"/>
  <c r="S185" i="20" s="1"/>
  <c r="Q184" i="20"/>
  <c r="P184" i="20"/>
  <c r="R184" i="20" s="1"/>
  <c r="S184" i="20" s="1"/>
  <c r="Q178" i="20"/>
  <c r="P178" i="20"/>
  <c r="R178" i="20" s="1"/>
  <c r="S178" i="20" s="1"/>
  <c r="Q177" i="20"/>
  <c r="P177" i="20"/>
  <c r="R177" i="20" s="1"/>
  <c r="S177" i="20" s="1"/>
  <c r="Q176" i="20"/>
  <c r="P176" i="20"/>
  <c r="R176" i="20" s="1"/>
  <c r="S176" i="20" s="1"/>
  <c r="Q175" i="20"/>
  <c r="P175" i="20"/>
  <c r="R175" i="20" s="1"/>
  <c r="S175" i="20" s="1"/>
  <c r="Q174" i="20"/>
  <c r="P174" i="20"/>
  <c r="R174" i="20" s="1"/>
  <c r="S174" i="20" s="1"/>
  <c r="Q173" i="20"/>
  <c r="P173" i="20"/>
  <c r="R173" i="20" s="1"/>
  <c r="S173" i="20" s="1"/>
  <c r="Q172" i="20"/>
  <c r="P172" i="20"/>
  <c r="R172" i="20" s="1"/>
  <c r="S172" i="20" s="1"/>
  <c r="Q171" i="20"/>
  <c r="P171" i="20"/>
  <c r="R171" i="20" s="1"/>
  <c r="S171" i="20" s="1"/>
  <c r="Q169" i="20"/>
  <c r="P169" i="20"/>
  <c r="R169" i="20" s="1"/>
  <c r="S169" i="20" s="1"/>
  <c r="Q168" i="20"/>
  <c r="P168" i="20"/>
  <c r="R168" i="20" s="1"/>
  <c r="S168" i="20" s="1"/>
  <c r="Q167" i="20"/>
  <c r="Q166" i="20"/>
  <c r="Q165" i="20"/>
  <c r="P165" i="20"/>
  <c r="R165" i="20" s="1"/>
  <c r="S165" i="20" s="1"/>
  <c r="Q164" i="20"/>
  <c r="P164" i="20"/>
  <c r="Q163" i="20"/>
  <c r="P163" i="20"/>
  <c r="R163" i="20" s="1"/>
  <c r="S163" i="20" s="1"/>
  <c r="Q153" i="20"/>
  <c r="P153" i="20"/>
  <c r="R153" i="20" s="1"/>
  <c r="S153" i="20" s="1"/>
  <c r="Q162" i="20"/>
  <c r="P162" i="20"/>
  <c r="R162" i="20" s="1"/>
  <c r="S162" i="20" s="1"/>
  <c r="Q161" i="20"/>
  <c r="P161" i="20"/>
  <c r="R161" i="20" s="1"/>
  <c r="S161" i="20" s="1"/>
  <c r="Q160" i="20"/>
  <c r="P160" i="20"/>
  <c r="R160" i="20" s="1"/>
  <c r="S160" i="20" s="1"/>
  <c r="Q155" i="20"/>
  <c r="P155" i="20"/>
  <c r="R155" i="20" s="1"/>
  <c r="S155" i="20" s="1"/>
  <c r="Q154" i="20"/>
  <c r="P154" i="20"/>
  <c r="R154" i="20" s="1"/>
  <c r="S154" i="20" s="1"/>
  <c r="Q159" i="20"/>
  <c r="P159" i="20"/>
  <c r="R159" i="20" s="1"/>
  <c r="S159" i="20" s="1"/>
  <c r="Q158" i="20"/>
  <c r="P158" i="20"/>
  <c r="R158" i="20" s="1"/>
  <c r="S158" i="20" s="1"/>
  <c r="Q157" i="20"/>
  <c r="P157" i="20"/>
  <c r="R157" i="20" s="1"/>
  <c r="S157" i="20" s="1"/>
  <c r="Q156" i="20"/>
  <c r="P156" i="20"/>
  <c r="R156" i="20" s="1"/>
  <c r="S156" i="20" s="1"/>
  <c r="Q149" i="20"/>
  <c r="P149" i="20"/>
  <c r="R149" i="20" s="1"/>
  <c r="S149" i="20" s="1"/>
  <c r="Q148" i="20"/>
  <c r="P148" i="20"/>
  <c r="R148" i="20" s="1"/>
  <c r="S148" i="20" s="1"/>
  <c r="Q152" i="20"/>
  <c r="P152" i="20"/>
  <c r="R152" i="20" s="1"/>
  <c r="S152" i="20" s="1"/>
  <c r="Q151" i="20"/>
  <c r="P151" i="20"/>
  <c r="R151" i="20" s="1"/>
  <c r="S151" i="20" s="1"/>
  <c r="Q150" i="20"/>
  <c r="P150" i="20"/>
  <c r="R150" i="20" s="1"/>
  <c r="S150" i="20" s="1"/>
  <c r="Q147" i="20"/>
  <c r="P147" i="20"/>
  <c r="R147" i="20" s="1"/>
  <c r="S147" i="20" s="1"/>
  <c r="Q146" i="20"/>
  <c r="P146" i="20"/>
  <c r="R146" i="20" s="1"/>
  <c r="S146" i="20" s="1"/>
  <c r="Q145" i="20"/>
  <c r="P145" i="20"/>
  <c r="R145" i="20" s="1"/>
  <c r="S145" i="20" s="1"/>
  <c r="Q144" i="20"/>
  <c r="P144" i="20"/>
  <c r="R144" i="20" s="1"/>
  <c r="S144" i="20" s="1"/>
  <c r="Q133" i="20"/>
  <c r="P133" i="20"/>
  <c r="R133" i="20" s="1"/>
  <c r="S133" i="20" s="1"/>
  <c r="Q129" i="20"/>
  <c r="P129" i="20"/>
  <c r="R129" i="20" s="1"/>
  <c r="S129" i="20" s="1"/>
  <c r="Q132" i="20"/>
  <c r="P132" i="20"/>
  <c r="R132" i="20" s="1"/>
  <c r="S132" i="20" s="1"/>
  <c r="Q130" i="20"/>
  <c r="P130" i="20"/>
  <c r="R130" i="20" s="1"/>
  <c r="S130" i="20" s="1"/>
  <c r="Q131" i="20"/>
  <c r="P131" i="20"/>
  <c r="R131" i="20" s="1"/>
  <c r="S131" i="20" s="1"/>
  <c r="Q128" i="20"/>
  <c r="P128" i="20"/>
  <c r="R128" i="20" s="1"/>
  <c r="S128" i="20" s="1"/>
  <c r="Q127" i="20"/>
  <c r="P127" i="20"/>
  <c r="R127" i="20" s="1"/>
  <c r="S127" i="20" s="1"/>
  <c r="Q126" i="20"/>
  <c r="P126" i="20"/>
  <c r="R126" i="20" s="1"/>
  <c r="S126" i="20" s="1"/>
  <c r="Q125" i="20"/>
  <c r="P125" i="20"/>
  <c r="R125" i="20" s="1"/>
  <c r="S125" i="20" s="1"/>
  <c r="Q124" i="20"/>
  <c r="P124" i="20"/>
  <c r="R124" i="20" s="1"/>
  <c r="S124" i="20" s="1"/>
  <c r="Q122" i="20"/>
  <c r="P122" i="20"/>
  <c r="R122" i="20" s="1"/>
  <c r="S122" i="20" s="1"/>
  <c r="Q121" i="20"/>
  <c r="P121" i="20"/>
  <c r="R121" i="20" s="1"/>
  <c r="S121" i="20" s="1"/>
  <c r="Q120" i="20"/>
  <c r="P120" i="20"/>
  <c r="R120" i="20" s="1"/>
  <c r="S120" i="20" s="1"/>
  <c r="Q119" i="20"/>
  <c r="P119" i="20"/>
  <c r="R119" i="20" s="1"/>
  <c r="S119" i="20" s="1"/>
  <c r="Q118" i="20"/>
  <c r="P118" i="20"/>
  <c r="R118" i="20" s="1"/>
  <c r="S118" i="20" s="1"/>
  <c r="Q116" i="20"/>
  <c r="P116" i="20"/>
  <c r="R116" i="20" s="1"/>
  <c r="S116" i="20" s="1"/>
  <c r="Q115" i="20"/>
  <c r="P115" i="20"/>
  <c r="R115" i="20" s="1"/>
  <c r="S115" i="20" s="1"/>
  <c r="Q114" i="20"/>
  <c r="P114" i="20"/>
  <c r="R114" i="20" s="1"/>
  <c r="S114" i="20" s="1"/>
  <c r="Q113" i="20"/>
  <c r="P113" i="20"/>
  <c r="R113" i="20" s="1"/>
  <c r="S113" i="20" s="1"/>
  <c r="Q112" i="20"/>
  <c r="P112" i="20"/>
  <c r="R112" i="20" s="1"/>
  <c r="S112" i="20" s="1"/>
  <c r="Q111" i="20"/>
  <c r="P111" i="20"/>
  <c r="R111" i="20" s="1"/>
  <c r="S111" i="20" s="1"/>
  <c r="Q110" i="20"/>
  <c r="P110" i="20"/>
  <c r="R110" i="20" s="1"/>
  <c r="S110" i="20" s="1"/>
  <c r="Q109" i="20"/>
  <c r="P109" i="20"/>
  <c r="R109" i="20" s="1"/>
  <c r="S109" i="20" s="1"/>
  <c r="Q107" i="20"/>
  <c r="P107" i="20"/>
  <c r="R107" i="20" s="1"/>
  <c r="S107" i="20" s="1"/>
  <c r="Q106" i="20"/>
  <c r="P106" i="20"/>
  <c r="R106" i="20" s="1"/>
  <c r="S106" i="20" s="1"/>
  <c r="Q105" i="20"/>
  <c r="P105" i="20"/>
  <c r="R105" i="20" s="1"/>
  <c r="S105" i="20" s="1"/>
  <c r="Q104" i="20"/>
  <c r="P104" i="20"/>
  <c r="R104" i="20" s="1"/>
  <c r="S104" i="20" s="1"/>
  <c r="Q103" i="20"/>
  <c r="P103" i="20"/>
  <c r="R103" i="20" s="1"/>
  <c r="S103" i="20" s="1"/>
  <c r="S102" i="20"/>
  <c r="Q102" i="20"/>
  <c r="Q101" i="20"/>
  <c r="P101" i="20"/>
  <c r="R101" i="20" s="1"/>
  <c r="S101" i="20" s="1"/>
  <c r="Q91" i="20"/>
  <c r="P91" i="20"/>
  <c r="R91" i="20" s="1"/>
  <c r="S91" i="20" s="1"/>
  <c r="Q83" i="20"/>
  <c r="P83" i="20"/>
  <c r="R83" i="20" s="1"/>
  <c r="S83" i="20" s="1"/>
  <c r="Q82" i="20"/>
  <c r="P82" i="20"/>
  <c r="R82" i="20" s="1"/>
  <c r="S82" i="20" s="1"/>
  <c r="Q87" i="20"/>
  <c r="P87" i="20"/>
  <c r="R87" i="20" s="1"/>
  <c r="S87" i="20" s="1"/>
  <c r="Q84" i="20"/>
  <c r="P84" i="20"/>
  <c r="R84" i="20" s="1"/>
  <c r="S84" i="20" s="1"/>
  <c r="Q86" i="20"/>
  <c r="P86" i="20"/>
  <c r="R86" i="20" s="1"/>
  <c r="S86" i="20" s="1"/>
  <c r="Q85" i="20"/>
  <c r="P85" i="20"/>
  <c r="R85" i="20" s="1"/>
  <c r="S85" i="20" s="1"/>
  <c r="Q81" i="20"/>
  <c r="P81" i="20"/>
  <c r="R81" i="20" s="1"/>
  <c r="S81" i="20" s="1"/>
  <c r="Q80" i="20"/>
  <c r="P80" i="20"/>
  <c r="R80" i="20" s="1"/>
  <c r="S80" i="20" s="1"/>
  <c r="Q79" i="20"/>
  <c r="P79" i="20"/>
  <c r="R79" i="20" s="1"/>
  <c r="S79" i="20" s="1"/>
  <c r="Q78" i="20"/>
  <c r="P78" i="20"/>
  <c r="R78" i="20" s="1"/>
  <c r="S78" i="20" s="1"/>
  <c r="Q77" i="20"/>
  <c r="P77" i="20"/>
  <c r="R77" i="20" s="1"/>
  <c r="S77" i="20" s="1"/>
  <c r="Q76" i="20"/>
  <c r="P76" i="20"/>
  <c r="R76" i="20" s="1"/>
  <c r="S76" i="20" s="1"/>
  <c r="Q75" i="20"/>
  <c r="P75" i="20"/>
  <c r="R75" i="20" s="1"/>
  <c r="S75" i="20" s="1"/>
  <c r="Q73" i="20"/>
  <c r="P73" i="20"/>
  <c r="R73" i="20" s="1"/>
  <c r="S73" i="20" s="1"/>
  <c r="Q72" i="20"/>
  <c r="P72" i="20"/>
  <c r="R72" i="20" s="1"/>
  <c r="S72" i="20" s="1"/>
  <c r="Q71" i="20"/>
  <c r="P71" i="20"/>
  <c r="R71" i="20" s="1"/>
  <c r="S71" i="20" s="1"/>
  <c r="Q70" i="20"/>
  <c r="P70" i="20"/>
  <c r="R70" i="20" s="1"/>
  <c r="S70" i="20" s="1"/>
  <c r="Q69" i="20"/>
  <c r="P69" i="20"/>
  <c r="R69" i="20" s="1"/>
  <c r="S69" i="20" s="1"/>
  <c r="Q74" i="20"/>
  <c r="P74" i="20"/>
  <c r="R74" i="20" s="1"/>
  <c r="S74" i="20" s="1"/>
  <c r="Q68" i="20"/>
  <c r="P68" i="20"/>
  <c r="R68" i="20" s="1"/>
  <c r="S68" i="20" s="1"/>
  <c r="Q67" i="20"/>
  <c r="P67" i="20"/>
  <c r="R67" i="20" s="1"/>
  <c r="S67" i="20" s="1"/>
  <c r="Q66" i="20"/>
  <c r="P66" i="20"/>
  <c r="R66" i="20" s="1"/>
  <c r="S66" i="20" s="1"/>
  <c r="Q65" i="20"/>
  <c r="P65" i="20"/>
  <c r="R65" i="20" s="1"/>
  <c r="S65" i="20" s="1"/>
  <c r="Q64" i="20"/>
  <c r="P64" i="20"/>
  <c r="R64" i="20" s="1"/>
  <c r="S64" i="20" s="1"/>
  <c r="Q63" i="20"/>
  <c r="P63" i="20"/>
  <c r="R63" i="20" s="1"/>
  <c r="S63" i="20" s="1"/>
  <c r="Q62" i="20"/>
  <c r="P62" i="20"/>
  <c r="R62" i="20" s="1"/>
  <c r="S62" i="20" s="1"/>
  <c r="Q61" i="20"/>
  <c r="P61" i="20"/>
  <c r="R61" i="20" s="1"/>
  <c r="S61" i="20" s="1"/>
  <c r="Q60" i="20"/>
  <c r="P60" i="20"/>
  <c r="R60" i="20" s="1"/>
  <c r="S60" i="20" s="1"/>
  <c r="Q59" i="20"/>
  <c r="P59" i="20"/>
  <c r="R59" i="20" s="1"/>
  <c r="S59" i="20" s="1"/>
  <c r="Q58" i="20"/>
  <c r="P58" i="20"/>
  <c r="R58" i="20" s="1"/>
  <c r="S58" i="20" s="1"/>
  <c r="Q57" i="20"/>
  <c r="P57" i="20"/>
  <c r="R57" i="20" s="1"/>
  <c r="S57" i="20" s="1"/>
  <c r="Q56" i="20"/>
  <c r="P56" i="20"/>
  <c r="R56" i="20" s="1"/>
  <c r="S56" i="20" s="1"/>
  <c r="Q49" i="20"/>
  <c r="P49" i="20"/>
  <c r="R49" i="20" s="1"/>
  <c r="S49" i="20" s="1"/>
  <c r="Q48" i="20"/>
  <c r="P48" i="20"/>
  <c r="R48" i="20" s="1"/>
  <c r="S48" i="20" s="1"/>
  <c r="Q47" i="20"/>
  <c r="P47" i="20"/>
  <c r="R47" i="20" s="1"/>
  <c r="S47" i="20" s="1"/>
  <c r="Q46" i="20"/>
  <c r="P46" i="20"/>
  <c r="R46" i="20" s="1"/>
  <c r="S46" i="20" s="1"/>
  <c r="Q45" i="20"/>
  <c r="P45" i="20"/>
  <c r="R45" i="20" s="1"/>
  <c r="S45" i="20" s="1"/>
  <c r="Q44" i="20"/>
  <c r="P44" i="20"/>
  <c r="R44" i="20" s="1"/>
  <c r="S44" i="20" s="1"/>
  <c r="Q43" i="20"/>
  <c r="P43" i="20"/>
  <c r="R43" i="20" s="1"/>
  <c r="S43" i="20" s="1"/>
  <c r="Q41" i="20"/>
  <c r="P41" i="20"/>
  <c r="R41" i="20" s="1"/>
  <c r="S41" i="20" s="1"/>
  <c r="Q40" i="20"/>
  <c r="P40" i="20"/>
  <c r="R40" i="20" s="1"/>
  <c r="S40" i="20" s="1"/>
  <c r="Q39" i="20"/>
  <c r="P39" i="20"/>
  <c r="R39" i="20" s="1"/>
  <c r="S39" i="20" s="1"/>
  <c r="Q38" i="20"/>
  <c r="P38" i="20"/>
  <c r="R38" i="20" s="1"/>
  <c r="S38" i="20" s="1"/>
  <c r="Q37" i="20"/>
  <c r="P37" i="20"/>
  <c r="R37" i="20" s="1"/>
  <c r="S37" i="20" s="1"/>
  <c r="Q36" i="20"/>
  <c r="P36" i="20"/>
  <c r="R36" i="20" s="1"/>
  <c r="S36" i="20" s="1"/>
  <c r="Q35" i="20"/>
  <c r="P35" i="20"/>
  <c r="R35" i="20" s="1"/>
  <c r="S35" i="20" s="1"/>
  <c r="Q34" i="20"/>
  <c r="R34" i="20"/>
  <c r="S34" i="20" s="1"/>
  <c r="Q32" i="20"/>
  <c r="P32" i="20"/>
  <c r="R32" i="20" s="1"/>
  <c r="S32" i="20" s="1"/>
  <c r="Q31" i="20"/>
  <c r="P31" i="20"/>
  <c r="R31" i="20" s="1"/>
  <c r="S31" i="20" s="1"/>
  <c r="Q30" i="20"/>
  <c r="P30" i="20"/>
  <c r="R30" i="20" s="1"/>
  <c r="S30" i="20" s="1"/>
  <c r="Q28" i="20"/>
  <c r="P28" i="20"/>
  <c r="R28" i="20" s="1"/>
  <c r="S28" i="20" s="1"/>
  <c r="Q27" i="20"/>
  <c r="P27" i="20"/>
  <c r="R27" i="20" s="1"/>
  <c r="S27" i="20" s="1"/>
  <c r="Q1896" i="20"/>
  <c r="P1896" i="20"/>
  <c r="R1896" i="20" s="1"/>
  <c r="S1896" i="20" s="1"/>
  <c r="Q1895" i="20"/>
  <c r="P1895" i="20"/>
  <c r="R1895" i="20" s="1"/>
  <c r="S1895" i="20" s="1"/>
  <c r="Q1163" i="20"/>
  <c r="P1163" i="20"/>
  <c r="R1163" i="20" s="1"/>
  <c r="S1163" i="20" s="1"/>
  <c r="Q1162" i="20"/>
  <c r="P1162" i="20"/>
  <c r="Q1161" i="20"/>
  <c r="P1161" i="20"/>
  <c r="R1161" i="20" s="1"/>
  <c r="S1161" i="20" s="1"/>
  <c r="Q1160" i="20"/>
  <c r="P1160" i="20"/>
  <c r="R1160" i="20" s="1"/>
  <c r="S1160" i="20" s="1"/>
  <c r="R1159" i="20"/>
  <c r="S1159" i="20" s="1"/>
  <c r="Q1159" i="20"/>
  <c r="R1158" i="20"/>
  <c r="S1158" i="20" s="1"/>
  <c r="Q1158" i="20"/>
  <c r="Q1157" i="20"/>
  <c r="P1157" i="20"/>
  <c r="R1157" i="20" s="1"/>
  <c r="S1157" i="20" s="1"/>
  <c r="Q1156" i="20"/>
  <c r="P1156" i="20"/>
  <c r="R1156" i="20" s="1"/>
  <c r="S1156" i="20" s="1"/>
  <c r="Q1155" i="20"/>
  <c r="P1155" i="20"/>
  <c r="R1155" i="20" s="1"/>
  <c r="S1155" i="20" s="1"/>
  <c r="Q1154" i="20"/>
  <c r="P1154" i="20"/>
  <c r="R1154" i="20" s="1"/>
  <c r="S1154" i="20" s="1"/>
  <c r="Q1153" i="20"/>
  <c r="P1153" i="20"/>
  <c r="R1153" i="20" s="1"/>
  <c r="S1153" i="20" s="1"/>
  <c r="Q1152" i="20"/>
  <c r="P1152" i="20"/>
  <c r="R1152" i="20" s="1"/>
  <c r="S1152" i="20" s="1"/>
  <c r="Q1151" i="20"/>
  <c r="P1151" i="20"/>
  <c r="R1151" i="20" s="1"/>
  <c r="S1151" i="20" s="1"/>
  <c r="Q1150" i="20"/>
  <c r="P1150" i="20"/>
  <c r="R1150" i="20" s="1"/>
  <c r="S1150" i="20" s="1"/>
  <c r="Q1149" i="20"/>
  <c r="P1149" i="20"/>
  <c r="R1149" i="20" s="1"/>
  <c r="S1149" i="20" s="1"/>
  <c r="Q1148" i="20"/>
  <c r="P1148" i="20"/>
  <c r="R1148" i="20" s="1"/>
  <c r="S1148" i="20" s="1"/>
  <c r="Q1147" i="20"/>
  <c r="P1147" i="20"/>
  <c r="R1147" i="20" s="1"/>
  <c r="S1147" i="20" s="1"/>
  <c r="Q1146" i="20"/>
  <c r="P1146" i="20"/>
  <c r="R1146" i="20" s="1"/>
  <c r="S1146" i="20" s="1"/>
  <c r="Q1145" i="20"/>
  <c r="P1145" i="20"/>
  <c r="R1145" i="20" s="1"/>
  <c r="S1145" i="20" s="1"/>
  <c r="Q1144" i="20"/>
  <c r="P1144" i="20"/>
  <c r="R1144" i="20" s="1"/>
  <c r="S1144" i="20" s="1"/>
  <c r="Q1143" i="20"/>
  <c r="P1143" i="20"/>
  <c r="R1143" i="20" s="1"/>
  <c r="S1143" i="20" s="1"/>
  <c r="Q1142" i="20"/>
  <c r="P1142" i="20"/>
  <c r="R1142" i="20" s="1"/>
  <c r="S1142" i="20" s="1"/>
  <c r="Q1141" i="20"/>
  <c r="P1141" i="20"/>
  <c r="R1141" i="20" s="1"/>
  <c r="S1141" i="20" s="1"/>
  <c r="Q1140" i="20"/>
  <c r="P1140" i="20"/>
  <c r="R1140" i="20" s="1"/>
  <c r="S1140" i="20" s="1"/>
  <c r="Q1139" i="20"/>
  <c r="P1139" i="20"/>
  <c r="R1139" i="20" s="1"/>
  <c r="S1139" i="20" s="1"/>
  <c r="Q1138" i="20"/>
  <c r="P1138" i="20"/>
  <c r="R1138" i="20" s="1"/>
  <c r="S1138" i="20" s="1"/>
  <c r="Q1137" i="20"/>
  <c r="P1137" i="20"/>
  <c r="R1137" i="20" s="1"/>
  <c r="S1137" i="20" s="1"/>
  <c r="Q1136" i="20"/>
  <c r="P1136" i="20"/>
  <c r="R1136" i="20" s="1"/>
  <c r="S1136" i="20" s="1"/>
  <c r="Q1135" i="20"/>
  <c r="P1135" i="20"/>
  <c r="R1135" i="20" s="1"/>
  <c r="S1135" i="20" s="1"/>
  <c r="Q1134" i="20"/>
  <c r="P1134" i="20"/>
  <c r="R1134" i="20" s="1"/>
  <c r="S1134" i="20" s="1"/>
  <c r="Q1133" i="20"/>
  <c r="P1133" i="20"/>
  <c r="R1133" i="20" s="1"/>
  <c r="S1133" i="20" s="1"/>
  <c r="Q1132" i="20"/>
  <c r="P1132" i="20"/>
  <c r="R1132" i="20" s="1"/>
  <c r="S1132" i="20" s="1"/>
  <c r="Q1131" i="20"/>
  <c r="P1131" i="20"/>
  <c r="R1131" i="20" s="1"/>
  <c r="S1131" i="20" s="1"/>
  <c r="Q1130" i="20"/>
  <c r="P1130" i="20"/>
  <c r="R1130" i="20" s="1"/>
  <c r="S1130" i="20" s="1"/>
  <c r="Q1129" i="20"/>
  <c r="P1129" i="20"/>
  <c r="R1129" i="20" s="1"/>
  <c r="S1129" i="20" s="1"/>
  <c r="Q1128" i="20"/>
  <c r="P1128" i="20"/>
  <c r="R1128" i="20" s="1"/>
  <c r="S1128" i="20" s="1"/>
  <c r="Q1127" i="20"/>
  <c r="P1127" i="20"/>
  <c r="R1127" i="20" s="1"/>
  <c r="S1127" i="20" s="1"/>
  <c r="Q1126" i="20"/>
  <c r="P1126" i="20"/>
  <c r="R1126" i="20" s="1"/>
  <c r="S1126" i="20" s="1"/>
  <c r="Q1125" i="20"/>
  <c r="P1125" i="20"/>
  <c r="R1125" i="20" s="1"/>
  <c r="S1125" i="20" s="1"/>
  <c r="Q1124" i="20"/>
  <c r="P1124" i="20"/>
  <c r="R1124" i="20" s="1"/>
  <c r="S1124" i="20" s="1"/>
  <c r="Q1123" i="20"/>
  <c r="P1123" i="20"/>
  <c r="R1123" i="20" s="1"/>
  <c r="S1123" i="20" s="1"/>
  <c r="Q1122" i="20"/>
  <c r="P1122" i="20"/>
  <c r="R1122" i="20" s="1"/>
  <c r="S1122" i="20" s="1"/>
  <c r="Q1121" i="20"/>
  <c r="P1121" i="20"/>
  <c r="R1121" i="20" s="1"/>
  <c r="S1121" i="20" s="1"/>
  <c r="Q1120" i="20"/>
  <c r="P1120" i="20"/>
  <c r="R1120" i="20" s="1"/>
  <c r="S1120" i="20" s="1"/>
  <c r="Q1119" i="20"/>
  <c r="P1119" i="20"/>
  <c r="R1119" i="20" s="1"/>
  <c r="S1119" i="20" s="1"/>
  <c r="Q1118" i="20"/>
  <c r="P1118" i="20"/>
  <c r="R1118" i="20" s="1"/>
  <c r="S1118" i="20" s="1"/>
  <c r="Q1117" i="20"/>
  <c r="P1117" i="20"/>
  <c r="R1117" i="20" s="1"/>
  <c r="S1117" i="20" s="1"/>
  <c r="Q1116" i="20"/>
  <c r="P1116" i="20"/>
  <c r="R1116" i="20" s="1"/>
  <c r="S1116" i="20" s="1"/>
  <c r="Q1115" i="20"/>
  <c r="P1115" i="20"/>
  <c r="R1115" i="20" s="1"/>
  <c r="S1115" i="20" s="1"/>
  <c r="Q1114" i="20"/>
  <c r="P1114" i="20"/>
  <c r="R1114" i="20" s="1"/>
  <c r="S1114" i="20" s="1"/>
  <c r="Q1113" i="20"/>
  <c r="P1113" i="20"/>
  <c r="R1113" i="20" s="1"/>
  <c r="S1113" i="20" s="1"/>
  <c r="Q1112" i="20"/>
  <c r="P1112" i="20"/>
  <c r="R1112" i="20" s="1"/>
  <c r="S1112" i="20" s="1"/>
  <c r="Q1111" i="20"/>
  <c r="P1111" i="20"/>
  <c r="R1111" i="20" s="1"/>
  <c r="S1111" i="20" s="1"/>
  <c r="Q1110" i="20"/>
  <c r="P1110" i="20"/>
  <c r="R1110" i="20" s="1"/>
  <c r="S1110" i="20" s="1"/>
  <c r="Q1109" i="20"/>
  <c r="P1109" i="20"/>
  <c r="R1109" i="20" s="1"/>
  <c r="S1109" i="20" s="1"/>
  <c r="Q1108" i="20"/>
  <c r="P1108" i="20"/>
  <c r="R1108" i="20" s="1"/>
  <c r="S1108" i="20" s="1"/>
  <c r="Q1091" i="20"/>
  <c r="P1091" i="20"/>
  <c r="Q1081" i="20"/>
  <c r="P1081" i="20"/>
  <c r="R1081" i="20" s="1"/>
  <c r="S1081" i="20" s="1"/>
  <c r="Q1080" i="20"/>
  <c r="P1080" i="20"/>
  <c r="R1080" i="20" s="1"/>
  <c r="S1080" i="20" s="1"/>
  <c r="Q1079" i="20"/>
  <c r="P1079" i="20"/>
  <c r="R1079" i="20" s="1"/>
  <c r="S1079" i="20" s="1"/>
  <c r="Q1078" i="20"/>
  <c r="P1078" i="20"/>
  <c r="R1078" i="20" s="1"/>
  <c r="S1078" i="20" s="1"/>
  <c r="Q1077" i="20"/>
  <c r="P1077" i="20"/>
  <c r="R1077" i="20" s="1"/>
  <c r="S1077" i="20" s="1"/>
  <c r="Q1076" i="20"/>
  <c r="P1076" i="20"/>
  <c r="R1076" i="20" s="1"/>
  <c r="S1076" i="20" s="1"/>
  <c r="Q1075" i="20"/>
  <c r="P1075" i="20"/>
  <c r="R1075" i="20" s="1"/>
  <c r="S1075" i="20" s="1"/>
  <c r="Q1074" i="20"/>
  <c r="P1074" i="20"/>
  <c r="R1074" i="20" s="1"/>
  <c r="S1074" i="20" s="1"/>
  <c r="Q1063" i="20"/>
  <c r="P1063" i="20"/>
  <c r="R1063" i="20" s="1"/>
  <c r="S1063" i="20" s="1"/>
  <c r="Q1062" i="20"/>
  <c r="P1062" i="20"/>
  <c r="R1062" i="20" s="1"/>
  <c r="S1062" i="20" s="1"/>
  <c r="Q1061" i="20"/>
  <c r="P1061" i="20"/>
  <c r="R1061" i="20" s="1"/>
  <c r="S1061" i="20" s="1"/>
  <c r="Q1060" i="20"/>
  <c r="P1060" i="20"/>
  <c r="R1060" i="20" s="1"/>
  <c r="S1060" i="20" s="1"/>
  <c r="Q1059" i="20"/>
  <c r="P1059" i="20"/>
  <c r="R1059" i="20" s="1"/>
  <c r="S1059" i="20" s="1"/>
  <c r="Q1058" i="20"/>
  <c r="P1058" i="20"/>
  <c r="R1058" i="20" s="1"/>
  <c r="S1058" i="20" s="1"/>
  <c r="Q1057" i="20"/>
  <c r="P1057" i="20"/>
  <c r="R1057" i="20" s="1"/>
  <c r="S1057" i="20" s="1"/>
  <c r="Q1056" i="20"/>
  <c r="P1056" i="20"/>
  <c r="R1056" i="20" s="1"/>
  <c r="S1056" i="20" s="1"/>
  <c r="Q1055" i="20"/>
  <c r="P1055" i="20"/>
  <c r="R1055" i="20" s="1"/>
  <c r="S1055" i="20" s="1"/>
  <c r="Q990" i="20"/>
  <c r="P990" i="20"/>
  <c r="R990" i="20" s="1"/>
  <c r="S990" i="20" s="1"/>
  <c r="Q989" i="20"/>
  <c r="P989" i="20"/>
  <c r="R989" i="20" s="1"/>
  <c r="S989" i="20" s="1"/>
  <c r="Q988" i="20"/>
  <c r="P988" i="20"/>
  <c r="R988" i="20" s="1"/>
  <c r="S988" i="20" s="1"/>
  <c r="Q987" i="20"/>
  <c r="P987" i="20"/>
  <c r="R987" i="20" s="1"/>
  <c r="S987" i="20" s="1"/>
  <c r="Q986" i="20"/>
  <c r="P986" i="20"/>
  <c r="R986" i="20" s="1"/>
  <c r="S986" i="20" s="1"/>
  <c r="Q985" i="20"/>
  <c r="P985" i="20"/>
  <c r="R985" i="20" s="1"/>
  <c r="S985" i="20" s="1"/>
  <c r="Q984" i="20"/>
  <c r="P984" i="20"/>
  <c r="R984" i="20" s="1"/>
  <c r="S984" i="20" s="1"/>
  <c r="Q983" i="20"/>
  <c r="P983" i="20"/>
  <c r="R983" i="20" s="1"/>
  <c r="S983" i="20" s="1"/>
  <c r="Q982" i="20"/>
  <c r="P982" i="20"/>
  <c r="R982" i="20" s="1"/>
  <c r="S982" i="20" s="1"/>
  <c r="Q981" i="20"/>
  <c r="P981" i="20"/>
  <c r="R981" i="20" s="1"/>
  <c r="S981" i="20" s="1"/>
  <c r="Q980" i="20"/>
  <c r="P980" i="20"/>
  <c r="R980" i="20" s="1"/>
  <c r="S980" i="20" s="1"/>
  <c r="Q979" i="20"/>
  <c r="P979" i="20"/>
  <c r="R979" i="20" s="1"/>
  <c r="S979" i="20" s="1"/>
  <c r="Q978" i="20"/>
  <c r="P978" i="20"/>
  <c r="R978" i="20" s="1"/>
  <c r="S978" i="20" s="1"/>
  <c r="Q977" i="20"/>
  <c r="P977" i="20"/>
  <c r="R977" i="20" s="1"/>
  <c r="S977" i="20" s="1"/>
  <c r="Q976" i="20"/>
  <c r="P976" i="20"/>
  <c r="R976" i="20" s="1"/>
  <c r="S976" i="20" s="1"/>
  <c r="Q975" i="20"/>
  <c r="P975" i="20"/>
  <c r="R975" i="20" s="1"/>
  <c r="S975" i="20" s="1"/>
  <c r="Q974" i="20"/>
  <c r="P974" i="20"/>
  <c r="R974" i="20" s="1"/>
  <c r="S974" i="20" s="1"/>
  <c r="Q973" i="20"/>
  <c r="P973" i="20"/>
  <c r="R973" i="20" s="1"/>
  <c r="S973" i="20" s="1"/>
  <c r="Q972" i="20"/>
  <c r="P972" i="20"/>
  <c r="R972" i="20" s="1"/>
  <c r="S972" i="20" s="1"/>
  <c r="Q971" i="20"/>
  <c r="P971" i="20"/>
  <c r="R971" i="20" s="1"/>
  <c r="S971" i="20" s="1"/>
  <c r="Q970" i="20"/>
  <c r="P970" i="20"/>
  <c r="R970" i="20" s="1"/>
  <c r="S970" i="20" s="1"/>
  <c r="Q969" i="20"/>
  <c r="P969" i="20"/>
  <c r="R969" i="20" s="1"/>
  <c r="S969" i="20" s="1"/>
  <c r="Q968" i="20"/>
  <c r="P968" i="20"/>
  <c r="R968" i="20" s="1"/>
  <c r="S968" i="20" s="1"/>
  <c r="Q967" i="20"/>
  <c r="P967" i="20"/>
  <c r="R967" i="20" s="1"/>
  <c r="S967" i="20" s="1"/>
  <c r="Q966" i="20"/>
  <c r="P966" i="20"/>
  <c r="R966" i="20" s="1"/>
  <c r="S966" i="20" s="1"/>
  <c r="Q965" i="20"/>
  <c r="P965" i="20"/>
  <c r="R965" i="20" s="1"/>
  <c r="S965" i="20" s="1"/>
  <c r="Q964" i="20"/>
  <c r="P964" i="20"/>
  <c r="R964" i="20" s="1"/>
  <c r="S964" i="20" s="1"/>
  <c r="Q963" i="20"/>
  <c r="P963" i="20"/>
  <c r="R963" i="20" s="1"/>
  <c r="S963" i="20" s="1"/>
  <c r="Q962" i="20"/>
  <c r="P962" i="20"/>
  <c r="R962" i="20" s="1"/>
  <c r="S962" i="20" s="1"/>
  <c r="Q961" i="20"/>
  <c r="P961" i="20"/>
  <c r="R961" i="20" s="1"/>
  <c r="S961" i="20" s="1"/>
  <c r="Q960" i="20"/>
  <c r="P960" i="20"/>
  <c r="R960" i="20" s="1"/>
  <c r="S960" i="20" s="1"/>
  <c r="Q959" i="20"/>
  <c r="P959" i="20"/>
  <c r="R959" i="20" s="1"/>
  <c r="S959" i="20" s="1"/>
  <c r="Q958" i="20"/>
  <c r="P958" i="20"/>
  <c r="R958" i="20" s="1"/>
  <c r="S958" i="20" s="1"/>
  <c r="Q957" i="20"/>
  <c r="P957" i="20"/>
  <c r="R957" i="20" s="1"/>
  <c r="S957" i="20" s="1"/>
  <c r="Q956" i="20"/>
  <c r="P956" i="20"/>
  <c r="R956" i="20" s="1"/>
  <c r="S956" i="20" s="1"/>
  <c r="Q955" i="20"/>
  <c r="P955" i="20"/>
  <c r="R955" i="20" s="1"/>
  <c r="S955" i="20" s="1"/>
  <c r="Q954" i="20"/>
  <c r="P954" i="20"/>
  <c r="R954" i="20" s="1"/>
  <c r="S954" i="20" s="1"/>
  <c r="Q953" i="20"/>
  <c r="P953" i="20"/>
  <c r="R953" i="20" s="1"/>
  <c r="S953" i="20" s="1"/>
  <c r="Q952" i="20"/>
  <c r="P952" i="20"/>
  <c r="R952" i="20" s="1"/>
  <c r="S952" i="20" s="1"/>
  <c r="Q951" i="20"/>
  <c r="P951" i="20"/>
  <c r="R951" i="20" s="1"/>
  <c r="S951" i="20" s="1"/>
  <c r="Q898" i="20"/>
  <c r="P898" i="20"/>
  <c r="R898" i="20" s="1"/>
  <c r="S898" i="20" s="1"/>
  <c r="Q897" i="20"/>
  <c r="P897" i="20"/>
  <c r="R897" i="20" s="1"/>
  <c r="S897" i="20" s="1"/>
  <c r="Q896" i="20"/>
  <c r="P896" i="20"/>
  <c r="R896" i="20" s="1"/>
  <c r="S896" i="20" s="1"/>
  <c r="Q895" i="20"/>
  <c r="P895" i="20"/>
  <c r="R895" i="20" s="1"/>
  <c r="S895" i="20" s="1"/>
  <c r="Q894" i="20"/>
  <c r="P894" i="20"/>
  <c r="R894" i="20" s="1"/>
  <c r="S894" i="20" s="1"/>
  <c r="Q893" i="20"/>
  <c r="P893" i="20"/>
  <c r="R893" i="20" s="1"/>
  <c r="S893" i="20" s="1"/>
  <c r="Q892" i="20"/>
  <c r="P892" i="20"/>
  <c r="R892" i="20" s="1"/>
  <c r="S892" i="20" s="1"/>
  <c r="Q891" i="20"/>
  <c r="P891" i="20"/>
  <c r="R891" i="20" s="1"/>
  <c r="S891" i="20" s="1"/>
  <c r="Q890" i="20"/>
  <c r="P890" i="20"/>
  <c r="R890" i="20" s="1"/>
  <c r="S890" i="20" s="1"/>
  <c r="Q889" i="20"/>
  <c r="P889" i="20"/>
  <c r="R889" i="20" s="1"/>
  <c r="S889" i="20" s="1"/>
  <c r="Q888" i="20"/>
  <c r="P888" i="20"/>
  <c r="R888" i="20" s="1"/>
  <c r="S888" i="20" s="1"/>
  <c r="Q887" i="20"/>
  <c r="P887" i="20"/>
  <c r="R887" i="20" s="1"/>
  <c r="S887" i="20" s="1"/>
  <c r="Q886" i="20"/>
  <c r="P886" i="20"/>
  <c r="R886" i="20" s="1"/>
  <c r="S886" i="20" s="1"/>
  <c r="Q885" i="20"/>
  <c r="P885" i="20"/>
  <c r="R885" i="20" s="1"/>
  <c r="S885" i="20" s="1"/>
  <c r="Q884" i="20"/>
  <c r="P884" i="20"/>
  <c r="R884" i="20" s="1"/>
  <c r="S884" i="20" s="1"/>
  <c r="Q883" i="20"/>
  <c r="P883" i="20"/>
  <c r="R883" i="20" s="1"/>
  <c r="S883" i="20" s="1"/>
  <c r="Q882" i="20"/>
  <c r="P882" i="20"/>
  <c r="R882" i="20" s="1"/>
  <c r="S882" i="20" s="1"/>
  <c r="Q881" i="20"/>
  <c r="P881" i="20"/>
  <c r="R881" i="20" s="1"/>
  <c r="S881" i="20" s="1"/>
  <c r="Q880" i="20"/>
  <c r="P880" i="20"/>
  <c r="R880" i="20" s="1"/>
  <c r="S880" i="20" s="1"/>
  <c r="Q879" i="20"/>
  <c r="P879" i="20"/>
  <c r="R879" i="20" s="1"/>
  <c r="S879" i="20" s="1"/>
  <c r="Q878" i="20"/>
  <c r="P878" i="20"/>
  <c r="R878" i="20" s="1"/>
  <c r="S878" i="20" s="1"/>
  <c r="Q877" i="20"/>
  <c r="P877" i="20"/>
  <c r="R877" i="20" s="1"/>
  <c r="S877" i="20" s="1"/>
  <c r="Q876" i="20"/>
  <c r="P876" i="20"/>
  <c r="R876" i="20" s="1"/>
  <c r="S876" i="20" s="1"/>
  <c r="Q875" i="20"/>
  <c r="P875" i="20"/>
  <c r="R875" i="20" s="1"/>
  <c r="S875" i="20" s="1"/>
  <c r="Q874" i="20"/>
  <c r="P874" i="20"/>
  <c r="Q806" i="20"/>
  <c r="P806" i="20"/>
  <c r="R806" i="20" s="1"/>
  <c r="S806" i="20" s="1"/>
  <c r="Q805" i="20"/>
  <c r="P805" i="20"/>
  <c r="R805" i="20" s="1"/>
  <c r="S805" i="20" s="1"/>
  <c r="Q804" i="20"/>
  <c r="P804" i="20"/>
  <c r="R804" i="20" s="1"/>
  <c r="S804" i="20" s="1"/>
  <c r="Q803" i="20"/>
  <c r="P803" i="20"/>
  <c r="R803" i="20" s="1"/>
  <c r="S803" i="20" s="1"/>
  <c r="Q802" i="20"/>
  <c r="P802" i="20"/>
  <c r="R802" i="20" s="1"/>
  <c r="S802" i="20" s="1"/>
  <c r="Q801" i="20"/>
  <c r="P801" i="20"/>
  <c r="R801" i="20" s="1"/>
  <c r="S801" i="20" s="1"/>
  <c r="Q800" i="20"/>
  <c r="P800" i="20"/>
  <c r="R800" i="20" s="1"/>
  <c r="S800" i="20" s="1"/>
  <c r="Q799" i="20"/>
  <c r="P799" i="20"/>
  <c r="R799" i="20" s="1"/>
  <c r="S799" i="20" s="1"/>
  <c r="Q764" i="20"/>
  <c r="P764" i="20"/>
  <c r="R764" i="20" s="1"/>
  <c r="S764" i="20" s="1"/>
  <c r="Q763" i="20"/>
  <c r="P763" i="20"/>
  <c r="R763" i="20" s="1"/>
  <c r="S763" i="20" s="1"/>
  <c r="Q769" i="20"/>
  <c r="Q768" i="20"/>
  <c r="Q779" i="20"/>
  <c r="P779" i="20"/>
  <c r="Q778" i="20"/>
  <c r="P778" i="20"/>
  <c r="R778" i="20" s="1"/>
  <c r="S778" i="20" s="1"/>
  <c r="Q775" i="20"/>
  <c r="P775" i="20"/>
  <c r="Q774" i="20"/>
  <c r="P774" i="20"/>
  <c r="Q773" i="20"/>
  <c r="P773" i="20"/>
  <c r="Q772" i="20"/>
  <c r="P772" i="20"/>
  <c r="R772" i="20" s="1"/>
  <c r="S772" i="20" s="1"/>
  <c r="Q771" i="20"/>
  <c r="P771" i="20"/>
  <c r="R771" i="20" s="1"/>
  <c r="S771" i="20" s="1"/>
  <c r="Q770" i="20"/>
  <c r="P770" i="20"/>
  <c r="R770" i="20" s="1"/>
  <c r="S770" i="20" s="1"/>
  <c r="Q767" i="20"/>
  <c r="P767" i="20"/>
  <c r="R767" i="20" s="1"/>
  <c r="S767" i="20" s="1"/>
  <c r="Q766" i="20"/>
  <c r="P766" i="20"/>
  <c r="R766" i="20" s="1"/>
  <c r="S766" i="20" s="1"/>
  <c r="Q765" i="20"/>
  <c r="P765" i="20"/>
  <c r="R765" i="20" s="1"/>
  <c r="S765" i="20" s="1"/>
  <c r="Q758" i="20"/>
  <c r="P758" i="20"/>
  <c r="R758" i="20" s="1"/>
  <c r="S758" i="20" s="1"/>
  <c r="Q757" i="20"/>
  <c r="P757" i="20"/>
  <c r="R757" i="20" s="1"/>
  <c r="S757" i="20" s="1"/>
  <c r="Q755" i="20"/>
  <c r="P755" i="20"/>
  <c r="R755" i="20" s="1"/>
  <c r="S755" i="20" s="1"/>
  <c r="Q754" i="20"/>
  <c r="P754" i="20"/>
  <c r="R754" i="20" s="1"/>
  <c r="S754" i="20" s="1"/>
  <c r="Q753" i="20"/>
  <c r="P753" i="20"/>
  <c r="R753" i="20" s="1"/>
  <c r="S753" i="20" s="1"/>
  <c r="Q756" i="20"/>
  <c r="P756" i="20"/>
  <c r="R756" i="20" s="1"/>
  <c r="S756" i="20" s="1"/>
  <c r="Q752" i="20"/>
  <c r="P752" i="20"/>
  <c r="R752" i="20" s="1"/>
  <c r="S752" i="20" s="1"/>
  <c r="Q751" i="20"/>
  <c r="P751" i="20"/>
  <c r="R751" i="20" s="1"/>
  <c r="S751" i="20" s="1"/>
  <c r="Q750" i="20"/>
  <c r="P750" i="20"/>
  <c r="R750" i="20" s="1"/>
  <c r="S750" i="20" s="1"/>
  <c r="Q749" i="20"/>
  <c r="P749" i="20"/>
  <c r="R749" i="20" s="1"/>
  <c r="S749" i="20" s="1"/>
  <c r="Q748" i="20"/>
  <c r="P748" i="20"/>
  <c r="R748" i="20" s="1"/>
  <c r="S748" i="20" s="1"/>
  <c r="Q747" i="20"/>
  <c r="P747" i="20"/>
  <c r="R747" i="20" s="1"/>
  <c r="S747" i="20" s="1"/>
  <c r="Q746" i="20"/>
  <c r="P746" i="20"/>
  <c r="Q745" i="20"/>
  <c r="P745" i="20"/>
  <c r="Q744" i="20"/>
  <c r="P744" i="20"/>
  <c r="Q743" i="20"/>
  <c r="P743" i="20"/>
  <c r="R743" i="20" s="1"/>
  <c r="S743" i="20" s="1"/>
  <c r="Q742" i="20"/>
  <c r="P742" i="20"/>
  <c r="R742" i="20" s="1"/>
  <c r="S742" i="20" s="1"/>
  <c r="Q741" i="20"/>
  <c r="P741" i="20"/>
  <c r="R741" i="20" s="1"/>
  <c r="S741" i="20" s="1"/>
  <c r="Q740" i="20"/>
  <c r="P740" i="20"/>
  <c r="R740" i="20" s="1"/>
  <c r="S740" i="20" s="1"/>
  <c r="Q739" i="20"/>
  <c r="P739" i="20"/>
  <c r="R739" i="20" s="1"/>
  <c r="S739" i="20" s="1"/>
  <c r="Q738" i="20"/>
  <c r="P738" i="20"/>
  <c r="R738" i="20" s="1"/>
  <c r="S738" i="20" s="1"/>
  <c r="Q737" i="20"/>
  <c r="P737" i="20"/>
  <c r="R737" i="20" s="1"/>
  <c r="S737" i="20" s="1"/>
  <c r="Q736" i="20"/>
  <c r="P736" i="20"/>
  <c r="Q735" i="20"/>
  <c r="P735" i="20"/>
  <c r="Q734" i="20"/>
  <c r="P734" i="20"/>
  <c r="Q733" i="20"/>
  <c r="P733" i="20"/>
  <c r="R733" i="20" s="1"/>
  <c r="S733" i="20" s="1"/>
  <c r="Q732" i="20"/>
  <c r="P732" i="20"/>
  <c r="R732" i="20" s="1"/>
  <c r="S732" i="20" s="1"/>
  <c r="Q731" i="20"/>
  <c r="P731" i="20"/>
  <c r="Q730" i="20"/>
  <c r="P730" i="20"/>
  <c r="Q729" i="20"/>
  <c r="P729" i="20"/>
  <c r="R729" i="20" s="1"/>
  <c r="S729" i="20" s="1"/>
  <c r="Q728" i="20"/>
  <c r="P728" i="20"/>
  <c r="R728" i="20" s="1"/>
  <c r="S728" i="20" s="1"/>
  <c r="Q726" i="20"/>
  <c r="P726" i="20"/>
  <c r="R726" i="20" s="1"/>
  <c r="S726" i="20" s="1"/>
  <c r="Q725" i="20"/>
  <c r="P725" i="20"/>
  <c r="R725" i="20" s="1"/>
  <c r="S725" i="20" s="1"/>
  <c r="Q724" i="20"/>
  <c r="P724" i="20"/>
  <c r="R724" i="20" s="1"/>
  <c r="S724" i="20" s="1"/>
  <c r="Q727" i="20"/>
  <c r="P727" i="20"/>
  <c r="R727" i="20" s="1"/>
  <c r="S727" i="20" s="1"/>
  <c r="Q723" i="20"/>
  <c r="P723" i="20"/>
  <c r="R723" i="20" s="1"/>
  <c r="S723" i="20" s="1"/>
  <c r="Q702" i="20"/>
  <c r="P702" i="20"/>
  <c r="R702" i="20" s="1"/>
  <c r="S702" i="20" s="1"/>
  <c r="Q701" i="20"/>
  <c r="P701" i="20"/>
  <c r="R701" i="20" s="1"/>
  <c r="S701" i="20" s="1"/>
  <c r="Q718" i="20"/>
  <c r="P718" i="20"/>
  <c r="R718" i="20" s="1"/>
  <c r="S718" i="20" s="1"/>
  <c r="Q717" i="20"/>
  <c r="P717" i="20"/>
  <c r="R717" i="20" s="1"/>
  <c r="S717" i="20" s="1"/>
  <c r="Q716" i="20"/>
  <c r="P716" i="20"/>
  <c r="R716" i="20" s="1"/>
  <c r="S716" i="20" s="1"/>
  <c r="Q715" i="20"/>
  <c r="P715" i="20"/>
  <c r="R715" i="20" s="1"/>
  <c r="S715" i="20" s="1"/>
  <c r="Q714" i="20"/>
  <c r="P714" i="20"/>
  <c r="R714" i="20" s="1"/>
  <c r="S714" i="20" s="1"/>
  <c r="Q713" i="20"/>
  <c r="P713" i="20"/>
  <c r="R713" i="20" s="1"/>
  <c r="S713" i="20" s="1"/>
  <c r="Q712" i="20"/>
  <c r="P712" i="20"/>
  <c r="R712" i="20" s="1"/>
  <c r="S712" i="20" s="1"/>
  <c r="Q711" i="20"/>
  <c r="P711" i="20"/>
  <c r="R711" i="20" s="1"/>
  <c r="S711" i="20" s="1"/>
  <c r="Q700" i="20"/>
  <c r="P700" i="20"/>
  <c r="Q710" i="20"/>
  <c r="P710" i="20"/>
  <c r="R710" i="20" s="1"/>
  <c r="S710" i="20" s="1"/>
  <c r="Q709" i="20"/>
  <c r="P709" i="20"/>
  <c r="R709" i="20" s="1"/>
  <c r="S709" i="20" s="1"/>
  <c r="Q708" i="20"/>
  <c r="P708" i="20"/>
  <c r="R708" i="20" s="1"/>
  <c r="S708" i="20" s="1"/>
  <c r="Q707" i="20"/>
  <c r="P707" i="20"/>
  <c r="R707" i="20" s="1"/>
  <c r="S707" i="20" s="1"/>
  <c r="Q699" i="20"/>
  <c r="P699" i="20"/>
  <c r="R699" i="20" s="1"/>
  <c r="S699" i="20" s="1"/>
  <c r="Q698" i="20"/>
  <c r="P698" i="20"/>
  <c r="R698" i="20" s="1"/>
  <c r="S698" i="20" s="1"/>
  <c r="Q697" i="20"/>
  <c r="P697" i="20"/>
  <c r="R697" i="20" s="1"/>
  <c r="S697" i="20" s="1"/>
  <c r="Q696" i="20"/>
  <c r="P696" i="20"/>
  <c r="R696" i="20" s="1"/>
  <c r="S696" i="20" s="1"/>
  <c r="Q695" i="20"/>
  <c r="P695" i="20"/>
  <c r="R695" i="20" s="1"/>
  <c r="S695" i="20" s="1"/>
  <c r="Q706" i="20"/>
  <c r="P706" i="20"/>
  <c r="R706" i="20" s="1"/>
  <c r="S706" i="20" s="1"/>
  <c r="Q705" i="20"/>
  <c r="P705" i="20"/>
  <c r="R705" i="20" s="1"/>
  <c r="S705" i="20" s="1"/>
  <c r="Q704" i="20"/>
  <c r="P704" i="20"/>
  <c r="R704" i="20" s="1"/>
  <c r="S704" i="20" s="1"/>
  <c r="Q703" i="20"/>
  <c r="P703" i="20"/>
  <c r="R703" i="20" s="1"/>
  <c r="S703" i="20" s="1"/>
  <c r="Q694" i="20"/>
  <c r="P694" i="20"/>
  <c r="R694" i="20" s="1"/>
  <c r="S694" i="20" s="1"/>
  <c r="Q722" i="20"/>
  <c r="P722" i="20"/>
  <c r="R722" i="20" s="1"/>
  <c r="S722" i="20" s="1"/>
  <c r="Q721" i="20"/>
  <c r="P721" i="20"/>
  <c r="R721" i="20" s="1"/>
  <c r="S721" i="20" s="1"/>
  <c r="Q720" i="20"/>
  <c r="P720" i="20"/>
  <c r="R720" i="20" s="1"/>
  <c r="S720" i="20" s="1"/>
  <c r="Q693" i="20"/>
  <c r="P693" i="20"/>
  <c r="R693" i="20" s="1"/>
  <c r="S693" i="20" s="1"/>
  <c r="Q719" i="20"/>
  <c r="P719" i="20"/>
  <c r="R719" i="20" s="1"/>
  <c r="S719" i="20" s="1"/>
  <c r="Q692" i="20"/>
  <c r="P692" i="20"/>
  <c r="Q691" i="20"/>
  <c r="P691" i="20"/>
  <c r="R691" i="20" s="1"/>
  <c r="S691" i="20" s="1"/>
  <c r="Q690" i="20"/>
  <c r="P690" i="20"/>
  <c r="R690" i="20" s="1"/>
  <c r="S690" i="20" s="1"/>
  <c r="Q689" i="20"/>
  <c r="P689" i="20"/>
  <c r="R689" i="20" s="1"/>
  <c r="S689" i="20" s="1"/>
  <c r="Q688" i="20"/>
  <c r="P688" i="20"/>
  <c r="R688" i="20" s="1"/>
  <c r="S688" i="20" s="1"/>
  <c r="Q687" i="20"/>
  <c r="P687" i="20"/>
  <c r="R687" i="20" s="1"/>
  <c r="S687" i="20" s="1"/>
  <c r="Q686" i="20"/>
  <c r="P686" i="20"/>
  <c r="R686" i="20" s="1"/>
  <c r="S686" i="20" s="1"/>
  <c r="Q685" i="20"/>
  <c r="P685" i="20"/>
  <c r="Q684" i="20"/>
  <c r="P684" i="20"/>
  <c r="Q683" i="20"/>
  <c r="P683" i="20"/>
  <c r="Q682" i="20"/>
  <c r="P682" i="20"/>
  <c r="Q681" i="20"/>
  <c r="P681" i="20"/>
  <c r="Q680" i="20"/>
  <c r="P680" i="20"/>
  <c r="Q679" i="20"/>
  <c r="P679" i="20"/>
  <c r="Q678" i="20"/>
  <c r="P678" i="20"/>
  <c r="R678" i="20" s="1"/>
  <c r="S678" i="20" s="1"/>
  <c r="Q677" i="20"/>
  <c r="Q676" i="20"/>
  <c r="P676" i="20"/>
  <c r="Q675" i="20"/>
  <c r="P675" i="20"/>
  <c r="Q674" i="20"/>
  <c r="P674" i="20"/>
  <c r="Q673" i="20"/>
  <c r="P673" i="20"/>
  <c r="Q672" i="20"/>
  <c r="P672" i="20"/>
  <c r="Q671" i="20"/>
  <c r="P671" i="20"/>
  <c r="Q670" i="20"/>
  <c r="P670" i="20"/>
  <c r="Q669" i="20"/>
  <c r="P669" i="20"/>
  <c r="R669" i="20" s="1"/>
  <c r="S669" i="20" s="1"/>
  <c r="Q668" i="20"/>
  <c r="P668" i="20"/>
  <c r="Q667" i="20"/>
  <c r="Q666" i="20"/>
  <c r="Q664" i="20"/>
  <c r="P664" i="20"/>
  <c r="R664" i="20" s="1"/>
  <c r="S664" i="20" s="1"/>
  <c r="Q663" i="20"/>
  <c r="P663" i="20"/>
  <c r="R663" i="20" s="1"/>
  <c r="S663" i="20" s="1"/>
  <c r="Q665" i="20"/>
  <c r="P665" i="20"/>
  <c r="R665" i="20" s="1"/>
  <c r="S665" i="20" s="1"/>
  <c r="Q660" i="20"/>
  <c r="P660" i="20"/>
  <c r="R660" i="20" s="1"/>
  <c r="S660" i="20" s="1"/>
  <c r="Q659" i="20"/>
  <c r="P659" i="20"/>
  <c r="R659" i="20" s="1"/>
  <c r="S659" i="20" s="1"/>
  <c r="Q662" i="20"/>
  <c r="P662" i="20"/>
  <c r="Q661" i="20"/>
  <c r="P661" i="20"/>
  <c r="Q658" i="20"/>
  <c r="P658" i="20"/>
  <c r="R658" i="20" s="1"/>
  <c r="S658" i="20" s="1"/>
  <c r="Q657" i="20"/>
  <c r="P657" i="20"/>
  <c r="R657" i="20" s="1"/>
  <c r="S657" i="20" s="1"/>
  <c r="Q656" i="20"/>
  <c r="P656" i="20"/>
  <c r="R656" i="20" s="1"/>
  <c r="S656" i="20" s="1"/>
  <c r="Q655" i="20"/>
  <c r="P655" i="20"/>
  <c r="R655" i="20" s="1"/>
  <c r="S655" i="20" s="1"/>
  <c r="Q654" i="20"/>
  <c r="P654" i="20"/>
  <c r="R654" i="20" s="1"/>
  <c r="S654" i="20" s="1"/>
  <c r="Q653" i="20"/>
  <c r="P653" i="20"/>
  <c r="R653" i="20" s="1"/>
  <c r="S653" i="20" s="1"/>
  <c r="Q652" i="20"/>
  <c r="P652" i="20"/>
  <c r="R652" i="20" s="1"/>
  <c r="S652" i="20" s="1"/>
  <c r="Q651" i="20"/>
  <c r="P651" i="20"/>
  <c r="R651" i="20" s="1"/>
  <c r="S651" i="20" s="1"/>
  <c r="Q650" i="20"/>
  <c r="P650" i="20"/>
  <c r="R650" i="20" s="1"/>
  <c r="S650" i="20" s="1"/>
  <c r="Q649" i="20"/>
  <c r="P649" i="20"/>
  <c r="R649" i="20" s="1"/>
  <c r="S649" i="20" s="1"/>
  <c r="Q648" i="20"/>
  <c r="P648" i="20"/>
  <c r="R648" i="20" s="1"/>
  <c r="S648" i="20" s="1"/>
  <c r="Q647" i="20"/>
  <c r="P647" i="20"/>
  <c r="R647" i="20" s="1"/>
  <c r="S647" i="20" s="1"/>
  <c r="Q646" i="20"/>
  <c r="P646" i="20"/>
  <c r="Q645" i="20"/>
  <c r="P645" i="20"/>
  <c r="Q644" i="20"/>
  <c r="P644" i="20"/>
  <c r="Q643" i="20"/>
  <c r="P643" i="20"/>
  <c r="R643" i="20" s="1"/>
  <c r="S643" i="20" s="1"/>
  <c r="Q642" i="20"/>
  <c r="P642" i="20"/>
  <c r="R642" i="20" s="1"/>
  <c r="S642" i="20" s="1"/>
  <c r="Q641" i="20"/>
  <c r="P641" i="20"/>
  <c r="Q640" i="20"/>
  <c r="P640" i="20"/>
  <c r="R640" i="20" s="1"/>
  <c r="S640" i="20" s="1"/>
  <c r="Q639" i="20"/>
  <c r="P639" i="20"/>
  <c r="R639" i="20" s="1"/>
  <c r="S639" i="20" s="1"/>
  <c r="Q638" i="20"/>
  <c r="P638" i="20"/>
  <c r="R638" i="20" s="1"/>
  <c r="S638" i="20" s="1"/>
  <c r="Q637" i="20"/>
  <c r="P637" i="20"/>
  <c r="R637" i="20" s="1"/>
  <c r="S637" i="20" s="1"/>
  <c r="Q636" i="20"/>
  <c r="P636" i="20"/>
  <c r="R636" i="20" s="1"/>
  <c r="S636" i="20" s="1"/>
  <c r="Q635" i="20"/>
  <c r="P635" i="20"/>
  <c r="R635" i="20" s="1"/>
  <c r="S635" i="20" s="1"/>
  <c r="Q634" i="20"/>
  <c r="P634" i="20"/>
  <c r="Q633" i="20"/>
  <c r="P633" i="20"/>
  <c r="R633" i="20" s="1"/>
  <c r="S633" i="20" s="1"/>
  <c r="Q584" i="20"/>
  <c r="P584" i="20"/>
  <c r="R584" i="20" s="1"/>
  <c r="S584" i="20" s="1"/>
  <c r="Q583" i="20"/>
  <c r="P583" i="20"/>
  <c r="R583" i="20" s="1"/>
  <c r="S583" i="20" s="1"/>
  <c r="Q582" i="20"/>
  <c r="P582" i="20"/>
  <c r="R582" i="20" s="1"/>
  <c r="S582" i="20" s="1"/>
  <c r="Q581" i="20"/>
  <c r="P581" i="20"/>
  <c r="R581" i="20" s="1"/>
  <c r="S581" i="20" s="1"/>
  <c r="Q580" i="20"/>
  <c r="P580" i="20"/>
  <c r="R580" i="20" s="1"/>
  <c r="S580" i="20" s="1"/>
  <c r="Q579" i="20"/>
  <c r="P579" i="20"/>
  <c r="R579" i="20" s="1"/>
  <c r="S579" i="20" s="1"/>
  <c r="Q578" i="20"/>
  <c r="P578" i="20"/>
  <c r="R578" i="20" s="1"/>
  <c r="S578" i="20" s="1"/>
  <c r="Q577" i="20"/>
  <c r="P577" i="20"/>
  <c r="R577" i="20" s="1"/>
  <c r="S577" i="20" s="1"/>
  <c r="Q576" i="20"/>
  <c r="P576" i="20"/>
  <c r="R576" i="20" s="1"/>
  <c r="S576" i="20" s="1"/>
  <c r="Q575" i="20"/>
  <c r="P575" i="20"/>
  <c r="R575" i="20" s="1"/>
  <c r="S575" i="20" s="1"/>
  <c r="Q574" i="20"/>
  <c r="P574" i="20"/>
  <c r="R574" i="20" s="1"/>
  <c r="S574" i="20" s="1"/>
  <c r="Q573" i="20"/>
  <c r="P573" i="20"/>
  <c r="R573" i="20" s="1"/>
  <c r="S573" i="20" s="1"/>
  <c r="Q572" i="20"/>
  <c r="P572" i="20"/>
  <c r="R572" i="20" s="1"/>
  <c r="S572" i="20" s="1"/>
  <c r="Q571" i="20"/>
  <c r="P571" i="20"/>
  <c r="R571" i="20" s="1"/>
  <c r="S571" i="20" s="1"/>
  <c r="Q570" i="20"/>
  <c r="P570" i="20"/>
  <c r="R570" i="20" s="1"/>
  <c r="S570" i="20" s="1"/>
  <c r="Q569" i="20"/>
  <c r="P569" i="20"/>
  <c r="R569" i="20" s="1"/>
  <c r="S569" i="20" s="1"/>
  <c r="Q568" i="20"/>
  <c r="P568" i="20"/>
  <c r="R568" i="20" s="1"/>
  <c r="S568" i="20" s="1"/>
  <c r="Q567" i="20"/>
  <c r="P567" i="20"/>
  <c r="R567" i="20" s="1"/>
  <c r="S567" i="20" s="1"/>
  <c r="Q566" i="20"/>
  <c r="P566" i="20"/>
  <c r="R566" i="20" s="1"/>
  <c r="S566" i="20" s="1"/>
  <c r="Q565" i="20"/>
  <c r="P565" i="20"/>
  <c r="R565" i="20" s="1"/>
  <c r="S565" i="20" s="1"/>
  <c r="Q564" i="20"/>
  <c r="P564" i="20"/>
  <c r="R564" i="20" s="1"/>
  <c r="S564" i="20" s="1"/>
  <c r="Q563" i="20"/>
  <c r="P563" i="20"/>
  <c r="R563" i="20" s="1"/>
  <c r="S563" i="20" s="1"/>
  <c r="Q562" i="20"/>
  <c r="P562" i="20"/>
  <c r="R562" i="20" s="1"/>
  <c r="S562" i="20" s="1"/>
  <c r="Q561" i="20"/>
  <c r="P561" i="20"/>
  <c r="R561" i="20" s="1"/>
  <c r="S561" i="20" s="1"/>
  <c r="Q560" i="20"/>
  <c r="P560" i="20"/>
  <c r="R560" i="20" s="1"/>
  <c r="S560" i="20" s="1"/>
  <c r="Q559" i="20"/>
  <c r="P559" i="20"/>
  <c r="R559" i="20" s="1"/>
  <c r="S559" i="20" s="1"/>
  <c r="Q558" i="20"/>
  <c r="P558" i="20"/>
  <c r="R558" i="20" s="1"/>
  <c r="S558" i="20" s="1"/>
  <c r="Q557" i="20"/>
  <c r="P557" i="20"/>
  <c r="R557" i="20" s="1"/>
  <c r="S557" i="20" s="1"/>
  <c r="Q556" i="20"/>
  <c r="P556" i="20"/>
  <c r="R556" i="20" s="1"/>
  <c r="S556" i="20" s="1"/>
  <c r="Q555" i="20"/>
  <c r="P555" i="20"/>
  <c r="R555" i="20" s="1"/>
  <c r="S555" i="20" s="1"/>
  <c r="Q554" i="20"/>
  <c r="P554" i="20"/>
  <c r="R554" i="20" s="1"/>
  <c r="S554" i="20" s="1"/>
  <c r="Q553" i="20"/>
  <c r="P553" i="20"/>
  <c r="R553" i="20" s="1"/>
  <c r="S553" i="20" s="1"/>
  <c r="Q552" i="20"/>
  <c r="P552" i="20"/>
  <c r="R552" i="20" s="1"/>
  <c r="S552" i="20" s="1"/>
  <c r="Q551" i="20"/>
  <c r="P551" i="20"/>
  <c r="R551" i="20" s="1"/>
  <c r="S551" i="20" s="1"/>
  <c r="Q550" i="20"/>
  <c r="P550" i="20"/>
  <c r="R550" i="20" s="1"/>
  <c r="S550" i="20" s="1"/>
  <c r="Q549" i="20"/>
  <c r="P549" i="20"/>
  <c r="R549" i="20" s="1"/>
  <c r="S549" i="20" s="1"/>
  <c r="Q548" i="20"/>
  <c r="P548" i="20"/>
  <c r="R548" i="20" s="1"/>
  <c r="S548" i="20" s="1"/>
  <c r="Q547" i="20"/>
  <c r="P547" i="20"/>
  <c r="R547" i="20" s="1"/>
  <c r="S547" i="20" s="1"/>
  <c r="Q546" i="20"/>
  <c r="P546" i="20"/>
  <c r="R546" i="20" s="1"/>
  <c r="S546" i="20" s="1"/>
  <c r="Q545" i="20"/>
  <c r="P545" i="20"/>
  <c r="R545" i="20" s="1"/>
  <c r="S545" i="20" s="1"/>
  <c r="Q544" i="20"/>
  <c r="P544" i="20"/>
  <c r="R544" i="20" s="1"/>
  <c r="S544" i="20" s="1"/>
  <c r="Q543" i="20"/>
  <c r="P543" i="20"/>
  <c r="R543" i="20" s="1"/>
  <c r="S543" i="20" s="1"/>
  <c r="Q542" i="20"/>
  <c r="P542" i="20"/>
  <c r="R542" i="20" s="1"/>
  <c r="S542" i="20" s="1"/>
  <c r="Q541" i="20"/>
  <c r="P541" i="20"/>
  <c r="R541" i="20" s="1"/>
  <c r="S541" i="20" s="1"/>
  <c r="Q540" i="20"/>
  <c r="P540" i="20"/>
  <c r="R540" i="20" s="1"/>
  <c r="S540" i="20" s="1"/>
  <c r="Q539" i="20"/>
  <c r="P539" i="20"/>
  <c r="R539" i="20" s="1"/>
  <c r="S539" i="20" s="1"/>
  <c r="Q538" i="20"/>
  <c r="P538" i="20"/>
  <c r="R538" i="20" s="1"/>
  <c r="S538" i="20" s="1"/>
  <c r="Q537" i="20"/>
  <c r="P537" i="20"/>
  <c r="R537" i="20" s="1"/>
  <c r="S537" i="20" s="1"/>
  <c r="Q536" i="20"/>
  <c r="P536" i="20"/>
  <c r="R536" i="20" s="1"/>
  <c r="S536" i="20" s="1"/>
  <c r="Q535" i="20"/>
  <c r="P535" i="20"/>
  <c r="R535" i="20" s="1"/>
  <c r="S535" i="20" s="1"/>
  <c r="Q534" i="20"/>
  <c r="P534" i="20"/>
  <c r="R534" i="20" s="1"/>
  <c r="S534" i="20" s="1"/>
  <c r="Q533" i="20"/>
  <c r="P533" i="20"/>
  <c r="R533" i="20" s="1"/>
  <c r="S533" i="20" s="1"/>
  <c r="Q532" i="20"/>
  <c r="P532" i="20"/>
  <c r="R532" i="20" s="1"/>
  <c r="S532" i="20" s="1"/>
  <c r="Q531" i="20"/>
  <c r="P531" i="20"/>
  <c r="R531" i="20" s="1"/>
  <c r="S531" i="20" s="1"/>
  <c r="Q530" i="20"/>
  <c r="P530" i="20"/>
  <c r="R530" i="20" s="1"/>
  <c r="S530" i="20" s="1"/>
  <c r="Q529" i="20"/>
  <c r="P529" i="20"/>
  <c r="R529" i="20" s="1"/>
  <c r="S529" i="20" s="1"/>
  <c r="Q528" i="20"/>
  <c r="P528" i="20"/>
  <c r="R528" i="20" s="1"/>
  <c r="S528" i="20" s="1"/>
  <c r="Q527" i="20"/>
  <c r="P527" i="20"/>
  <c r="R527" i="20" s="1"/>
  <c r="S527" i="20" s="1"/>
  <c r="Q526" i="20"/>
  <c r="P526" i="20"/>
  <c r="R526" i="20" s="1"/>
  <c r="S526" i="20" s="1"/>
  <c r="Q525" i="20"/>
  <c r="P525" i="20"/>
  <c r="R525" i="20" s="1"/>
  <c r="S525" i="20" s="1"/>
  <c r="Q524" i="20"/>
  <c r="P524" i="20"/>
  <c r="R524" i="20" s="1"/>
  <c r="S524" i="20" s="1"/>
  <c r="Q523" i="20"/>
  <c r="P523" i="20"/>
  <c r="R523" i="20" s="1"/>
  <c r="S523" i="20" s="1"/>
  <c r="Q522" i="20"/>
  <c r="P522" i="20"/>
  <c r="R522" i="20" s="1"/>
  <c r="S522" i="20" s="1"/>
  <c r="Q521" i="20"/>
  <c r="P521" i="20"/>
  <c r="R521" i="20" s="1"/>
  <c r="S521" i="20" s="1"/>
  <c r="Q520" i="20"/>
  <c r="P520" i="20"/>
  <c r="R520" i="20" s="1"/>
  <c r="S520" i="20" s="1"/>
  <c r="Q519" i="20"/>
  <c r="P519" i="20"/>
  <c r="R519" i="20" s="1"/>
  <c r="S519" i="20" s="1"/>
  <c r="Q518" i="20"/>
  <c r="P518" i="20"/>
  <c r="R518" i="20" s="1"/>
  <c r="S518" i="20" s="1"/>
  <c r="Q517" i="20"/>
  <c r="P517" i="20"/>
  <c r="R517" i="20" s="1"/>
  <c r="S517" i="20" s="1"/>
  <c r="Q516" i="20"/>
  <c r="P516" i="20"/>
  <c r="R516" i="20" s="1"/>
  <c r="S516" i="20" s="1"/>
  <c r="Q515" i="20"/>
  <c r="P515" i="20"/>
  <c r="R515" i="20" s="1"/>
  <c r="S515" i="20" s="1"/>
  <c r="Q514" i="20"/>
  <c r="P514" i="20"/>
  <c r="R514" i="20" s="1"/>
  <c r="S514" i="20" s="1"/>
  <c r="Q513" i="20"/>
  <c r="P513" i="20"/>
  <c r="R513" i="20" s="1"/>
  <c r="S513" i="20" s="1"/>
  <c r="Q512" i="20"/>
  <c r="P512" i="20"/>
  <c r="R512" i="20" s="1"/>
  <c r="S512" i="20" s="1"/>
  <c r="Q511" i="20"/>
  <c r="P511" i="20"/>
  <c r="R511" i="20" s="1"/>
  <c r="S511" i="20" s="1"/>
  <c r="Q510" i="20"/>
  <c r="P510" i="20"/>
  <c r="R510" i="20" s="1"/>
  <c r="S510" i="20" s="1"/>
  <c r="Q509" i="20"/>
  <c r="P509" i="20"/>
  <c r="R509" i="20" s="1"/>
  <c r="S509" i="20" s="1"/>
  <c r="Q508" i="20"/>
  <c r="P508" i="20"/>
  <c r="R508" i="20" s="1"/>
  <c r="S508" i="20" s="1"/>
  <c r="Q507" i="20"/>
  <c r="P507" i="20"/>
  <c r="R507" i="20" s="1"/>
  <c r="S507" i="20" s="1"/>
  <c r="Q506" i="20"/>
  <c r="P506" i="20"/>
  <c r="R506" i="20" s="1"/>
  <c r="S506" i="20" s="1"/>
  <c r="Q505" i="20"/>
  <c r="P505" i="20"/>
  <c r="R505" i="20" s="1"/>
  <c r="S505" i="20" s="1"/>
  <c r="Q504" i="20"/>
  <c r="P504" i="20"/>
  <c r="R504" i="20" s="1"/>
  <c r="S504" i="20" s="1"/>
  <c r="Q503" i="20"/>
  <c r="P503" i="20"/>
  <c r="R503" i="20" s="1"/>
  <c r="S503" i="20" s="1"/>
  <c r="Q502" i="20"/>
  <c r="P502" i="20"/>
  <c r="R502" i="20" s="1"/>
  <c r="S502" i="20" s="1"/>
  <c r="Q501" i="20"/>
  <c r="P501" i="20"/>
  <c r="R501" i="20" s="1"/>
  <c r="S501" i="20" s="1"/>
  <c r="Q500" i="20"/>
  <c r="P500" i="20"/>
  <c r="R500" i="20" s="1"/>
  <c r="S500" i="20" s="1"/>
  <c r="Q499" i="20"/>
  <c r="P499" i="20"/>
  <c r="R499" i="20" s="1"/>
  <c r="S499" i="20" s="1"/>
  <c r="Q498" i="20"/>
  <c r="P498" i="20"/>
  <c r="R498" i="20" s="1"/>
  <c r="S498" i="20" s="1"/>
  <c r="Q497" i="20"/>
  <c r="P497" i="20"/>
  <c r="R497" i="20" s="1"/>
  <c r="S497" i="20" s="1"/>
  <c r="Q496" i="20"/>
  <c r="P496" i="20"/>
  <c r="R496" i="20" s="1"/>
  <c r="S496" i="20" s="1"/>
  <c r="Q495" i="20"/>
  <c r="P495" i="20"/>
  <c r="R495" i="20" s="1"/>
  <c r="S495" i="20" s="1"/>
  <c r="Q494" i="20"/>
  <c r="P494" i="20"/>
  <c r="R494" i="20" s="1"/>
  <c r="S494" i="20" s="1"/>
  <c r="Q493" i="20"/>
  <c r="P493" i="20"/>
  <c r="R493" i="20" s="1"/>
  <c r="S493" i="20" s="1"/>
  <c r="Q492" i="20"/>
  <c r="P492" i="20"/>
  <c r="R492" i="20" s="1"/>
  <c r="S492" i="20" s="1"/>
  <c r="Q491" i="20"/>
  <c r="P491" i="20"/>
  <c r="R491" i="20" s="1"/>
  <c r="S491" i="20" s="1"/>
  <c r="Q490" i="20"/>
  <c r="P490" i="20"/>
  <c r="R490" i="20" s="1"/>
  <c r="S490" i="20" s="1"/>
  <c r="Q489" i="20"/>
  <c r="P489" i="20"/>
  <c r="R489" i="20" s="1"/>
  <c r="S489" i="20" s="1"/>
  <c r="Q488" i="20"/>
  <c r="P488" i="20"/>
  <c r="R488" i="20" s="1"/>
  <c r="S488" i="20" s="1"/>
  <c r="Q487" i="20"/>
  <c r="P487" i="20"/>
  <c r="R487" i="20" s="1"/>
  <c r="S487" i="20" s="1"/>
  <c r="Q486" i="20"/>
  <c r="P486" i="20"/>
  <c r="R486" i="20" s="1"/>
  <c r="S486" i="20" s="1"/>
  <c r="Q485" i="20"/>
  <c r="P485" i="20"/>
  <c r="R485" i="20" s="1"/>
  <c r="S485" i="20" s="1"/>
  <c r="Q484" i="20"/>
  <c r="P484" i="20"/>
  <c r="R484" i="20" s="1"/>
  <c r="S484" i="20" s="1"/>
  <c r="Q483" i="20"/>
  <c r="P483" i="20"/>
  <c r="R483" i="20" s="1"/>
  <c r="S483" i="20" s="1"/>
  <c r="Q482" i="20"/>
  <c r="P482" i="20"/>
  <c r="R482" i="20" s="1"/>
  <c r="S482" i="20" s="1"/>
  <c r="Q481" i="20"/>
  <c r="P481" i="20"/>
  <c r="R481" i="20" s="1"/>
  <c r="S481" i="20" s="1"/>
  <c r="Q480" i="20"/>
  <c r="P480" i="20"/>
  <c r="R480" i="20" s="1"/>
  <c r="S480" i="20" s="1"/>
  <c r="Q479" i="20"/>
  <c r="P479" i="20"/>
  <c r="R479" i="20" s="1"/>
  <c r="S479" i="20" s="1"/>
  <c r="Q478" i="20"/>
  <c r="P478" i="20"/>
  <c r="R478" i="20" s="1"/>
  <c r="S478" i="20" s="1"/>
  <c r="Q477" i="20"/>
  <c r="P477" i="20"/>
  <c r="R477" i="20" s="1"/>
  <c r="S477" i="20" s="1"/>
  <c r="Q476" i="20"/>
  <c r="P476" i="20"/>
  <c r="R476" i="20" s="1"/>
  <c r="S476" i="20" s="1"/>
  <c r="Q475" i="20"/>
  <c r="P475" i="20"/>
  <c r="R475" i="20" s="1"/>
  <c r="S475" i="20" s="1"/>
  <c r="Q474" i="20"/>
  <c r="P474" i="20"/>
  <c r="R474" i="20" s="1"/>
  <c r="S474" i="20" s="1"/>
  <c r="Q473" i="20"/>
  <c r="P473" i="20"/>
  <c r="R473" i="20" s="1"/>
  <c r="S473" i="20" s="1"/>
  <c r="Q472" i="20"/>
  <c r="P472" i="20"/>
  <c r="R472" i="20" s="1"/>
  <c r="S472" i="20" s="1"/>
  <c r="Q471" i="20"/>
  <c r="P471" i="20"/>
  <c r="R471" i="20" s="1"/>
  <c r="S471" i="20" s="1"/>
  <c r="Q470" i="20"/>
  <c r="P470" i="20"/>
  <c r="R470" i="20" s="1"/>
  <c r="S470" i="20" s="1"/>
  <c r="Q469" i="20"/>
  <c r="P469" i="20"/>
  <c r="R469" i="20" s="1"/>
  <c r="S469" i="20" s="1"/>
  <c r="Q468" i="20"/>
  <c r="P468" i="20"/>
  <c r="R468" i="20" s="1"/>
  <c r="S468" i="20" s="1"/>
  <c r="Q467" i="20"/>
  <c r="P467" i="20"/>
  <c r="R467" i="20" s="1"/>
  <c r="S467" i="20" s="1"/>
  <c r="Q466" i="20"/>
  <c r="P466" i="20"/>
  <c r="R466" i="20" s="1"/>
  <c r="S466" i="20" s="1"/>
  <c r="Q465" i="20"/>
  <c r="P465" i="20"/>
  <c r="R465" i="20" s="1"/>
  <c r="S465" i="20" s="1"/>
  <c r="Q464" i="20"/>
  <c r="P464" i="20"/>
  <c r="R464" i="20" s="1"/>
  <c r="S464" i="20" s="1"/>
  <c r="Q463" i="20"/>
  <c r="P463" i="20"/>
  <c r="R463" i="20" s="1"/>
  <c r="S463" i="20" s="1"/>
  <c r="Q462" i="20"/>
  <c r="P462" i="20"/>
  <c r="R462" i="20" s="1"/>
  <c r="S462" i="20" s="1"/>
  <c r="Q461" i="20"/>
  <c r="P461" i="20"/>
  <c r="R461" i="20" s="1"/>
  <c r="S461" i="20" s="1"/>
  <c r="Q460" i="20"/>
  <c r="P460" i="20"/>
  <c r="R460" i="20" s="1"/>
  <c r="S460" i="20" s="1"/>
  <c r="Q459" i="20"/>
  <c r="P459" i="20"/>
  <c r="R459" i="20" s="1"/>
  <c r="S459" i="20" s="1"/>
  <c r="Q458" i="20"/>
  <c r="P458" i="20"/>
  <c r="R458" i="20" s="1"/>
  <c r="S458" i="20" s="1"/>
  <c r="Q457" i="20"/>
  <c r="P457" i="20"/>
  <c r="R457" i="20" s="1"/>
  <c r="S457" i="20" s="1"/>
  <c r="Q456" i="20"/>
  <c r="P456" i="20"/>
  <c r="R456" i="20" s="1"/>
  <c r="S456" i="20" s="1"/>
  <c r="Q455" i="20"/>
  <c r="P455" i="20"/>
  <c r="R455" i="20" s="1"/>
  <c r="S455" i="20" s="1"/>
  <c r="Q454" i="20"/>
  <c r="P454" i="20"/>
  <c r="R454" i="20" s="1"/>
  <c r="S454" i="20" s="1"/>
  <c r="Q453" i="20"/>
  <c r="P453" i="20"/>
  <c r="R453" i="20" s="1"/>
  <c r="S453" i="20" s="1"/>
  <c r="Q452" i="20"/>
  <c r="P452" i="20"/>
  <c r="R452" i="20" s="1"/>
  <c r="S452" i="20" s="1"/>
  <c r="Q451" i="20"/>
  <c r="P451" i="20"/>
  <c r="R451" i="20" s="1"/>
  <c r="S451" i="20" s="1"/>
  <c r="Q450" i="20"/>
  <c r="P450" i="20"/>
  <c r="R450" i="20" s="1"/>
  <c r="S450" i="20" s="1"/>
  <c r="Q449" i="20"/>
  <c r="P449" i="20"/>
  <c r="R449" i="20" s="1"/>
  <c r="S449" i="20" s="1"/>
  <c r="Q448" i="20"/>
  <c r="P448" i="20"/>
  <c r="R448" i="20" s="1"/>
  <c r="S448" i="20" s="1"/>
  <c r="Q447" i="20"/>
  <c r="P447" i="20"/>
  <c r="R447" i="20" s="1"/>
  <c r="S447" i="20" s="1"/>
  <c r="Q446" i="20"/>
  <c r="P446" i="20"/>
  <c r="R446" i="20" s="1"/>
  <c r="S446" i="20" s="1"/>
  <c r="Q445" i="20"/>
  <c r="P445" i="20"/>
  <c r="R445" i="20" s="1"/>
  <c r="S445" i="20" s="1"/>
  <c r="Q444" i="20"/>
  <c r="P444" i="20"/>
  <c r="R444" i="20" s="1"/>
  <c r="S444" i="20" s="1"/>
  <c r="Q443" i="20"/>
  <c r="P443" i="20"/>
  <c r="R443" i="20" s="1"/>
  <c r="S443" i="20" s="1"/>
  <c r="Q442" i="20"/>
  <c r="P442" i="20"/>
  <c r="R442" i="20" s="1"/>
  <c r="S442" i="20" s="1"/>
  <c r="Q441" i="20"/>
  <c r="P441" i="20"/>
  <c r="R441" i="20" s="1"/>
  <c r="S441" i="20" s="1"/>
  <c r="Q440" i="20"/>
  <c r="P440" i="20"/>
  <c r="R440" i="20" s="1"/>
  <c r="S440" i="20" s="1"/>
  <c r="Q439" i="20"/>
  <c r="P439" i="20"/>
  <c r="R439" i="20" s="1"/>
  <c r="S439" i="20" s="1"/>
  <c r="Q438" i="20"/>
  <c r="P438" i="20"/>
  <c r="R438" i="20" s="1"/>
  <c r="S438" i="20" s="1"/>
  <c r="Q437" i="20"/>
  <c r="P437" i="20"/>
  <c r="R437" i="20" s="1"/>
  <c r="S437" i="20" s="1"/>
  <c r="Q436" i="20"/>
  <c r="P436" i="20"/>
  <c r="R436" i="20" s="1"/>
  <c r="S436" i="20" s="1"/>
  <c r="Q435" i="20"/>
  <c r="P435" i="20"/>
  <c r="R435" i="20" s="1"/>
  <c r="S435" i="20" s="1"/>
  <c r="Q434" i="20"/>
  <c r="P434" i="20"/>
  <c r="R434" i="20" s="1"/>
  <c r="S434" i="20" s="1"/>
  <c r="Q433" i="20"/>
  <c r="P433" i="20"/>
  <c r="R433" i="20" s="1"/>
  <c r="S433" i="20" s="1"/>
  <c r="Q432" i="20"/>
  <c r="P432" i="20"/>
  <c r="R432" i="20" s="1"/>
  <c r="S432" i="20" s="1"/>
  <c r="Q431" i="20"/>
  <c r="P431" i="20"/>
  <c r="R431" i="20" s="1"/>
  <c r="S431" i="20" s="1"/>
  <c r="Q430" i="20"/>
  <c r="P430" i="20"/>
  <c r="R430" i="20" s="1"/>
  <c r="S430" i="20" s="1"/>
  <c r="Q429" i="20"/>
  <c r="P429" i="20"/>
  <c r="R429" i="20" s="1"/>
  <c r="S429" i="20" s="1"/>
  <c r="Q428" i="20"/>
  <c r="P428" i="20"/>
  <c r="R428" i="20" s="1"/>
  <c r="S428" i="20" s="1"/>
  <c r="Q427" i="20"/>
  <c r="P427" i="20"/>
  <c r="R427" i="20" s="1"/>
  <c r="S427" i="20" s="1"/>
  <c r="Q426" i="20"/>
  <c r="P426" i="20"/>
  <c r="R426" i="20" s="1"/>
  <c r="S426" i="20" s="1"/>
  <c r="Q425" i="20"/>
  <c r="P425" i="20"/>
  <c r="R425" i="20" s="1"/>
  <c r="S425" i="20" s="1"/>
  <c r="Q424" i="20"/>
  <c r="P424" i="20"/>
  <c r="R424" i="20" s="1"/>
  <c r="S424" i="20" s="1"/>
  <c r="Q423" i="20"/>
  <c r="P423" i="20"/>
  <c r="R423" i="20" s="1"/>
  <c r="S423" i="20" s="1"/>
  <c r="Q422" i="20"/>
  <c r="P422" i="20"/>
  <c r="R422" i="20" s="1"/>
  <c r="S422" i="20" s="1"/>
  <c r="Q421" i="20"/>
  <c r="P421" i="20"/>
  <c r="R421" i="20" s="1"/>
  <c r="S421" i="20" s="1"/>
  <c r="Q420" i="20"/>
  <c r="P420" i="20"/>
  <c r="R420" i="20" s="1"/>
  <c r="S420" i="20" s="1"/>
  <c r="Q419" i="20"/>
  <c r="P419" i="20"/>
  <c r="R419" i="20" s="1"/>
  <c r="S419" i="20" s="1"/>
  <c r="Q418" i="20"/>
  <c r="P418" i="20"/>
  <c r="R418" i="20" s="1"/>
  <c r="S418" i="20" s="1"/>
  <c r="Q417" i="20"/>
  <c r="P417" i="20"/>
  <c r="R417" i="20" s="1"/>
  <c r="S417" i="20" s="1"/>
  <c r="Q416" i="20"/>
  <c r="P416" i="20"/>
  <c r="R416" i="20" s="1"/>
  <c r="S416" i="20" s="1"/>
  <c r="Q415" i="20"/>
  <c r="P415" i="20"/>
  <c r="R415" i="20" s="1"/>
  <c r="S415" i="20" s="1"/>
  <c r="Q414" i="20"/>
  <c r="P414" i="20"/>
  <c r="R414" i="20" s="1"/>
  <c r="S414" i="20" s="1"/>
  <c r="Q388" i="20"/>
  <c r="P388" i="20"/>
  <c r="R388" i="20" s="1"/>
  <c r="S388" i="20" s="1"/>
  <c r="Q408" i="20"/>
  <c r="P408" i="20"/>
  <c r="R408" i="20" s="1"/>
  <c r="S408" i="20" s="1"/>
  <c r="Q407" i="20"/>
  <c r="P407" i="20"/>
  <c r="R407" i="20" s="1"/>
  <c r="S407" i="20" s="1"/>
  <c r="Q406" i="20"/>
  <c r="P406" i="20"/>
  <c r="Q405" i="20"/>
  <c r="P405" i="20"/>
  <c r="R405" i="20" s="1"/>
  <c r="S405" i="20" s="1"/>
  <c r="Q404" i="20"/>
  <c r="P404" i="20"/>
  <c r="R404" i="20" s="1"/>
  <c r="S404" i="20" s="1"/>
  <c r="Q403" i="20"/>
  <c r="P403" i="20"/>
  <c r="R403" i="20" s="1"/>
  <c r="S403" i="20" s="1"/>
  <c r="Q402" i="20"/>
  <c r="P402" i="20"/>
  <c r="R402" i="20" s="1"/>
  <c r="S402" i="20" s="1"/>
  <c r="Q401" i="20"/>
  <c r="P401" i="20"/>
  <c r="R401" i="20" s="1"/>
  <c r="S401" i="20" s="1"/>
  <c r="Q400" i="20"/>
  <c r="P400" i="20"/>
  <c r="R400" i="20" s="1"/>
  <c r="S400" i="20" s="1"/>
  <c r="Q399" i="20"/>
  <c r="P399" i="20"/>
  <c r="R399" i="20" s="1"/>
  <c r="S399" i="20" s="1"/>
  <c r="Q398" i="20"/>
  <c r="P398" i="20"/>
  <c r="R398" i="20" s="1"/>
  <c r="S398" i="20" s="1"/>
  <c r="Q397" i="20"/>
  <c r="P397" i="20"/>
  <c r="R397" i="20" s="1"/>
  <c r="S397" i="20" s="1"/>
  <c r="Q396" i="20"/>
  <c r="P396" i="20"/>
  <c r="R396" i="20" s="1"/>
  <c r="S396" i="20" s="1"/>
  <c r="Q395" i="20"/>
  <c r="P395" i="20"/>
  <c r="R395" i="20" s="1"/>
  <c r="S395" i="20" s="1"/>
  <c r="Q394" i="20"/>
  <c r="P394" i="20"/>
  <c r="R394" i="20" s="1"/>
  <c r="S394" i="20" s="1"/>
  <c r="Q393" i="20"/>
  <c r="P393" i="20"/>
  <c r="R393" i="20" s="1"/>
  <c r="S393" i="20" s="1"/>
  <c r="Q392" i="20"/>
  <c r="P392" i="20"/>
  <c r="R392" i="20" s="1"/>
  <c r="S392" i="20" s="1"/>
  <c r="Q391" i="20"/>
  <c r="P391" i="20"/>
  <c r="R391" i="20" s="1"/>
  <c r="S391" i="20" s="1"/>
  <c r="Q390" i="20"/>
  <c r="P390" i="20"/>
  <c r="R390" i="20" s="1"/>
  <c r="S390" i="20" s="1"/>
  <c r="Q389" i="20"/>
  <c r="P389" i="20"/>
  <c r="R389" i="20" s="1"/>
  <c r="S389" i="20" s="1"/>
  <c r="Q353" i="20"/>
  <c r="P353" i="20"/>
  <c r="R353" i="20" s="1"/>
  <c r="S353" i="20" s="1"/>
  <c r="Q352" i="20"/>
  <c r="P352" i="20"/>
  <c r="R352" i="20" s="1"/>
  <c r="S352" i="20" s="1"/>
  <c r="Q351" i="20"/>
  <c r="P351" i="20"/>
  <c r="R351" i="20" s="1"/>
  <c r="S351" i="20" s="1"/>
  <c r="Q350" i="20"/>
  <c r="P350" i="20"/>
  <c r="R350" i="20" s="1"/>
  <c r="S350" i="20" s="1"/>
  <c r="Q349" i="20"/>
  <c r="P349" i="20"/>
  <c r="R349" i="20" s="1"/>
  <c r="S349" i="20" s="1"/>
  <c r="Q348" i="20"/>
  <c r="P348" i="20"/>
  <c r="R348" i="20" s="1"/>
  <c r="S348" i="20" s="1"/>
  <c r="Q347" i="20"/>
  <c r="P347" i="20"/>
  <c r="R347" i="20" s="1"/>
  <c r="S347" i="20" s="1"/>
  <c r="Q346" i="20"/>
  <c r="P346" i="20"/>
  <c r="R346" i="20" s="1"/>
  <c r="S346" i="20" s="1"/>
  <c r="Q345" i="20"/>
  <c r="P345" i="20"/>
  <c r="R345" i="20" s="1"/>
  <c r="S345" i="20" s="1"/>
  <c r="Q344" i="20"/>
  <c r="P344" i="20"/>
  <c r="R344" i="20" s="1"/>
  <c r="S344" i="20" s="1"/>
  <c r="Q343" i="20"/>
  <c r="P343" i="20"/>
  <c r="R343" i="20" s="1"/>
  <c r="S343" i="20" s="1"/>
  <c r="Q342" i="20"/>
  <c r="P342" i="20"/>
  <c r="R342" i="20" s="1"/>
  <c r="S342" i="20" s="1"/>
  <c r="Q341" i="20"/>
  <c r="P341" i="20"/>
  <c r="R341" i="20" s="1"/>
  <c r="S341" i="20" s="1"/>
  <c r="Q340" i="20"/>
  <c r="P340" i="20"/>
  <c r="R340" i="20" s="1"/>
  <c r="S340" i="20" s="1"/>
  <c r="Q339" i="20"/>
  <c r="P339" i="20"/>
  <c r="R339" i="20" s="1"/>
  <c r="S339" i="20" s="1"/>
  <c r="Q338" i="20"/>
  <c r="P338" i="20"/>
  <c r="R338" i="20" s="1"/>
  <c r="S338" i="20" s="1"/>
  <c r="Q337" i="20"/>
  <c r="P337" i="20"/>
  <c r="R337" i="20" s="1"/>
  <c r="S337" i="20" s="1"/>
  <c r="Q333" i="20"/>
  <c r="P333" i="20"/>
  <c r="R333" i="20" s="1"/>
  <c r="S333" i="20" s="1"/>
  <c r="Q332" i="20"/>
  <c r="P332" i="20"/>
  <c r="R332" i="20" s="1"/>
  <c r="S332" i="20" s="1"/>
  <c r="Q331" i="20"/>
  <c r="P331" i="20"/>
  <c r="R331" i="20" s="1"/>
  <c r="S331" i="20" s="1"/>
  <c r="Q330" i="20"/>
  <c r="P330" i="20"/>
  <c r="R330" i="20" s="1"/>
  <c r="S330" i="20" s="1"/>
  <c r="Q249" i="20"/>
  <c r="P249" i="20"/>
  <c r="R249" i="20" s="1"/>
  <c r="S249" i="20" s="1"/>
  <c r="Q248" i="20"/>
  <c r="P248" i="20"/>
  <c r="R248" i="20" s="1"/>
  <c r="S248" i="20" s="1"/>
  <c r="R247" i="20"/>
  <c r="S247" i="20" s="1"/>
  <c r="Q246" i="20"/>
  <c r="P246" i="20"/>
  <c r="R246" i="20" s="1"/>
  <c r="S246" i="20" s="1"/>
  <c r="Q216" i="20"/>
  <c r="P216" i="20"/>
  <c r="R216" i="20" s="1"/>
  <c r="S216" i="20" s="1"/>
  <c r="Q215" i="20"/>
  <c r="P215" i="20"/>
  <c r="R215" i="20" s="1"/>
  <c r="S215" i="20" s="1"/>
  <c r="Q214" i="20"/>
  <c r="P214" i="20"/>
  <c r="R214" i="20" s="1"/>
  <c r="S214" i="20" s="1"/>
  <c r="Q213" i="20"/>
  <c r="P213" i="20"/>
  <c r="R213" i="20" s="1"/>
  <c r="S213" i="20" s="1"/>
  <c r="Q212" i="20"/>
  <c r="P212" i="20"/>
  <c r="Q211" i="20"/>
  <c r="P211" i="20"/>
  <c r="Q210" i="20"/>
  <c r="P210" i="20"/>
  <c r="R210" i="20" s="1"/>
  <c r="S210" i="20" s="1"/>
  <c r="Q209" i="20"/>
  <c r="P209" i="20"/>
  <c r="R209" i="20" s="1"/>
  <c r="S209" i="20" s="1"/>
  <c r="Q208" i="20"/>
  <c r="P208" i="20"/>
  <c r="Q207" i="20"/>
  <c r="P207" i="20"/>
  <c r="R207" i="20" s="1"/>
  <c r="S207" i="20" s="1"/>
  <c r="Q206" i="20"/>
  <c r="P206" i="20"/>
  <c r="R206" i="20" s="1"/>
  <c r="S206" i="20" s="1"/>
  <c r="Q205" i="20"/>
  <c r="P205" i="20"/>
  <c r="R205" i="20" s="1"/>
  <c r="S205" i="20" s="1"/>
  <c r="Q204" i="20"/>
  <c r="P204" i="20"/>
  <c r="R204" i="20" s="1"/>
  <c r="S204" i="20" s="1"/>
  <c r="Q203" i="20"/>
  <c r="P203" i="20"/>
  <c r="R203" i="20" s="1"/>
  <c r="S203" i="20" s="1"/>
  <c r="Q202" i="20"/>
  <c r="P202" i="20"/>
  <c r="R202" i="20" s="1"/>
  <c r="S202" i="20" s="1"/>
  <c r="Q201" i="20"/>
  <c r="P201" i="20"/>
  <c r="R201" i="20" s="1"/>
  <c r="S201" i="20" s="1"/>
  <c r="Q200" i="20"/>
  <c r="P200" i="20"/>
  <c r="R200" i="20" s="1"/>
  <c r="S200" i="20" s="1"/>
  <c r="Q199" i="20"/>
  <c r="P199" i="20"/>
  <c r="R199" i="20" s="1"/>
  <c r="S199" i="20" s="1"/>
  <c r="Q198" i="20"/>
  <c r="P198" i="20"/>
  <c r="R198" i="20" s="1"/>
  <c r="S198" i="20" s="1"/>
  <c r="Q197" i="20"/>
  <c r="P197" i="20"/>
  <c r="R197" i="20" s="1"/>
  <c r="S197" i="20" s="1"/>
  <c r="Q196" i="20"/>
  <c r="P196" i="20"/>
  <c r="R196" i="20" s="1"/>
  <c r="S196" i="20" s="1"/>
  <c r="Q195" i="20"/>
  <c r="P195" i="20"/>
  <c r="R195" i="20" s="1"/>
  <c r="S195" i="20" s="1"/>
  <c r="Q194" i="20"/>
  <c r="P194" i="20"/>
  <c r="Q192" i="20"/>
  <c r="P192" i="20"/>
  <c r="R192" i="20" s="1"/>
  <c r="S192" i="20" s="1"/>
  <c r="Q189" i="20"/>
  <c r="P189" i="20"/>
  <c r="R189" i="20" s="1"/>
  <c r="S189" i="20" s="1"/>
  <c r="Q188" i="20"/>
  <c r="P188" i="20"/>
  <c r="R188" i="20" s="1"/>
  <c r="S188" i="20" s="1"/>
  <c r="Q187" i="20"/>
  <c r="Q186" i="20"/>
  <c r="Q183" i="20"/>
  <c r="P183" i="20"/>
  <c r="R183" i="20" s="1"/>
  <c r="S183" i="20" s="1"/>
  <c r="Q182" i="20"/>
  <c r="Q181" i="20"/>
  <c r="P181" i="20"/>
  <c r="R181" i="20" s="1"/>
  <c r="S181" i="20" s="1"/>
  <c r="Q180" i="20"/>
  <c r="P180" i="20"/>
  <c r="R180" i="20" s="1"/>
  <c r="S180" i="20" s="1"/>
  <c r="Q179" i="20"/>
  <c r="P179" i="20"/>
  <c r="R179" i="20" s="1"/>
  <c r="S179" i="20" s="1"/>
  <c r="Q170" i="20"/>
  <c r="P170" i="20"/>
  <c r="Q143" i="20"/>
  <c r="P143" i="20"/>
  <c r="R143" i="20" s="1"/>
  <c r="S143" i="20" s="1"/>
  <c r="Q142" i="20"/>
  <c r="P142" i="20"/>
  <c r="R142" i="20" s="1"/>
  <c r="S142" i="20" s="1"/>
  <c r="Q141" i="20"/>
  <c r="P141" i="20"/>
  <c r="R141" i="20" s="1"/>
  <c r="S141" i="20" s="1"/>
  <c r="Q140" i="20"/>
  <c r="P140" i="20"/>
  <c r="R140" i="20" s="1"/>
  <c r="S140" i="20" s="1"/>
  <c r="Q139" i="20"/>
  <c r="P139" i="20"/>
  <c r="R139" i="20" s="1"/>
  <c r="S139" i="20" s="1"/>
  <c r="Q138" i="20"/>
  <c r="P138" i="20"/>
  <c r="R138" i="20" s="1"/>
  <c r="S138" i="20" s="1"/>
  <c r="Q137" i="20"/>
  <c r="P137" i="20"/>
  <c r="R137" i="20" s="1"/>
  <c r="S137" i="20" s="1"/>
  <c r="Q136" i="20"/>
  <c r="P136" i="20"/>
  <c r="R136" i="20" s="1"/>
  <c r="S136" i="20" s="1"/>
  <c r="Q135" i="20"/>
  <c r="P135" i="20"/>
  <c r="R135" i="20" s="1"/>
  <c r="S135" i="20" s="1"/>
  <c r="Q134" i="20"/>
  <c r="P134" i="20"/>
  <c r="R134" i="20" s="1"/>
  <c r="S134" i="20" s="1"/>
  <c r="Q123" i="20"/>
  <c r="P123" i="20"/>
  <c r="R123" i="20" s="1"/>
  <c r="S123" i="20" s="1"/>
  <c r="Q108" i="20"/>
  <c r="P108" i="20"/>
  <c r="Q100" i="20"/>
  <c r="R100" i="20"/>
  <c r="S100" i="20" s="1"/>
  <c r="Q99" i="20"/>
  <c r="R99" i="20"/>
  <c r="S99" i="20" s="1"/>
  <c r="Q98" i="20"/>
  <c r="R98" i="20"/>
  <c r="S98" i="20" s="1"/>
  <c r="Q97" i="20"/>
  <c r="P97" i="20"/>
  <c r="R97" i="20" s="1"/>
  <c r="S97" i="20" s="1"/>
  <c r="Q96" i="20"/>
  <c r="P96" i="20"/>
  <c r="R96" i="20" s="1"/>
  <c r="S96" i="20" s="1"/>
  <c r="Q95" i="20"/>
  <c r="P95" i="20"/>
  <c r="R95" i="20" s="1"/>
  <c r="S95" i="20" s="1"/>
  <c r="Q94" i="20"/>
  <c r="P94" i="20"/>
  <c r="R94" i="20" s="1"/>
  <c r="S94" i="20" s="1"/>
  <c r="Q93" i="20"/>
  <c r="P93" i="20"/>
  <c r="R93" i="20" s="1"/>
  <c r="S93" i="20" s="1"/>
  <c r="Q92" i="20"/>
  <c r="P92" i="20"/>
  <c r="R92" i="20" s="1"/>
  <c r="S92" i="20" s="1"/>
  <c r="Q90" i="20"/>
  <c r="P90" i="20"/>
  <c r="R90" i="20" s="1"/>
  <c r="S90" i="20" s="1"/>
  <c r="Q89" i="20"/>
  <c r="P89" i="20"/>
  <c r="R89" i="20" s="1"/>
  <c r="S89" i="20" s="1"/>
  <c r="Q88" i="20"/>
  <c r="P88" i="20"/>
  <c r="R88" i="20" s="1"/>
  <c r="S88" i="20" s="1"/>
  <c r="Q55" i="20"/>
  <c r="P55" i="20"/>
  <c r="Q54" i="20"/>
  <c r="P54" i="20"/>
  <c r="R54" i="20" s="1"/>
  <c r="S54" i="20" s="1"/>
  <c r="Q53" i="20"/>
  <c r="P53" i="20"/>
  <c r="R53" i="20" s="1"/>
  <c r="S53" i="20" s="1"/>
  <c r="Q52" i="20"/>
  <c r="P52" i="20"/>
  <c r="R52" i="20" s="1"/>
  <c r="S52" i="20" s="1"/>
  <c r="Q51" i="20"/>
  <c r="P51" i="20"/>
  <c r="R51" i="20" s="1"/>
  <c r="S51" i="20" s="1"/>
  <c r="Q50" i="20"/>
  <c r="P50" i="20"/>
  <c r="R50" i="20" s="1"/>
  <c r="S50" i="20" s="1"/>
  <c r="Q42" i="20"/>
  <c r="P42" i="20"/>
  <c r="R42" i="20" s="1"/>
  <c r="S42" i="20" s="1"/>
  <c r="Q33" i="20"/>
  <c r="P33" i="20"/>
  <c r="R33" i="20" s="1"/>
  <c r="S33" i="20" s="1"/>
  <c r="Q29" i="20"/>
  <c r="P29" i="20"/>
  <c r="R29" i="20" s="1"/>
  <c r="S29" i="20" s="1"/>
  <c r="Q26" i="20"/>
  <c r="P26" i="20"/>
  <c r="Q25" i="20"/>
  <c r="P25" i="20"/>
  <c r="R25" i="20" s="1"/>
  <c r="S25" i="20" s="1"/>
  <c r="Q24" i="20"/>
  <c r="P24" i="20"/>
  <c r="R24" i="20" s="1"/>
  <c r="S24" i="20" s="1"/>
  <c r="Q23" i="20"/>
  <c r="P23" i="20"/>
  <c r="R23" i="20" s="1"/>
  <c r="S23" i="20" s="1"/>
  <c r="Q22" i="20"/>
  <c r="P22" i="20"/>
  <c r="R22" i="20" s="1"/>
  <c r="S22" i="20" s="1"/>
  <c r="Q21" i="20"/>
  <c r="P21" i="20"/>
  <c r="R21" i="20" s="1"/>
  <c r="S21" i="20" s="1"/>
  <c r="Q20" i="20"/>
  <c r="P20" i="20"/>
  <c r="R20" i="20" s="1"/>
  <c r="S20" i="20" s="1"/>
  <c r="Q19" i="20"/>
  <c r="P19" i="20"/>
  <c r="R19" i="20" s="1"/>
  <c r="S19" i="20" s="1"/>
  <c r="Q18" i="20"/>
  <c r="P18" i="20"/>
  <c r="Q17" i="20"/>
  <c r="P17" i="20"/>
  <c r="R17" i="20" s="1"/>
  <c r="S17" i="20" s="1"/>
  <c r="Q16" i="20"/>
  <c r="P16" i="20"/>
  <c r="R16" i="20" s="1"/>
  <c r="S16" i="20" s="1"/>
  <c r="Q15" i="20"/>
  <c r="P15" i="20"/>
  <c r="R15" i="20" s="1"/>
  <c r="S15" i="20" s="1"/>
  <c r="Q14" i="20"/>
  <c r="P14" i="20"/>
  <c r="R14" i="20" s="1"/>
  <c r="S14" i="20" s="1"/>
  <c r="Q13" i="20"/>
  <c r="P13" i="20"/>
  <c r="R13" i="20" s="1"/>
  <c r="S13" i="20" s="1"/>
  <c r="Q12" i="20"/>
  <c r="P12" i="20"/>
  <c r="R12" i="20" s="1"/>
  <c r="S12" i="20" s="1"/>
  <c r="Q11" i="20"/>
  <c r="P11" i="20"/>
  <c r="R11" i="20" s="1"/>
  <c r="S11" i="20" s="1"/>
  <c r="Q10" i="20"/>
  <c r="P10" i="20"/>
  <c r="R10" i="20" s="1"/>
  <c r="S10" i="20" s="1"/>
  <c r="Q9" i="20"/>
  <c r="P9" i="20"/>
  <c r="R9" i="20" s="1"/>
  <c r="S9" i="20" s="1"/>
  <c r="Q8" i="20"/>
  <c r="P8" i="20"/>
  <c r="R8" i="20" s="1"/>
  <c r="S8" i="20" s="1"/>
  <c r="Q7" i="20"/>
  <c r="P7" i="20"/>
  <c r="R7" i="20" s="1"/>
  <c r="S7" i="20" s="1"/>
  <c r="Q6" i="20"/>
  <c r="P6" i="20"/>
  <c r="R6" i="20" s="1"/>
  <c r="S6" i="20" s="1"/>
  <c r="Q245" i="20"/>
  <c r="P245" i="20"/>
  <c r="R245" i="20" s="1"/>
  <c r="S245" i="20" s="1"/>
  <c r="Q244" i="20"/>
  <c r="P244" i="20"/>
  <c r="R244" i="20" s="1"/>
  <c r="S244" i="20" s="1"/>
  <c r="Q243" i="20"/>
  <c r="P243" i="20"/>
  <c r="R243" i="20" s="1"/>
  <c r="S243" i="20" s="1"/>
  <c r="Q242" i="20"/>
  <c r="P242" i="20"/>
  <c r="R242" i="20" s="1"/>
  <c r="S242" i="20" s="1"/>
  <c r="Q241" i="20"/>
  <c r="P241" i="20"/>
  <c r="R241" i="20" s="1"/>
  <c r="S241" i="20" s="1"/>
  <c r="Q240" i="20"/>
  <c r="P240" i="20"/>
  <c r="R240" i="20" s="1"/>
  <c r="S240" i="20" s="1"/>
  <c r="Q239" i="20"/>
  <c r="P239" i="20"/>
  <c r="R239" i="20" s="1"/>
  <c r="S239" i="20" s="1"/>
  <c r="Q238" i="20"/>
  <c r="P238" i="20"/>
  <c r="R238" i="20" s="1"/>
  <c r="S238" i="20" s="1"/>
  <c r="Q236" i="20"/>
  <c r="P236" i="20"/>
  <c r="R236" i="20" s="1"/>
  <c r="S236" i="20" s="1"/>
  <c r="Q235" i="20"/>
  <c r="P235" i="20"/>
  <c r="R235" i="20" s="1"/>
  <c r="S235" i="20" s="1"/>
  <c r="Q234" i="20"/>
  <c r="P234" i="20"/>
  <c r="R234" i="20" s="1"/>
  <c r="S234" i="20" s="1"/>
  <c r="Q233" i="20"/>
  <c r="P233" i="20"/>
  <c r="R233" i="20" s="1"/>
  <c r="S233" i="20" s="1"/>
  <c r="Q232" i="20"/>
  <c r="P232" i="20"/>
  <c r="R232" i="20" s="1"/>
  <c r="S232" i="20" s="1"/>
  <c r="Q231" i="20"/>
  <c r="P231" i="20"/>
  <c r="R231" i="20" s="1"/>
  <c r="S231" i="20" s="1"/>
  <c r="Q230" i="20"/>
  <c r="P230" i="20"/>
  <c r="R230" i="20" s="1"/>
  <c r="S230" i="20" s="1"/>
  <c r="Q229" i="20"/>
  <c r="P229" i="20"/>
  <c r="R229" i="20" s="1"/>
  <c r="S229" i="20" s="1"/>
  <c r="Q228" i="20"/>
  <c r="P228" i="20"/>
  <c r="R228" i="20" s="1"/>
  <c r="S228" i="20" s="1"/>
  <c r="Q227" i="20"/>
  <c r="P227" i="20"/>
  <c r="R227" i="20" s="1"/>
  <c r="S227" i="20" s="1"/>
  <c r="Q226" i="20"/>
  <c r="P226" i="20"/>
  <c r="R226" i="20" s="1"/>
  <c r="S226" i="20" s="1"/>
  <c r="Q225" i="20"/>
  <c r="P225" i="20"/>
  <c r="R225" i="20" s="1"/>
  <c r="S225" i="20" s="1"/>
  <c r="Q224" i="20"/>
  <c r="P224" i="20"/>
  <c r="R224" i="20" s="1"/>
  <c r="S224" i="20" s="1"/>
  <c r="Q223" i="20"/>
  <c r="P223" i="20"/>
  <c r="R223" i="20" s="1"/>
  <c r="S223" i="20" s="1"/>
  <c r="Q222" i="20"/>
  <c r="P222" i="20"/>
  <c r="R222" i="20" s="1"/>
  <c r="S222" i="20" s="1"/>
  <c r="Q221" i="20"/>
  <c r="P221" i="20"/>
  <c r="R221" i="20" s="1"/>
  <c r="S221" i="20" s="1"/>
  <c r="Q220" i="20"/>
  <c r="P220" i="20"/>
  <c r="R220" i="20" s="1"/>
  <c r="S220" i="20" s="1"/>
  <c r="Q219" i="20"/>
  <c r="P219" i="20"/>
  <c r="R219" i="20" s="1"/>
  <c r="S219" i="20" s="1"/>
  <c r="Q2" i="20"/>
  <c r="P2" i="20"/>
  <c r="Q5" i="20"/>
  <c r="P5" i="20"/>
  <c r="Q4" i="20"/>
  <c r="P4" i="20"/>
  <c r="Q3" i="20"/>
  <c r="P3" i="20"/>
  <c r="R3" i="20" s="1"/>
  <c r="S3" i="20" s="1"/>
  <c r="R170" i="20" l="1"/>
  <c r="S170" i="20" s="1"/>
  <c r="R164" i="20"/>
  <c r="S164" i="20" s="1"/>
  <c r="P166" i="20"/>
  <c r="R166" i="20" s="1"/>
  <c r="S166" i="20" s="1"/>
  <c r="P167" i="20" l="1"/>
  <c r="R167" i="20" s="1"/>
  <c r="S167" i="20" s="1"/>
  <c r="P1848" i="1" l="1"/>
  <c r="P1846" i="1"/>
  <c r="P1832" i="1"/>
  <c r="P1831" i="1"/>
  <c r="P1821" i="1"/>
  <c r="P1778"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7" i="1"/>
  <c r="P1845" i="1"/>
  <c r="P1844" i="1"/>
  <c r="P1843" i="1"/>
  <c r="P1842" i="1"/>
  <c r="P1841" i="1"/>
  <c r="P1840" i="1"/>
  <c r="P1839" i="1"/>
  <c r="P1838" i="1"/>
  <c r="P1837" i="1"/>
  <c r="P1836" i="1"/>
  <c r="P1835" i="1"/>
  <c r="P1834" i="1"/>
  <c r="P1833" i="1"/>
  <c r="P1830" i="1"/>
  <c r="P1829" i="1"/>
  <c r="P1828" i="1"/>
  <c r="P1827" i="1"/>
  <c r="P1826" i="1"/>
  <c r="P1825" i="1"/>
  <c r="P1824" i="1"/>
  <c r="P1823" i="1"/>
  <c r="P1822"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1" i="1"/>
  <c r="P1370" i="1"/>
  <c r="P1369" i="1"/>
  <c r="P1368" i="1"/>
  <c r="P1367" i="1"/>
  <c r="P1366" i="1"/>
  <c r="P1365" i="1"/>
  <c r="P1364" i="1"/>
  <c r="Q352" i="1" l="1"/>
  <c r="P352" i="1"/>
  <c r="Q351" i="1"/>
  <c r="P351" i="1"/>
  <c r="Q350" i="1"/>
  <c r="P350" i="1"/>
  <c r="Q1898" i="1" l="1"/>
  <c r="R1898" i="1"/>
  <c r="S1898" i="1" s="1"/>
  <c r="Q1897" i="1"/>
  <c r="R1897" i="1"/>
  <c r="S1897" i="1" s="1"/>
  <c r="Q1896" i="1"/>
  <c r="R1896" i="1"/>
  <c r="S1896" i="1" s="1"/>
  <c r="Q1895" i="1"/>
  <c r="R1895" i="1"/>
  <c r="S1895" i="1" s="1"/>
  <c r="Q1894" i="1"/>
  <c r="R1894" i="1"/>
  <c r="S1894" i="1" s="1"/>
  <c r="Q1893" i="1"/>
  <c r="R1893" i="1"/>
  <c r="S1893" i="1" s="1"/>
  <c r="Q1892" i="1"/>
  <c r="R1892" i="1"/>
  <c r="S1892" i="1" s="1"/>
  <c r="Q1891" i="1"/>
  <c r="R1891" i="1"/>
  <c r="S1891" i="1" s="1"/>
  <c r="Q1890" i="1"/>
  <c r="R1890" i="1"/>
  <c r="S1890" i="1" s="1"/>
  <c r="Q1889" i="1"/>
  <c r="R1889" i="1"/>
  <c r="S1889" i="1" s="1"/>
  <c r="U1888" i="1"/>
  <c r="Q1888" i="1"/>
  <c r="R1888" i="1"/>
  <c r="S1888" i="1" s="1"/>
  <c r="Q1887" i="1"/>
  <c r="R1887" i="1"/>
  <c r="S1887" i="1" s="1"/>
  <c r="Q1886" i="1"/>
  <c r="R1886" i="1"/>
  <c r="S1886" i="1" s="1"/>
  <c r="Q1885" i="1"/>
  <c r="R1885" i="1"/>
  <c r="S1885" i="1" s="1"/>
  <c r="Q1884" i="1"/>
  <c r="R1884" i="1"/>
  <c r="S1884" i="1" s="1"/>
  <c r="Q1883" i="1"/>
  <c r="R1883" i="1"/>
  <c r="S1883" i="1" s="1"/>
  <c r="Q1882" i="1"/>
  <c r="R1882" i="1"/>
  <c r="S1882" i="1" s="1"/>
  <c r="Q1881" i="1"/>
  <c r="R1881" i="1"/>
  <c r="S1881" i="1" s="1"/>
  <c r="Q1880" i="1"/>
  <c r="R1880" i="1"/>
  <c r="S1880" i="1" s="1"/>
  <c r="Q1879" i="1"/>
  <c r="R1879" i="1"/>
  <c r="S1879" i="1" s="1"/>
  <c r="Q1878" i="1"/>
  <c r="R1878" i="1"/>
  <c r="S1878" i="1" s="1"/>
  <c r="Q1877" i="1"/>
  <c r="R1877" i="1"/>
  <c r="S1877" i="1" s="1"/>
  <c r="Q1876" i="1"/>
  <c r="R1876" i="1"/>
  <c r="S1876" i="1" s="1"/>
  <c r="Q1875" i="1"/>
  <c r="R1875" i="1"/>
  <c r="S1875" i="1" s="1"/>
  <c r="Q1874" i="1"/>
  <c r="R1874" i="1"/>
  <c r="S1874" i="1" s="1"/>
  <c r="Q1873" i="1"/>
  <c r="R1873" i="1"/>
  <c r="S1873" i="1" s="1"/>
  <c r="Q1872" i="1"/>
  <c r="R1872" i="1"/>
  <c r="S1872" i="1" s="1"/>
  <c r="Q1871" i="1"/>
  <c r="R1871" i="1"/>
  <c r="S1871" i="1" s="1"/>
  <c r="Q1870" i="1"/>
  <c r="R1870" i="1"/>
  <c r="S1870" i="1" s="1"/>
  <c r="Q1869" i="1"/>
  <c r="R1869" i="1"/>
  <c r="S1869" i="1" s="1"/>
  <c r="Q1868" i="1"/>
  <c r="R1868" i="1"/>
  <c r="S1868" i="1" s="1"/>
  <c r="Q1867" i="1"/>
  <c r="R1867" i="1"/>
  <c r="S1867" i="1" s="1"/>
  <c r="Q1866" i="1"/>
  <c r="R1866" i="1"/>
  <c r="S1866" i="1" s="1"/>
  <c r="Q1865" i="1"/>
  <c r="R1865" i="1"/>
  <c r="S1865" i="1" s="1"/>
  <c r="Q1864" i="1"/>
  <c r="R1864" i="1"/>
  <c r="S1864" i="1" s="1"/>
  <c r="Q1863" i="1"/>
  <c r="R1863" i="1"/>
  <c r="S1863" i="1" s="1"/>
  <c r="Q1862" i="1"/>
  <c r="R1862" i="1"/>
  <c r="S1862" i="1" s="1"/>
  <c r="Q1861" i="1"/>
  <c r="R1861" i="1"/>
  <c r="S1861" i="1" s="1"/>
  <c r="Q1860" i="1"/>
  <c r="R1860" i="1"/>
  <c r="S1860" i="1" s="1"/>
  <c r="Q1859" i="1"/>
  <c r="R1859" i="1"/>
  <c r="S1859" i="1" s="1"/>
  <c r="Q1858" i="1"/>
  <c r="R1858" i="1"/>
  <c r="S1858" i="1" s="1"/>
  <c r="Q1857" i="1"/>
  <c r="R1857" i="1"/>
  <c r="S1857" i="1" s="1"/>
  <c r="Q1856" i="1"/>
  <c r="R1856" i="1"/>
  <c r="S1856" i="1" s="1"/>
  <c r="Q1855" i="1"/>
  <c r="R1855" i="1"/>
  <c r="S1855" i="1" s="1"/>
  <c r="Q1854" i="1"/>
  <c r="R1854" i="1"/>
  <c r="S1854" i="1" s="1"/>
  <c r="Q1853" i="1"/>
  <c r="R1853" i="1"/>
  <c r="S1853" i="1" s="1"/>
  <c r="Q1852" i="1"/>
  <c r="R1852" i="1"/>
  <c r="S1852" i="1" s="1"/>
  <c r="Q1851" i="1"/>
  <c r="R1851" i="1"/>
  <c r="S1851" i="1" s="1"/>
  <c r="Q1850" i="1"/>
  <c r="R1850" i="1"/>
  <c r="S1850" i="1" s="1"/>
  <c r="S1849" i="1"/>
  <c r="Q1848" i="1"/>
  <c r="Q1847" i="1"/>
  <c r="R1847" i="1"/>
  <c r="S1847" i="1" s="1"/>
  <c r="Q1846" i="1"/>
  <c r="Q1845" i="1"/>
  <c r="R1845" i="1"/>
  <c r="S1845" i="1" s="1"/>
  <c r="Q1844" i="1"/>
  <c r="R1844" i="1"/>
  <c r="S1844" i="1" s="1"/>
  <c r="Q1843" i="1"/>
  <c r="R1843" i="1"/>
  <c r="S1843" i="1" s="1"/>
  <c r="Q1842" i="1"/>
  <c r="R1842" i="1"/>
  <c r="S1842" i="1" s="1"/>
  <c r="Q1841" i="1"/>
  <c r="R1841" i="1"/>
  <c r="S1841" i="1" s="1"/>
  <c r="Q1840" i="1"/>
  <c r="R1840" i="1"/>
  <c r="S1840" i="1" s="1"/>
  <c r="Q1839" i="1"/>
  <c r="R1839" i="1"/>
  <c r="S1839" i="1" s="1"/>
  <c r="Q1838" i="1"/>
  <c r="R1838" i="1"/>
  <c r="S1838" i="1" s="1"/>
  <c r="Q1837" i="1"/>
  <c r="R1837" i="1"/>
  <c r="S1837" i="1" s="1"/>
  <c r="Q1836" i="1"/>
  <c r="R1836" i="1"/>
  <c r="S1836" i="1" s="1"/>
  <c r="Q1835" i="1"/>
  <c r="R1835" i="1"/>
  <c r="S1835" i="1" s="1"/>
  <c r="Q1834" i="1"/>
  <c r="R1834" i="1"/>
  <c r="S1834" i="1" s="1"/>
  <c r="Q1833" i="1"/>
  <c r="R1833" i="1"/>
  <c r="S1833" i="1" s="1"/>
  <c r="S1832" i="1"/>
  <c r="Q1832" i="1"/>
  <c r="S1831" i="1"/>
  <c r="Q1831" i="1"/>
  <c r="Q1830" i="1"/>
  <c r="R1830" i="1"/>
  <c r="S1830" i="1" s="1"/>
  <c r="Q1829" i="1"/>
  <c r="R1829" i="1"/>
  <c r="S1829" i="1" s="1"/>
  <c r="Q1828" i="1"/>
  <c r="R1828" i="1"/>
  <c r="S1828" i="1" s="1"/>
  <c r="Q1827" i="1"/>
  <c r="R1827" i="1"/>
  <c r="S1827" i="1" s="1"/>
  <c r="Q1826" i="1"/>
  <c r="R1826" i="1"/>
  <c r="S1826" i="1" s="1"/>
  <c r="Q1825" i="1"/>
  <c r="R1825" i="1"/>
  <c r="S1825" i="1" s="1"/>
  <c r="Q1824" i="1"/>
  <c r="R1824" i="1"/>
  <c r="S1824" i="1" s="1"/>
  <c r="Q1823" i="1"/>
  <c r="R1823" i="1"/>
  <c r="S1823" i="1" s="1"/>
  <c r="Q1822" i="1"/>
  <c r="R1822" i="1"/>
  <c r="S1822" i="1" s="1"/>
  <c r="Q1821" i="1"/>
  <c r="Q1820" i="1"/>
  <c r="R1820" i="1"/>
  <c r="S1820" i="1" s="1"/>
  <c r="Q1819" i="1"/>
  <c r="R1819" i="1"/>
  <c r="S1819" i="1" s="1"/>
  <c r="Q1818" i="1"/>
  <c r="R1818" i="1"/>
  <c r="S1818" i="1" s="1"/>
  <c r="Q1817" i="1"/>
  <c r="R1817" i="1"/>
  <c r="S1817" i="1" s="1"/>
  <c r="Q1816" i="1"/>
  <c r="R1816" i="1"/>
  <c r="S1816" i="1" s="1"/>
  <c r="Q1815" i="1"/>
  <c r="R1815" i="1"/>
  <c r="S1815" i="1" s="1"/>
  <c r="Q1814" i="1"/>
  <c r="R1814" i="1"/>
  <c r="S1814" i="1" s="1"/>
  <c r="Q1813" i="1"/>
  <c r="R1813" i="1"/>
  <c r="S1813" i="1" s="1"/>
  <c r="Q1812" i="1"/>
  <c r="R1812" i="1"/>
  <c r="S1812" i="1" s="1"/>
  <c r="Q1811" i="1"/>
  <c r="R1811" i="1"/>
  <c r="S1811" i="1" s="1"/>
  <c r="Q1810" i="1"/>
  <c r="R1810" i="1"/>
  <c r="S1810" i="1" s="1"/>
  <c r="Q1809" i="1"/>
  <c r="R1809" i="1"/>
  <c r="S1809" i="1" s="1"/>
  <c r="Q1808" i="1"/>
  <c r="R1808" i="1"/>
  <c r="S1808" i="1" s="1"/>
  <c r="Q1807" i="1"/>
  <c r="R1807" i="1"/>
  <c r="S1807" i="1" s="1"/>
  <c r="Q1806" i="1"/>
  <c r="R1806" i="1"/>
  <c r="S1806" i="1" s="1"/>
  <c r="Q1805" i="1"/>
  <c r="R1805" i="1"/>
  <c r="S1805" i="1" s="1"/>
  <c r="Q1804" i="1"/>
  <c r="R1804" i="1"/>
  <c r="S1804" i="1" s="1"/>
  <c r="Q1803" i="1"/>
  <c r="R1803" i="1"/>
  <c r="S1803" i="1" s="1"/>
  <c r="Q1802" i="1"/>
  <c r="R1802" i="1"/>
  <c r="S1802" i="1" s="1"/>
  <c r="Q1801" i="1"/>
  <c r="R1801" i="1"/>
  <c r="S1801" i="1" s="1"/>
  <c r="Q1800" i="1"/>
  <c r="R1800" i="1"/>
  <c r="S1800" i="1" s="1"/>
  <c r="Q1799" i="1"/>
  <c r="R1799" i="1"/>
  <c r="S1799" i="1" s="1"/>
  <c r="Q1798" i="1"/>
  <c r="R1798" i="1"/>
  <c r="S1798" i="1" s="1"/>
  <c r="Q1797" i="1"/>
  <c r="R1797" i="1"/>
  <c r="S1797" i="1" s="1"/>
  <c r="Q1796" i="1"/>
  <c r="R1796" i="1"/>
  <c r="S1796" i="1" s="1"/>
  <c r="Q1795" i="1"/>
  <c r="R1795" i="1"/>
  <c r="S1795" i="1" s="1"/>
  <c r="Q1794" i="1"/>
  <c r="R1794" i="1"/>
  <c r="S1794" i="1" s="1"/>
  <c r="Q1793" i="1"/>
  <c r="R1793" i="1"/>
  <c r="S1793" i="1" s="1"/>
  <c r="Q1792" i="1"/>
  <c r="R1792" i="1"/>
  <c r="S1792" i="1" s="1"/>
  <c r="Q1791" i="1"/>
  <c r="R1791" i="1"/>
  <c r="S1791" i="1" s="1"/>
  <c r="Q1790" i="1"/>
  <c r="R1790" i="1"/>
  <c r="S1790" i="1" s="1"/>
  <c r="Q1789" i="1"/>
  <c r="R1789" i="1"/>
  <c r="S1789" i="1" s="1"/>
  <c r="Q1788" i="1"/>
  <c r="R1788" i="1"/>
  <c r="S1788" i="1" s="1"/>
  <c r="Q1787" i="1"/>
  <c r="R1787" i="1"/>
  <c r="S1787" i="1" s="1"/>
  <c r="Q1786" i="1"/>
  <c r="R1786" i="1"/>
  <c r="S1786" i="1" s="1"/>
  <c r="Q1785" i="1"/>
  <c r="R1785" i="1"/>
  <c r="S1785" i="1" s="1"/>
  <c r="Q1784" i="1"/>
  <c r="R1784" i="1"/>
  <c r="S1784" i="1" s="1"/>
  <c r="Q1783" i="1"/>
  <c r="R1783" i="1"/>
  <c r="S1783" i="1" s="1"/>
  <c r="Q1782" i="1"/>
  <c r="R1782" i="1"/>
  <c r="S1782" i="1" s="1"/>
  <c r="Q1781" i="1"/>
  <c r="R1781" i="1"/>
  <c r="S1781" i="1" s="1"/>
  <c r="Q1780" i="1"/>
  <c r="R1780" i="1"/>
  <c r="S1780" i="1" s="1"/>
  <c r="Q1779" i="1"/>
  <c r="R1779" i="1"/>
  <c r="S1779" i="1" s="1"/>
  <c r="Q1778" i="1"/>
  <c r="Q1777" i="1"/>
  <c r="R1777" i="1"/>
  <c r="S1777" i="1" s="1"/>
  <c r="Q1776" i="1"/>
  <c r="R1776" i="1"/>
  <c r="S1776" i="1" s="1"/>
  <c r="Q1775" i="1"/>
  <c r="R1775" i="1"/>
  <c r="S1775" i="1" s="1"/>
  <c r="Q1774" i="1"/>
  <c r="R1774" i="1"/>
  <c r="S1774" i="1" s="1"/>
  <c r="Q1773" i="1"/>
  <c r="R1773" i="1"/>
  <c r="S1773" i="1" s="1"/>
  <c r="Q1772" i="1"/>
  <c r="R1772" i="1"/>
  <c r="S1772" i="1" s="1"/>
  <c r="Q1771" i="1"/>
  <c r="R1771" i="1"/>
  <c r="S1771" i="1" s="1"/>
  <c r="Q1770" i="1"/>
  <c r="R1770" i="1"/>
  <c r="S1770" i="1" s="1"/>
  <c r="Q1769" i="1"/>
  <c r="R1769" i="1"/>
  <c r="S1769" i="1" s="1"/>
  <c r="Q1768" i="1"/>
  <c r="R1768" i="1"/>
  <c r="S1768" i="1" s="1"/>
  <c r="Q1767" i="1"/>
  <c r="R1767" i="1"/>
  <c r="S1767" i="1" s="1"/>
  <c r="Q1766" i="1"/>
  <c r="R1766" i="1"/>
  <c r="S1766" i="1" s="1"/>
  <c r="Q1765" i="1"/>
  <c r="R1765" i="1"/>
  <c r="S1765" i="1" s="1"/>
  <c r="Q1764" i="1"/>
  <c r="R1764" i="1"/>
  <c r="S1764" i="1" s="1"/>
  <c r="Q1763" i="1"/>
  <c r="R1763" i="1"/>
  <c r="S1763" i="1" s="1"/>
  <c r="Q1762" i="1"/>
  <c r="R1762" i="1"/>
  <c r="S1762" i="1" s="1"/>
  <c r="Q1761" i="1"/>
  <c r="R1761" i="1"/>
  <c r="S1761" i="1" s="1"/>
  <c r="Q1760" i="1"/>
  <c r="R1760" i="1"/>
  <c r="S1760" i="1" s="1"/>
  <c r="Q1759" i="1"/>
  <c r="R1759" i="1"/>
  <c r="S1759" i="1" s="1"/>
  <c r="Q1758" i="1"/>
  <c r="R1758" i="1"/>
  <c r="S1758" i="1" s="1"/>
  <c r="Q1757" i="1"/>
  <c r="R1757" i="1"/>
  <c r="S1757" i="1" s="1"/>
  <c r="Q1756" i="1"/>
  <c r="R1756" i="1"/>
  <c r="S1756" i="1" s="1"/>
  <c r="Q1755" i="1"/>
  <c r="R1755" i="1"/>
  <c r="S1755" i="1" s="1"/>
  <c r="Q1754" i="1"/>
  <c r="R1754" i="1"/>
  <c r="S1754" i="1" s="1"/>
  <c r="Q1753" i="1"/>
  <c r="R1753" i="1"/>
  <c r="S1753" i="1" s="1"/>
  <c r="Q1752" i="1"/>
  <c r="R1752" i="1"/>
  <c r="S1752" i="1" s="1"/>
  <c r="Q1751" i="1"/>
  <c r="R1751" i="1"/>
  <c r="S1751" i="1" s="1"/>
  <c r="Q1750" i="1"/>
  <c r="R1750" i="1"/>
  <c r="S1750" i="1" s="1"/>
  <c r="Q1749" i="1"/>
  <c r="R1749" i="1"/>
  <c r="S1749" i="1" s="1"/>
  <c r="Q1748" i="1"/>
  <c r="R1748" i="1"/>
  <c r="S1748" i="1" s="1"/>
  <c r="Q1747" i="1"/>
  <c r="R1747" i="1"/>
  <c r="S1747" i="1" s="1"/>
  <c r="Q1746" i="1"/>
  <c r="R1746" i="1"/>
  <c r="S1746" i="1" s="1"/>
  <c r="Q1745" i="1"/>
  <c r="R1745" i="1"/>
  <c r="S1745" i="1" s="1"/>
  <c r="Q1744" i="1"/>
  <c r="R1744" i="1"/>
  <c r="S1744" i="1" s="1"/>
  <c r="Q1743" i="1"/>
  <c r="R1743" i="1"/>
  <c r="S1743" i="1" s="1"/>
  <c r="Q1742" i="1"/>
  <c r="R1742" i="1"/>
  <c r="S1742" i="1" s="1"/>
  <c r="Q1741" i="1"/>
  <c r="R1741" i="1"/>
  <c r="S1741" i="1" s="1"/>
  <c r="Q1740" i="1"/>
  <c r="R1740" i="1"/>
  <c r="S1740" i="1" s="1"/>
  <c r="Q1739" i="1"/>
  <c r="R1739" i="1"/>
  <c r="S1739" i="1" s="1"/>
  <c r="Q1738" i="1"/>
  <c r="R1738" i="1"/>
  <c r="S1738" i="1" s="1"/>
  <c r="Q1737" i="1"/>
  <c r="R1737" i="1"/>
  <c r="S1737" i="1" s="1"/>
  <c r="Q1736" i="1"/>
  <c r="R1736" i="1"/>
  <c r="S1736" i="1" s="1"/>
  <c r="Q1735" i="1"/>
  <c r="R1735" i="1"/>
  <c r="S1735" i="1" s="1"/>
  <c r="Q1734" i="1"/>
  <c r="R1734" i="1"/>
  <c r="S1734" i="1" s="1"/>
  <c r="Q1733" i="1"/>
  <c r="R1733" i="1"/>
  <c r="S1733" i="1" s="1"/>
  <c r="Q1732" i="1"/>
  <c r="R1732" i="1"/>
  <c r="S1732" i="1" s="1"/>
  <c r="Q1731" i="1"/>
  <c r="R1731" i="1"/>
  <c r="S1731" i="1" s="1"/>
  <c r="Q1730" i="1"/>
  <c r="R1730" i="1"/>
  <c r="S1730" i="1" s="1"/>
  <c r="Q1729" i="1"/>
  <c r="R1729" i="1"/>
  <c r="S1729" i="1" s="1"/>
  <c r="Q1728" i="1"/>
  <c r="R1728" i="1"/>
  <c r="S1728" i="1" s="1"/>
  <c r="Q1727" i="1"/>
  <c r="R1727" i="1"/>
  <c r="S1727" i="1" s="1"/>
  <c r="Q1726" i="1"/>
  <c r="R1726" i="1"/>
  <c r="S1726" i="1" s="1"/>
  <c r="Q1725" i="1"/>
  <c r="R1725" i="1"/>
  <c r="S1725" i="1" s="1"/>
  <c r="Q1724" i="1"/>
  <c r="R1724" i="1"/>
  <c r="S1724" i="1" s="1"/>
  <c r="Q1723" i="1"/>
  <c r="R1723" i="1"/>
  <c r="S1723" i="1" s="1"/>
  <c r="Q1722" i="1"/>
  <c r="R1722" i="1"/>
  <c r="S1722" i="1" s="1"/>
  <c r="Q1721" i="1"/>
  <c r="R1721" i="1"/>
  <c r="S1721" i="1" s="1"/>
  <c r="Q1720" i="1"/>
  <c r="R1720" i="1"/>
  <c r="S1720" i="1" s="1"/>
  <c r="Q1719" i="1"/>
  <c r="R1719" i="1"/>
  <c r="S1719" i="1" s="1"/>
  <c r="Q1718" i="1"/>
  <c r="R1718" i="1"/>
  <c r="S1718" i="1" s="1"/>
  <c r="Q1717" i="1"/>
  <c r="R1717" i="1"/>
  <c r="S1717" i="1" s="1"/>
  <c r="Q1716" i="1"/>
  <c r="R1716" i="1"/>
  <c r="S1716" i="1" s="1"/>
  <c r="Q1715" i="1"/>
  <c r="R1715" i="1"/>
  <c r="S1715" i="1" s="1"/>
  <c r="Q1714" i="1"/>
  <c r="R1714" i="1"/>
  <c r="S1714" i="1" s="1"/>
  <c r="Q1713" i="1"/>
  <c r="R1713" i="1"/>
  <c r="S1713" i="1" s="1"/>
  <c r="Q1712" i="1"/>
  <c r="R1712" i="1"/>
  <c r="S1712" i="1" s="1"/>
  <c r="Q1711" i="1"/>
  <c r="R1711" i="1"/>
  <c r="S1711" i="1" s="1"/>
  <c r="Q1710" i="1"/>
  <c r="R1710" i="1"/>
  <c r="S1710" i="1" s="1"/>
  <c r="Q1709" i="1"/>
  <c r="R1709" i="1"/>
  <c r="S1709" i="1" s="1"/>
  <c r="Q1708" i="1"/>
  <c r="R1708" i="1"/>
  <c r="S1708" i="1" s="1"/>
  <c r="Q1707" i="1"/>
  <c r="R1707" i="1"/>
  <c r="S1707" i="1" s="1"/>
  <c r="Q1706" i="1"/>
  <c r="R1706" i="1"/>
  <c r="S1706" i="1" s="1"/>
  <c r="Q1705" i="1"/>
  <c r="R1705" i="1"/>
  <c r="S1705" i="1" s="1"/>
  <c r="Q1704" i="1"/>
  <c r="R1704" i="1"/>
  <c r="S1704" i="1" s="1"/>
  <c r="Q1703" i="1"/>
  <c r="R1703" i="1"/>
  <c r="S1703" i="1" s="1"/>
  <c r="Q1702" i="1"/>
  <c r="R1702" i="1"/>
  <c r="S1702" i="1" s="1"/>
  <c r="Q1701" i="1"/>
  <c r="R1701" i="1"/>
  <c r="S1701" i="1" s="1"/>
  <c r="Q1700" i="1"/>
  <c r="R1700" i="1"/>
  <c r="S1700" i="1" s="1"/>
  <c r="Q1699" i="1"/>
  <c r="R1699" i="1"/>
  <c r="S1699" i="1" s="1"/>
  <c r="Q1698" i="1"/>
  <c r="R1698" i="1"/>
  <c r="S1698" i="1" s="1"/>
  <c r="Q1697" i="1"/>
  <c r="R1697" i="1"/>
  <c r="S1697" i="1" s="1"/>
  <c r="Q1696" i="1"/>
  <c r="R1696" i="1"/>
  <c r="S1696" i="1" s="1"/>
  <c r="Q1695" i="1"/>
  <c r="R1695" i="1"/>
  <c r="S1695" i="1" s="1"/>
  <c r="Q1694" i="1"/>
  <c r="R1694" i="1"/>
  <c r="S1694" i="1" s="1"/>
  <c r="Q1693" i="1"/>
  <c r="R1693" i="1"/>
  <c r="S1693" i="1" s="1"/>
  <c r="Q1692" i="1"/>
  <c r="R1692" i="1"/>
  <c r="S1692" i="1" s="1"/>
  <c r="Q1691" i="1"/>
  <c r="R1691" i="1"/>
  <c r="S1691" i="1" s="1"/>
  <c r="Q1690" i="1"/>
  <c r="R1690" i="1"/>
  <c r="S1690" i="1" s="1"/>
  <c r="Q1689" i="1"/>
  <c r="R1689" i="1"/>
  <c r="S1689" i="1" s="1"/>
  <c r="Q1688" i="1"/>
  <c r="R1688" i="1"/>
  <c r="S1688" i="1" s="1"/>
  <c r="Q1687" i="1"/>
  <c r="R1687" i="1"/>
  <c r="S1687" i="1" s="1"/>
  <c r="Q1686" i="1"/>
  <c r="R1686" i="1"/>
  <c r="S1686" i="1" s="1"/>
  <c r="Q1685" i="1"/>
  <c r="R1685" i="1"/>
  <c r="S1685" i="1" s="1"/>
  <c r="Q1684" i="1"/>
  <c r="R1684" i="1"/>
  <c r="S1684" i="1" s="1"/>
  <c r="Q1683" i="1"/>
  <c r="R1683" i="1"/>
  <c r="S1683" i="1" s="1"/>
  <c r="Q1682" i="1"/>
  <c r="R1682" i="1"/>
  <c r="S1682" i="1" s="1"/>
  <c r="Q1681" i="1"/>
  <c r="R1681" i="1"/>
  <c r="S1681" i="1" s="1"/>
  <c r="Q1680" i="1"/>
  <c r="R1680" i="1"/>
  <c r="S1680" i="1" s="1"/>
  <c r="Q1679" i="1"/>
  <c r="R1679" i="1"/>
  <c r="S1679" i="1" s="1"/>
  <c r="Q1678" i="1"/>
  <c r="R1678" i="1"/>
  <c r="S1678" i="1" s="1"/>
  <c r="Q1677" i="1"/>
  <c r="R1677" i="1"/>
  <c r="S1677" i="1" s="1"/>
  <c r="Q1676" i="1"/>
  <c r="R1676" i="1"/>
  <c r="S1676" i="1" s="1"/>
  <c r="Q1675" i="1"/>
  <c r="R1675" i="1"/>
  <c r="S1675" i="1" s="1"/>
  <c r="Q1674" i="1"/>
  <c r="R1674" i="1"/>
  <c r="S1674" i="1" s="1"/>
  <c r="Q1673" i="1"/>
  <c r="R1673" i="1"/>
  <c r="S1673" i="1" s="1"/>
  <c r="Q1672" i="1"/>
  <c r="R1672" i="1"/>
  <c r="S1672" i="1" s="1"/>
  <c r="Q1671" i="1"/>
  <c r="R1671" i="1"/>
  <c r="S1671" i="1" s="1"/>
  <c r="Q1670" i="1"/>
  <c r="R1670" i="1"/>
  <c r="S1670" i="1" s="1"/>
  <c r="Q1669" i="1"/>
  <c r="R1669" i="1"/>
  <c r="S1669" i="1" s="1"/>
  <c r="Q1668" i="1"/>
  <c r="R1668" i="1"/>
  <c r="S1668" i="1" s="1"/>
  <c r="Q1667" i="1"/>
  <c r="R1667" i="1"/>
  <c r="S1667" i="1" s="1"/>
  <c r="Q1666" i="1"/>
  <c r="R1666" i="1"/>
  <c r="S1666" i="1" s="1"/>
  <c r="Q1665" i="1"/>
  <c r="R1665" i="1"/>
  <c r="S1665" i="1" s="1"/>
  <c r="Q1664" i="1"/>
  <c r="R1664" i="1"/>
  <c r="S1664" i="1" s="1"/>
  <c r="Q1663" i="1"/>
  <c r="R1663" i="1"/>
  <c r="S1663" i="1" s="1"/>
  <c r="Q1662" i="1"/>
  <c r="R1662" i="1"/>
  <c r="S1662" i="1" s="1"/>
  <c r="Q1661" i="1"/>
  <c r="R1661" i="1"/>
  <c r="S1661" i="1" s="1"/>
  <c r="Q1660" i="1"/>
  <c r="R1660" i="1"/>
  <c r="S1660" i="1" s="1"/>
  <c r="Q1659" i="1"/>
  <c r="R1659" i="1"/>
  <c r="S1659" i="1" s="1"/>
  <c r="Q1658" i="1"/>
  <c r="R1658" i="1"/>
  <c r="S1658" i="1" s="1"/>
  <c r="Q1657" i="1"/>
  <c r="R1657" i="1"/>
  <c r="S1657" i="1" s="1"/>
  <c r="Q1656" i="1"/>
  <c r="R1656" i="1"/>
  <c r="S1656" i="1" s="1"/>
  <c r="Q1655" i="1"/>
  <c r="R1655" i="1"/>
  <c r="S1655" i="1" s="1"/>
  <c r="Q1654" i="1"/>
  <c r="R1654" i="1"/>
  <c r="S1654" i="1" s="1"/>
  <c r="Q1653" i="1"/>
  <c r="R1653" i="1"/>
  <c r="S1653" i="1" s="1"/>
  <c r="Q1652" i="1"/>
  <c r="R1652" i="1"/>
  <c r="S1652" i="1" s="1"/>
  <c r="Q1651" i="1"/>
  <c r="R1651" i="1"/>
  <c r="S1651" i="1" s="1"/>
  <c r="Q1650" i="1"/>
  <c r="R1650" i="1"/>
  <c r="S1650" i="1" s="1"/>
  <c r="Q1649" i="1"/>
  <c r="R1649" i="1"/>
  <c r="S1649" i="1" s="1"/>
  <c r="Q1648" i="1"/>
  <c r="R1648" i="1"/>
  <c r="S1648" i="1" s="1"/>
  <c r="Q1647" i="1"/>
  <c r="R1647" i="1"/>
  <c r="S1647" i="1" s="1"/>
  <c r="Q1646" i="1"/>
  <c r="R1646" i="1"/>
  <c r="S1646" i="1" s="1"/>
  <c r="Q1645" i="1"/>
  <c r="R1645" i="1"/>
  <c r="S1645" i="1" s="1"/>
  <c r="Q1644" i="1"/>
  <c r="R1644" i="1"/>
  <c r="S1644" i="1" s="1"/>
  <c r="Q1643" i="1"/>
  <c r="R1643" i="1"/>
  <c r="S1643" i="1" s="1"/>
  <c r="Q1642" i="1"/>
  <c r="R1642" i="1"/>
  <c r="S1642" i="1" s="1"/>
  <c r="Q1641" i="1"/>
  <c r="R1641" i="1"/>
  <c r="S1641" i="1" s="1"/>
  <c r="Q1640" i="1"/>
  <c r="R1640" i="1"/>
  <c r="S1640" i="1" s="1"/>
  <c r="Q1639" i="1"/>
  <c r="R1639" i="1"/>
  <c r="S1639" i="1" s="1"/>
  <c r="Q1638" i="1"/>
  <c r="R1638" i="1"/>
  <c r="S1638" i="1" s="1"/>
  <c r="Q1637" i="1"/>
  <c r="R1637" i="1"/>
  <c r="S1637" i="1" s="1"/>
  <c r="Q1636" i="1"/>
  <c r="R1636" i="1"/>
  <c r="S1636" i="1" s="1"/>
  <c r="Q1635" i="1"/>
  <c r="R1635" i="1"/>
  <c r="S1635" i="1" s="1"/>
  <c r="Q1634" i="1"/>
  <c r="R1634" i="1"/>
  <c r="S1634" i="1" s="1"/>
  <c r="Q1633" i="1"/>
  <c r="R1633" i="1"/>
  <c r="S1633" i="1" s="1"/>
  <c r="Q1632" i="1"/>
  <c r="R1632" i="1"/>
  <c r="S1632" i="1" s="1"/>
  <c r="Q1631" i="1"/>
  <c r="R1631" i="1"/>
  <c r="S1631" i="1" s="1"/>
  <c r="Q1630" i="1"/>
  <c r="R1630" i="1"/>
  <c r="S1630" i="1" s="1"/>
  <c r="Q1629" i="1"/>
  <c r="R1629" i="1"/>
  <c r="S1629" i="1" s="1"/>
  <c r="Q1628" i="1"/>
  <c r="R1628" i="1"/>
  <c r="S1628" i="1" s="1"/>
  <c r="Q1627" i="1"/>
  <c r="R1627" i="1"/>
  <c r="S1627" i="1" s="1"/>
  <c r="Q1626" i="1"/>
  <c r="R1626" i="1"/>
  <c r="S1626" i="1" s="1"/>
  <c r="Q1625" i="1"/>
  <c r="R1625" i="1"/>
  <c r="S1625" i="1" s="1"/>
  <c r="Q1624" i="1"/>
  <c r="R1624" i="1"/>
  <c r="S1624" i="1" s="1"/>
  <c r="Q1623" i="1"/>
  <c r="R1623" i="1"/>
  <c r="S1623" i="1" s="1"/>
  <c r="Q1622" i="1"/>
  <c r="R1622" i="1"/>
  <c r="S1622" i="1" s="1"/>
  <c r="Q1621" i="1"/>
  <c r="R1621" i="1"/>
  <c r="S1621" i="1" s="1"/>
  <c r="Q1620" i="1"/>
  <c r="R1620" i="1"/>
  <c r="S1620" i="1" s="1"/>
  <c r="Q1619" i="1"/>
  <c r="R1619" i="1"/>
  <c r="S1619" i="1" s="1"/>
  <c r="Q1618" i="1"/>
  <c r="R1618" i="1"/>
  <c r="S1618" i="1" s="1"/>
  <c r="Q1617" i="1"/>
  <c r="R1617" i="1"/>
  <c r="S1617" i="1" s="1"/>
  <c r="Q1616" i="1"/>
  <c r="R1616" i="1"/>
  <c r="S1616" i="1" s="1"/>
  <c r="Q1615" i="1"/>
  <c r="R1615" i="1"/>
  <c r="S1615" i="1" s="1"/>
  <c r="Q1614" i="1"/>
  <c r="R1614" i="1"/>
  <c r="S1614" i="1" s="1"/>
  <c r="Q1613" i="1"/>
  <c r="R1613" i="1"/>
  <c r="S1613" i="1" s="1"/>
  <c r="Q1612" i="1"/>
  <c r="R1612" i="1"/>
  <c r="S1612" i="1" s="1"/>
  <c r="Q1611" i="1"/>
  <c r="R1611" i="1"/>
  <c r="S1611" i="1" s="1"/>
  <c r="Q1610" i="1"/>
  <c r="R1610" i="1"/>
  <c r="S1610" i="1" s="1"/>
  <c r="Q1609" i="1"/>
  <c r="R1609" i="1"/>
  <c r="S1609" i="1" s="1"/>
  <c r="Q1608" i="1"/>
  <c r="R1608" i="1"/>
  <c r="S1608" i="1" s="1"/>
  <c r="Q1607" i="1"/>
  <c r="R1607" i="1"/>
  <c r="S1607" i="1" s="1"/>
  <c r="Q1606" i="1"/>
  <c r="R1606" i="1"/>
  <c r="S1606" i="1" s="1"/>
  <c r="Q1605" i="1"/>
  <c r="R1605" i="1"/>
  <c r="S1605" i="1" s="1"/>
  <c r="Q1604" i="1"/>
  <c r="R1604" i="1"/>
  <c r="S1604" i="1" s="1"/>
  <c r="Q1603" i="1"/>
  <c r="R1603" i="1"/>
  <c r="S1603" i="1" s="1"/>
  <c r="Q1602" i="1"/>
  <c r="R1602" i="1"/>
  <c r="S1602" i="1" s="1"/>
  <c r="Q1601" i="1"/>
  <c r="R1601" i="1"/>
  <c r="S1601" i="1" s="1"/>
  <c r="Q1600" i="1"/>
  <c r="R1600" i="1"/>
  <c r="S1600" i="1" s="1"/>
  <c r="Q1599" i="1"/>
  <c r="R1599" i="1"/>
  <c r="S1599" i="1" s="1"/>
  <c r="Q1598" i="1"/>
  <c r="R1598" i="1"/>
  <c r="S1598" i="1" s="1"/>
  <c r="Q1597" i="1"/>
  <c r="R1597" i="1"/>
  <c r="S1597" i="1" s="1"/>
  <c r="Q1596" i="1"/>
  <c r="R1596" i="1"/>
  <c r="S1596" i="1" s="1"/>
  <c r="Q1595" i="1"/>
  <c r="R1595" i="1"/>
  <c r="S1595" i="1" s="1"/>
  <c r="Q1594" i="1"/>
  <c r="R1594" i="1"/>
  <c r="S1594" i="1" s="1"/>
  <c r="Q1593" i="1"/>
  <c r="R1593" i="1"/>
  <c r="S1593" i="1" s="1"/>
  <c r="Q1592" i="1"/>
  <c r="R1592" i="1"/>
  <c r="S1592" i="1" s="1"/>
  <c r="Q1591" i="1"/>
  <c r="R1591" i="1"/>
  <c r="S1591" i="1" s="1"/>
  <c r="Q1590" i="1"/>
  <c r="R1590" i="1"/>
  <c r="S1590" i="1" s="1"/>
  <c r="Q1589" i="1"/>
  <c r="R1589" i="1"/>
  <c r="S1589" i="1" s="1"/>
  <c r="Q1588" i="1"/>
  <c r="R1588" i="1"/>
  <c r="S1588" i="1" s="1"/>
  <c r="Q1587" i="1"/>
  <c r="R1587" i="1"/>
  <c r="S1587" i="1" s="1"/>
  <c r="Q1586" i="1"/>
  <c r="R1586" i="1"/>
  <c r="S1586" i="1" s="1"/>
  <c r="Q1585" i="1"/>
  <c r="R1585" i="1"/>
  <c r="S1585" i="1" s="1"/>
  <c r="Q1584" i="1"/>
  <c r="R1584" i="1"/>
  <c r="S1584" i="1" s="1"/>
  <c r="Q1583" i="1"/>
  <c r="R1583" i="1"/>
  <c r="S1583" i="1" s="1"/>
  <c r="Q1582" i="1"/>
  <c r="R1582" i="1"/>
  <c r="S1582" i="1" s="1"/>
  <c r="Q1581" i="1"/>
  <c r="R1581" i="1"/>
  <c r="S1581" i="1" s="1"/>
  <c r="Q1580" i="1"/>
  <c r="R1580" i="1"/>
  <c r="S1580" i="1" s="1"/>
  <c r="Q1579" i="1"/>
  <c r="R1579" i="1"/>
  <c r="S1579" i="1" s="1"/>
  <c r="Q1578" i="1"/>
  <c r="R1578" i="1"/>
  <c r="S1578" i="1" s="1"/>
  <c r="Q1577" i="1"/>
  <c r="R1577" i="1"/>
  <c r="S1577" i="1" s="1"/>
  <c r="Q1576" i="1"/>
  <c r="R1576" i="1"/>
  <c r="S1576" i="1" s="1"/>
  <c r="Q1575" i="1"/>
  <c r="R1575" i="1"/>
  <c r="S1575" i="1" s="1"/>
  <c r="Q1574" i="1"/>
  <c r="R1574" i="1"/>
  <c r="S1574" i="1" s="1"/>
  <c r="Q1573" i="1"/>
  <c r="R1573" i="1"/>
  <c r="S1573" i="1" s="1"/>
  <c r="Q1572" i="1"/>
  <c r="R1572" i="1"/>
  <c r="S1572" i="1" s="1"/>
  <c r="Q1571" i="1"/>
  <c r="R1571" i="1"/>
  <c r="S1571" i="1" s="1"/>
  <c r="Q1570" i="1"/>
  <c r="R1570" i="1"/>
  <c r="S1570" i="1" s="1"/>
  <c r="Q1569" i="1"/>
  <c r="R1569" i="1"/>
  <c r="S1569" i="1" s="1"/>
  <c r="Q1568" i="1"/>
  <c r="R1568" i="1"/>
  <c r="S1568" i="1" s="1"/>
  <c r="Q1567" i="1"/>
  <c r="R1567" i="1"/>
  <c r="S1567" i="1" s="1"/>
  <c r="Q1566" i="1"/>
  <c r="R1566" i="1"/>
  <c r="S1566" i="1" s="1"/>
  <c r="Q1565" i="1"/>
  <c r="R1565" i="1"/>
  <c r="S1565" i="1" s="1"/>
  <c r="Q1564" i="1"/>
  <c r="R1564" i="1"/>
  <c r="S1564" i="1" s="1"/>
  <c r="Q1563" i="1"/>
  <c r="R1563" i="1"/>
  <c r="S1563" i="1" s="1"/>
  <c r="Q1562" i="1"/>
  <c r="R1562" i="1"/>
  <c r="S1562" i="1" s="1"/>
  <c r="Q1561" i="1"/>
  <c r="R1561" i="1"/>
  <c r="S1561" i="1" s="1"/>
  <c r="Q1560" i="1"/>
  <c r="R1560" i="1"/>
  <c r="S1560" i="1" s="1"/>
  <c r="Q1559" i="1"/>
  <c r="R1559" i="1"/>
  <c r="S1559" i="1" s="1"/>
  <c r="Q1558" i="1"/>
  <c r="R1558" i="1"/>
  <c r="S1558" i="1" s="1"/>
  <c r="Q1557" i="1"/>
  <c r="R1557" i="1"/>
  <c r="S1557" i="1" s="1"/>
  <c r="Q1556" i="1"/>
  <c r="R1556" i="1"/>
  <c r="S1556" i="1" s="1"/>
  <c r="Q1555" i="1"/>
  <c r="R1555" i="1"/>
  <c r="S1555" i="1" s="1"/>
  <c r="Q1554" i="1"/>
  <c r="R1554" i="1"/>
  <c r="S1554" i="1" s="1"/>
  <c r="Q1553" i="1"/>
  <c r="R1553" i="1"/>
  <c r="S1553" i="1" s="1"/>
  <c r="Q1552" i="1"/>
  <c r="R1552" i="1"/>
  <c r="S1552" i="1" s="1"/>
  <c r="Q1551" i="1"/>
  <c r="R1551" i="1"/>
  <c r="S1551" i="1" s="1"/>
  <c r="Q1550" i="1"/>
  <c r="R1550" i="1"/>
  <c r="S1550" i="1" s="1"/>
  <c r="Q1549" i="1"/>
  <c r="R1549" i="1"/>
  <c r="S1549" i="1" s="1"/>
  <c r="Q1548" i="1"/>
  <c r="R1548" i="1"/>
  <c r="S1548" i="1" s="1"/>
  <c r="Q1547" i="1"/>
  <c r="R1547" i="1"/>
  <c r="S1547" i="1" s="1"/>
  <c r="Q1546" i="1"/>
  <c r="R1546" i="1"/>
  <c r="S1546" i="1" s="1"/>
  <c r="Q1545" i="1"/>
  <c r="R1545" i="1"/>
  <c r="S1545" i="1" s="1"/>
  <c r="Q1544" i="1"/>
  <c r="R1544" i="1"/>
  <c r="S1544" i="1" s="1"/>
  <c r="Q1543" i="1"/>
  <c r="R1543" i="1"/>
  <c r="S1543" i="1" s="1"/>
  <c r="Q1542" i="1"/>
  <c r="R1542" i="1"/>
  <c r="S1542" i="1" s="1"/>
  <c r="Q1541" i="1"/>
  <c r="R1541" i="1"/>
  <c r="S1541" i="1" s="1"/>
  <c r="Q1540" i="1"/>
  <c r="R1540" i="1"/>
  <c r="S1540" i="1" s="1"/>
  <c r="Q1539" i="1"/>
  <c r="R1539" i="1"/>
  <c r="S1539" i="1" s="1"/>
  <c r="Q1538" i="1"/>
  <c r="R1538" i="1"/>
  <c r="S1538" i="1" s="1"/>
  <c r="Q1537" i="1"/>
  <c r="R1537" i="1"/>
  <c r="S1537" i="1" s="1"/>
  <c r="Q1536" i="1"/>
  <c r="R1536" i="1"/>
  <c r="S1536" i="1" s="1"/>
  <c r="Q1535" i="1"/>
  <c r="R1535" i="1"/>
  <c r="S1535" i="1" s="1"/>
  <c r="Q1534" i="1"/>
  <c r="R1534" i="1"/>
  <c r="S1534" i="1" s="1"/>
  <c r="Q1533" i="1"/>
  <c r="R1533" i="1"/>
  <c r="S1533" i="1" s="1"/>
  <c r="Q1532" i="1"/>
  <c r="R1532" i="1"/>
  <c r="S1532" i="1" s="1"/>
  <c r="Q1531" i="1"/>
  <c r="R1531" i="1"/>
  <c r="S1531" i="1" s="1"/>
  <c r="Q1530" i="1"/>
  <c r="R1530" i="1"/>
  <c r="S1530" i="1" s="1"/>
  <c r="Q1529" i="1"/>
  <c r="R1529" i="1"/>
  <c r="S1529" i="1" s="1"/>
  <c r="Q1528" i="1"/>
  <c r="R1528" i="1"/>
  <c r="S1528" i="1" s="1"/>
  <c r="Q1527" i="1"/>
  <c r="R1527" i="1"/>
  <c r="S1527" i="1" s="1"/>
  <c r="Q1526" i="1"/>
  <c r="R1526" i="1"/>
  <c r="S1526" i="1" s="1"/>
  <c r="Q1525" i="1"/>
  <c r="R1525" i="1"/>
  <c r="S1525" i="1" s="1"/>
  <c r="Q1524" i="1"/>
  <c r="R1524" i="1"/>
  <c r="S1524" i="1" s="1"/>
  <c r="Q1523" i="1"/>
  <c r="R1523" i="1"/>
  <c r="S1523" i="1" s="1"/>
  <c r="Q1522" i="1"/>
  <c r="R1522" i="1"/>
  <c r="S1522" i="1" s="1"/>
  <c r="Q1521" i="1"/>
  <c r="R1521" i="1"/>
  <c r="S1521" i="1" s="1"/>
  <c r="Q1520" i="1"/>
  <c r="R1520" i="1"/>
  <c r="S1520" i="1" s="1"/>
  <c r="Q1519" i="1"/>
  <c r="R1519" i="1"/>
  <c r="S1519" i="1" s="1"/>
  <c r="Q1518" i="1"/>
  <c r="R1518" i="1"/>
  <c r="S1518" i="1" s="1"/>
  <c r="Q1517" i="1"/>
  <c r="R1517" i="1"/>
  <c r="S1517" i="1" s="1"/>
  <c r="Q1516" i="1"/>
  <c r="R1516" i="1"/>
  <c r="S1516" i="1" s="1"/>
  <c r="Q1515" i="1"/>
  <c r="R1515" i="1"/>
  <c r="S1515" i="1" s="1"/>
  <c r="Q1514" i="1"/>
  <c r="R1514" i="1"/>
  <c r="S1514" i="1" s="1"/>
  <c r="Q1513" i="1"/>
  <c r="R1513" i="1"/>
  <c r="S1513" i="1" s="1"/>
  <c r="Q1512" i="1"/>
  <c r="R1512" i="1"/>
  <c r="S1512" i="1" s="1"/>
  <c r="Q1511" i="1"/>
  <c r="R1511" i="1"/>
  <c r="S1511" i="1" s="1"/>
  <c r="Q1510" i="1"/>
  <c r="R1510" i="1"/>
  <c r="S1510" i="1" s="1"/>
  <c r="Q1509" i="1"/>
  <c r="R1509" i="1"/>
  <c r="S1509" i="1" s="1"/>
  <c r="Q1508" i="1"/>
  <c r="R1508" i="1"/>
  <c r="S1508" i="1" s="1"/>
  <c r="Q1507" i="1"/>
  <c r="R1507" i="1"/>
  <c r="S1507" i="1" s="1"/>
  <c r="Q1506" i="1"/>
  <c r="R1506" i="1"/>
  <c r="S1506" i="1" s="1"/>
  <c r="Q1505" i="1"/>
  <c r="R1505" i="1"/>
  <c r="S1505" i="1" s="1"/>
  <c r="Q1504" i="1"/>
  <c r="R1504" i="1"/>
  <c r="S1504" i="1" s="1"/>
  <c r="Q1503" i="1"/>
  <c r="R1503" i="1"/>
  <c r="S1503" i="1" s="1"/>
  <c r="Q1502" i="1"/>
  <c r="R1502" i="1"/>
  <c r="S1502" i="1" s="1"/>
  <c r="Q1501" i="1"/>
  <c r="R1501" i="1"/>
  <c r="S1501" i="1" s="1"/>
  <c r="Q1500" i="1"/>
  <c r="R1500" i="1"/>
  <c r="S1500" i="1" s="1"/>
  <c r="Q1499" i="1"/>
  <c r="R1499" i="1"/>
  <c r="S1499" i="1" s="1"/>
  <c r="Q1498" i="1"/>
  <c r="R1498" i="1"/>
  <c r="S1498" i="1" s="1"/>
  <c r="Q1497" i="1"/>
  <c r="R1497" i="1"/>
  <c r="S1497" i="1" s="1"/>
  <c r="Q1496" i="1"/>
  <c r="R1496" i="1"/>
  <c r="S1496" i="1" s="1"/>
  <c r="Q1495" i="1"/>
  <c r="R1495" i="1"/>
  <c r="S1495" i="1" s="1"/>
  <c r="Q1494" i="1"/>
  <c r="R1494" i="1"/>
  <c r="S1494" i="1" s="1"/>
  <c r="Q1493" i="1"/>
  <c r="R1493" i="1"/>
  <c r="S1493" i="1" s="1"/>
  <c r="Q1492" i="1"/>
  <c r="R1492" i="1"/>
  <c r="S1492" i="1" s="1"/>
  <c r="Q1491" i="1"/>
  <c r="R1491" i="1"/>
  <c r="S1491" i="1" s="1"/>
  <c r="Q1490" i="1"/>
  <c r="R1490" i="1"/>
  <c r="S1490" i="1" s="1"/>
  <c r="Q1489" i="1"/>
  <c r="R1489" i="1"/>
  <c r="S1489" i="1" s="1"/>
  <c r="Q1488" i="1"/>
  <c r="R1488" i="1"/>
  <c r="S1488" i="1" s="1"/>
  <c r="Q1487" i="1"/>
  <c r="R1487" i="1"/>
  <c r="S1487" i="1" s="1"/>
  <c r="Q1486" i="1"/>
  <c r="R1486" i="1"/>
  <c r="S1486" i="1" s="1"/>
  <c r="Q1485" i="1"/>
  <c r="R1485" i="1"/>
  <c r="S1485" i="1" s="1"/>
  <c r="Q1484" i="1"/>
  <c r="R1484" i="1"/>
  <c r="S1484" i="1" s="1"/>
  <c r="Q1483" i="1"/>
  <c r="R1483" i="1"/>
  <c r="S1483" i="1" s="1"/>
  <c r="Q1482" i="1"/>
  <c r="R1482" i="1"/>
  <c r="S1482" i="1" s="1"/>
  <c r="Q1481" i="1"/>
  <c r="R1481" i="1"/>
  <c r="S1481" i="1" s="1"/>
  <c r="Q1480" i="1"/>
  <c r="R1480" i="1"/>
  <c r="S1480" i="1" s="1"/>
  <c r="Q1479" i="1"/>
  <c r="R1479" i="1"/>
  <c r="S1479" i="1" s="1"/>
  <c r="Q1478" i="1"/>
  <c r="R1478" i="1"/>
  <c r="S1478" i="1" s="1"/>
  <c r="Q1477" i="1"/>
  <c r="R1477" i="1"/>
  <c r="S1477" i="1" s="1"/>
  <c r="Q1476" i="1"/>
  <c r="R1476" i="1"/>
  <c r="S1476" i="1" s="1"/>
  <c r="Q1475" i="1"/>
  <c r="R1475" i="1"/>
  <c r="S1475" i="1" s="1"/>
  <c r="Q1474" i="1"/>
  <c r="R1474" i="1"/>
  <c r="S1474" i="1" s="1"/>
  <c r="Q1473" i="1"/>
  <c r="R1473" i="1"/>
  <c r="S1473" i="1" s="1"/>
  <c r="Q1472" i="1"/>
  <c r="R1472" i="1"/>
  <c r="S1472" i="1" s="1"/>
  <c r="Q1471" i="1"/>
  <c r="R1471" i="1"/>
  <c r="S1471" i="1" s="1"/>
  <c r="Q1470" i="1"/>
  <c r="R1470" i="1"/>
  <c r="S1470" i="1" s="1"/>
  <c r="Q1469" i="1"/>
  <c r="R1469" i="1"/>
  <c r="S1469" i="1" s="1"/>
  <c r="Q1468" i="1"/>
  <c r="R1468" i="1"/>
  <c r="S1468" i="1" s="1"/>
  <c r="Q1467" i="1"/>
  <c r="R1467" i="1"/>
  <c r="S1467" i="1" s="1"/>
  <c r="Q1466" i="1"/>
  <c r="R1466" i="1"/>
  <c r="S1466" i="1" s="1"/>
  <c r="Q1465" i="1"/>
  <c r="R1465" i="1"/>
  <c r="S1465" i="1" s="1"/>
  <c r="Q1464" i="1"/>
  <c r="R1464" i="1"/>
  <c r="S1464" i="1" s="1"/>
  <c r="Q1463" i="1"/>
  <c r="R1463" i="1"/>
  <c r="S1463" i="1" s="1"/>
  <c r="Q1462" i="1"/>
  <c r="R1462" i="1"/>
  <c r="S1462" i="1" s="1"/>
  <c r="Q1461" i="1"/>
  <c r="R1461" i="1"/>
  <c r="S1461" i="1" s="1"/>
  <c r="Q1460" i="1"/>
  <c r="R1460" i="1"/>
  <c r="S1460" i="1" s="1"/>
  <c r="Q1459" i="1"/>
  <c r="R1459" i="1"/>
  <c r="S1459" i="1" s="1"/>
  <c r="Q1458" i="1"/>
  <c r="R1458" i="1"/>
  <c r="S1458" i="1" s="1"/>
  <c r="Q1457" i="1"/>
  <c r="R1457" i="1"/>
  <c r="S1457" i="1" s="1"/>
  <c r="Q1456" i="1"/>
  <c r="R1456" i="1"/>
  <c r="S1456" i="1" s="1"/>
  <c r="Q1455" i="1"/>
  <c r="R1455" i="1"/>
  <c r="S1455" i="1" s="1"/>
  <c r="Q1454" i="1"/>
  <c r="R1454" i="1"/>
  <c r="S1454" i="1" s="1"/>
  <c r="Q1453" i="1"/>
  <c r="R1453" i="1"/>
  <c r="S1453" i="1" s="1"/>
  <c r="Q1452" i="1"/>
  <c r="R1452" i="1"/>
  <c r="S1452" i="1" s="1"/>
  <c r="Q1451" i="1"/>
  <c r="R1451" i="1"/>
  <c r="S1451" i="1" s="1"/>
  <c r="Q1450" i="1"/>
  <c r="R1450" i="1"/>
  <c r="S1450" i="1" s="1"/>
  <c r="Q1449" i="1"/>
  <c r="R1449" i="1"/>
  <c r="S1449" i="1" s="1"/>
  <c r="Q1448" i="1"/>
  <c r="R1448" i="1"/>
  <c r="S1448" i="1" s="1"/>
  <c r="Q1447" i="1"/>
  <c r="R1447" i="1"/>
  <c r="S1447" i="1" s="1"/>
  <c r="Q1446" i="1"/>
  <c r="R1446" i="1"/>
  <c r="S1446" i="1" s="1"/>
  <c r="Q1445" i="1"/>
  <c r="R1445" i="1"/>
  <c r="S1445" i="1" s="1"/>
  <c r="Q1444" i="1"/>
  <c r="R1444" i="1"/>
  <c r="S1444" i="1" s="1"/>
  <c r="Q1443" i="1"/>
  <c r="R1443" i="1"/>
  <c r="S1443" i="1" s="1"/>
  <c r="Q1442" i="1"/>
  <c r="R1442" i="1"/>
  <c r="S1442" i="1" s="1"/>
  <c r="Q1441" i="1"/>
  <c r="R1441" i="1"/>
  <c r="S1441" i="1" s="1"/>
  <c r="Q1440" i="1"/>
  <c r="R1440" i="1"/>
  <c r="S1440" i="1" s="1"/>
  <c r="Q1439" i="1"/>
  <c r="R1439" i="1"/>
  <c r="S1439" i="1" s="1"/>
  <c r="Q1438" i="1"/>
  <c r="R1438" i="1"/>
  <c r="S1438" i="1" s="1"/>
  <c r="Q1437" i="1"/>
  <c r="R1437" i="1"/>
  <c r="S1437" i="1" s="1"/>
  <c r="Q1436" i="1"/>
  <c r="R1436" i="1"/>
  <c r="S1436" i="1" s="1"/>
  <c r="Q1435" i="1"/>
  <c r="R1435" i="1"/>
  <c r="S1435" i="1" s="1"/>
  <c r="Q1434" i="1"/>
  <c r="R1434" i="1"/>
  <c r="S1434" i="1" s="1"/>
  <c r="Q1433" i="1"/>
  <c r="R1433" i="1"/>
  <c r="S1433" i="1" s="1"/>
  <c r="Q1432" i="1"/>
  <c r="R1432" i="1"/>
  <c r="S1432" i="1" s="1"/>
  <c r="Q1431" i="1"/>
  <c r="R1431" i="1"/>
  <c r="S1431" i="1" s="1"/>
  <c r="Q1430" i="1"/>
  <c r="R1430" i="1"/>
  <c r="S1430" i="1" s="1"/>
  <c r="Q1429" i="1"/>
  <c r="R1429" i="1"/>
  <c r="S1429" i="1" s="1"/>
  <c r="Q1428" i="1"/>
  <c r="R1428" i="1"/>
  <c r="S1428" i="1" s="1"/>
  <c r="Q1427" i="1"/>
  <c r="R1427" i="1"/>
  <c r="S1427" i="1" s="1"/>
  <c r="Q1426" i="1"/>
  <c r="R1426" i="1"/>
  <c r="S1426" i="1" s="1"/>
  <c r="Q1425" i="1"/>
  <c r="R1425" i="1"/>
  <c r="S1425" i="1" s="1"/>
  <c r="Q1424" i="1"/>
  <c r="R1424" i="1"/>
  <c r="S1424" i="1" s="1"/>
  <c r="Q1423" i="1"/>
  <c r="R1423" i="1"/>
  <c r="S1423" i="1" s="1"/>
  <c r="Q1422" i="1"/>
  <c r="R1422" i="1"/>
  <c r="S1422" i="1" s="1"/>
  <c r="Q1421" i="1"/>
  <c r="R1421" i="1"/>
  <c r="S1421" i="1" s="1"/>
  <c r="Q1420" i="1"/>
  <c r="R1420" i="1"/>
  <c r="S1420" i="1" s="1"/>
  <c r="Q1419" i="1"/>
  <c r="R1419" i="1"/>
  <c r="S1419" i="1" s="1"/>
  <c r="Q1418" i="1"/>
  <c r="R1418" i="1"/>
  <c r="S1418" i="1" s="1"/>
  <c r="Q1417" i="1"/>
  <c r="R1417" i="1"/>
  <c r="S1417" i="1" s="1"/>
  <c r="Q1416" i="1"/>
  <c r="R1416" i="1"/>
  <c r="S1416" i="1" s="1"/>
  <c r="Q1415" i="1"/>
  <c r="R1415" i="1"/>
  <c r="S1415" i="1" s="1"/>
  <c r="Q1414" i="1"/>
  <c r="R1414" i="1"/>
  <c r="S1414" i="1" s="1"/>
  <c r="Q1413" i="1"/>
  <c r="R1413" i="1"/>
  <c r="S1413" i="1" s="1"/>
  <c r="Q1412" i="1"/>
  <c r="R1412" i="1"/>
  <c r="S1412" i="1" s="1"/>
  <c r="Q1411" i="1"/>
  <c r="R1411" i="1"/>
  <c r="S1411" i="1" s="1"/>
  <c r="Q1410" i="1"/>
  <c r="R1410" i="1"/>
  <c r="S1410" i="1" s="1"/>
  <c r="Q1409" i="1"/>
  <c r="R1409" i="1"/>
  <c r="S1409" i="1" s="1"/>
  <c r="Q1408" i="1"/>
  <c r="R1408" i="1"/>
  <c r="S1408" i="1" s="1"/>
  <c r="Q1407" i="1"/>
  <c r="R1407" i="1"/>
  <c r="S1407" i="1" s="1"/>
  <c r="Q628" i="1"/>
  <c r="P628" i="1"/>
  <c r="R628" i="1" s="1"/>
  <c r="S628" i="1" s="1"/>
  <c r="Q627" i="1"/>
  <c r="P627" i="1"/>
  <c r="Q626" i="1"/>
  <c r="P626" i="1"/>
  <c r="R626" i="1" s="1"/>
  <c r="S626" i="1" s="1"/>
  <c r="Q625" i="1"/>
  <c r="P625" i="1"/>
  <c r="R625" i="1" s="1"/>
  <c r="S625" i="1" s="1"/>
  <c r="R624" i="1"/>
  <c r="S624" i="1" s="1"/>
  <c r="Q624" i="1"/>
  <c r="R623" i="1"/>
  <c r="S623" i="1" s="1"/>
  <c r="Q623" i="1"/>
  <c r="Q622" i="1"/>
  <c r="P622" i="1"/>
  <c r="R622" i="1" s="1"/>
  <c r="S622" i="1" s="1"/>
  <c r="Q621" i="1"/>
  <c r="P621" i="1"/>
  <c r="R621" i="1" s="1"/>
  <c r="S621" i="1" s="1"/>
  <c r="Q620" i="1"/>
  <c r="P620" i="1"/>
  <c r="R620" i="1" s="1"/>
  <c r="S620" i="1" s="1"/>
  <c r="Q619" i="1"/>
  <c r="P619" i="1"/>
  <c r="R619" i="1" s="1"/>
  <c r="S619" i="1" s="1"/>
  <c r="Q618" i="1"/>
  <c r="P618" i="1"/>
  <c r="R618" i="1" s="1"/>
  <c r="S618" i="1" s="1"/>
  <c r="Q617" i="1"/>
  <c r="P617" i="1"/>
  <c r="R617" i="1" s="1"/>
  <c r="S617" i="1" s="1"/>
  <c r="Q616" i="1"/>
  <c r="P616" i="1"/>
  <c r="R616" i="1" s="1"/>
  <c r="S616" i="1" s="1"/>
  <c r="Q615" i="1"/>
  <c r="P615" i="1"/>
  <c r="R615" i="1" s="1"/>
  <c r="S615" i="1" s="1"/>
  <c r="Q614" i="1"/>
  <c r="P614" i="1"/>
  <c r="R614" i="1" s="1"/>
  <c r="S614" i="1" s="1"/>
  <c r="Q613" i="1"/>
  <c r="P613" i="1"/>
  <c r="R613" i="1" s="1"/>
  <c r="S613" i="1" s="1"/>
  <c r="Q612" i="1"/>
  <c r="P612" i="1"/>
  <c r="R612" i="1" s="1"/>
  <c r="S612" i="1" s="1"/>
  <c r="Q611" i="1"/>
  <c r="P611" i="1"/>
  <c r="R611" i="1" s="1"/>
  <c r="S611" i="1" s="1"/>
  <c r="Q610" i="1"/>
  <c r="P610" i="1"/>
  <c r="R610" i="1" s="1"/>
  <c r="S610" i="1" s="1"/>
  <c r="Q609" i="1"/>
  <c r="P609" i="1"/>
  <c r="R609" i="1" s="1"/>
  <c r="S609" i="1" s="1"/>
  <c r="Q608" i="1"/>
  <c r="P608" i="1"/>
  <c r="R608" i="1" s="1"/>
  <c r="S608" i="1" s="1"/>
  <c r="Q607" i="1"/>
  <c r="P607" i="1"/>
  <c r="R607" i="1" s="1"/>
  <c r="S607" i="1" s="1"/>
  <c r="Q606" i="1"/>
  <c r="P606" i="1"/>
  <c r="R606" i="1" s="1"/>
  <c r="S606" i="1" s="1"/>
  <c r="Q605" i="1"/>
  <c r="P605" i="1"/>
  <c r="R605" i="1" s="1"/>
  <c r="S605" i="1" s="1"/>
  <c r="Q604" i="1"/>
  <c r="P604" i="1"/>
  <c r="R604" i="1" s="1"/>
  <c r="S604" i="1" s="1"/>
  <c r="Q603" i="1"/>
  <c r="P603" i="1"/>
  <c r="R603" i="1" s="1"/>
  <c r="S603" i="1" s="1"/>
  <c r="Q602" i="1"/>
  <c r="P602" i="1"/>
  <c r="R602" i="1" s="1"/>
  <c r="S602" i="1" s="1"/>
  <c r="Q601" i="1"/>
  <c r="P601" i="1"/>
  <c r="R601" i="1" s="1"/>
  <c r="S601" i="1" s="1"/>
  <c r="Q600" i="1"/>
  <c r="P600" i="1"/>
  <c r="R600" i="1" s="1"/>
  <c r="S600" i="1" s="1"/>
  <c r="Q599" i="1"/>
  <c r="P599" i="1"/>
  <c r="R599" i="1" s="1"/>
  <c r="S599" i="1" s="1"/>
  <c r="Q598" i="1"/>
  <c r="P598" i="1"/>
  <c r="R598" i="1" s="1"/>
  <c r="S598" i="1" s="1"/>
  <c r="Q597" i="1"/>
  <c r="P597" i="1"/>
  <c r="R597" i="1" s="1"/>
  <c r="S597" i="1" s="1"/>
  <c r="Q596" i="1"/>
  <c r="P596" i="1"/>
  <c r="R596" i="1" s="1"/>
  <c r="S596" i="1" s="1"/>
  <c r="Q595" i="1"/>
  <c r="P595" i="1"/>
  <c r="R595" i="1" s="1"/>
  <c r="S595" i="1" s="1"/>
  <c r="Q594" i="1"/>
  <c r="P594" i="1"/>
  <c r="R594" i="1" s="1"/>
  <c r="S594" i="1" s="1"/>
  <c r="Q593" i="1"/>
  <c r="P593" i="1"/>
  <c r="R593" i="1" s="1"/>
  <c r="S593" i="1" s="1"/>
  <c r="Q592" i="1"/>
  <c r="P592" i="1"/>
  <c r="R592" i="1" s="1"/>
  <c r="S592" i="1" s="1"/>
  <c r="Q591" i="1"/>
  <c r="P591" i="1"/>
  <c r="R591" i="1" s="1"/>
  <c r="S591" i="1" s="1"/>
  <c r="Q590" i="1"/>
  <c r="P590" i="1"/>
  <c r="R590" i="1" s="1"/>
  <c r="S590" i="1" s="1"/>
  <c r="Q589" i="1"/>
  <c r="P589" i="1"/>
  <c r="R589" i="1" s="1"/>
  <c r="S589" i="1" s="1"/>
  <c r="Q588" i="1"/>
  <c r="P588" i="1"/>
  <c r="R588" i="1" s="1"/>
  <c r="S588" i="1" s="1"/>
  <c r="Q587" i="1"/>
  <c r="P587" i="1"/>
  <c r="R587" i="1" s="1"/>
  <c r="S587" i="1" s="1"/>
  <c r="Q586" i="1"/>
  <c r="P586" i="1"/>
  <c r="R586" i="1" s="1"/>
  <c r="S586" i="1" s="1"/>
  <c r="Q585" i="1"/>
  <c r="P585" i="1"/>
  <c r="R585" i="1" s="1"/>
  <c r="S585" i="1" s="1"/>
  <c r="Q584" i="1"/>
  <c r="P584" i="1"/>
  <c r="R584" i="1" s="1"/>
  <c r="S584" i="1" s="1"/>
  <c r="Q583" i="1"/>
  <c r="P583" i="1"/>
  <c r="R583" i="1" s="1"/>
  <c r="S583" i="1" s="1"/>
  <c r="Q582" i="1"/>
  <c r="P582" i="1"/>
  <c r="R582" i="1" s="1"/>
  <c r="S582" i="1" s="1"/>
  <c r="Q581" i="1"/>
  <c r="P581" i="1"/>
  <c r="R581" i="1" s="1"/>
  <c r="S581" i="1" s="1"/>
  <c r="Q580" i="1"/>
  <c r="P580" i="1"/>
  <c r="R580" i="1" s="1"/>
  <c r="S580" i="1" s="1"/>
  <c r="Q579" i="1"/>
  <c r="P579" i="1"/>
  <c r="R579" i="1" s="1"/>
  <c r="S579" i="1" s="1"/>
  <c r="Q578" i="1"/>
  <c r="P578" i="1"/>
  <c r="R578" i="1" s="1"/>
  <c r="S578" i="1" s="1"/>
  <c r="Q577" i="1"/>
  <c r="P577" i="1"/>
  <c r="R577" i="1" s="1"/>
  <c r="S577" i="1" s="1"/>
  <c r="Q576" i="1"/>
  <c r="P576" i="1"/>
  <c r="R576" i="1" s="1"/>
  <c r="S576" i="1" s="1"/>
  <c r="Q575" i="1"/>
  <c r="P575" i="1"/>
  <c r="R575" i="1" s="1"/>
  <c r="S575" i="1" s="1"/>
  <c r="Q574" i="1"/>
  <c r="P574" i="1"/>
  <c r="R574" i="1" s="1"/>
  <c r="S574" i="1" s="1"/>
  <c r="Q573" i="1"/>
  <c r="P573" i="1"/>
  <c r="R573" i="1" s="1"/>
  <c r="S573" i="1" s="1"/>
  <c r="Q572" i="1"/>
  <c r="P572" i="1"/>
  <c r="R572" i="1" s="1"/>
  <c r="S572" i="1" s="1"/>
  <c r="Q571" i="1"/>
  <c r="P571" i="1"/>
  <c r="R571" i="1" s="1"/>
  <c r="S571" i="1" s="1"/>
  <c r="Q1406" i="1"/>
  <c r="R1406" i="1"/>
  <c r="S1406" i="1" s="1"/>
  <c r="Q1405" i="1"/>
  <c r="R1405" i="1"/>
  <c r="S1405" i="1" s="1"/>
  <c r="Q1404" i="1"/>
  <c r="R1404" i="1"/>
  <c r="S1404" i="1" s="1"/>
  <c r="Q1403" i="1"/>
  <c r="R1403" i="1"/>
  <c r="S1403" i="1" s="1"/>
  <c r="Q1402" i="1"/>
  <c r="R1402" i="1"/>
  <c r="S1402" i="1" s="1"/>
  <c r="Q1401" i="1"/>
  <c r="R1401" i="1"/>
  <c r="S1401" i="1" s="1"/>
  <c r="R1400" i="1"/>
  <c r="S1400" i="1" s="1"/>
  <c r="Q1400" i="1"/>
  <c r="Q1399" i="1"/>
  <c r="R1399" i="1"/>
  <c r="S1399" i="1" s="1"/>
  <c r="Q1398" i="1"/>
  <c r="R1398" i="1"/>
  <c r="S1398" i="1" s="1"/>
  <c r="Q1397" i="1"/>
  <c r="R1397" i="1"/>
  <c r="S1397" i="1" s="1"/>
  <c r="Q1396" i="1"/>
  <c r="R1396" i="1"/>
  <c r="S1396" i="1" s="1"/>
  <c r="Q1395" i="1"/>
  <c r="R1395" i="1"/>
  <c r="S1395" i="1" s="1"/>
  <c r="Q1394" i="1"/>
  <c r="R1394" i="1"/>
  <c r="S1394" i="1" s="1"/>
  <c r="Q1393" i="1"/>
  <c r="R1393" i="1"/>
  <c r="S1393" i="1" s="1"/>
  <c r="Q1392" i="1"/>
  <c r="R1392" i="1"/>
  <c r="S1392" i="1" s="1"/>
  <c r="Q1391" i="1"/>
  <c r="R1391" i="1"/>
  <c r="S1391" i="1" s="1"/>
  <c r="Q570" i="1"/>
  <c r="P570" i="1"/>
  <c r="Q1390" i="1"/>
  <c r="R1390" i="1"/>
  <c r="S1390" i="1" s="1"/>
  <c r="Q1389" i="1"/>
  <c r="R1389" i="1"/>
  <c r="S1389" i="1" s="1"/>
  <c r="Q1388" i="1"/>
  <c r="R1388" i="1"/>
  <c r="S1388" i="1" s="1"/>
  <c r="Q1387" i="1"/>
  <c r="R1387" i="1"/>
  <c r="S1387" i="1" s="1"/>
  <c r="Q1386" i="1"/>
  <c r="R1386" i="1"/>
  <c r="S1386" i="1" s="1"/>
  <c r="Q1385" i="1"/>
  <c r="R1385" i="1"/>
  <c r="S1385" i="1" s="1"/>
  <c r="Q1384" i="1"/>
  <c r="R1384" i="1"/>
  <c r="S1384" i="1" s="1"/>
  <c r="Q1383" i="1"/>
  <c r="R1383" i="1"/>
  <c r="S1383" i="1" s="1"/>
  <c r="Q1382" i="1"/>
  <c r="R1382" i="1"/>
  <c r="S1382" i="1" s="1"/>
  <c r="Q569" i="1"/>
  <c r="P569" i="1"/>
  <c r="R569" i="1" s="1"/>
  <c r="S569" i="1" s="1"/>
  <c r="Q568" i="1"/>
  <c r="P568" i="1"/>
  <c r="R568" i="1" s="1"/>
  <c r="S568" i="1" s="1"/>
  <c r="Q567" i="1"/>
  <c r="P567" i="1"/>
  <c r="R567" i="1" s="1"/>
  <c r="S567" i="1" s="1"/>
  <c r="Q566" i="1"/>
  <c r="P566" i="1"/>
  <c r="R566" i="1" s="1"/>
  <c r="S566" i="1" s="1"/>
  <c r="Q565" i="1"/>
  <c r="P565" i="1"/>
  <c r="R565" i="1" s="1"/>
  <c r="S565" i="1" s="1"/>
  <c r="Q564" i="1"/>
  <c r="P564" i="1"/>
  <c r="R564" i="1" s="1"/>
  <c r="S564" i="1" s="1"/>
  <c r="Q563" i="1"/>
  <c r="P563" i="1"/>
  <c r="R563" i="1" s="1"/>
  <c r="S563" i="1" s="1"/>
  <c r="Q562" i="1"/>
  <c r="P562" i="1"/>
  <c r="R562" i="1" s="1"/>
  <c r="S562" i="1" s="1"/>
  <c r="Q1381" i="1"/>
  <c r="R1381" i="1"/>
  <c r="S1381" i="1" s="1"/>
  <c r="Q1380" i="1"/>
  <c r="R1380" i="1"/>
  <c r="S1380" i="1" s="1"/>
  <c r="Q1379" i="1"/>
  <c r="R1379" i="1"/>
  <c r="S1379" i="1" s="1"/>
  <c r="Q1378" i="1"/>
  <c r="R1378" i="1"/>
  <c r="S1378" i="1" s="1"/>
  <c r="Q1377" i="1"/>
  <c r="R1377" i="1"/>
  <c r="S1377" i="1" s="1"/>
  <c r="Q1376" i="1"/>
  <c r="R1376" i="1"/>
  <c r="S1376" i="1" s="1"/>
  <c r="Q1375" i="1"/>
  <c r="R1375" i="1"/>
  <c r="S1375" i="1" s="1"/>
  <c r="Q1374" i="1"/>
  <c r="R1374" i="1"/>
  <c r="S1374" i="1" s="1"/>
  <c r="Q1373" i="1"/>
  <c r="R1373" i="1"/>
  <c r="S1373" i="1" s="1"/>
  <c r="S1372" i="1"/>
  <c r="Q1372" i="1"/>
  <c r="Q561" i="1"/>
  <c r="P561" i="1"/>
  <c r="R561" i="1" s="1"/>
  <c r="S561" i="1" s="1"/>
  <c r="Q560" i="1"/>
  <c r="P560" i="1"/>
  <c r="R560" i="1" s="1"/>
  <c r="S560" i="1" s="1"/>
  <c r="Q559" i="1"/>
  <c r="P559" i="1"/>
  <c r="R559" i="1" s="1"/>
  <c r="S559" i="1" s="1"/>
  <c r="Q558" i="1"/>
  <c r="P558" i="1"/>
  <c r="R558" i="1" s="1"/>
  <c r="S558" i="1" s="1"/>
  <c r="Q557" i="1"/>
  <c r="P557" i="1"/>
  <c r="R557" i="1" s="1"/>
  <c r="S557" i="1" s="1"/>
  <c r="Q556" i="1"/>
  <c r="P556" i="1"/>
  <c r="R556" i="1" s="1"/>
  <c r="S556" i="1" s="1"/>
  <c r="Q555" i="1"/>
  <c r="P555" i="1"/>
  <c r="R555" i="1" s="1"/>
  <c r="S555" i="1" s="1"/>
  <c r="Q554" i="1"/>
  <c r="P554" i="1"/>
  <c r="R554" i="1" s="1"/>
  <c r="S554" i="1" s="1"/>
  <c r="Q553" i="1"/>
  <c r="P553" i="1"/>
  <c r="R553" i="1" s="1"/>
  <c r="S553" i="1" s="1"/>
  <c r="Q1371" i="1"/>
  <c r="R1371" i="1"/>
  <c r="S1371" i="1" s="1"/>
  <c r="Q1370" i="1"/>
  <c r="R1370" i="1"/>
  <c r="S1370" i="1" s="1"/>
  <c r="Q1369" i="1"/>
  <c r="R1369" i="1"/>
  <c r="S1369" i="1" s="1"/>
  <c r="Q1368" i="1"/>
  <c r="R1368" i="1"/>
  <c r="S1368" i="1" s="1"/>
  <c r="Q1367" i="1"/>
  <c r="R1367" i="1"/>
  <c r="S1367" i="1" s="1"/>
  <c r="Q1366" i="1"/>
  <c r="R1366" i="1"/>
  <c r="S1366" i="1" s="1"/>
  <c r="Q1365" i="1"/>
  <c r="R1365" i="1"/>
  <c r="S1365" i="1" s="1"/>
  <c r="Q1364" i="1"/>
  <c r="R1364" i="1"/>
  <c r="S1364" i="1" s="1"/>
  <c r="Q552" i="1"/>
  <c r="P552" i="1"/>
  <c r="R552" i="1" s="1"/>
  <c r="S552" i="1" s="1"/>
  <c r="Q551" i="1"/>
  <c r="P551" i="1"/>
  <c r="R551" i="1" s="1"/>
  <c r="S551" i="1" s="1"/>
  <c r="Q550" i="1"/>
  <c r="P550" i="1"/>
  <c r="R550" i="1" s="1"/>
  <c r="S550" i="1" s="1"/>
  <c r="Q549" i="1"/>
  <c r="P549" i="1"/>
  <c r="R549" i="1" s="1"/>
  <c r="S549" i="1" s="1"/>
  <c r="Q548" i="1"/>
  <c r="P548" i="1"/>
  <c r="R548" i="1" s="1"/>
  <c r="S548" i="1" s="1"/>
  <c r="Q547" i="1"/>
  <c r="P547" i="1"/>
  <c r="R547" i="1" s="1"/>
  <c r="S547" i="1" s="1"/>
  <c r="Q546" i="1"/>
  <c r="P546" i="1"/>
  <c r="R546" i="1" s="1"/>
  <c r="S546" i="1" s="1"/>
  <c r="Q545" i="1"/>
  <c r="P545" i="1"/>
  <c r="R545" i="1" s="1"/>
  <c r="S545" i="1" s="1"/>
  <c r="Q544" i="1"/>
  <c r="P544" i="1"/>
  <c r="R544" i="1" s="1"/>
  <c r="S544" i="1" s="1"/>
  <c r="Q543" i="1"/>
  <c r="P543" i="1"/>
  <c r="R543" i="1" s="1"/>
  <c r="S543" i="1" s="1"/>
  <c r="Q542" i="1"/>
  <c r="P542" i="1"/>
  <c r="R542" i="1" s="1"/>
  <c r="S542" i="1" s="1"/>
  <c r="Q541" i="1"/>
  <c r="P541" i="1"/>
  <c r="R541" i="1" s="1"/>
  <c r="S541" i="1" s="1"/>
  <c r="Q540" i="1"/>
  <c r="P540" i="1"/>
  <c r="R540" i="1" s="1"/>
  <c r="S540" i="1" s="1"/>
  <c r="Q539" i="1"/>
  <c r="P539" i="1"/>
  <c r="R539" i="1" s="1"/>
  <c r="S539" i="1" s="1"/>
  <c r="Q538" i="1"/>
  <c r="P538" i="1"/>
  <c r="R538" i="1" s="1"/>
  <c r="S538" i="1" s="1"/>
  <c r="Q537" i="1"/>
  <c r="P537" i="1"/>
  <c r="R537" i="1" s="1"/>
  <c r="S537" i="1" s="1"/>
  <c r="Q536" i="1"/>
  <c r="P536" i="1"/>
  <c r="R536" i="1" s="1"/>
  <c r="S536" i="1" s="1"/>
  <c r="Q535" i="1"/>
  <c r="P535" i="1"/>
  <c r="R535" i="1" s="1"/>
  <c r="S535" i="1" s="1"/>
  <c r="Q534" i="1"/>
  <c r="P534" i="1"/>
  <c r="R534" i="1" s="1"/>
  <c r="S534" i="1" s="1"/>
  <c r="Q533" i="1"/>
  <c r="P533" i="1"/>
  <c r="R533" i="1" s="1"/>
  <c r="S533" i="1" s="1"/>
  <c r="Q532" i="1"/>
  <c r="P532" i="1"/>
  <c r="R532" i="1" s="1"/>
  <c r="S532" i="1" s="1"/>
  <c r="Q531" i="1"/>
  <c r="P531" i="1"/>
  <c r="R531" i="1" s="1"/>
  <c r="S531" i="1" s="1"/>
  <c r="Q530" i="1"/>
  <c r="P530" i="1"/>
  <c r="R530" i="1" s="1"/>
  <c r="S530" i="1" s="1"/>
  <c r="Q529" i="1"/>
  <c r="P529" i="1"/>
  <c r="R529" i="1" s="1"/>
  <c r="S529" i="1" s="1"/>
  <c r="Q528" i="1"/>
  <c r="P528" i="1"/>
  <c r="R528" i="1" s="1"/>
  <c r="S528" i="1" s="1"/>
  <c r="Q527" i="1"/>
  <c r="P527" i="1"/>
  <c r="R527" i="1" s="1"/>
  <c r="S527" i="1" s="1"/>
  <c r="Q526" i="1"/>
  <c r="P526" i="1"/>
  <c r="R526" i="1" s="1"/>
  <c r="S526" i="1" s="1"/>
  <c r="Q525" i="1"/>
  <c r="P525" i="1"/>
  <c r="R525" i="1" s="1"/>
  <c r="S525" i="1" s="1"/>
  <c r="Q524" i="1"/>
  <c r="P524" i="1"/>
  <c r="R524" i="1" s="1"/>
  <c r="S524" i="1" s="1"/>
  <c r="Q523" i="1"/>
  <c r="P523" i="1"/>
  <c r="R523" i="1" s="1"/>
  <c r="S523" i="1" s="1"/>
  <c r="Q522" i="1"/>
  <c r="P522" i="1"/>
  <c r="R522" i="1" s="1"/>
  <c r="S522" i="1" s="1"/>
  <c r="Q521" i="1"/>
  <c r="P521" i="1"/>
  <c r="R521" i="1" s="1"/>
  <c r="S521" i="1" s="1"/>
  <c r="Q520" i="1"/>
  <c r="P520" i="1"/>
  <c r="R520" i="1" s="1"/>
  <c r="S520" i="1" s="1"/>
  <c r="Q519" i="1"/>
  <c r="P519" i="1"/>
  <c r="R519" i="1" s="1"/>
  <c r="S519" i="1" s="1"/>
  <c r="Q518" i="1"/>
  <c r="P518" i="1"/>
  <c r="R518" i="1" s="1"/>
  <c r="S518" i="1" s="1"/>
  <c r="Q517" i="1"/>
  <c r="P517" i="1"/>
  <c r="R517" i="1" s="1"/>
  <c r="S517" i="1" s="1"/>
  <c r="Q516" i="1"/>
  <c r="P516" i="1"/>
  <c r="R516" i="1" s="1"/>
  <c r="S516" i="1" s="1"/>
  <c r="Q515" i="1"/>
  <c r="P515" i="1"/>
  <c r="R515" i="1" s="1"/>
  <c r="S515" i="1" s="1"/>
  <c r="Q514" i="1"/>
  <c r="P514" i="1"/>
  <c r="R514" i="1" s="1"/>
  <c r="S514" i="1" s="1"/>
  <c r="Q513" i="1"/>
  <c r="P513" i="1"/>
  <c r="R513" i="1" s="1"/>
  <c r="S513" i="1" s="1"/>
  <c r="Q512" i="1"/>
  <c r="P512" i="1"/>
  <c r="R512" i="1" s="1"/>
  <c r="S512" i="1" s="1"/>
  <c r="Q511" i="1"/>
  <c r="P511" i="1"/>
  <c r="R511" i="1" s="1"/>
  <c r="S511" i="1" s="1"/>
  <c r="Q510" i="1"/>
  <c r="P510" i="1"/>
  <c r="R510" i="1" s="1"/>
  <c r="S510" i="1" s="1"/>
  <c r="Q509" i="1"/>
  <c r="P509" i="1"/>
  <c r="R509" i="1" s="1"/>
  <c r="S509" i="1" s="1"/>
  <c r="Q508" i="1"/>
  <c r="P508" i="1"/>
  <c r="R508" i="1" s="1"/>
  <c r="S508" i="1" s="1"/>
  <c r="Q507" i="1"/>
  <c r="P507" i="1"/>
  <c r="R507" i="1" s="1"/>
  <c r="S507" i="1" s="1"/>
  <c r="Q506" i="1"/>
  <c r="P506" i="1"/>
  <c r="R506" i="1" s="1"/>
  <c r="S506" i="1" s="1"/>
  <c r="Q505" i="1"/>
  <c r="P505" i="1"/>
  <c r="R505" i="1" s="1"/>
  <c r="S505" i="1" s="1"/>
  <c r="Q504" i="1"/>
  <c r="P504" i="1"/>
  <c r="R504" i="1" s="1"/>
  <c r="S504" i="1" s="1"/>
  <c r="Q503" i="1"/>
  <c r="P503" i="1"/>
  <c r="R503" i="1" s="1"/>
  <c r="S503" i="1" s="1"/>
  <c r="Q502" i="1"/>
  <c r="P502" i="1"/>
  <c r="R502" i="1" s="1"/>
  <c r="S502" i="1" s="1"/>
  <c r="Q501" i="1"/>
  <c r="P501" i="1"/>
  <c r="R501" i="1" s="1"/>
  <c r="S501" i="1" s="1"/>
  <c r="Q500" i="1"/>
  <c r="P500" i="1"/>
  <c r="R500" i="1" s="1"/>
  <c r="S500" i="1" s="1"/>
  <c r="Q499" i="1"/>
  <c r="P499" i="1"/>
  <c r="R499" i="1" s="1"/>
  <c r="S499" i="1" s="1"/>
  <c r="Q498" i="1"/>
  <c r="P498" i="1"/>
  <c r="R498" i="1" s="1"/>
  <c r="S498" i="1" s="1"/>
  <c r="Q497" i="1"/>
  <c r="P497" i="1"/>
  <c r="R497" i="1" s="1"/>
  <c r="S497" i="1" s="1"/>
  <c r="Q496" i="1"/>
  <c r="P496" i="1"/>
  <c r="R496" i="1" s="1"/>
  <c r="S496" i="1" s="1"/>
  <c r="Q495" i="1"/>
  <c r="P495" i="1"/>
  <c r="R495" i="1" s="1"/>
  <c r="S495" i="1" s="1"/>
  <c r="Q494" i="1"/>
  <c r="P494" i="1"/>
  <c r="R494" i="1" s="1"/>
  <c r="S494" i="1" s="1"/>
  <c r="Q493" i="1"/>
  <c r="P493" i="1"/>
  <c r="R493" i="1" s="1"/>
  <c r="S493" i="1" s="1"/>
  <c r="Q492" i="1"/>
  <c r="P492" i="1"/>
  <c r="R492" i="1" s="1"/>
  <c r="S492" i="1" s="1"/>
  <c r="Q491" i="1"/>
  <c r="P491" i="1"/>
  <c r="R491" i="1" s="1"/>
  <c r="S491" i="1" s="1"/>
  <c r="Q490" i="1"/>
  <c r="P490" i="1"/>
  <c r="R490" i="1" s="1"/>
  <c r="S490" i="1" s="1"/>
  <c r="Q489" i="1"/>
  <c r="P489" i="1"/>
  <c r="R489" i="1" s="1"/>
  <c r="S489" i="1" s="1"/>
  <c r="Q488" i="1"/>
  <c r="P488" i="1"/>
  <c r="Q487" i="1"/>
  <c r="P487" i="1"/>
  <c r="R487" i="1" s="1"/>
  <c r="S487" i="1" s="1"/>
  <c r="Q486" i="1"/>
  <c r="P486" i="1"/>
  <c r="R486" i="1" s="1"/>
  <c r="S486" i="1" s="1"/>
  <c r="Q485" i="1"/>
  <c r="P485" i="1"/>
  <c r="R485" i="1" s="1"/>
  <c r="S485" i="1" s="1"/>
  <c r="Q484" i="1"/>
  <c r="P484" i="1"/>
  <c r="R484" i="1" s="1"/>
  <c r="S484" i="1" s="1"/>
  <c r="Q483" i="1"/>
  <c r="P483" i="1"/>
  <c r="R483" i="1" s="1"/>
  <c r="S483" i="1" s="1"/>
  <c r="Q482" i="1"/>
  <c r="P482" i="1"/>
  <c r="R482" i="1" s="1"/>
  <c r="S482" i="1" s="1"/>
  <c r="Q481" i="1"/>
  <c r="P481" i="1"/>
  <c r="R481" i="1" s="1"/>
  <c r="S481" i="1" s="1"/>
  <c r="Q480" i="1"/>
  <c r="P480" i="1"/>
  <c r="R480" i="1" s="1"/>
  <c r="S480" i="1" s="1"/>
  <c r="Q479" i="1"/>
  <c r="P479" i="1"/>
  <c r="R479" i="1" s="1"/>
  <c r="S479" i="1" s="1"/>
  <c r="Q478" i="1"/>
  <c r="P478" i="1"/>
  <c r="R478" i="1" s="1"/>
  <c r="S478" i="1" s="1"/>
  <c r="Q477" i="1"/>
  <c r="Q476" i="1"/>
  <c r="Q475" i="1"/>
  <c r="P475" i="1"/>
  <c r="Q474" i="1"/>
  <c r="P474" i="1"/>
  <c r="R474" i="1" s="1"/>
  <c r="S474" i="1" s="1"/>
  <c r="Q473" i="1"/>
  <c r="P473" i="1"/>
  <c r="Q472" i="1"/>
  <c r="P472" i="1"/>
  <c r="Q471" i="1"/>
  <c r="P471" i="1"/>
  <c r="Q470" i="1"/>
  <c r="P470" i="1"/>
  <c r="R470" i="1" s="1"/>
  <c r="S470" i="1" s="1"/>
  <c r="Q469" i="1"/>
  <c r="P469" i="1"/>
  <c r="R469" i="1" s="1"/>
  <c r="S469" i="1" s="1"/>
  <c r="Q468" i="1"/>
  <c r="P468" i="1"/>
  <c r="R468" i="1" s="1"/>
  <c r="S468" i="1" s="1"/>
  <c r="Q467" i="1"/>
  <c r="P467" i="1"/>
  <c r="R467" i="1" s="1"/>
  <c r="S467" i="1" s="1"/>
  <c r="Q466" i="1"/>
  <c r="P466" i="1"/>
  <c r="R466" i="1" s="1"/>
  <c r="S466" i="1" s="1"/>
  <c r="Q465" i="1"/>
  <c r="P465" i="1"/>
  <c r="R465" i="1" s="1"/>
  <c r="S465" i="1" s="1"/>
  <c r="Q464" i="1"/>
  <c r="P464" i="1"/>
  <c r="R464" i="1" s="1"/>
  <c r="S464" i="1" s="1"/>
  <c r="Q463" i="1"/>
  <c r="P463" i="1"/>
  <c r="R463" i="1" s="1"/>
  <c r="S463" i="1" s="1"/>
  <c r="Q462" i="1"/>
  <c r="P462" i="1"/>
  <c r="R462" i="1" s="1"/>
  <c r="S462" i="1" s="1"/>
  <c r="Q461" i="1"/>
  <c r="P461" i="1"/>
  <c r="R461" i="1" s="1"/>
  <c r="S461" i="1" s="1"/>
  <c r="Q460" i="1"/>
  <c r="P460" i="1"/>
  <c r="R460" i="1" s="1"/>
  <c r="S460" i="1" s="1"/>
  <c r="Q459" i="1"/>
  <c r="P459" i="1"/>
  <c r="R459" i="1" s="1"/>
  <c r="S459" i="1" s="1"/>
  <c r="Q458" i="1"/>
  <c r="P458" i="1"/>
  <c r="R458" i="1" s="1"/>
  <c r="S458" i="1" s="1"/>
  <c r="Q457" i="1"/>
  <c r="P457" i="1"/>
  <c r="R457" i="1" s="1"/>
  <c r="S457" i="1" s="1"/>
  <c r="Q456" i="1"/>
  <c r="P456" i="1"/>
  <c r="R456" i="1" s="1"/>
  <c r="S456" i="1" s="1"/>
  <c r="Q455" i="1"/>
  <c r="P455" i="1"/>
  <c r="R455" i="1" s="1"/>
  <c r="S455" i="1" s="1"/>
  <c r="Q454" i="1"/>
  <c r="P454" i="1"/>
  <c r="R454" i="1" s="1"/>
  <c r="S454" i="1" s="1"/>
  <c r="Q453" i="1"/>
  <c r="P453" i="1"/>
  <c r="R453" i="1" s="1"/>
  <c r="S453" i="1" s="1"/>
  <c r="Q452" i="1"/>
  <c r="P452" i="1"/>
  <c r="Q451" i="1"/>
  <c r="P451" i="1"/>
  <c r="Q450" i="1"/>
  <c r="P450" i="1"/>
  <c r="Q449" i="1"/>
  <c r="P449" i="1"/>
  <c r="R449" i="1" s="1"/>
  <c r="S449" i="1" s="1"/>
  <c r="Q448" i="1"/>
  <c r="P448" i="1"/>
  <c r="R448" i="1" s="1"/>
  <c r="S448" i="1" s="1"/>
  <c r="Q447" i="1"/>
  <c r="P447" i="1"/>
  <c r="R447" i="1" s="1"/>
  <c r="S447" i="1" s="1"/>
  <c r="Q446" i="1"/>
  <c r="P446" i="1"/>
  <c r="R446" i="1" s="1"/>
  <c r="S446" i="1" s="1"/>
  <c r="Q445" i="1"/>
  <c r="P445" i="1"/>
  <c r="R445" i="1" s="1"/>
  <c r="S445" i="1" s="1"/>
  <c r="Q444" i="1"/>
  <c r="P444" i="1"/>
  <c r="R444" i="1" s="1"/>
  <c r="S444" i="1" s="1"/>
  <c r="Q443" i="1"/>
  <c r="P443" i="1"/>
  <c r="R443" i="1" s="1"/>
  <c r="S443" i="1" s="1"/>
  <c r="Q442" i="1"/>
  <c r="P442" i="1"/>
  <c r="Q441" i="1"/>
  <c r="P441" i="1"/>
  <c r="Q440" i="1"/>
  <c r="P440" i="1"/>
  <c r="Q439" i="1"/>
  <c r="P439" i="1"/>
  <c r="R439" i="1" s="1"/>
  <c r="S439" i="1" s="1"/>
  <c r="Q438" i="1"/>
  <c r="P438" i="1"/>
  <c r="R438" i="1" s="1"/>
  <c r="S438" i="1" s="1"/>
  <c r="Q437" i="1"/>
  <c r="P437" i="1"/>
  <c r="Q436" i="1"/>
  <c r="P436" i="1"/>
  <c r="Q435" i="1"/>
  <c r="P435" i="1"/>
  <c r="R435" i="1" s="1"/>
  <c r="S435" i="1" s="1"/>
  <c r="Q434" i="1"/>
  <c r="P434" i="1"/>
  <c r="R434" i="1" s="1"/>
  <c r="S434" i="1" s="1"/>
  <c r="Q433" i="1"/>
  <c r="P433" i="1"/>
  <c r="R433" i="1" s="1"/>
  <c r="S433" i="1" s="1"/>
  <c r="Q432" i="1"/>
  <c r="P432" i="1"/>
  <c r="R432" i="1" s="1"/>
  <c r="S432" i="1" s="1"/>
  <c r="Q431" i="1"/>
  <c r="P431" i="1"/>
  <c r="R431" i="1" s="1"/>
  <c r="S431" i="1" s="1"/>
  <c r="Q430" i="1"/>
  <c r="P430" i="1"/>
  <c r="R430" i="1" s="1"/>
  <c r="S430" i="1" s="1"/>
  <c r="Q429" i="1"/>
  <c r="P429" i="1"/>
  <c r="R429" i="1" s="1"/>
  <c r="S429" i="1" s="1"/>
  <c r="Q428" i="1"/>
  <c r="P428" i="1"/>
  <c r="R428" i="1" s="1"/>
  <c r="S428" i="1" s="1"/>
  <c r="Q427" i="1"/>
  <c r="P427" i="1"/>
  <c r="R427" i="1" s="1"/>
  <c r="S427" i="1" s="1"/>
  <c r="Q426" i="1"/>
  <c r="P426" i="1"/>
  <c r="R426" i="1" s="1"/>
  <c r="S426" i="1" s="1"/>
  <c r="Q425" i="1"/>
  <c r="P425" i="1"/>
  <c r="R425" i="1" s="1"/>
  <c r="S425" i="1" s="1"/>
  <c r="Q424" i="1"/>
  <c r="P424" i="1"/>
  <c r="R424" i="1" s="1"/>
  <c r="S424" i="1" s="1"/>
  <c r="Q423" i="1"/>
  <c r="P423" i="1"/>
  <c r="R423" i="1" s="1"/>
  <c r="S423" i="1" s="1"/>
  <c r="Q422" i="1"/>
  <c r="P422" i="1"/>
  <c r="R422" i="1" s="1"/>
  <c r="S422" i="1" s="1"/>
  <c r="Q421" i="1"/>
  <c r="P421" i="1"/>
  <c r="R421" i="1" s="1"/>
  <c r="S421" i="1" s="1"/>
  <c r="Q420" i="1"/>
  <c r="P420" i="1"/>
  <c r="R420" i="1" s="1"/>
  <c r="S420" i="1" s="1"/>
  <c r="Q419" i="1"/>
  <c r="P419" i="1"/>
  <c r="R419" i="1" s="1"/>
  <c r="S419" i="1" s="1"/>
  <c r="Q418" i="1"/>
  <c r="P418" i="1"/>
  <c r="Q417" i="1"/>
  <c r="P417" i="1"/>
  <c r="R417" i="1" s="1"/>
  <c r="S417" i="1" s="1"/>
  <c r="Q416" i="1"/>
  <c r="P416" i="1"/>
  <c r="R416" i="1" s="1"/>
  <c r="S416" i="1" s="1"/>
  <c r="Q415" i="1"/>
  <c r="P415" i="1"/>
  <c r="R415" i="1" s="1"/>
  <c r="S415" i="1" s="1"/>
  <c r="Q414" i="1"/>
  <c r="P414" i="1"/>
  <c r="R414" i="1" s="1"/>
  <c r="S414" i="1" s="1"/>
  <c r="Q413" i="1"/>
  <c r="P413" i="1"/>
  <c r="R413" i="1" s="1"/>
  <c r="S413" i="1" s="1"/>
  <c r="Q412" i="1"/>
  <c r="P412" i="1"/>
  <c r="R412" i="1" s="1"/>
  <c r="S412" i="1" s="1"/>
  <c r="Q411" i="1"/>
  <c r="P411" i="1"/>
  <c r="R411" i="1" s="1"/>
  <c r="S411" i="1" s="1"/>
  <c r="Q410" i="1"/>
  <c r="P410" i="1"/>
  <c r="R410" i="1" s="1"/>
  <c r="S410" i="1" s="1"/>
  <c r="Q409" i="1"/>
  <c r="P409" i="1"/>
  <c r="R409" i="1" s="1"/>
  <c r="S409" i="1" s="1"/>
  <c r="Q408" i="1"/>
  <c r="P408" i="1"/>
  <c r="R408" i="1" s="1"/>
  <c r="S408" i="1" s="1"/>
  <c r="Q407" i="1"/>
  <c r="P407" i="1"/>
  <c r="R407" i="1" s="1"/>
  <c r="S407" i="1" s="1"/>
  <c r="Q406" i="1"/>
  <c r="P406" i="1"/>
  <c r="R406" i="1" s="1"/>
  <c r="S406" i="1" s="1"/>
  <c r="Q405" i="1"/>
  <c r="P405" i="1"/>
  <c r="R405" i="1" s="1"/>
  <c r="S405" i="1" s="1"/>
  <c r="Q404" i="1"/>
  <c r="P404" i="1"/>
  <c r="R404" i="1" s="1"/>
  <c r="S404" i="1" s="1"/>
  <c r="Q403" i="1"/>
  <c r="P403" i="1"/>
  <c r="R403" i="1" s="1"/>
  <c r="S403" i="1" s="1"/>
  <c r="Q402" i="1"/>
  <c r="P402" i="1"/>
  <c r="R402" i="1" s="1"/>
  <c r="S402" i="1" s="1"/>
  <c r="Q401" i="1"/>
  <c r="P401" i="1"/>
  <c r="R401" i="1" s="1"/>
  <c r="S401" i="1" s="1"/>
  <c r="Q400" i="1"/>
  <c r="P400" i="1"/>
  <c r="R400" i="1" s="1"/>
  <c r="S400" i="1" s="1"/>
  <c r="Q399" i="1"/>
  <c r="P399" i="1"/>
  <c r="R399" i="1" s="1"/>
  <c r="S399" i="1" s="1"/>
  <c r="Q398" i="1"/>
  <c r="P398" i="1"/>
  <c r="Q397" i="1"/>
  <c r="P397" i="1"/>
  <c r="R397" i="1" s="1"/>
  <c r="S397" i="1" s="1"/>
  <c r="Q396" i="1"/>
  <c r="P396" i="1"/>
  <c r="R396" i="1" s="1"/>
  <c r="S396" i="1" s="1"/>
  <c r="Q395" i="1"/>
  <c r="P395" i="1"/>
  <c r="R395" i="1" s="1"/>
  <c r="S395" i="1" s="1"/>
  <c r="Q394" i="1"/>
  <c r="P394" i="1"/>
  <c r="R394" i="1" s="1"/>
  <c r="S394" i="1" s="1"/>
  <c r="Q393" i="1"/>
  <c r="P393" i="1"/>
  <c r="R393" i="1" s="1"/>
  <c r="S393" i="1" s="1"/>
  <c r="Q392" i="1"/>
  <c r="P392" i="1"/>
  <c r="R392" i="1" s="1"/>
  <c r="S392" i="1" s="1"/>
  <c r="Q391" i="1"/>
  <c r="P391" i="1"/>
  <c r="Q390" i="1"/>
  <c r="P390" i="1"/>
  <c r="Q389" i="1"/>
  <c r="P389" i="1"/>
  <c r="Q388" i="1"/>
  <c r="P388" i="1"/>
  <c r="Q387" i="1"/>
  <c r="P387" i="1"/>
  <c r="Q386" i="1"/>
  <c r="P386" i="1"/>
  <c r="Q385" i="1"/>
  <c r="P385" i="1"/>
  <c r="Q384" i="1"/>
  <c r="P384" i="1"/>
  <c r="R384" i="1" s="1"/>
  <c r="S384" i="1" s="1"/>
  <c r="Q383" i="1"/>
  <c r="Q382" i="1"/>
  <c r="P382" i="1"/>
  <c r="Q381" i="1"/>
  <c r="P381" i="1"/>
  <c r="Q380" i="1"/>
  <c r="P380" i="1"/>
  <c r="Q379" i="1"/>
  <c r="P379" i="1"/>
  <c r="Q378" i="1"/>
  <c r="P378" i="1"/>
  <c r="Q377" i="1"/>
  <c r="P377" i="1"/>
  <c r="Q376" i="1"/>
  <c r="P376" i="1"/>
  <c r="Q375" i="1"/>
  <c r="P375" i="1"/>
  <c r="R375" i="1" s="1"/>
  <c r="S375" i="1" s="1"/>
  <c r="Q374" i="1"/>
  <c r="P374" i="1"/>
  <c r="Q373" i="1"/>
  <c r="Q372" i="1"/>
  <c r="Q371" i="1"/>
  <c r="P371" i="1"/>
  <c r="R371" i="1" s="1"/>
  <c r="S371" i="1" s="1"/>
  <c r="Q370" i="1"/>
  <c r="P370" i="1"/>
  <c r="R370" i="1" s="1"/>
  <c r="S370" i="1" s="1"/>
  <c r="Q369" i="1"/>
  <c r="P369" i="1"/>
  <c r="R369" i="1" s="1"/>
  <c r="S369" i="1" s="1"/>
  <c r="Q368" i="1"/>
  <c r="P368" i="1"/>
  <c r="R368" i="1" s="1"/>
  <c r="S368" i="1" s="1"/>
  <c r="Q367" i="1"/>
  <c r="P367" i="1"/>
  <c r="R367" i="1" s="1"/>
  <c r="S367" i="1" s="1"/>
  <c r="Q366" i="1"/>
  <c r="P366" i="1"/>
  <c r="Q365" i="1"/>
  <c r="P365" i="1"/>
  <c r="Q364" i="1"/>
  <c r="P364" i="1"/>
  <c r="R364" i="1" s="1"/>
  <c r="S364" i="1" s="1"/>
  <c r="Q363" i="1"/>
  <c r="P363" i="1"/>
  <c r="R363" i="1" s="1"/>
  <c r="S363" i="1" s="1"/>
  <c r="Q362" i="1"/>
  <c r="P362" i="1"/>
  <c r="R362" i="1" s="1"/>
  <c r="S362" i="1" s="1"/>
  <c r="Q361" i="1"/>
  <c r="P361" i="1"/>
  <c r="R361" i="1" s="1"/>
  <c r="S361" i="1" s="1"/>
  <c r="Q360" i="1"/>
  <c r="P360" i="1"/>
  <c r="R360" i="1" s="1"/>
  <c r="S360" i="1" s="1"/>
  <c r="Q359" i="1"/>
  <c r="P359" i="1"/>
  <c r="R359" i="1" s="1"/>
  <c r="S359" i="1" s="1"/>
  <c r="Q358" i="1"/>
  <c r="P358" i="1"/>
  <c r="R358" i="1" s="1"/>
  <c r="S358" i="1" s="1"/>
  <c r="Q357" i="1"/>
  <c r="P357" i="1"/>
  <c r="R357" i="1" s="1"/>
  <c r="S357" i="1" s="1"/>
  <c r="Q356" i="1"/>
  <c r="P356" i="1"/>
  <c r="R356" i="1" s="1"/>
  <c r="S356" i="1" s="1"/>
  <c r="Q355" i="1"/>
  <c r="P355" i="1"/>
  <c r="R355" i="1" s="1"/>
  <c r="S355" i="1" s="1"/>
  <c r="Q354" i="1"/>
  <c r="P354" i="1"/>
  <c r="R354" i="1" s="1"/>
  <c r="S354" i="1" s="1"/>
  <c r="Q353" i="1"/>
  <c r="P353" i="1"/>
  <c r="R353" i="1" s="1"/>
  <c r="S353" i="1" s="1"/>
  <c r="Q349" i="1"/>
  <c r="P349" i="1"/>
  <c r="R349" i="1" s="1"/>
  <c r="S349" i="1" s="1"/>
  <c r="Q348" i="1"/>
  <c r="P348" i="1"/>
  <c r="R348" i="1" s="1"/>
  <c r="S348" i="1" s="1"/>
  <c r="Q347" i="1"/>
  <c r="P347" i="1"/>
  <c r="Q346" i="1"/>
  <c r="P346" i="1"/>
  <c r="R346" i="1" s="1"/>
  <c r="S346" i="1" s="1"/>
  <c r="Q345" i="1"/>
  <c r="P345" i="1"/>
  <c r="R345" i="1" s="1"/>
  <c r="S345" i="1" s="1"/>
  <c r="Q344" i="1"/>
  <c r="P344" i="1"/>
  <c r="R344" i="1" s="1"/>
  <c r="S344" i="1" s="1"/>
  <c r="Q343" i="1"/>
  <c r="P343" i="1"/>
  <c r="R343" i="1" s="1"/>
  <c r="S343" i="1" s="1"/>
  <c r="Q342" i="1"/>
  <c r="P342" i="1"/>
  <c r="R342" i="1" s="1"/>
  <c r="S342" i="1" s="1"/>
  <c r="Q341" i="1"/>
  <c r="P341" i="1"/>
  <c r="R341" i="1" s="1"/>
  <c r="S341" i="1" s="1"/>
  <c r="Q340" i="1"/>
  <c r="P340" i="1"/>
  <c r="Q339" i="1"/>
  <c r="P339" i="1"/>
  <c r="R339" i="1" s="1"/>
  <c r="S339" i="1" s="1"/>
  <c r="Q338" i="1"/>
  <c r="P338" i="1"/>
  <c r="R338" i="1" s="1"/>
  <c r="S338" i="1" s="1"/>
  <c r="Q337" i="1"/>
  <c r="P337" i="1"/>
  <c r="R337" i="1" s="1"/>
  <c r="S337" i="1" s="1"/>
  <c r="Q336" i="1"/>
  <c r="P336" i="1"/>
  <c r="R336" i="1" s="1"/>
  <c r="S336" i="1" s="1"/>
  <c r="Q335" i="1"/>
  <c r="P335" i="1"/>
  <c r="R335" i="1" s="1"/>
  <c r="S335" i="1" s="1"/>
  <c r="Q334" i="1"/>
  <c r="P334" i="1"/>
  <c r="R334" i="1" s="1"/>
  <c r="S334" i="1" s="1"/>
  <c r="Q333" i="1"/>
  <c r="P333" i="1"/>
  <c r="R333" i="1" s="1"/>
  <c r="S333" i="1" s="1"/>
  <c r="Q332" i="1"/>
  <c r="P332" i="1"/>
  <c r="R332" i="1" s="1"/>
  <c r="S332" i="1" s="1"/>
  <c r="Q331" i="1"/>
  <c r="P331" i="1"/>
  <c r="R331" i="1" s="1"/>
  <c r="S331" i="1" s="1"/>
  <c r="Q330" i="1"/>
  <c r="P330" i="1"/>
  <c r="R330" i="1" s="1"/>
  <c r="S330" i="1" s="1"/>
  <c r="Q329" i="1"/>
  <c r="P329" i="1"/>
  <c r="R329" i="1" s="1"/>
  <c r="S329" i="1" s="1"/>
  <c r="Q328" i="1"/>
  <c r="P328" i="1"/>
  <c r="R328" i="1" s="1"/>
  <c r="S328" i="1" s="1"/>
  <c r="Q327" i="1"/>
  <c r="P327" i="1"/>
  <c r="R327" i="1" s="1"/>
  <c r="S327" i="1" s="1"/>
  <c r="Q326" i="1"/>
  <c r="P326" i="1"/>
  <c r="R326" i="1" s="1"/>
  <c r="S326" i="1" s="1"/>
  <c r="Q325" i="1"/>
  <c r="P325" i="1"/>
  <c r="R325" i="1" s="1"/>
  <c r="S325" i="1" s="1"/>
  <c r="Q324" i="1"/>
  <c r="P324" i="1"/>
  <c r="R324" i="1" s="1"/>
  <c r="S324" i="1" s="1"/>
  <c r="Q323" i="1"/>
  <c r="P323" i="1"/>
  <c r="R323" i="1" s="1"/>
  <c r="S323" i="1" s="1"/>
  <c r="Q322" i="1"/>
  <c r="P322" i="1"/>
  <c r="R322" i="1" s="1"/>
  <c r="S322" i="1" s="1"/>
  <c r="Q321" i="1"/>
  <c r="P321" i="1"/>
  <c r="R321" i="1" s="1"/>
  <c r="S321" i="1" s="1"/>
  <c r="Q320" i="1"/>
  <c r="P320" i="1"/>
  <c r="R320" i="1" s="1"/>
  <c r="S320" i="1" s="1"/>
  <c r="Q319" i="1"/>
  <c r="P319" i="1"/>
  <c r="R319" i="1" s="1"/>
  <c r="S319" i="1" s="1"/>
  <c r="Q318" i="1"/>
  <c r="P318" i="1"/>
  <c r="R318" i="1" s="1"/>
  <c r="S318" i="1" s="1"/>
  <c r="Q317" i="1"/>
  <c r="P317" i="1"/>
  <c r="R317" i="1" s="1"/>
  <c r="S317" i="1" s="1"/>
  <c r="Q316" i="1"/>
  <c r="P316" i="1"/>
  <c r="R316" i="1" s="1"/>
  <c r="S316" i="1" s="1"/>
  <c r="Q315" i="1"/>
  <c r="P315" i="1"/>
  <c r="R315" i="1" s="1"/>
  <c r="S315" i="1" s="1"/>
  <c r="Q314" i="1"/>
  <c r="P314" i="1"/>
  <c r="R314" i="1" s="1"/>
  <c r="S314" i="1" s="1"/>
  <c r="Q313" i="1"/>
  <c r="P313" i="1"/>
  <c r="R313" i="1" s="1"/>
  <c r="S313" i="1" s="1"/>
  <c r="Q312" i="1"/>
  <c r="P312" i="1"/>
  <c r="R312" i="1" s="1"/>
  <c r="S312" i="1" s="1"/>
  <c r="Q311" i="1"/>
  <c r="P311" i="1"/>
  <c r="R311" i="1" s="1"/>
  <c r="S311" i="1" s="1"/>
  <c r="Q310" i="1"/>
  <c r="P310" i="1"/>
  <c r="R310" i="1" s="1"/>
  <c r="S310" i="1" s="1"/>
  <c r="Q309" i="1"/>
  <c r="P309" i="1"/>
  <c r="R309" i="1" s="1"/>
  <c r="S309" i="1" s="1"/>
  <c r="Q308" i="1"/>
  <c r="P308" i="1"/>
  <c r="R308" i="1" s="1"/>
  <c r="S308" i="1" s="1"/>
  <c r="Q307" i="1"/>
  <c r="P307" i="1"/>
  <c r="R307" i="1" s="1"/>
  <c r="S307" i="1" s="1"/>
  <c r="Q306" i="1"/>
  <c r="P306" i="1"/>
  <c r="R306" i="1" s="1"/>
  <c r="S306" i="1" s="1"/>
  <c r="Q305" i="1"/>
  <c r="P305" i="1"/>
  <c r="R305" i="1" s="1"/>
  <c r="S305" i="1" s="1"/>
  <c r="Q304" i="1"/>
  <c r="P304" i="1"/>
  <c r="R304" i="1" s="1"/>
  <c r="S304" i="1" s="1"/>
  <c r="Q303" i="1"/>
  <c r="P303" i="1"/>
  <c r="R303" i="1" s="1"/>
  <c r="S303" i="1" s="1"/>
  <c r="Q302" i="1"/>
  <c r="P302" i="1"/>
  <c r="R302" i="1" s="1"/>
  <c r="S302" i="1" s="1"/>
  <c r="Q301" i="1"/>
  <c r="P301" i="1"/>
  <c r="R301" i="1" s="1"/>
  <c r="S301" i="1" s="1"/>
  <c r="Q300" i="1"/>
  <c r="P300" i="1"/>
  <c r="R300" i="1" s="1"/>
  <c r="S300" i="1" s="1"/>
  <c r="Q299" i="1"/>
  <c r="P299" i="1"/>
  <c r="R299" i="1" s="1"/>
  <c r="S299" i="1" s="1"/>
  <c r="Q298" i="1"/>
  <c r="P298" i="1"/>
  <c r="R298" i="1" s="1"/>
  <c r="S298" i="1" s="1"/>
  <c r="Q297" i="1"/>
  <c r="P297" i="1"/>
  <c r="R297" i="1" s="1"/>
  <c r="S297" i="1" s="1"/>
  <c r="Q296" i="1"/>
  <c r="P296" i="1"/>
  <c r="R296" i="1" s="1"/>
  <c r="S296" i="1" s="1"/>
  <c r="Q295" i="1"/>
  <c r="P295" i="1"/>
  <c r="R295" i="1" s="1"/>
  <c r="S295" i="1" s="1"/>
  <c r="Q294" i="1"/>
  <c r="P294" i="1"/>
  <c r="R294" i="1" s="1"/>
  <c r="S294" i="1" s="1"/>
  <c r="Q293" i="1"/>
  <c r="P293" i="1"/>
  <c r="R293" i="1" s="1"/>
  <c r="S293" i="1" s="1"/>
  <c r="Q292" i="1"/>
  <c r="P292" i="1"/>
  <c r="R292" i="1" s="1"/>
  <c r="S292" i="1" s="1"/>
  <c r="Q291" i="1"/>
  <c r="P291" i="1"/>
  <c r="R291" i="1" s="1"/>
  <c r="S291" i="1" s="1"/>
  <c r="Q290" i="1"/>
  <c r="P290" i="1"/>
  <c r="R290" i="1" s="1"/>
  <c r="S290" i="1" s="1"/>
  <c r="Q289" i="1"/>
  <c r="P289" i="1"/>
  <c r="R289" i="1" s="1"/>
  <c r="S289" i="1" s="1"/>
  <c r="Q288" i="1"/>
  <c r="P288" i="1"/>
  <c r="R288" i="1" s="1"/>
  <c r="S288" i="1" s="1"/>
  <c r="Q287" i="1"/>
  <c r="P287" i="1"/>
  <c r="R287" i="1" s="1"/>
  <c r="S287" i="1" s="1"/>
  <c r="Q286" i="1"/>
  <c r="P286" i="1"/>
  <c r="R286" i="1" s="1"/>
  <c r="S286" i="1" s="1"/>
  <c r="Q285" i="1"/>
  <c r="P285" i="1"/>
  <c r="R285" i="1" s="1"/>
  <c r="S285" i="1" s="1"/>
  <c r="Q284" i="1"/>
  <c r="P284" i="1"/>
  <c r="R284" i="1" s="1"/>
  <c r="S284" i="1" s="1"/>
  <c r="Q283" i="1"/>
  <c r="P283" i="1"/>
  <c r="R283" i="1" s="1"/>
  <c r="S283" i="1" s="1"/>
  <c r="Q282" i="1"/>
  <c r="P282" i="1"/>
  <c r="R282" i="1" s="1"/>
  <c r="S282" i="1" s="1"/>
  <c r="Q281" i="1"/>
  <c r="P281" i="1"/>
  <c r="R281" i="1" s="1"/>
  <c r="S281" i="1" s="1"/>
  <c r="Q280" i="1"/>
  <c r="P280" i="1"/>
  <c r="R280" i="1" s="1"/>
  <c r="S280" i="1" s="1"/>
  <c r="Q279" i="1"/>
  <c r="P279" i="1"/>
  <c r="R279" i="1" s="1"/>
  <c r="S279" i="1" s="1"/>
  <c r="Q278" i="1"/>
  <c r="P278" i="1"/>
  <c r="R278" i="1" s="1"/>
  <c r="S278" i="1" s="1"/>
  <c r="Q277" i="1"/>
  <c r="P277" i="1"/>
  <c r="R277" i="1" s="1"/>
  <c r="S277" i="1" s="1"/>
  <c r="Q276" i="1"/>
  <c r="P276" i="1"/>
  <c r="R276" i="1" s="1"/>
  <c r="S276" i="1" s="1"/>
  <c r="Q275" i="1"/>
  <c r="P275" i="1"/>
  <c r="R275" i="1" s="1"/>
  <c r="S275" i="1" s="1"/>
  <c r="Q274" i="1"/>
  <c r="P274" i="1"/>
  <c r="R274" i="1" s="1"/>
  <c r="S274" i="1" s="1"/>
  <c r="Q273" i="1"/>
  <c r="P273" i="1"/>
  <c r="R273" i="1" s="1"/>
  <c r="S273" i="1" s="1"/>
  <c r="Q272" i="1"/>
  <c r="P272" i="1"/>
  <c r="R272" i="1" s="1"/>
  <c r="S272" i="1" s="1"/>
  <c r="Q271" i="1"/>
  <c r="P271" i="1"/>
  <c r="R271" i="1" s="1"/>
  <c r="S271" i="1" s="1"/>
  <c r="Q270" i="1"/>
  <c r="P270" i="1"/>
  <c r="R270" i="1" s="1"/>
  <c r="S270" i="1" s="1"/>
  <c r="Q269" i="1"/>
  <c r="P269" i="1"/>
  <c r="R269" i="1" s="1"/>
  <c r="S269" i="1" s="1"/>
  <c r="Q268" i="1"/>
  <c r="P268" i="1"/>
  <c r="R268" i="1" s="1"/>
  <c r="S268" i="1" s="1"/>
  <c r="Q267" i="1"/>
  <c r="P267" i="1"/>
  <c r="R267" i="1" s="1"/>
  <c r="S267" i="1" s="1"/>
  <c r="Q266" i="1"/>
  <c r="P266" i="1"/>
  <c r="R266" i="1" s="1"/>
  <c r="S266" i="1" s="1"/>
  <c r="Q265" i="1"/>
  <c r="P265" i="1"/>
  <c r="R265" i="1" s="1"/>
  <c r="S265" i="1" s="1"/>
  <c r="Q264" i="1"/>
  <c r="P264" i="1"/>
  <c r="R264" i="1" s="1"/>
  <c r="S264" i="1" s="1"/>
  <c r="Q263" i="1"/>
  <c r="P263" i="1"/>
  <c r="R263" i="1" s="1"/>
  <c r="S263" i="1" s="1"/>
  <c r="Q262" i="1"/>
  <c r="P262" i="1"/>
  <c r="R262" i="1" s="1"/>
  <c r="S262" i="1" s="1"/>
  <c r="Q261" i="1"/>
  <c r="P261" i="1"/>
  <c r="R261" i="1" s="1"/>
  <c r="S261" i="1" s="1"/>
  <c r="Q260" i="1"/>
  <c r="P260" i="1"/>
  <c r="R260" i="1" s="1"/>
  <c r="S260" i="1" s="1"/>
  <c r="Q259" i="1"/>
  <c r="P259" i="1"/>
  <c r="R259" i="1" s="1"/>
  <c r="S259" i="1" s="1"/>
  <c r="Q258" i="1"/>
  <c r="P258" i="1"/>
  <c r="R258" i="1" s="1"/>
  <c r="S258" i="1" s="1"/>
  <c r="Q257" i="1"/>
  <c r="P257" i="1"/>
  <c r="R257" i="1" s="1"/>
  <c r="S257" i="1" s="1"/>
  <c r="Q256" i="1"/>
  <c r="P256" i="1"/>
  <c r="R256" i="1" s="1"/>
  <c r="S256" i="1" s="1"/>
  <c r="Q255" i="1"/>
  <c r="P255" i="1"/>
  <c r="R255" i="1" s="1"/>
  <c r="S255" i="1" s="1"/>
  <c r="Q254" i="1"/>
  <c r="P254" i="1"/>
  <c r="R254" i="1" s="1"/>
  <c r="S254" i="1" s="1"/>
  <c r="Q253" i="1"/>
  <c r="P253" i="1"/>
  <c r="R253" i="1" s="1"/>
  <c r="S253" i="1" s="1"/>
  <c r="Q252" i="1"/>
  <c r="P252" i="1"/>
  <c r="R252" i="1" s="1"/>
  <c r="S252" i="1" s="1"/>
  <c r="Q251" i="1"/>
  <c r="P251" i="1"/>
  <c r="R251" i="1" s="1"/>
  <c r="S251" i="1" s="1"/>
  <c r="Q250" i="1"/>
  <c r="P250" i="1"/>
  <c r="R250" i="1" s="1"/>
  <c r="S250" i="1" s="1"/>
  <c r="Q249" i="1"/>
  <c r="P249" i="1"/>
  <c r="R249" i="1" s="1"/>
  <c r="S249" i="1" s="1"/>
  <c r="Q248" i="1"/>
  <c r="P248" i="1"/>
  <c r="R248" i="1" s="1"/>
  <c r="S248" i="1" s="1"/>
  <c r="Q247" i="1"/>
  <c r="P247" i="1"/>
  <c r="R247" i="1" s="1"/>
  <c r="S247" i="1" s="1"/>
  <c r="Q246" i="1"/>
  <c r="P246" i="1"/>
  <c r="R246" i="1" s="1"/>
  <c r="S246" i="1" s="1"/>
  <c r="Q245" i="1"/>
  <c r="P245" i="1"/>
  <c r="R245" i="1" s="1"/>
  <c r="S245" i="1" s="1"/>
  <c r="Q244" i="1"/>
  <c r="P244" i="1"/>
  <c r="R244" i="1" s="1"/>
  <c r="S244" i="1" s="1"/>
  <c r="Q243" i="1"/>
  <c r="P243" i="1"/>
  <c r="R243" i="1" s="1"/>
  <c r="S243" i="1" s="1"/>
  <c r="Q242" i="1"/>
  <c r="P242" i="1"/>
  <c r="R242" i="1" s="1"/>
  <c r="S242" i="1" s="1"/>
  <c r="Q241" i="1"/>
  <c r="P241" i="1"/>
  <c r="R241" i="1" s="1"/>
  <c r="S241" i="1" s="1"/>
  <c r="Q240" i="1"/>
  <c r="P240" i="1"/>
  <c r="R240" i="1" s="1"/>
  <c r="S240" i="1" s="1"/>
  <c r="Q239" i="1"/>
  <c r="P239" i="1"/>
  <c r="R239" i="1" s="1"/>
  <c r="S239" i="1" s="1"/>
  <c r="Q238" i="1"/>
  <c r="P238" i="1"/>
  <c r="R238" i="1" s="1"/>
  <c r="S238" i="1" s="1"/>
  <c r="Q237" i="1"/>
  <c r="P237" i="1"/>
  <c r="R237" i="1" s="1"/>
  <c r="S237" i="1" s="1"/>
  <c r="Q236" i="1"/>
  <c r="P236" i="1"/>
  <c r="R236" i="1" s="1"/>
  <c r="S236" i="1" s="1"/>
  <c r="Q235" i="1"/>
  <c r="P235" i="1"/>
  <c r="R235" i="1" s="1"/>
  <c r="S235" i="1" s="1"/>
  <c r="Q234" i="1"/>
  <c r="P234" i="1"/>
  <c r="R234" i="1" s="1"/>
  <c r="S234" i="1" s="1"/>
  <c r="Q233" i="1"/>
  <c r="P233" i="1"/>
  <c r="R233" i="1" s="1"/>
  <c r="S233" i="1" s="1"/>
  <c r="Q232" i="1"/>
  <c r="P232" i="1"/>
  <c r="R232" i="1" s="1"/>
  <c r="S232" i="1" s="1"/>
  <c r="Q231" i="1"/>
  <c r="P231" i="1"/>
  <c r="R231" i="1" s="1"/>
  <c r="S231" i="1" s="1"/>
  <c r="Q230" i="1"/>
  <c r="P230" i="1"/>
  <c r="R230" i="1" s="1"/>
  <c r="S230" i="1" s="1"/>
  <c r="Q229" i="1"/>
  <c r="P229" i="1"/>
  <c r="R229" i="1" s="1"/>
  <c r="S229" i="1" s="1"/>
  <c r="Q228" i="1"/>
  <c r="P228" i="1"/>
  <c r="R228" i="1" s="1"/>
  <c r="S228" i="1" s="1"/>
  <c r="Q227" i="1"/>
  <c r="P227" i="1"/>
  <c r="R227" i="1" s="1"/>
  <c r="S227" i="1" s="1"/>
  <c r="Q226" i="1"/>
  <c r="P226" i="1"/>
  <c r="R226" i="1" s="1"/>
  <c r="S226" i="1" s="1"/>
  <c r="Q225" i="1"/>
  <c r="P225" i="1"/>
  <c r="R225" i="1" s="1"/>
  <c r="S225" i="1" s="1"/>
  <c r="Q224" i="1"/>
  <c r="P224" i="1"/>
  <c r="R224" i="1" s="1"/>
  <c r="S224" i="1" s="1"/>
  <c r="Q223" i="1"/>
  <c r="P223" i="1"/>
  <c r="R223" i="1" s="1"/>
  <c r="S223" i="1" s="1"/>
  <c r="Q222" i="1"/>
  <c r="P222" i="1"/>
  <c r="R222" i="1" s="1"/>
  <c r="S222" i="1" s="1"/>
  <c r="Q221" i="1"/>
  <c r="P221" i="1"/>
  <c r="R221" i="1" s="1"/>
  <c r="S221" i="1" s="1"/>
  <c r="Q220" i="1"/>
  <c r="P220" i="1"/>
  <c r="R220" i="1" s="1"/>
  <c r="S220" i="1" s="1"/>
  <c r="Q219" i="1"/>
  <c r="P219" i="1"/>
  <c r="R219" i="1" s="1"/>
  <c r="S219" i="1" s="1"/>
  <c r="Q218" i="1"/>
  <c r="P218" i="1"/>
  <c r="R218" i="1" s="1"/>
  <c r="S218" i="1" s="1"/>
  <c r="Q217" i="1"/>
  <c r="P217" i="1"/>
  <c r="R217" i="1" s="1"/>
  <c r="S217" i="1" s="1"/>
  <c r="Q216" i="1"/>
  <c r="P216" i="1"/>
  <c r="R216" i="1" s="1"/>
  <c r="S216" i="1" s="1"/>
  <c r="Q215" i="1"/>
  <c r="P215" i="1"/>
  <c r="R215" i="1" s="1"/>
  <c r="S215" i="1" s="1"/>
  <c r="Q214" i="1"/>
  <c r="P214" i="1"/>
  <c r="R214" i="1" s="1"/>
  <c r="S214" i="1" s="1"/>
  <c r="Q213" i="1"/>
  <c r="P213" i="1"/>
  <c r="R213" i="1" s="1"/>
  <c r="S213" i="1" s="1"/>
  <c r="Q212" i="1"/>
  <c r="P212" i="1"/>
  <c r="R212" i="1" s="1"/>
  <c r="S212" i="1" s="1"/>
  <c r="Q211" i="1"/>
  <c r="P211" i="1"/>
  <c r="R211" i="1" s="1"/>
  <c r="S211" i="1" s="1"/>
  <c r="Q210" i="1"/>
  <c r="P210" i="1"/>
  <c r="R210" i="1" s="1"/>
  <c r="S210" i="1" s="1"/>
  <c r="Q209" i="1"/>
  <c r="P209" i="1"/>
  <c r="R209" i="1" s="1"/>
  <c r="S209" i="1" s="1"/>
  <c r="Q208" i="1"/>
  <c r="P208" i="1"/>
  <c r="R208" i="1" s="1"/>
  <c r="S208" i="1" s="1"/>
  <c r="Q207" i="1"/>
  <c r="P207" i="1"/>
  <c r="R207" i="1" s="1"/>
  <c r="S207" i="1" s="1"/>
  <c r="Q206" i="1"/>
  <c r="P206" i="1"/>
  <c r="R206" i="1" s="1"/>
  <c r="S206" i="1" s="1"/>
  <c r="Q205" i="1"/>
  <c r="P205" i="1"/>
  <c r="R205" i="1" s="1"/>
  <c r="S205" i="1" s="1"/>
  <c r="Q204" i="1"/>
  <c r="P204" i="1"/>
  <c r="R204" i="1" s="1"/>
  <c r="S204" i="1" s="1"/>
  <c r="Q203" i="1"/>
  <c r="P203" i="1"/>
  <c r="R203" i="1" s="1"/>
  <c r="S203" i="1" s="1"/>
  <c r="Q202" i="1"/>
  <c r="P202" i="1"/>
  <c r="R202" i="1" s="1"/>
  <c r="S202" i="1" s="1"/>
  <c r="Q201" i="1"/>
  <c r="P201" i="1"/>
  <c r="R201" i="1" s="1"/>
  <c r="S201" i="1" s="1"/>
  <c r="Q200" i="1"/>
  <c r="P200" i="1"/>
  <c r="R200" i="1" s="1"/>
  <c r="S200" i="1" s="1"/>
  <c r="Q199" i="1"/>
  <c r="P199" i="1"/>
  <c r="R199" i="1" s="1"/>
  <c r="S199" i="1" s="1"/>
  <c r="Q198" i="1"/>
  <c r="P198" i="1"/>
  <c r="R198" i="1" s="1"/>
  <c r="S198" i="1" s="1"/>
  <c r="Q197" i="1"/>
  <c r="P197" i="1"/>
  <c r="R197" i="1" s="1"/>
  <c r="S197" i="1" s="1"/>
  <c r="Q196" i="1"/>
  <c r="P196" i="1"/>
  <c r="R196" i="1" s="1"/>
  <c r="S196" i="1" s="1"/>
  <c r="Q195" i="1"/>
  <c r="P195" i="1"/>
  <c r="R195" i="1" s="1"/>
  <c r="S195" i="1" s="1"/>
  <c r="Q194" i="1"/>
  <c r="P194" i="1"/>
  <c r="R194" i="1" s="1"/>
  <c r="S194" i="1" s="1"/>
  <c r="Q193" i="1"/>
  <c r="P193" i="1"/>
  <c r="R193" i="1" s="1"/>
  <c r="S193" i="1" s="1"/>
  <c r="Q192" i="1"/>
  <c r="P192" i="1"/>
  <c r="R192" i="1" s="1"/>
  <c r="S192" i="1" s="1"/>
  <c r="Q191" i="1"/>
  <c r="P191" i="1"/>
  <c r="R191" i="1" s="1"/>
  <c r="S191" i="1" s="1"/>
  <c r="Q190" i="1"/>
  <c r="P190" i="1"/>
  <c r="R190" i="1" s="1"/>
  <c r="S190" i="1" s="1"/>
  <c r="Q189" i="1"/>
  <c r="P189" i="1"/>
  <c r="R189" i="1" s="1"/>
  <c r="S189" i="1" s="1"/>
  <c r="Q188" i="1"/>
  <c r="P188" i="1"/>
  <c r="R188" i="1" s="1"/>
  <c r="S188" i="1" s="1"/>
  <c r="Q187" i="1"/>
  <c r="P187" i="1"/>
  <c r="R187" i="1" s="1"/>
  <c r="S187" i="1" s="1"/>
  <c r="Q186" i="1"/>
  <c r="P186" i="1"/>
  <c r="R186" i="1" s="1"/>
  <c r="S186" i="1" s="1"/>
  <c r="Q185" i="1"/>
  <c r="P185" i="1"/>
  <c r="R185" i="1" s="1"/>
  <c r="S185" i="1" s="1"/>
  <c r="Q184" i="1"/>
  <c r="P184" i="1"/>
  <c r="R184" i="1" s="1"/>
  <c r="S184" i="1" s="1"/>
  <c r="Q183" i="1"/>
  <c r="P183" i="1"/>
  <c r="R183" i="1" s="1"/>
  <c r="S183" i="1" s="1"/>
  <c r="Q182" i="1"/>
  <c r="P182" i="1"/>
  <c r="R182" i="1" s="1"/>
  <c r="S182" i="1" s="1"/>
  <c r="Q181" i="1"/>
  <c r="P181" i="1"/>
  <c r="R181" i="1" s="1"/>
  <c r="S181" i="1" s="1"/>
  <c r="Q180" i="1"/>
  <c r="P180" i="1"/>
  <c r="R180" i="1" s="1"/>
  <c r="S180" i="1" s="1"/>
  <c r="Q179" i="1"/>
  <c r="P179" i="1"/>
  <c r="R179" i="1" s="1"/>
  <c r="S179" i="1" s="1"/>
  <c r="Q178" i="1"/>
  <c r="P178" i="1"/>
  <c r="R178" i="1" s="1"/>
  <c r="S178" i="1" s="1"/>
  <c r="Q177" i="1"/>
  <c r="P177" i="1"/>
  <c r="R177" i="1" s="1"/>
  <c r="S177" i="1" s="1"/>
  <c r="Q176" i="1"/>
  <c r="P176" i="1"/>
  <c r="R176" i="1" s="1"/>
  <c r="S176" i="1" s="1"/>
  <c r="Q175" i="1"/>
  <c r="P175" i="1"/>
  <c r="R175" i="1" s="1"/>
  <c r="S175" i="1" s="1"/>
  <c r="Q174" i="1"/>
  <c r="P174" i="1"/>
  <c r="R174" i="1" s="1"/>
  <c r="S174" i="1" s="1"/>
  <c r="Q173" i="1"/>
  <c r="P173" i="1"/>
  <c r="R173" i="1" s="1"/>
  <c r="S173" i="1" s="1"/>
  <c r="Q172" i="1"/>
  <c r="P172" i="1"/>
  <c r="R172" i="1" s="1"/>
  <c r="S172" i="1" s="1"/>
  <c r="Q171" i="1"/>
  <c r="P171" i="1"/>
  <c r="R171" i="1" s="1"/>
  <c r="S171" i="1" s="1"/>
  <c r="Q170" i="1"/>
  <c r="P170" i="1"/>
  <c r="R170" i="1" s="1"/>
  <c r="S170" i="1" s="1"/>
  <c r="Q169" i="1"/>
  <c r="P169" i="1"/>
  <c r="R169" i="1" s="1"/>
  <c r="S169" i="1" s="1"/>
  <c r="Q168" i="1"/>
  <c r="P168" i="1"/>
  <c r="R168" i="1" s="1"/>
  <c r="S168" i="1" s="1"/>
  <c r="Q167" i="1"/>
  <c r="P167" i="1"/>
  <c r="R167" i="1" s="1"/>
  <c r="S167" i="1" s="1"/>
  <c r="Q166" i="1"/>
  <c r="P166" i="1"/>
  <c r="R166" i="1" s="1"/>
  <c r="S166" i="1" s="1"/>
  <c r="Q165" i="1"/>
  <c r="P165" i="1"/>
  <c r="R165" i="1" s="1"/>
  <c r="S165" i="1" s="1"/>
  <c r="Q164" i="1"/>
  <c r="P164" i="1"/>
  <c r="Q163" i="1"/>
  <c r="P163" i="1"/>
  <c r="R163" i="1" s="1"/>
  <c r="S163" i="1" s="1"/>
  <c r="Q162" i="1"/>
  <c r="P162" i="1"/>
  <c r="R162" i="1" s="1"/>
  <c r="S162" i="1" s="1"/>
  <c r="Q161" i="1"/>
  <c r="P161" i="1"/>
  <c r="R161" i="1" s="1"/>
  <c r="S161" i="1" s="1"/>
  <c r="Q160" i="1"/>
  <c r="P160" i="1"/>
  <c r="R160" i="1" s="1"/>
  <c r="S160" i="1" s="1"/>
  <c r="Q159" i="1"/>
  <c r="P159" i="1"/>
  <c r="R159" i="1" s="1"/>
  <c r="S159" i="1" s="1"/>
  <c r="Q158" i="1"/>
  <c r="P158" i="1"/>
  <c r="R158" i="1" s="1"/>
  <c r="S158" i="1" s="1"/>
  <c r="Q157" i="1"/>
  <c r="P157" i="1"/>
  <c r="R157" i="1" s="1"/>
  <c r="S157" i="1" s="1"/>
  <c r="Q156" i="1"/>
  <c r="P156" i="1"/>
  <c r="R156" i="1" s="1"/>
  <c r="S156" i="1" s="1"/>
  <c r="Q155" i="1"/>
  <c r="P155" i="1"/>
  <c r="R155" i="1" s="1"/>
  <c r="S155" i="1" s="1"/>
  <c r="Q154" i="1"/>
  <c r="P154" i="1"/>
  <c r="R154" i="1" s="1"/>
  <c r="S154" i="1" s="1"/>
  <c r="Q153" i="1"/>
  <c r="P153" i="1"/>
  <c r="R153" i="1" s="1"/>
  <c r="S153" i="1" s="1"/>
  <c r="Q152" i="1"/>
  <c r="P152" i="1"/>
  <c r="R152" i="1" s="1"/>
  <c r="S152" i="1" s="1"/>
  <c r="Q151" i="1"/>
  <c r="P151" i="1"/>
  <c r="R151" i="1" s="1"/>
  <c r="S151" i="1" s="1"/>
  <c r="Q150" i="1"/>
  <c r="P150" i="1"/>
  <c r="R150" i="1" s="1"/>
  <c r="S150" i="1" s="1"/>
  <c r="Q149" i="1"/>
  <c r="P149" i="1"/>
  <c r="R149" i="1" s="1"/>
  <c r="S149" i="1" s="1"/>
  <c r="Q148" i="1"/>
  <c r="P148" i="1"/>
  <c r="R148" i="1" s="1"/>
  <c r="S148" i="1" s="1"/>
  <c r="Q147" i="1"/>
  <c r="P147" i="1"/>
  <c r="R147" i="1" s="1"/>
  <c r="S147" i="1" s="1"/>
  <c r="Q146" i="1"/>
  <c r="P146" i="1"/>
  <c r="R146" i="1" s="1"/>
  <c r="S146" i="1" s="1"/>
  <c r="Q145" i="1"/>
  <c r="P145" i="1"/>
  <c r="R145" i="1" s="1"/>
  <c r="S145" i="1" s="1"/>
  <c r="Q144" i="1"/>
  <c r="P144" i="1"/>
  <c r="R144" i="1" s="1"/>
  <c r="S144" i="1" s="1"/>
  <c r="Q143" i="1"/>
  <c r="P143" i="1"/>
  <c r="R143" i="1" s="1"/>
  <c r="S143" i="1" s="1"/>
  <c r="Q142" i="1"/>
  <c r="P142" i="1"/>
  <c r="R142" i="1" s="1"/>
  <c r="S142" i="1" s="1"/>
  <c r="Q141" i="1"/>
  <c r="P141" i="1"/>
  <c r="R141" i="1" s="1"/>
  <c r="S141" i="1" s="1"/>
  <c r="Q140" i="1"/>
  <c r="P140" i="1"/>
  <c r="R140" i="1" s="1"/>
  <c r="S140" i="1" s="1"/>
  <c r="Q139" i="1"/>
  <c r="P139" i="1"/>
  <c r="R139" i="1" s="1"/>
  <c r="S139" i="1" s="1"/>
  <c r="Q138" i="1"/>
  <c r="P138" i="1"/>
  <c r="R138" i="1" s="1"/>
  <c r="S138" i="1" s="1"/>
  <c r="Q137" i="1"/>
  <c r="P137" i="1"/>
  <c r="R137" i="1" s="1"/>
  <c r="S137" i="1" s="1"/>
  <c r="Q136" i="1"/>
  <c r="P136" i="1"/>
  <c r="R136" i="1" s="1"/>
  <c r="S136" i="1" s="1"/>
  <c r="Q135" i="1"/>
  <c r="P135" i="1"/>
  <c r="R135" i="1" s="1"/>
  <c r="S135" i="1" s="1"/>
  <c r="Q134" i="1"/>
  <c r="P134" i="1"/>
  <c r="R134" i="1" s="1"/>
  <c r="S134" i="1" s="1"/>
  <c r="Q133" i="1"/>
  <c r="P133" i="1"/>
  <c r="R133" i="1" s="1"/>
  <c r="S133" i="1" s="1"/>
  <c r="Q132" i="1"/>
  <c r="P132" i="1"/>
  <c r="R132" i="1" s="1"/>
  <c r="S132" i="1" s="1"/>
  <c r="Q131" i="1"/>
  <c r="P131" i="1"/>
  <c r="R131" i="1" s="1"/>
  <c r="S131" i="1" s="1"/>
  <c r="Q130" i="1"/>
  <c r="P130" i="1"/>
  <c r="R130" i="1" s="1"/>
  <c r="S130" i="1" s="1"/>
  <c r="Q129" i="1"/>
  <c r="P129" i="1"/>
  <c r="R129" i="1" s="1"/>
  <c r="S129" i="1" s="1"/>
  <c r="Q128" i="1"/>
  <c r="P128" i="1"/>
  <c r="R128" i="1" s="1"/>
  <c r="S128" i="1" s="1"/>
  <c r="Q127" i="1"/>
  <c r="P127" i="1"/>
  <c r="R127" i="1" s="1"/>
  <c r="S127" i="1" s="1"/>
  <c r="Q126" i="1"/>
  <c r="P126" i="1"/>
  <c r="R126" i="1" s="1"/>
  <c r="S126" i="1" s="1"/>
  <c r="Q125" i="1"/>
  <c r="P125" i="1"/>
  <c r="R125" i="1" s="1"/>
  <c r="S125" i="1" s="1"/>
  <c r="Q124" i="1"/>
  <c r="P124" i="1"/>
  <c r="R124" i="1" s="1"/>
  <c r="S124" i="1" s="1"/>
  <c r="Q123" i="1"/>
  <c r="P123" i="1"/>
  <c r="R123" i="1" s="1"/>
  <c r="S123" i="1" s="1"/>
  <c r="Q122" i="1"/>
  <c r="P122" i="1"/>
  <c r="R122" i="1" s="1"/>
  <c r="S122" i="1" s="1"/>
  <c r="Q121" i="1"/>
  <c r="P121" i="1"/>
  <c r="R121" i="1" s="1"/>
  <c r="S121" i="1" s="1"/>
  <c r="Q120" i="1"/>
  <c r="P120" i="1"/>
  <c r="R120" i="1" s="1"/>
  <c r="S120" i="1" s="1"/>
  <c r="Q119" i="1"/>
  <c r="P119" i="1"/>
  <c r="R119" i="1" s="1"/>
  <c r="S119" i="1" s="1"/>
  <c r="Q118" i="1"/>
  <c r="P118" i="1"/>
  <c r="R118" i="1" s="1"/>
  <c r="S118" i="1" s="1"/>
  <c r="Q117" i="1"/>
  <c r="P117" i="1"/>
  <c r="Q116" i="1"/>
  <c r="P116" i="1"/>
  <c r="Q115" i="1"/>
  <c r="P115" i="1"/>
  <c r="R115" i="1" s="1"/>
  <c r="S115" i="1" s="1"/>
  <c r="Q114" i="1"/>
  <c r="P114" i="1"/>
  <c r="R114" i="1" s="1"/>
  <c r="S114" i="1" s="1"/>
  <c r="Q113" i="1"/>
  <c r="P113" i="1"/>
  <c r="Q112" i="1"/>
  <c r="P112" i="1"/>
  <c r="R112" i="1" s="1"/>
  <c r="S112" i="1" s="1"/>
  <c r="Q111" i="1"/>
  <c r="P111" i="1"/>
  <c r="R111" i="1" s="1"/>
  <c r="S111" i="1" s="1"/>
  <c r="Q110" i="1"/>
  <c r="P110" i="1"/>
  <c r="R110" i="1" s="1"/>
  <c r="S110" i="1" s="1"/>
  <c r="Q109" i="1"/>
  <c r="P109" i="1"/>
  <c r="R109" i="1" s="1"/>
  <c r="S109" i="1" s="1"/>
  <c r="Q108" i="1"/>
  <c r="P108" i="1"/>
  <c r="R108" i="1" s="1"/>
  <c r="S108" i="1" s="1"/>
  <c r="Q107" i="1"/>
  <c r="P107" i="1"/>
  <c r="R107" i="1" s="1"/>
  <c r="S107" i="1" s="1"/>
  <c r="Q106" i="1"/>
  <c r="P106" i="1"/>
  <c r="R106" i="1" s="1"/>
  <c r="S106" i="1" s="1"/>
  <c r="Q105" i="1"/>
  <c r="P105" i="1"/>
  <c r="R105" i="1" s="1"/>
  <c r="S105" i="1" s="1"/>
  <c r="Q104" i="1"/>
  <c r="P104" i="1"/>
  <c r="R104" i="1" s="1"/>
  <c r="S104" i="1" s="1"/>
  <c r="Q103" i="1"/>
  <c r="P103" i="1"/>
  <c r="R103" i="1" s="1"/>
  <c r="S103" i="1" s="1"/>
  <c r="Q102" i="1"/>
  <c r="P102" i="1"/>
  <c r="R102" i="1" s="1"/>
  <c r="S102" i="1" s="1"/>
  <c r="Q101" i="1"/>
  <c r="P101" i="1"/>
  <c r="R101" i="1" s="1"/>
  <c r="S101" i="1" s="1"/>
  <c r="Q100" i="1"/>
  <c r="P100" i="1"/>
  <c r="R100" i="1" s="1"/>
  <c r="S100" i="1" s="1"/>
  <c r="Q99" i="1"/>
  <c r="P99" i="1"/>
  <c r="Q98" i="1"/>
  <c r="P98" i="1"/>
  <c r="R98" i="1" s="1"/>
  <c r="S98" i="1" s="1"/>
  <c r="Q97" i="1"/>
  <c r="P97" i="1"/>
  <c r="R97" i="1" s="1"/>
  <c r="S97" i="1" s="1"/>
  <c r="Q96" i="1"/>
  <c r="P96" i="1"/>
  <c r="R96" i="1" s="1"/>
  <c r="S96" i="1" s="1"/>
  <c r="Q95" i="1"/>
  <c r="Q94" i="1"/>
  <c r="Q93" i="1"/>
  <c r="P93" i="1"/>
  <c r="R93" i="1" s="1"/>
  <c r="S93" i="1" s="1"/>
  <c r="Q92" i="1"/>
  <c r="Q91" i="1"/>
  <c r="P91" i="1"/>
  <c r="R91" i="1" s="1"/>
  <c r="S91" i="1" s="1"/>
  <c r="Q90" i="1"/>
  <c r="P90" i="1"/>
  <c r="R90" i="1" s="1"/>
  <c r="S90" i="1" s="1"/>
  <c r="Q89" i="1"/>
  <c r="P89" i="1"/>
  <c r="R89" i="1" s="1"/>
  <c r="S89" i="1" s="1"/>
  <c r="Q88" i="1"/>
  <c r="P88" i="1"/>
  <c r="R88" i="1" s="1"/>
  <c r="S88" i="1" s="1"/>
  <c r="Q87" i="1"/>
  <c r="P87" i="1"/>
  <c r="R87" i="1" s="1"/>
  <c r="S87" i="1" s="1"/>
  <c r="Q86" i="1"/>
  <c r="P86" i="1"/>
  <c r="R86" i="1" s="1"/>
  <c r="S86" i="1" s="1"/>
  <c r="Q85" i="1"/>
  <c r="P85" i="1"/>
  <c r="R85" i="1" s="1"/>
  <c r="S85" i="1" s="1"/>
  <c r="Q84" i="1"/>
  <c r="P84" i="1"/>
  <c r="R84" i="1" s="1"/>
  <c r="S84" i="1" s="1"/>
  <c r="Q83" i="1"/>
  <c r="P83" i="1"/>
  <c r="R83" i="1" s="1"/>
  <c r="S83" i="1" s="1"/>
  <c r="Q82" i="1"/>
  <c r="P82" i="1"/>
  <c r="R82" i="1" s="1"/>
  <c r="S82" i="1" s="1"/>
  <c r="Q81" i="1"/>
  <c r="P81" i="1"/>
  <c r="R81" i="1" s="1"/>
  <c r="S81" i="1" s="1"/>
  <c r="Q80" i="1"/>
  <c r="P80" i="1"/>
  <c r="R80" i="1" s="1"/>
  <c r="S80" i="1" s="1"/>
  <c r="Q79" i="1"/>
  <c r="P79" i="1"/>
  <c r="R79" i="1" s="1"/>
  <c r="S79" i="1" s="1"/>
  <c r="Q78" i="1"/>
  <c r="P78" i="1"/>
  <c r="R78" i="1" s="1"/>
  <c r="S78" i="1" s="1"/>
  <c r="Q77" i="1"/>
  <c r="P77" i="1"/>
  <c r="R77" i="1" s="1"/>
  <c r="S77" i="1" s="1"/>
  <c r="Q75" i="1"/>
  <c r="P75" i="1"/>
  <c r="Q74" i="1"/>
  <c r="P74" i="1"/>
  <c r="R74" i="1" s="1"/>
  <c r="S74" i="1" s="1"/>
  <c r="Q73" i="1"/>
  <c r="P73" i="1"/>
  <c r="R73" i="1" s="1"/>
  <c r="S73" i="1" s="1"/>
  <c r="Q72" i="1"/>
  <c r="P72" i="1"/>
  <c r="R72" i="1" s="1"/>
  <c r="S72" i="1" s="1"/>
  <c r="Q71" i="1"/>
  <c r="P71" i="1"/>
  <c r="R71" i="1" s="1"/>
  <c r="S71" i="1" s="1"/>
  <c r="Q70" i="1"/>
  <c r="P70" i="1"/>
  <c r="R70" i="1" s="1"/>
  <c r="S70" i="1" s="1"/>
  <c r="Q69" i="1"/>
  <c r="P69" i="1"/>
  <c r="R69" i="1" s="1"/>
  <c r="S69" i="1" s="1"/>
  <c r="Q68" i="1"/>
  <c r="P68" i="1"/>
  <c r="R68" i="1" s="1"/>
  <c r="S68" i="1" s="1"/>
  <c r="Q67" i="1"/>
  <c r="P67" i="1"/>
  <c r="R67" i="1" s="1"/>
  <c r="S67" i="1" s="1"/>
  <c r="Q66" i="1"/>
  <c r="P66" i="1"/>
  <c r="R66" i="1" s="1"/>
  <c r="S66" i="1" s="1"/>
  <c r="Q65" i="1"/>
  <c r="P65" i="1"/>
  <c r="R65" i="1" s="1"/>
  <c r="S65" i="1" s="1"/>
  <c r="Q64" i="1"/>
  <c r="P64" i="1"/>
  <c r="R64" i="1" s="1"/>
  <c r="S64" i="1" s="1"/>
  <c r="Q63" i="1"/>
  <c r="P63" i="1"/>
  <c r="R63" i="1" s="1"/>
  <c r="S63" i="1" s="1"/>
  <c r="Q62" i="1"/>
  <c r="P62" i="1"/>
  <c r="Q61" i="1"/>
  <c r="P61" i="1"/>
  <c r="R61" i="1" s="1"/>
  <c r="S61" i="1" s="1"/>
  <c r="Q60" i="1"/>
  <c r="P60" i="1"/>
  <c r="R60" i="1" s="1"/>
  <c r="S60" i="1" s="1"/>
  <c r="Q59" i="1"/>
  <c r="P59" i="1"/>
  <c r="R59" i="1" s="1"/>
  <c r="S59" i="1" s="1"/>
  <c r="Q58" i="1"/>
  <c r="P58" i="1"/>
  <c r="R58" i="1" s="1"/>
  <c r="S58" i="1" s="1"/>
  <c r="Q57" i="1"/>
  <c r="P57" i="1"/>
  <c r="R57" i="1" s="1"/>
  <c r="S57" i="1" s="1"/>
  <c r="Q56" i="1"/>
  <c r="P56" i="1"/>
  <c r="R56" i="1" s="1"/>
  <c r="S56" i="1" s="1"/>
  <c r="Q55" i="1"/>
  <c r="P55" i="1"/>
  <c r="R55" i="1" s="1"/>
  <c r="S55" i="1" s="1"/>
  <c r="Q54" i="1"/>
  <c r="P54" i="1"/>
  <c r="R54" i="1" s="1"/>
  <c r="S54" i="1" s="1"/>
  <c r="Q53" i="1"/>
  <c r="P53" i="1"/>
  <c r="Q52" i="1"/>
  <c r="P52" i="1"/>
  <c r="R52" i="1" s="1"/>
  <c r="S52" i="1" s="1"/>
  <c r="Q51" i="1"/>
  <c r="P51" i="1"/>
  <c r="R51" i="1" s="1"/>
  <c r="S51" i="1" s="1"/>
  <c r="Q50" i="1"/>
  <c r="P50" i="1"/>
  <c r="R50" i="1" s="1"/>
  <c r="S50" i="1" s="1"/>
  <c r="Q49" i="1"/>
  <c r="P49" i="1"/>
  <c r="R49" i="1" s="1"/>
  <c r="S49" i="1" s="1"/>
  <c r="Q48" i="1"/>
  <c r="P48" i="1"/>
  <c r="R48" i="1" s="1"/>
  <c r="S48" i="1" s="1"/>
  <c r="Q47" i="1"/>
  <c r="P47" i="1"/>
  <c r="R47" i="1" s="1"/>
  <c r="S47" i="1" s="1"/>
  <c r="Q46" i="1"/>
  <c r="P46" i="1"/>
  <c r="R46" i="1" s="1"/>
  <c r="S46" i="1" s="1"/>
  <c r="Q45" i="1"/>
  <c r="P45" i="1"/>
  <c r="Q44" i="1"/>
  <c r="P44" i="1"/>
  <c r="R44" i="1" s="1"/>
  <c r="S44" i="1" s="1"/>
  <c r="Q43" i="1"/>
  <c r="P43" i="1"/>
  <c r="R43" i="1" s="1"/>
  <c r="S43" i="1" s="1"/>
  <c r="Q42" i="1"/>
  <c r="P42" i="1"/>
  <c r="R42" i="1" s="1"/>
  <c r="S42" i="1" s="1"/>
  <c r="Q41" i="1"/>
  <c r="P41" i="1"/>
  <c r="R41" i="1" s="1"/>
  <c r="S41" i="1" s="1"/>
  <c r="Q40" i="1"/>
  <c r="P40" i="1"/>
  <c r="R40" i="1" s="1"/>
  <c r="S40" i="1" s="1"/>
  <c r="Q39" i="1"/>
  <c r="P39" i="1"/>
  <c r="R39" i="1" s="1"/>
  <c r="S39" i="1" s="1"/>
  <c r="Q38" i="1"/>
  <c r="P38" i="1"/>
  <c r="R38" i="1" s="1"/>
  <c r="S38" i="1" s="1"/>
  <c r="Q37" i="1"/>
  <c r="P37" i="1"/>
  <c r="R37" i="1" s="1"/>
  <c r="S37" i="1" s="1"/>
  <c r="Q36" i="1"/>
  <c r="P36" i="1"/>
  <c r="R36" i="1" s="1"/>
  <c r="S36" i="1" s="1"/>
  <c r="Q35" i="1"/>
  <c r="P35" i="1"/>
  <c r="R35" i="1" s="1"/>
  <c r="S35" i="1" s="1"/>
  <c r="Q34" i="1"/>
  <c r="P34" i="1"/>
  <c r="R34" i="1" s="1"/>
  <c r="S34" i="1" s="1"/>
  <c r="Q33" i="1"/>
  <c r="P33" i="1"/>
  <c r="R33" i="1" s="1"/>
  <c r="S33" i="1" s="1"/>
  <c r="Q32" i="1"/>
  <c r="P32" i="1"/>
  <c r="R32" i="1" s="1"/>
  <c r="S32" i="1" s="1"/>
  <c r="Q31" i="1"/>
  <c r="P31" i="1"/>
  <c r="R31" i="1" s="1"/>
  <c r="S31" i="1" s="1"/>
  <c r="Q30" i="1"/>
  <c r="P30" i="1"/>
  <c r="R30" i="1" s="1"/>
  <c r="S30" i="1" s="1"/>
  <c r="Q29" i="1"/>
  <c r="P29" i="1"/>
  <c r="R29" i="1" s="1"/>
  <c r="S29" i="1" s="1"/>
  <c r="Q28" i="1"/>
  <c r="P28" i="1"/>
  <c r="R28" i="1" s="1"/>
  <c r="S28" i="1" s="1"/>
  <c r="Q27" i="1"/>
  <c r="P27" i="1"/>
  <c r="R27" i="1" s="1"/>
  <c r="S27" i="1" s="1"/>
  <c r="Q26" i="1"/>
  <c r="P26" i="1"/>
  <c r="R26" i="1" s="1"/>
  <c r="S26" i="1" s="1"/>
  <c r="Q25" i="1"/>
  <c r="P25" i="1"/>
  <c r="R25" i="1" s="1"/>
  <c r="S25" i="1" s="1"/>
  <c r="Q23" i="1"/>
  <c r="P23" i="1"/>
  <c r="R23" i="1" s="1"/>
  <c r="S23" i="1" s="1"/>
  <c r="Q22" i="1"/>
  <c r="P22" i="1"/>
  <c r="R22" i="1" s="1"/>
  <c r="S22" i="1" s="1"/>
  <c r="Q21" i="1"/>
  <c r="P21" i="1"/>
  <c r="R21" i="1" s="1"/>
  <c r="S21" i="1" s="1"/>
  <c r="Q20" i="1"/>
  <c r="P20" i="1"/>
  <c r="R20" i="1" s="1"/>
  <c r="S20" i="1" s="1"/>
  <c r="Q19" i="1"/>
  <c r="P19" i="1"/>
  <c r="R19" i="1" s="1"/>
  <c r="S19" i="1" s="1"/>
  <c r="Q18" i="1"/>
  <c r="P18" i="1"/>
  <c r="R18" i="1" s="1"/>
  <c r="S18" i="1" s="1"/>
  <c r="Q17" i="1"/>
  <c r="P17" i="1"/>
  <c r="R17" i="1" s="1"/>
  <c r="S17" i="1" s="1"/>
  <c r="Q16" i="1"/>
  <c r="P16" i="1"/>
  <c r="R16" i="1" s="1"/>
  <c r="S16" i="1" s="1"/>
  <c r="Q15" i="1"/>
  <c r="P15" i="1"/>
  <c r="R15" i="1" s="1"/>
  <c r="S15" i="1" s="1"/>
  <c r="Q14" i="1"/>
  <c r="P14" i="1"/>
  <c r="R14" i="1" s="1"/>
  <c r="S14" i="1" s="1"/>
  <c r="Q13" i="1"/>
  <c r="P13" i="1"/>
  <c r="R13" i="1" s="1"/>
  <c r="S13" i="1" s="1"/>
  <c r="Q12" i="1"/>
  <c r="P12" i="1"/>
  <c r="R12" i="1" s="1"/>
  <c r="S12" i="1" s="1"/>
  <c r="Q11" i="1"/>
  <c r="P11" i="1"/>
  <c r="R11" i="1" s="1"/>
  <c r="S11" i="1" s="1"/>
  <c r="Q10" i="1"/>
  <c r="P10" i="1"/>
  <c r="R10" i="1" s="1"/>
  <c r="S10" i="1" s="1"/>
  <c r="Q9" i="1"/>
  <c r="P9" i="1"/>
  <c r="R9" i="1" s="1"/>
  <c r="S9" i="1" s="1"/>
  <c r="Q8" i="1"/>
  <c r="P8" i="1"/>
  <c r="R8" i="1" s="1"/>
  <c r="S8" i="1" s="1"/>
  <c r="Q7" i="1"/>
  <c r="P7" i="1"/>
  <c r="R7" i="1" s="1"/>
  <c r="S7" i="1" s="1"/>
  <c r="Q6" i="1"/>
  <c r="P6" i="1"/>
  <c r="R6" i="1" s="1"/>
  <c r="S6" i="1" s="1"/>
  <c r="Q5" i="1"/>
  <c r="P5" i="1"/>
  <c r="Q4" i="1"/>
  <c r="P4" i="1"/>
  <c r="Q3" i="1"/>
  <c r="P3" i="1"/>
  <c r="Q2" i="1"/>
  <c r="P2" i="1"/>
  <c r="R2" i="1" s="1"/>
  <c r="S2" i="1" s="1"/>
</calcChain>
</file>

<file path=xl/comments1.xml><?xml version="1.0" encoding="utf-8"?>
<comments xmlns="http://schemas.openxmlformats.org/spreadsheetml/2006/main">
  <authors>
    <author>A satisfied Microsoft Office user</author>
    <author>e130368</author>
    <author>Theresa Tran</author>
    <author>e108082</author>
  </authors>
  <commentList>
    <comment ref="C150" authorId="0">
      <text>
        <r>
          <rPr>
            <sz val="8"/>
            <color indexed="81"/>
            <rFont val="Tahoma"/>
            <family val="2"/>
          </rPr>
          <t xml:space="preserve">e123937:
(16 passenger or greater must obtain the "Motor Carrier" license from the Texas Department of Transportation) </t>
        </r>
      </text>
    </comment>
    <comment ref="C151" authorId="0">
      <text>
        <r>
          <rPr>
            <sz val="8"/>
            <color indexed="81"/>
            <rFont val="Tahoma"/>
            <family val="2"/>
          </rPr>
          <t xml:space="preserve">e123937:
(16 passenger or greater must obtain the "Motor Carrier" license from the Texas Department of Transportation) </t>
        </r>
      </text>
    </comment>
    <comment ref="C152" authorId="0">
      <text>
        <r>
          <rPr>
            <sz val="8"/>
            <color indexed="81"/>
            <rFont val="Tahoma"/>
            <family val="2"/>
          </rPr>
          <t xml:space="preserve">e123937:
(16 passenger or greater must obtain the "Motor Carrier" license from the Texas Department of Transportation) </t>
        </r>
      </text>
    </comment>
    <comment ref="P336" authorId="1">
      <text>
        <r>
          <rPr>
            <b/>
            <sz val="9"/>
            <color indexed="81"/>
            <rFont val="Tahoma"/>
            <family val="2"/>
          </rPr>
          <t>e130368:</t>
        </r>
        <r>
          <rPr>
            <sz val="9"/>
            <color indexed="81"/>
            <rFont val="Tahoma"/>
            <family val="2"/>
          </rPr>
          <t xml:space="preserve">
e130368:
Adjusted down by 1 cent from $26.43 to $26.42 as HHS cash registers across all sites were programmed 1 cent short; too costly to reprogram registers</t>
        </r>
      </text>
    </comment>
    <comment ref="C357" authorId="1">
      <text>
        <r>
          <rPr>
            <b/>
            <sz val="9"/>
            <color indexed="81"/>
            <rFont val="Tahoma"/>
            <family val="2"/>
          </rPr>
          <t>e130368:</t>
        </r>
        <r>
          <rPr>
            <sz val="9"/>
            <color indexed="81"/>
            <rFont val="Tahoma"/>
            <family val="2"/>
          </rPr>
          <t xml:space="preserve">
wording updated per HHS request dated 1.18.13; approved 2.11.13
</t>
        </r>
      </text>
    </comment>
    <comment ref="F692" authorId="2">
      <text>
        <r>
          <rPr>
            <b/>
            <sz val="9"/>
            <color indexed="81"/>
            <rFont val="Tahoma"/>
            <family val="2"/>
          </rPr>
          <t>Theresa Tran:</t>
        </r>
        <r>
          <rPr>
            <sz val="9"/>
            <color indexed="81"/>
            <rFont val="Tahoma"/>
            <family val="2"/>
          </rPr>
          <t xml:space="preserve">
Previously: TBD
Change: 0-2hrs: $10, and 2-24hrs: $25</t>
        </r>
      </text>
    </comment>
    <comment ref="D770" authorId="3">
      <text>
        <r>
          <rPr>
            <b/>
            <sz val="11"/>
            <color indexed="81"/>
            <rFont val="Tahoma"/>
            <family val="2"/>
          </rPr>
          <t>e108082:</t>
        </r>
        <r>
          <rPr>
            <sz val="11"/>
            <color indexed="81"/>
            <rFont val="Tahoma"/>
            <family val="2"/>
          </rPr>
          <t xml:space="preserve">
Need gwen's team to research this one as well
</t>
        </r>
      </text>
    </comment>
    <comment ref="E774" authorId="2">
      <text>
        <r>
          <rPr>
            <b/>
            <sz val="9"/>
            <color indexed="81"/>
            <rFont val="Tahoma"/>
            <family val="2"/>
          </rPr>
          <t>Theresa Tran:</t>
        </r>
        <r>
          <rPr>
            <sz val="9"/>
            <color indexed="81"/>
            <rFont val="Tahoma"/>
            <family val="2"/>
          </rPr>
          <t xml:space="preserve">
update on 11/1/2012- request by Shanessa &amp; Victor</t>
        </r>
      </text>
    </comment>
    <comment ref="D779" authorId="3">
      <text>
        <r>
          <rPr>
            <b/>
            <sz val="11"/>
            <color indexed="81"/>
            <rFont val="Tahoma"/>
            <family val="2"/>
          </rPr>
          <t>e108082:</t>
        </r>
        <r>
          <rPr>
            <sz val="11"/>
            <color indexed="81"/>
            <rFont val="Tahoma"/>
            <family val="2"/>
          </rPr>
          <t xml:space="preserve">
Need gwen's team to research this one as well
</t>
        </r>
      </text>
    </comment>
    <comment ref="C1112" authorId="2">
      <text>
        <r>
          <rPr>
            <b/>
            <sz val="9"/>
            <color indexed="81"/>
            <rFont val="Tahoma"/>
            <family val="2"/>
          </rPr>
          <t>Theresa Tran:</t>
        </r>
        <r>
          <rPr>
            <sz val="9"/>
            <color indexed="81"/>
            <rFont val="Tahoma"/>
            <family val="2"/>
          </rPr>
          <t xml:space="preserve">
Add word "and Dismantler" requested by Victor 6/13/12 3:21pm</t>
        </r>
      </text>
    </comment>
    <comment ref="C1113" authorId="2">
      <text>
        <r>
          <rPr>
            <b/>
            <sz val="9"/>
            <color indexed="81"/>
            <rFont val="Tahoma"/>
            <family val="2"/>
          </rPr>
          <t>Theresa Tran:</t>
        </r>
        <r>
          <rPr>
            <sz val="9"/>
            <color indexed="81"/>
            <rFont val="Tahoma"/>
            <family val="2"/>
          </rPr>
          <t xml:space="preserve">
add word "and Dismantler" as requested by Victor 6/13/12 3:21pm</t>
        </r>
      </text>
    </comment>
    <comment ref="C1114" authorId="2">
      <text>
        <r>
          <rPr>
            <b/>
            <sz val="9"/>
            <color indexed="81"/>
            <rFont val="Tahoma"/>
            <family val="2"/>
          </rPr>
          <t>Theresa Tran:</t>
        </r>
        <r>
          <rPr>
            <sz val="9"/>
            <color indexed="81"/>
            <rFont val="Tahoma"/>
            <family val="2"/>
          </rPr>
          <t xml:space="preserve">
These 2 rows are add by requested Alice Wilson-LGL on 6/13/12 1:45pm, &amp; approved by Victor.</t>
        </r>
      </text>
    </comment>
    <comment ref="C1115" authorId="2">
      <text>
        <r>
          <rPr>
            <b/>
            <sz val="9"/>
            <color indexed="81"/>
            <rFont val="Tahoma"/>
            <family val="2"/>
          </rPr>
          <t>Theresa Tran:</t>
        </r>
        <r>
          <rPr>
            <sz val="9"/>
            <color indexed="81"/>
            <rFont val="Tahoma"/>
            <family val="2"/>
          </rPr>
          <t xml:space="preserve">
These 2 rows are add by requested Alice Wilson-LGL on 6/13/12 1:45pm, &amp; approved by Victor.</t>
        </r>
      </text>
    </comment>
    <comment ref="F1592" authorId="2">
      <text>
        <r>
          <rPr>
            <b/>
            <sz val="9"/>
            <color indexed="81"/>
            <rFont val="Tahoma"/>
            <family val="2"/>
          </rPr>
          <t>Theresa Tran:</t>
        </r>
        <r>
          <rPr>
            <sz val="9"/>
            <color indexed="81"/>
            <rFont val="Tahoma"/>
            <family val="2"/>
          </rPr>
          <t xml:space="preserve">
Change $200 to $350 (effective 7/1/12)</t>
        </r>
      </text>
    </comment>
    <comment ref="F1593" authorId="2">
      <text>
        <r>
          <rPr>
            <b/>
            <sz val="9"/>
            <color indexed="81"/>
            <rFont val="Tahoma"/>
            <family val="2"/>
          </rPr>
          <t>Theresa Tran:</t>
        </r>
        <r>
          <rPr>
            <sz val="9"/>
            <color indexed="81"/>
            <rFont val="Tahoma"/>
            <family val="2"/>
          </rPr>
          <t xml:space="preserve">
Change $25 to $75
 (effective 7/1/12)</t>
        </r>
      </text>
    </comment>
    <comment ref="F1594" authorId="2">
      <text>
        <r>
          <rPr>
            <b/>
            <sz val="9"/>
            <color indexed="81"/>
            <rFont val="Tahoma"/>
            <family val="2"/>
          </rPr>
          <t>Theresa Tran:</t>
        </r>
        <r>
          <rPr>
            <sz val="9"/>
            <color indexed="81"/>
            <rFont val="Tahoma"/>
            <family val="2"/>
          </rPr>
          <t xml:space="preserve">
Change $25 to $75
 (effective 7/1/12)</t>
        </r>
      </text>
    </comment>
    <comment ref="F1595" authorId="2">
      <text>
        <r>
          <rPr>
            <b/>
            <sz val="9"/>
            <color indexed="81"/>
            <rFont val="Tahoma"/>
            <family val="2"/>
          </rPr>
          <t>Theresa Tran:</t>
        </r>
        <r>
          <rPr>
            <sz val="9"/>
            <color indexed="81"/>
            <rFont val="Tahoma"/>
            <family val="2"/>
          </rPr>
          <t xml:space="preserve">
Change $25 to $75
 (effective 7/1/12)</t>
        </r>
      </text>
    </comment>
    <comment ref="A1703" authorId="2">
      <text>
        <r>
          <rPr>
            <b/>
            <sz val="9"/>
            <color indexed="81"/>
            <rFont val="Tahoma"/>
            <family val="2"/>
          </rPr>
          <t>Theresa Tran:</t>
        </r>
        <r>
          <rPr>
            <sz val="9"/>
            <color indexed="81"/>
            <rFont val="Tahoma"/>
            <family val="2"/>
          </rPr>
          <t xml:space="preserve">
change Water &amp; Sewer Fee to Water &amp; Sewer Fees</t>
        </r>
      </text>
    </comment>
    <comment ref="A1704" authorId="2">
      <text>
        <r>
          <rPr>
            <b/>
            <sz val="9"/>
            <color indexed="81"/>
            <rFont val="Tahoma"/>
            <family val="2"/>
          </rPr>
          <t>Theresa Tran:</t>
        </r>
        <r>
          <rPr>
            <sz val="9"/>
            <color indexed="81"/>
            <rFont val="Tahoma"/>
            <family val="2"/>
          </rPr>
          <t xml:space="preserve">
change Water &amp; Sewer Fee to Water &amp; Sewer Fees</t>
        </r>
      </text>
    </comment>
    <comment ref="A1705" authorId="2">
      <text>
        <r>
          <rPr>
            <b/>
            <sz val="9"/>
            <color indexed="81"/>
            <rFont val="Tahoma"/>
            <family val="2"/>
          </rPr>
          <t>Theresa Tran:</t>
        </r>
        <r>
          <rPr>
            <sz val="9"/>
            <color indexed="81"/>
            <rFont val="Tahoma"/>
            <family val="2"/>
          </rPr>
          <t xml:space="preserve">
change Water &amp; Sewer Fee to Water &amp; Sewer Fees</t>
        </r>
      </text>
    </comment>
    <comment ref="A1850" authorId="2">
      <text>
        <r>
          <rPr>
            <b/>
            <sz val="9"/>
            <color indexed="81"/>
            <rFont val="Tahoma"/>
            <family val="2"/>
          </rPr>
          <t>Theresa Tran:</t>
        </r>
        <r>
          <rPr>
            <sz val="9"/>
            <color indexed="81"/>
            <rFont val="Tahoma"/>
            <family val="2"/>
          </rPr>
          <t xml:space="preserve">
Change Water Service Charges to Water &amp; Sewer Fees</t>
        </r>
      </text>
    </comment>
  </commentList>
</comments>
</file>

<file path=xl/comments2.xml><?xml version="1.0" encoding="utf-8"?>
<comments xmlns="http://schemas.openxmlformats.org/spreadsheetml/2006/main">
  <authors>
    <author>Theresa Tran</author>
    <author>e108082</author>
    <author>A satisfied Microsoft Office user</author>
  </authors>
  <commentList>
    <comment ref="F398" authorId="0">
      <text>
        <r>
          <rPr>
            <b/>
            <sz val="9"/>
            <color indexed="81"/>
            <rFont val="Tahoma"/>
            <family val="2"/>
          </rPr>
          <t>Theresa Tran:</t>
        </r>
        <r>
          <rPr>
            <sz val="9"/>
            <color indexed="81"/>
            <rFont val="Tahoma"/>
            <family val="2"/>
          </rPr>
          <t xml:space="preserve">
Previously: TBD
Change: 0-2hrs: $10, and 2-24hrs: $25</t>
        </r>
      </text>
    </comment>
    <comment ref="D468" authorId="1">
      <text>
        <r>
          <rPr>
            <b/>
            <sz val="11"/>
            <color indexed="81"/>
            <rFont val="Tahoma"/>
            <family val="2"/>
          </rPr>
          <t>e108082:</t>
        </r>
        <r>
          <rPr>
            <sz val="11"/>
            <color indexed="81"/>
            <rFont val="Tahoma"/>
            <family val="2"/>
          </rPr>
          <t xml:space="preserve">
Need gwen's team to research this one as well
</t>
        </r>
      </text>
    </comment>
    <comment ref="E472" authorId="0">
      <text>
        <r>
          <rPr>
            <b/>
            <sz val="9"/>
            <color indexed="81"/>
            <rFont val="Tahoma"/>
            <family val="2"/>
          </rPr>
          <t>Theresa Tran:</t>
        </r>
        <r>
          <rPr>
            <sz val="9"/>
            <color indexed="81"/>
            <rFont val="Tahoma"/>
            <family val="2"/>
          </rPr>
          <t xml:space="preserve">
update on 11/1/2012- request by Shanessa &amp; Victor</t>
        </r>
      </text>
    </comment>
    <comment ref="D475" authorId="1">
      <text>
        <r>
          <rPr>
            <b/>
            <sz val="11"/>
            <color indexed="81"/>
            <rFont val="Tahoma"/>
            <family val="2"/>
          </rPr>
          <t>e108082:</t>
        </r>
        <r>
          <rPr>
            <sz val="11"/>
            <color indexed="81"/>
            <rFont val="Tahoma"/>
            <family val="2"/>
          </rPr>
          <t xml:space="preserve">
Need gwen's team to research this one as well
</t>
        </r>
      </text>
    </comment>
    <comment ref="C575" authorId="0">
      <text>
        <r>
          <rPr>
            <b/>
            <sz val="9"/>
            <color indexed="81"/>
            <rFont val="Tahoma"/>
            <family val="2"/>
          </rPr>
          <t>Theresa Tran:</t>
        </r>
        <r>
          <rPr>
            <sz val="9"/>
            <color indexed="81"/>
            <rFont val="Tahoma"/>
            <family val="2"/>
          </rPr>
          <t xml:space="preserve">
Add word "and Dismantler" requested by Victor 6/13/12 3:21pm</t>
        </r>
      </text>
    </comment>
    <comment ref="C576" authorId="0">
      <text>
        <r>
          <rPr>
            <b/>
            <sz val="9"/>
            <color indexed="81"/>
            <rFont val="Tahoma"/>
            <family val="2"/>
          </rPr>
          <t>Theresa Tran:</t>
        </r>
        <r>
          <rPr>
            <sz val="9"/>
            <color indexed="81"/>
            <rFont val="Tahoma"/>
            <family val="2"/>
          </rPr>
          <t xml:space="preserve">
add word "and Dismantler" as requested by Victor 6/13/12 3:21pm</t>
        </r>
      </text>
    </comment>
    <comment ref="C577" authorId="0">
      <text>
        <r>
          <rPr>
            <b/>
            <sz val="9"/>
            <color indexed="81"/>
            <rFont val="Tahoma"/>
            <family val="2"/>
          </rPr>
          <t>Theresa Tran:</t>
        </r>
        <r>
          <rPr>
            <sz val="9"/>
            <color indexed="81"/>
            <rFont val="Tahoma"/>
            <family val="2"/>
          </rPr>
          <t xml:space="preserve">
These 2 rows are add by requested Alice Wilson-LGL on 6/13/12 1:45pm, &amp; approved by Victor.</t>
        </r>
      </text>
    </comment>
    <comment ref="C578" authorId="0">
      <text>
        <r>
          <rPr>
            <b/>
            <sz val="9"/>
            <color indexed="81"/>
            <rFont val="Tahoma"/>
            <family val="2"/>
          </rPr>
          <t>Theresa Tran:</t>
        </r>
        <r>
          <rPr>
            <sz val="9"/>
            <color indexed="81"/>
            <rFont val="Tahoma"/>
            <family val="2"/>
          </rPr>
          <t xml:space="preserve">
These 2 rows are add by requested Alice Wilson-LGL on 6/13/12 1:45pm, &amp; approved by Victor.</t>
        </r>
      </text>
    </comment>
    <comment ref="C973" authorId="2">
      <text>
        <r>
          <rPr>
            <sz val="8"/>
            <color indexed="81"/>
            <rFont val="Tahoma"/>
            <family val="2"/>
          </rPr>
          <t xml:space="preserve">e123937:
(16 passenger or greater must obtain the "Motor Carrier" license from the Texas Department of Transportation) </t>
        </r>
      </text>
    </comment>
    <comment ref="C974" authorId="2">
      <text>
        <r>
          <rPr>
            <sz val="8"/>
            <color indexed="81"/>
            <rFont val="Tahoma"/>
            <family val="2"/>
          </rPr>
          <t xml:space="preserve">e123937:
(16 passenger or greater must obtain the "Motor Carrier" license from the Texas Department of Transportation) </t>
        </r>
      </text>
    </comment>
    <comment ref="C975" authorId="2">
      <text>
        <r>
          <rPr>
            <sz val="8"/>
            <color indexed="81"/>
            <rFont val="Tahoma"/>
            <family val="2"/>
          </rPr>
          <t xml:space="preserve">e123937:
(16 passenger or greater must obtain the "Motor Carrier" license from the Texas Department of Transportation) </t>
        </r>
      </text>
    </comment>
    <comment ref="F1805" authorId="0">
      <text>
        <r>
          <rPr>
            <b/>
            <sz val="9"/>
            <color indexed="81"/>
            <rFont val="Tahoma"/>
            <family val="2"/>
          </rPr>
          <t>Theresa Tran:</t>
        </r>
        <r>
          <rPr>
            <sz val="9"/>
            <color indexed="81"/>
            <rFont val="Tahoma"/>
            <family val="2"/>
          </rPr>
          <t xml:space="preserve">
Change $200 to $350 (effective 7/1/12)</t>
        </r>
      </text>
    </comment>
    <comment ref="F1806" authorId="0">
      <text>
        <r>
          <rPr>
            <b/>
            <sz val="9"/>
            <color indexed="81"/>
            <rFont val="Tahoma"/>
            <family val="2"/>
          </rPr>
          <t>Theresa Tran:</t>
        </r>
        <r>
          <rPr>
            <sz val="9"/>
            <color indexed="81"/>
            <rFont val="Tahoma"/>
            <family val="2"/>
          </rPr>
          <t xml:space="preserve">
Change $25 to $75
 (effective 7/1/12)</t>
        </r>
      </text>
    </comment>
    <comment ref="F1807" authorId="0">
      <text>
        <r>
          <rPr>
            <b/>
            <sz val="9"/>
            <color indexed="81"/>
            <rFont val="Tahoma"/>
            <family val="2"/>
          </rPr>
          <t>Theresa Tran:</t>
        </r>
        <r>
          <rPr>
            <sz val="9"/>
            <color indexed="81"/>
            <rFont val="Tahoma"/>
            <family val="2"/>
          </rPr>
          <t xml:space="preserve">
Change $25 to $75
 (effective 7/1/12)</t>
        </r>
      </text>
    </comment>
    <comment ref="F1808" authorId="0">
      <text>
        <r>
          <rPr>
            <b/>
            <sz val="9"/>
            <color indexed="81"/>
            <rFont val="Tahoma"/>
            <family val="2"/>
          </rPr>
          <t>Theresa Tran:</t>
        </r>
        <r>
          <rPr>
            <sz val="9"/>
            <color indexed="81"/>
            <rFont val="Tahoma"/>
            <family val="2"/>
          </rPr>
          <t xml:space="preserve">
Change $25 to $75
 (effective 7/1/12)</t>
        </r>
      </text>
    </comment>
  </commentList>
</comments>
</file>

<file path=xl/sharedStrings.xml><?xml version="1.0" encoding="utf-8"?>
<sst xmlns="http://schemas.openxmlformats.org/spreadsheetml/2006/main" count="22263" uniqueCount="3320">
  <si>
    <t>Name/Type</t>
  </si>
  <si>
    <t>Responsible Department</t>
  </si>
  <si>
    <t>Permit/Fee Name and Description</t>
  </si>
  <si>
    <t xml:space="preserve">Statutory Authority </t>
  </si>
  <si>
    <t>Fees As of
June 30, 2011</t>
  </si>
  <si>
    <t>Notes</t>
  </si>
  <si>
    <t>Sec. 1-13 Increase Applies?</t>
  </si>
  <si>
    <t>Sec. 1-14 Admin Fee Applies?</t>
  </si>
  <si>
    <t>Increase Date</t>
  </si>
  <si>
    <t>Increase Index</t>
  </si>
  <si>
    <t>(6)
Dept. Assignment: CATEGORY 
1 Permit
2 License 
3 Inspection
4 Plan Review
5 Support/Service
6 Other</t>
  </si>
  <si>
    <t>(7)
Dept. Assignment
CRITERIA
1 Escalator/Ordinance
2 Contract 
3 State Law
4 Mkt. Driven
5 Other Escalator
6 Other</t>
  </si>
  <si>
    <t>DECIMAL NOTES 
for PWE</t>
  </si>
  <si>
    <t>Variance</t>
  </si>
  <si>
    <t>% change</t>
  </si>
  <si>
    <t>PWE SEQUENCE Request</t>
  </si>
  <si>
    <t>NOTE</t>
  </si>
  <si>
    <t>Alcohol Permit</t>
  </si>
  <si>
    <t>Administration and Regulatory Affairs</t>
  </si>
  <si>
    <t>Alcoholic beverage permit refunds processing fee</t>
  </si>
  <si>
    <t>03-22(c)</t>
  </si>
  <si>
    <t>Y</t>
  </si>
  <si>
    <t>N</t>
  </si>
  <si>
    <t xml:space="preserve">6
</t>
  </si>
  <si>
    <t>Alcoholic beverage premises permit</t>
  </si>
  <si>
    <t>03-17
Tex. Alco. Bev. Code § 61.36</t>
  </si>
  <si>
    <t>TBD</t>
  </si>
  <si>
    <t>An amount equal to one-half the corresponding state license fee</t>
  </si>
  <si>
    <t>N/A</t>
  </si>
  <si>
    <t>Various fees for alcohol permits that have been issued by TABC</t>
  </si>
  <si>
    <t>Varies</t>
  </si>
  <si>
    <t>Capped by State Law</t>
  </si>
  <si>
    <t>Alcohol License</t>
  </si>
  <si>
    <t xml:space="preserve">Alcoholic beverage premises license </t>
  </si>
  <si>
    <t>03-16
Tex. Alco. Bev. Code § 11.38</t>
  </si>
  <si>
    <t>Ambulance Transports</t>
  </si>
  <si>
    <t>Transport - Hospital to hospital</t>
  </si>
  <si>
    <t>04-13(a)(1)</t>
  </si>
  <si>
    <t>Last changed by Ord. No. 2010-892</t>
  </si>
  <si>
    <t>Equal to percentage increase in the Consumer Price Index--All Urban Customers (CPI-U)</t>
  </si>
  <si>
    <t>Transport -  Other than hospital to hospital</t>
  </si>
  <si>
    <t>04-13(a)(2)</t>
  </si>
  <si>
    <t>Transport -  Variable fees - Oxygen (any quantity)</t>
  </si>
  <si>
    <t>04-13(c)(1)</t>
  </si>
  <si>
    <t>Transport -  Variable fees - Adenosine (Adenocard) per 6 mg</t>
  </si>
  <si>
    <t>04-13(c)(10)</t>
  </si>
  <si>
    <t>Transport -  Variable fees - Albuterol Sulfate (Proventil) for 0.5% sol. per ml</t>
  </si>
  <si>
    <t>04-13(c)(11)</t>
  </si>
  <si>
    <t>Transport -  Variable fees - Atropine per 0.3 mg</t>
  </si>
  <si>
    <t>04-13(c)(12)</t>
  </si>
  <si>
    <t>Transport -  Variable fees - Dextrose 50%</t>
  </si>
  <si>
    <t>04-13(c)(13)</t>
  </si>
  <si>
    <t>Transport -  Variable fees - Diazepam (Valium)</t>
  </si>
  <si>
    <t>04-13(c)(14)</t>
  </si>
  <si>
    <t>Transport -  Variable fees - Dopamine (Intropin) per 250 mg</t>
  </si>
  <si>
    <t>04-13(c)(15)</t>
  </si>
  <si>
    <t>Transport -  Variable fees - Epinephrine 1:1,000</t>
  </si>
  <si>
    <t>04-13(c)(16)</t>
  </si>
  <si>
    <t>Transport -  Variable fees - Epinephrine 1:10,000</t>
  </si>
  <si>
    <t>04-13(c)(17)</t>
  </si>
  <si>
    <t>Transport -  Variable fees - Furosemide (Lasix)</t>
  </si>
  <si>
    <t>04-13(c)(18)</t>
  </si>
  <si>
    <t>Transport -  Variable fees - Lidocaine Drip per 50 cc</t>
  </si>
  <si>
    <t>04-13(c)(19)</t>
  </si>
  <si>
    <t>Transport -  Variable fees - Oxygen mask or a nasal canula, or both</t>
  </si>
  <si>
    <t>04-13(c)(2)</t>
  </si>
  <si>
    <t>Transport -  Variable fees - Lidocaine HCL--2% per 50 cc</t>
  </si>
  <si>
    <t>04-13(c)(20)</t>
  </si>
  <si>
    <t>Transport -  Variable fees - Naloxone HCO (Narcan)</t>
  </si>
  <si>
    <t>04-13(c)(21)</t>
  </si>
  <si>
    <t>Transport -  Variable fees - Cordarone IV per 300 mg</t>
  </si>
  <si>
    <t>04-13(c)(22)</t>
  </si>
  <si>
    <t>Transport -  Variable fees - Miscellaneous medical supplies (any amount, type or quantity)</t>
  </si>
  <si>
    <t>04-13(c)(23)</t>
  </si>
  <si>
    <t>Transport -  Variable fees - Medications, equipment and labor to provide other medically necessary services during transport</t>
  </si>
  <si>
    <t>04-13(c)(24)</t>
  </si>
  <si>
    <t>Actual cost</t>
  </si>
  <si>
    <t>Transport - Variable fees - Mileage (from pickup point to hospital), per mile or any portion of the mile</t>
  </si>
  <si>
    <t>04-13(c)(25)</t>
  </si>
  <si>
    <t>Transport -  Variable fees - EKG (tracing only)</t>
  </si>
  <si>
    <t xml:space="preserve">04-13(c)(3) </t>
  </si>
  <si>
    <t>Transport -  Variable fees - EKG pad(s) (any quantity)</t>
  </si>
  <si>
    <t>04-13(c)(4)</t>
  </si>
  <si>
    <t>Transport -  Variable fees - IV administration set(s) (any quantity)</t>
  </si>
  <si>
    <t>04-13(c)(6)</t>
  </si>
  <si>
    <t>Transport -  Variable fees - IV prep kit(s) (any quantity)</t>
  </si>
  <si>
    <t>Transport -  Variable fees - Cervical collar</t>
  </si>
  <si>
    <t>04-13(c)(7)</t>
  </si>
  <si>
    <t>Transport -  Variable fees - Head immobilization</t>
  </si>
  <si>
    <t>04-13(c)(8)</t>
  </si>
  <si>
    <t>Transport -  Variable fees - D5W (any quantity)</t>
  </si>
  <si>
    <t>04-13(c)(9)</t>
  </si>
  <si>
    <t>Animal Adoption</t>
  </si>
  <si>
    <t>All animal Adoptions</t>
  </si>
  <si>
    <t>06-138(1)</t>
  </si>
  <si>
    <t>$45.00 - $75.00</t>
  </si>
  <si>
    <t>Changed by Fee Increase Ordinance (No. 2010-1016, as amended by Ord. No. 2010-1064)</t>
  </si>
  <si>
    <t>Animal Control Fees</t>
  </si>
  <si>
    <t xml:space="preserve">Impounded Animal - Boarding Fee </t>
  </si>
  <si>
    <t>06-137(a)(3)</t>
  </si>
  <si>
    <t>Impounded Animal - Rabies Vaccination Fee</t>
  </si>
  <si>
    <t>06-137(a)(4)</t>
  </si>
  <si>
    <t>Impounded Animal - Transfer of Sick Animal to Veterinary Hospital</t>
  </si>
  <si>
    <t>06-137(f)</t>
  </si>
  <si>
    <t>Impounded Animal - Veterinarian Fee Minimum</t>
  </si>
  <si>
    <t>06-137(a)(5)</t>
  </si>
  <si>
    <t>Impoundment Fee - Animals Other than Dogs and Cats and Neutered Dogs and Cats (1st Offense)</t>
  </si>
  <si>
    <t>06-137(a)(1)a1</t>
  </si>
  <si>
    <t>Impoundment Fee - Animals Other than Dogs and Cats and Neutered Dogs and Cats (2nd Offense)</t>
  </si>
  <si>
    <t>06-137(a)(1)a2</t>
  </si>
  <si>
    <t>Impoundment Fee - Animals Other than Dogs and Cats and Neutered Dogs and Cats (3rd Offense)</t>
  </si>
  <si>
    <t>06-137(a)(1)a3</t>
  </si>
  <si>
    <t>Impoundment Fee - Unneutered (1st Offense)</t>
  </si>
  <si>
    <t>06-137(a)(1)b1</t>
  </si>
  <si>
    <t>Impoundment Fee - Unneutered (2nd Offense)</t>
  </si>
  <si>
    <t>06-137(a)(1)b2</t>
  </si>
  <si>
    <t>Impoundment Fee - Unneutered (3rd Offense)</t>
  </si>
  <si>
    <t>06-137(a)(1)b3</t>
  </si>
  <si>
    <t>Animals</t>
  </si>
  <si>
    <t>Goat pen examination</t>
  </si>
  <si>
    <t>06-11</t>
  </si>
  <si>
    <t>Grandfathered wild animal special permit inspection fee</t>
  </si>
  <si>
    <t>06-57</t>
  </si>
  <si>
    <t>Director may impose an inspection fee to cover the cost of any inspection reasonably required in connection with the issuance of a special permit</t>
  </si>
  <si>
    <t>Keeping wild animals temporarily in city -  11 or more</t>
  </si>
  <si>
    <t>06-55(c)</t>
  </si>
  <si>
    <t>Keeping wild animals temporarily in city -  5 or fewer</t>
  </si>
  <si>
    <t>Keeping wild animals temporarily in city -  6-10</t>
  </si>
  <si>
    <t>Wild animals, daily boarding, per animal, MAXIMUM</t>
  </si>
  <si>
    <t>06-56(b)</t>
  </si>
  <si>
    <t xml:space="preserve"> Director may promulgate a schedule of applicable fees for various types of wild animals</t>
  </si>
  <si>
    <t>Wild animals, daily boarding, per animal, MINIMUM</t>
  </si>
  <si>
    <t>Wild animals, impoundment, per animal, MAXIMUM</t>
  </si>
  <si>
    <t>Wild animals, impoundment, per animal, MINIMUM</t>
  </si>
  <si>
    <t>Boot Fees</t>
  </si>
  <si>
    <t>Administrative Fee</t>
  </si>
  <si>
    <t>26-265(1)</t>
  </si>
  <si>
    <t>Boot Fee</t>
  </si>
  <si>
    <t>26-265(2)</t>
  </si>
  <si>
    <t>Towing/storage and related fees</t>
  </si>
  <si>
    <t>26-265(3)</t>
  </si>
  <si>
    <t>Actual Cost</t>
  </si>
  <si>
    <t>Fees, if the vehicle has been towed, in an amount established by the director, based upon the city's cost or upon the fees imposed by the city's contractors</t>
  </si>
  <si>
    <t>Burglar Alarm Permit</t>
  </si>
  <si>
    <t>Non Residential Burglar</t>
  </si>
  <si>
    <t>11-62(b)</t>
  </si>
  <si>
    <t>Non Residential Panic Alarm</t>
  </si>
  <si>
    <t>Residential Burglar Alarm Permit</t>
  </si>
  <si>
    <t>11-62 (a)</t>
  </si>
  <si>
    <t>Residential Burglar w/Panic Alarm</t>
  </si>
  <si>
    <t>11-62(a)</t>
  </si>
  <si>
    <t>Certain traffic control duties Permit</t>
  </si>
  <si>
    <t>Traffic control permit, initial</t>
  </si>
  <si>
    <t>45-453(b)</t>
  </si>
  <si>
    <t>The fee shall be reviewed and approved by ARA on an annual basis and adjusted to fully recover the city's costs, taking into account permit issuance and renewal costs, inspection and oversight services.
04-798, § 2, 7-28-04</t>
  </si>
  <si>
    <t>To be adjusted annually to recover costs</t>
  </si>
  <si>
    <t>Charter Bus Permits</t>
  </si>
  <si>
    <t>Annual Permit - Installments</t>
  </si>
  <si>
    <t>46-211(a)</t>
  </si>
  <si>
    <t>Annual Permit (per vehicle)</t>
  </si>
  <si>
    <t>Prorated fee for less than one year (per month)</t>
  </si>
  <si>
    <t>Replacement Fee</t>
  </si>
  <si>
    <t>No charge</t>
  </si>
  <si>
    <t>Scheduled Ground Transp. Fee 10-12 Pass.</t>
  </si>
  <si>
    <t>09-58(c)</t>
  </si>
  <si>
    <t>Scheduled Ground Transp. Fee 13-30</t>
  </si>
  <si>
    <t>Scheduled Ground Transp. Fee 31 or more</t>
  </si>
  <si>
    <t>Temporary Permit (30 day max per vehicle)</t>
  </si>
  <si>
    <t>46-218</t>
  </si>
  <si>
    <t>Coin Operated Machine Decal</t>
  </si>
  <si>
    <t>Occupations tax for coin operated machines</t>
  </si>
  <si>
    <t>44-83(b)</t>
  </si>
  <si>
    <t xml:space="preserve">Contract Parking Rev. </t>
  </si>
  <si>
    <t>Bagged Meters and Contracts</t>
  </si>
  <si>
    <t>26-182(b)(1)</t>
  </si>
  <si>
    <t>Dance License</t>
  </si>
  <si>
    <t>Dance Halls Class A (&lt;2days/wk)</t>
  </si>
  <si>
    <t>05-77(a)(2)</t>
  </si>
  <si>
    <t>Dance Halls Class A (dance clubs or cabaret)</t>
  </si>
  <si>
    <t>05-77(a)(1)</t>
  </si>
  <si>
    <t>Dance Halls Class B dancing schools</t>
  </si>
  <si>
    <t>05-77(a)(3)</t>
  </si>
  <si>
    <t>Dance Halls Class B rented for public/private dances</t>
  </si>
  <si>
    <t>05-77(a)(4)</t>
  </si>
  <si>
    <t>Dance Halls Class C - Teenage Dance Halls - More than 3 nights per week</t>
  </si>
  <si>
    <r>
      <t>05-77(a)(4)</t>
    </r>
    <r>
      <rPr>
        <u/>
        <sz val="10"/>
        <rFont val="Calibri"/>
        <family val="2"/>
      </rPr>
      <t>(5)</t>
    </r>
  </si>
  <si>
    <t>Dance Halls Class C - Teenage Dance Halls -Not more than 3 nights per week</t>
  </si>
  <si>
    <r>
      <t>05-77(a)(4)</t>
    </r>
    <r>
      <rPr>
        <u/>
        <sz val="10"/>
        <rFont val="Calibri"/>
        <family val="2"/>
      </rPr>
      <t>(6)</t>
    </r>
  </si>
  <si>
    <t>False Alarm Penalty</t>
  </si>
  <si>
    <t>Burglar Alarm After 3 False Alarms</t>
  </si>
  <si>
    <t>11-68(a)</t>
  </si>
  <si>
    <t>Burglar Alarm After 4 False Alarms</t>
  </si>
  <si>
    <t>Burglar Alarm After 5 False Alarms</t>
  </si>
  <si>
    <t>Burglar Alarm After 6 False Alarms</t>
  </si>
  <si>
    <t>Burglar Alarm After 7 False Alarms</t>
  </si>
  <si>
    <t>False alarm response collection fee</t>
  </si>
  <si>
    <t>11-68(l)</t>
  </si>
  <si>
    <t xml:space="preserve">Collection fee = 30 percent of the false alarm penalty amount </t>
  </si>
  <si>
    <t>Non-Permitted Alarm System Non-Residential Panic or Burglar</t>
  </si>
  <si>
    <t>11-68(d)(4)</t>
  </si>
  <si>
    <t>Non-permitted Non-residential Burglar Alarm System</t>
  </si>
  <si>
    <t>11-68(d)(2)</t>
  </si>
  <si>
    <t>Non-permitted Residential Burglar Alarm System</t>
  </si>
  <si>
    <t>11-68(d)(1)</t>
  </si>
  <si>
    <t>Non-Residential Panic (After 1 Free)</t>
  </si>
  <si>
    <t xml:space="preserve">11-68(c) </t>
  </si>
  <si>
    <t>Non-Residential Panic (After 2 False Alarms)</t>
  </si>
  <si>
    <t>Non-Residential Panic (After 3 False Alarms)</t>
  </si>
  <si>
    <t>Residential Non-Permitted Panic</t>
  </si>
  <si>
    <t>11-68(d)(3)</t>
  </si>
  <si>
    <t>Residential Panic After 1 False Alarm</t>
  </si>
  <si>
    <t>11-68(b)</t>
  </si>
  <si>
    <t>Residential Panic After 2 Alarms</t>
  </si>
  <si>
    <t>Residential Panic After 3 Alarms</t>
  </si>
  <si>
    <t>Residential panic After 4 Alarms</t>
  </si>
  <si>
    <t>Game Room (4 or less ARM)</t>
  </si>
  <si>
    <t>Game Room - game room with less than 4 Amusement Redemption Machines</t>
  </si>
  <si>
    <t>5-181</t>
  </si>
  <si>
    <t>Changed by ordinance 2011-779, effective Sept. 2011</t>
  </si>
  <si>
    <t>Game Room (5 or more ARM)</t>
  </si>
  <si>
    <t>Game Room - game room with 5 or more Amusement Redemption Machines</t>
  </si>
  <si>
    <t>Jitney+B585 License</t>
  </si>
  <si>
    <t>Jitney Driver License</t>
  </si>
  <si>
    <t>46-333(a)</t>
  </si>
  <si>
    <t>Jitney  Inspection</t>
  </si>
  <si>
    <t>Jitney Inspections, initial and annually</t>
  </si>
  <si>
    <t>46-337(a)</t>
  </si>
  <si>
    <t>Jitney Permit</t>
  </si>
  <si>
    <t>Jitney Permit Application Processing Fee, for one or more permits</t>
  </si>
  <si>
    <t>Jitney Permit, Annual</t>
  </si>
  <si>
    <t>46-336(a)</t>
  </si>
  <si>
    <t>Permit application amendment fee</t>
  </si>
  <si>
    <t>46-341(a)</t>
  </si>
  <si>
    <t>Rate or route filing fee, per jitney</t>
  </si>
  <si>
    <t>46-340(b)</t>
  </si>
  <si>
    <t>Limousine Inspection</t>
  </si>
  <si>
    <t>Limousine Inspection (prorated)</t>
  </si>
  <si>
    <t>46-236(a)</t>
  </si>
  <si>
    <t>Limousine Inspection Fee</t>
  </si>
  <si>
    <t>Limousine Permits</t>
  </si>
  <si>
    <t>Limousine Permit</t>
  </si>
  <si>
    <t>46-232(a)</t>
  </si>
  <si>
    <t>Limousine Permits (Installments)</t>
  </si>
  <si>
    <t>sec 46-232</t>
  </si>
  <si>
    <t>46-235(b)</t>
  </si>
  <si>
    <t>Low Speed Shuttle</t>
  </si>
  <si>
    <t>Amended application fee</t>
  </si>
  <si>
    <t>46-402(a)</t>
  </si>
  <si>
    <t>Low Speed Shuttle License</t>
  </si>
  <si>
    <t>Low Speed Shuttle Driver License</t>
  </si>
  <si>
    <t>46-393(a)</t>
  </si>
  <si>
    <t>Low Speed Shuttle Permit</t>
  </si>
  <si>
    <t>Low Speed Shuttle Permit Application Processing Fee</t>
  </si>
  <si>
    <t>46-393(b)</t>
  </si>
  <si>
    <t>Low Speed Shuttle Inspection</t>
  </si>
  <si>
    <t>Low Speed Shuttle Vehicle Inspection Fee</t>
  </si>
  <si>
    <t>46-397(a)</t>
  </si>
  <si>
    <t>Low Speed Shuttle Vehicle Permit Fee, Annual</t>
  </si>
  <si>
    <t>46-394(a)</t>
  </si>
  <si>
    <t>Rate or zone amendment fee</t>
  </si>
  <si>
    <t>46-400(b)</t>
  </si>
  <si>
    <t>Zone review application fee</t>
  </si>
  <si>
    <t>Lubbock Surface Lot</t>
  </si>
  <si>
    <t>Management of municipal courts parking lot - Monday through Saturday, from 6:30 a.m. to 10:30 p.m. - All Day Flat Rate</t>
  </si>
  <si>
    <t>02-508(1)</t>
  </si>
  <si>
    <t>Fee to park in the surface lot at Municipal Courts, 1400 Lubbock.</t>
  </si>
  <si>
    <t>Metal Recycler/SecondhandMetal Recycler</t>
  </si>
  <si>
    <t>Metal Recycler - Scrapmetal, aluminum can, etc. recycling yards</t>
  </si>
  <si>
    <t>7-57(a)</t>
  </si>
  <si>
    <t>Metal recycler/secondhand metal recycler</t>
  </si>
  <si>
    <t>07-57(a)</t>
  </si>
  <si>
    <t>Capped by State law
There may be some flexibility in the state law to increase the fee.  City Attorney's Office is currently reviewing - it must be approved and then submitted to the DPS.</t>
  </si>
  <si>
    <t>Metal Recycler/SecondhandMetal Recycler/Secondhand Reseller Show</t>
  </si>
  <si>
    <t>Show permit - per day</t>
  </si>
  <si>
    <t>7-57(d)</t>
  </si>
  <si>
    <t>Metered Parking Rev</t>
  </si>
  <si>
    <t>Meter Revenue - Long term parking, MAXIMUM</t>
  </si>
  <si>
    <t>26-160(2)</t>
  </si>
  <si>
    <t>Long-Term Parking (over four hours) Fees - Maximum Cost Per Hour.</t>
  </si>
  <si>
    <t>Meter Revenue - Long term parking, MINIMUM</t>
  </si>
  <si>
    <t>Long-Term Parking (Over four hours) Fees - Minimum Cost per Hour</t>
  </si>
  <si>
    <t>Meter Revenue - Short term parking, MAXIMUM</t>
  </si>
  <si>
    <t>26-160(1)</t>
  </si>
  <si>
    <t>Short-Term (Not to exceed 4 hours) Parking Fees - Maximum Cost per 10 minutes</t>
  </si>
  <si>
    <t>Meter Revenue - Short term parking, MINIMUM</t>
  </si>
  <si>
    <t>Short-Term Parking (Not to exceed 4 hours) Fees - Minimum Cost per 10 minutes</t>
  </si>
  <si>
    <t>Monthly Parking Permit</t>
  </si>
  <si>
    <t>Monthly parking permit for Commerce surface lot</t>
  </si>
  <si>
    <t>Monthly Permits for long-term parking at the Commerce surface lot.</t>
  </si>
  <si>
    <t>Monthly parking permit for Pierce surface lots</t>
  </si>
  <si>
    <t>Monthly Permits for long-term parking at the Pierce surface lots.</t>
  </si>
  <si>
    <t>Municipal Right-of-Way Fee-Certificated Telecom Provider</t>
  </si>
  <si>
    <t>Cat. 1 Access Line Residential Per Month</t>
  </si>
  <si>
    <t>Ch. 283, Local Government Code</t>
  </si>
  <si>
    <t>Set by the PUCT, revised every July 1.</t>
  </si>
  <si>
    <t>Cat. 2 Access Line Non-Residential Per Month</t>
  </si>
  <si>
    <t>Cat. 3 Access Line Point to Point Per Month</t>
  </si>
  <si>
    <t>Newsracks Permit</t>
  </si>
  <si>
    <t>Decal fee</t>
  </si>
  <si>
    <t>40-453(e)</t>
  </si>
  <si>
    <t>Newsrack permit renewal</t>
  </si>
  <si>
    <t>40-453(g)</t>
  </si>
  <si>
    <t>$5.00/ newsrack</t>
  </si>
  <si>
    <t>$5.16/newsrack</t>
  </si>
  <si>
    <t>Newsrack replacement decal</t>
  </si>
  <si>
    <t>40-453(f)</t>
  </si>
  <si>
    <t>Permit application fee</t>
  </si>
  <si>
    <t>Noise and Sound Level Regulation Permit</t>
  </si>
  <si>
    <t>Annual permit</t>
  </si>
  <si>
    <t>30-9(a)(3)b</t>
  </si>
  <si>
    <t>Ord. No. 2011-874, effective 10-12-2011</t>
  </si>
  <si>
    <t>Daily permit</t>
  </si>
  <si>
    <t>30-9(a)(1)b</t>
  </si>
  <si>
    <t>Extended daily permit</t>
  </si>
  <si>
    <t>30-9(a)(2)b</t>
  </si>
  <si>
    <t>Non Consent Tow Rates</t>
  </si>
  <si>
    <t>Off-year tow operator requested rate study</t>
  </si>
  <si>
    <t>08-123(d)(2)</t>
  </si>
  <si>
    <t>Director will determine cost at time of the request.</t>
  </si>
  <si>
    <t xml:space="preserve"> Director shall prepare an estimate of the administrative cost of the rate review.</t>
  </si>
  <si>
    <t>January 1 of years in which no rate adjustment is adopted</t>
  </si>
  <si>
    <t>1/2 of the percentage change in the Consumer Price Index, All Urban Consumers, All Items, United States average, and one-sixth each of the percentage change in (CPI-U), U.S. City Average, Motor Vehicle Maintenance &amp; Repair, (CPI-U), U.S. City Average, Vehicle Insurance, and (CPI-U), Houston-Galveston-Brazoria Average, Gasoline</t>
  </si>
  <si>
    <t>Occupation License</t>
  </si>
  <si>
    <t>Antique Dealers, Precious Metals Dealers, Resale Media &amp; Clothing Dealers - Change of business address</t>
  </si>
  <si>
    <t>07-24</t>
  </si>
  <si>
    <t>Antique Dealers, Precious Metals Dealers, Resale Media &amp; Clothing Dealers - License Fee</t>
  </si>
  <si>
    <t>07-19(a)</t>
  </si>
  <si>
    <t>Antique Dealers, Precious Metals Dealers, Resale Media &amp; Clothing Dealers - Show Fee</t>
  </si>
  <si>
    <t>07-19(b)</t>
  </si>
  <si>
    <t>Common Market - 10 vendors or less</t>
  </si>
  <si>
    <t>07-108(a)</t>
  </si>
  <si>
    <t>Common Market - 11 to 20 vendors</t>
  </si>
  <si>
    <t>Common Market - 21 or more vendors</t>
  </si>
  <si>
    <t>Secondhand Reseller</t>
  </si>
  <si>
    <t>07-57(b)</t>
  </si>
  <si>
    <t>Secondhand Reseller Show License Fee</t>
  </si>
  <si>
    <t>07-57(d)</t>
  </si>
  <si>
    <t>Open Records Act Requests</t>
  </si>
  <si>
    <t>Open Records Act request fee</t>
  </si>
  <si>
    <t xml:space="preserve">Texas Public Information Act. Texas Government Code, Section 552.2615, Chapter 552 </t>
  </si>
  <si>
    <t>Texas AG Cost Estimate Model: https://www.oag.state.tx.us/open/cost_page.shtml</t>
  </si>
  <si>
    <t>Other License &amp; Permit</t>
  </si>
  <si>
    <t>Carnival Amusement</t>
  </si>
  <si>
    <t>05-29</t>
  </si>
  <si>
    <t>Charitable Solicitation Class A</t>
  </si>
  <si>
    <t>36-77</t>
  </si>
  <si>
    <t>Charitable Solicitation Class B</t>
  </si>
  <si>
    <t>Charitable Solicitation Registration Fee</t>
  </si>
  <si>
    <t>Mini Warehouse</t>
  </si>
  <si>
    <t>27-4</t>
  </si>
  <si>
    <t>Parking Permit</t>
  </si>
  <si>
    <t>Commercial vehicle loading zone meter fee, per hour, per space</t>
  </si>
  <si>
    <t>26-230(b)</t>
  </si>
  <si>
    <t>The fee to park in a Commercial Loading/Unloading Zone. These on-street parking zones are for commercial vehicles only.</t>
  </si>
  <si>
    <t>Commercial vehicle loading zone permit replacement</t>
  </si>
  <si>
    <t>26-230(a)</t>
  </si>
  <si>
    <t>Commercial vehicle loading zone permit, Class A</t>
  </si>
  <si>
    <t>Commercial vehicle loading zone permit, Class B</t>
  </si>
  <si>
    <t>Commercial vehicle loading zone permit, Class C</t>
  </si>
  <si>
    <t>Commercial vehicle loading zone permit, Class D</t>
  </si>
  <si>
    <t>Pedicabs Permit</t>
  </si>
  <si>
    <t>Annual Pedicab Permit Fee, each pedicab</t>
  </si>
  <si>
    <t>45-153(c)</t>
  </si>
  <si>
    <t>Pedicabs license</t>
  </si>
  <si>
    <t>License</t>
  </si>
  <si>
    <t>45-153(a)</t>
  </si>
  <si>
    <t>Pedicab Permit Application Processing Fee</t>
  </si>
  <si>
    <t>45-153(b)</t>
  </si>
  <si>
    <t>Pedicabs Inspection</t>
  </si>
  <si>
    <t>Pedicab Vehicle Inspection Fee</t>
  </si>
  <si>
    <t>46-161(a)</t>
  </si>
  <si>
    <t>Permit amendment application</t>
  </si>
  <si>
    <t>45-156(a)</t>
  </si>
  <si>
    <t>Rabies Control License</t>
  </si>
  <si>
    <t>Breeders Permit</t>
  </si>
  <si>
    <t>06-114</t>
  </si>
  <si>
    <t>Breeders Permit - Late Fee</t>
  </si>
  <si>
    <t>Certified assistance, hearing or seeing dogs, sterilized - Annual renewal</t>
  </si>
  <si>
    <t>06-88(a)(4)</t>
  </si>
  <si>
    <t>Kennel License</t>
  </si>
  <si>
    <t>06-121(a)</t>
  </si>
  <si>
    <t xml:space="preserve">Late processing fee </t>
  </si>
  <si>
    <t>06-88(a)(5)</t>
  </si>
  <si>
    <t>Neutered - Annual Fee</t>
  </si>
  <si>
    <t>06-88(a)(1)</t>
  </si>
  <si>
    <t>Replacement License Tag</t>
  </si>
  <si>
    <t>06-93</t>
  </si>
  <si>
    <t>Senior citizens with neutered pet license, annual renewal</t>
  </si>
  <si>
    <t>06-88(a)(3)</t>
  </si>
  <si>
    <t>Senior citizens with neutered pet license, initial</t>
  </si>
  <si>
    <t>Unneutered</t>
  </si>
  <si>
    <t>06-88(a)(2)</t>
  </si>
  <si>
    <t>Resident Parking Permit</t>
  </si>
  <si>
    <t>Annual Resident or Visitor Permit</t>
  </si>
  <si>
    <t>26-345(a)</t>
  </si>
  <si>
    <t xml:space="preserve">Changed by Fee Increase Ordinance (No. 2010-1016, as amended by Ord. No. 2010-1064)
</t>
  </si>
  <si>
    <t>One Day Visitor Permit - single</t>
  </si>
  <si>
    <t>26-345(c)</t>
  </si>
  <si>
    <t>Request for designation of RPP area</t>
  </si>
  <si>
    <t>26-312(a)</t>
  </si>
  <si>
    <t>Service Provider</t>
  </si>
  <si>
    <t>Changed by Fee Increase Ordinance (No. 2010-1016, as amended by Ord. No. 2010-1064)
Revisions pending</t>
  </si>
  <si>
    <t>School Vehicles Permit</t>
  </si>
  <si>
    <t>Annual license fee - School Vehicles (&lt;16 passengers) (Annual Permit Fee)</t>
  </si>
  <si>
    <t>46-289(b)</t>
  </si>
  <si>
    <t>Annual license fee - School Vehicles (&gt;59 passengers) (annual permit fee)</t>
  </si>
  <si>
    <t>Annual license fee - School Vehicles (16-59 passengers) (annual permit fee)</t>
  </si>
  <si>
    <t>School Vehicles License</t>
  </si>
  <si>
    <t>Operator license amendment fee</t>
  </si>
  <si>
    <t>46-291(b)</t>
  </si>
  <si>
    <t>Operator license application fee</t>
  </si>
  <si>
    <t>46-287</t>
  </si>
  <si>
    <t>Sexually Oriented Businesses Permit</t>
  </si>
  <si>
    <t>Entertainer &amp; Managers - New</t>
  </si>
  <si>
    <t>28-254(b)</t>
  </si>
  <si>
    <t>Entertainer &amp; Managers - Replacement</t>
  </si>
  <si>
    <t>28-254(g)</t>
  </si>
  <si>
    <t>Non refundable arcade</t>
  </si>
  <si>
    <t>28-92(e)</t>
  </si>
  <si>
    <t>Permit transfer (nonrefundable)</t>
  </si>
  <si>
    <t>28-126(b)</t>
  </si>
  <si>
    <t>Sexually Oriented Businesses Inspection</t>
  </si>
  <si>
    <t>Reinspection Fee adult arcade</t>
  </si>
  <si>
    <t>28-93(c)</t>
  </si>
  <si>
    <t>Reinspection Fee adult arcade, specially scheduled outside regular working hours</t>
  </si>
  <si>
    <t>Renewal Fee Arcade</t>
  </si>
  <si>
    <t>28-94</t>
  </si>
  <si>
    <t>SOB New</t>
  </si>
  <si>
    <t>28-123(b)(1)a</t>
  </si>
  <si>
    <t>SOB Renewals</t>
  </si>
  <si>
    <t>28-123(b)(1)b</t>
  </si>
  <si>
    <t>Sexually Oriented Businesses</t>
  </si>
  <si>
    <t>Transfer amendment application fee</t>
  </si>
  <si>
    <t>28-95(b)</t>
  </si>
  <si>
    <t>Street Vendors</t>
  </si>
  <si>
    <t>Permit</t>
  </si>
  <si>
    <t>22-17</t>
  </si>
  <si>
    <t>Taxi License &amp; Permit</t>
  </si>
  <si>
    <t>Annual Permit</t>
  </si>
  <si>
    <t>46-68(a)</t>
  </si>
  <si>
    <t>Annual Permit-First Installment</t>
  </si>
  <si>
    <t>Annual Permit-Second Installment</t>
  </si>
  <si>
    <t>Annual Permit-Third Installment</t>
  </si>
  <si>
    <t>Medallion Replacement Fee</t>
  </si>
  <si>
    <t>Permit Pro-rated for less than 8 months, per month</t>
  </si>
  <si>
    <t>For full 8 months, total is $400.  Full year is $500.</t>
  </si>
  <si>
    <t>Taxicabs Permit</t>
  </si>
  <si>
    <t xml:space="preserve">Permit application filing fee </t>
  </si>
  <si>
    <t>46-65(a)</t>
  </si>
  <si>
    <t>Established by city council by motion upon recommendation of the director.
Set by Council in 2001</t>
  </si>
  <si>
    <t>Valet Parking Operater's Permit</t>
  </si>
  <si>
    <t>Valet Operator's Permit - Initial</t>
  </si>
  <si>
    <t>26-392(c)</t>
  </si>
  <si>
    <t>Changed by Fee Increase Ordinance (No. 2010-1016, as amended by Ord. No. 2010-1064).
07-1111, § 2(Exh. A), 10-3-07</t>
  </si>
  <si>
    <t>Valet Operator's Permit - Renewal</t>
  </si>
  <si>
    <t>Valet Zone Designation, Change in times/days of operation</t>
  </si>
  <si>
    <t>26-448(b)</t>
  </si>
  <si>
    <t>Valet Zone Designation, one-time fee to cover the city's actual cost of making and installing signage designating the valet zone, per sign</t>
  </si>
  <si>
    <t>26-447</t>
  </si>
  <si>
    <t>Valet Zone Designation, Transfer application review</t>
  </si>
  <si>
    <t>26-448(a)</t>
  </si>
  <si>
    <t>Valet Zone Permit</t>
  </si>
  <si>
    <t>26-443(a)</t>
  </si>
  <si>
    <t>Valet Zone Temp</t>
  </si>
  <si>
    <t>26-449(a)</t>
  </si>
  <si>
    <t>Valet Parking Operator's Permit</t>
  </si>
  <si>
    <t>Valet Zone Designation, Annual</t>
  </si>
  <si>
    <t>26-446</t>
  </si>
  <si>
    <t>The fee shall be reviewed and approved by the director on an annual basis and adjusted to fully recover the city's costs, taking into account zone designation issuance and renewal costs, inspection and oversight services that may be required, and equipment</t>
  </si>
  <si>
    <t xml:space="preserve">Bond </t>
  </si>
  <si>
    <t>City Controller</t>
  </si>
  <si>
    <t>Fees for replacement of bonds - Bearer bonds</t>
  </si>
  <si>
    <t>02-264(a)(2)</t>
  </si>
  <si>
    <t>Fees for replacement of bonds - Registered bonds</t>
  </si>
  <si>
    <t>02-264(a)(1)</t>
  </si>
  <si>
    <t>Fees for replacement of bonds by personal counsel - Bearer bonds</t>
  </si>
  <si>
    <t>02-264(a)(4)</t>
  </si>
  <si>
    <t>Fees for replacement of bonds by personal counsel - Printing of replacement bonds or coupons</t>
  </si>
  <si>
    <t>02-264(a)(3)</t>
  </si>
  <si>
    <t>Fees for replacement of bonds by personal counsel - Registered bonds</t>
  </si>
  <si>
    <t>Filling Fee</t>
  </si>
  <si>
    <t>City Secretary</t>
  </si>
  <si>
    <t>District petitions</t>
  </si>
  <si>
    <t>02-73</t>
  </si>
  <si>
    <t>See attached  - collected by Public Works</t>
  </si>
  <si>
    <t>Lobby Fee</t>
  </si>
  <si>
    <t>Lobbyist Fee</t>
  </si>
  <si>
    <t>18-74(b)</t>
  </si>
  <si>
    <t>Public Record Charges</t>
  </si>
  <si>
    <t>Documents larger than 8 1/2 inches by 14 inches in size including maps, charts, and other large documents</t>
  </si>
  <si>
    <t>02-98(e)</t>
  </si>
  <si>
    <t>Fee shall be based upon the actual cost of reproducing the document requested including labor, equipment, materials, and related expenses</t>
  </si>
  <si>
    <t>actual cost</t>
  </si>
  <si>
    <t>Noncertified photographic reproductions of public records</t>
  </si>
  <si>
    <t>02-98(d)</t>
  </si>
  <si>
    <t>State Fee</t>
  </si>
  <si>
    <t>Fee based upon the rules promulgated by the Texas Building and Procurement Commission in the Texas Administrative Code Title 1, Part 3, Chapter 70, from time to time</t>
  </si>
  <si>
    <t>True and correct copy of the record of any proceeding of the city council - original pages</t>
  </si>
  <si>
    <t>02-98(a)(1)</t>
  </si>
  <si>
    <t>Fee based upon rules promulgated by the Office of the Attorney General, Texas Administrative Code Title 1, Part 3, Chapter 70</t>
  </si>
  <si>
    <t>True and correct copy of the record of any proceeding of the city council - photostatic copies</t>
  </si>
  <si>
    <t>02-98(a)(4)</t>
  </si>
  <si>
    <t>Verifying provided record is true and correct - certificate of true copy with seal</t>
  </si>
  <si>
    <t>02-98(b)</t>
  </si>
  <si>
    <t>Recommend $0.50 increase</t>
  </si>
  <si>
    <t>Verifying provided record is true and correct - each page</t>
  </si>
  <si>
    <t>TABC Certificate</t>
  </si>
  <si>
    <t>Certificates issued under Alcoholic Beverage Code</t>
  </si>
  <si>
    <t>02-72</t>
  </si>
  <si>
    <t>No Change
One half of state fee</t>
  </si>
  <si>
    <t>Buildings and Neighborhood Protection</t>
  </si>
  <si>
    <t>Department of Neighborhoods</t>
  </si>
  <si>
    <t>Neighborhood Nuisance Abatement ("weeds, brush, rubbish, or other insanitary matter or condition constituting a nuisance") Administrative fee</t>
  </si>
  <si>
    <t>10-453(b)</t>
  </si>
  <si>
    <t>This is the assumed admin cost for "...general overhead and administrative expense of inspection, locating owner(s), issuing notice, reinspection, and ordering work done, together with all necessary incidents of same..."</t>
  </si>
  <si>
    <t>Archive Retrieval Charges</t>
  </si>
  <si>
    <t>Texas Administrative Code, Title 1, Part 3, Chapter 70, Rule 70.3</t>
  </si>
  <si>
    <t>Audio Cassette</t>
  </si>
  <si>
    <t>Blueprint/Blueline paper</t>
  </si>
  <si>
    <t>Computer Resource Charges:  Client/Server, per hour</t>
  </si>
  <si>
    <t>Computer Resource Charges:  Mainframe, per minute</t>
  </si>
  <si>
    <t>Computer Resource Charges:  Midsize, per minute</t>
  </si>
  <si>
    <t>Computer Resource Charges:  PC or LAN, per hour</t>
  </si>
  <si>
    <t>Computer Resource Charges:  Programming Time, per hour</t>
  </si>
  <si>
    <t>Data cartridge, MAXIMUM</t>
  </si>
  <si>
    <t>Data cartridge, MINIMUM</t>
  </si>
  <si>
    <t>Magnetic Tape, MAXIMUM</t>
  </si>
  <si>
    <t>Magnetic Tape, MINIMUM</t>
  </si>
  <si>
    <t>Mylar, MAXIMUM</t>
  </si>
  <si>
    <t>Mylar, MINIMUM</t>
  </si>
  <si>
    <t>Overhead charges</t>
  </si>
  <si>
    <t>20% of personnel charges</t>
  </si>
  <si>
    <t>Paper(11x17, greenbar, bluebar)</t>
  </si>
  <si>
    <t>Personnel Charges, per hour</t>
  </si>
  <si>
    <t>Photographs</t>
  </si>
  <si>
    <t>Postage/Shipping</t>
  </si>
  <si>
    <t>Standard-size paper copies (8x11 and 8x14)</t>
  </si>
  <si>
    <t>Tape Cartridge, MAXIMUM</t>
  </si>
  <si>
    <t>Tape Cartridge, MINIMUM</t>
  </si>
  <si>
    <t>VHS Video Cassette</t>
  </si>
  <si>
    <t>Release of Liens Permit</t>
  </si>
  <si>
    <t>Release of Lien - each additional</t>
  </si>
  <si>
    <t>02-125</t>
  </si>
  <si>
    <t>Release of Lien - Initial</t>
  </si>
  <si>
    <t>Release of Orders Permit</t>
  </si>
  <si>
    <t>Release of Orders - each additional</t>
  </si>
  <si>
    <t>2-125</t>
  </si>
  <si>
    <t>Release of Orders - Initial</t>
  </si>
  <si>
    <t>Attorney Fee</t>
  </si>
  <si>
    <t xml:space="preserve">Finance </t>
  </si>
  <si>
    <t>Surcharge by collections agent on street paving, water &amp; sewer connection, and nuisance abatement property assessments</t>
  </si>
  <si>
    <t>20% surcharge</t>
  </si>
  <si>
    <t>Chargeable if litigation initiated by Linebarger, Goggin, Blair, Sampson, LLP</t>
  </si>
  <si>
    <t>Check Return Fee</t>
  </si>
  <si>
    <t>Checks deposited by the City that are not honored</t>
  </si>
  <si>
    <t>02-139(a)(2)</t>
  </si>
  <si>
    <t>N 
up to maximum of $30.</t>
  </si>
  <si>
    <t>Release of Lien (duplicate) Fee</t>
  </si>
  <si>
    <t>Street paving, water &amp; sewer connection, and nuisance abatement property assessments</t>
  </si>
  <si>
    <t>Release of Lien (initial) Fee</t>
  </si>
  <si>
    <t>Buildings and Neighborhood Protection Inspection</t>
  </si>
  <si>
    <t>Fire</t>
  </si>
  <si>
    <t>Fire Inspections for Child Care Homes</t>
  </si>
  <si>
    <t>10-374</t>
  </si>
  <si>
    <t>New fee established in April 2011; added by Ord. No. 2011-392 (Effective 6/1/2011)</t>
  </si>
  <si>
    <t>Fire Inspections for Child Care Homes -  Reinspection</t>
  </si>
  <si>
    <t>10-375</t>
  </si>
  <si>
    <t>False Fire Alarm Collection Fee</t>
  </si>
  <si>
    <t>False fire alarm response collection fee.</t>
  </si>
  <si>
    <t>Ordinance 2007-1298; Section 2</t>
  </si>
  <si>
    <t xml:space="preserve">30 percent of the false fire alarm collection fee added to false alarm fee authorized in Ordinance 2002-527 Section 11-19(a). </t>
  </si>
  <si>
    <t>6-This amount is remitted to Linebarger for collecting the false alarm fees above.</t>
  </si>
  <si>
    <t>False Fire Alarm Fee</t>
  </si>
  <si>
    <t xml:space="preserve">False alarm fees are assessed based on classification of alarm system A, B, C. False alarms in excess of the following are billed to commercial customers -Class A&gt;5; Class B&gt;15; Class C&gt;30. </t>
  </si>
  <si>
    <t>Ordinance 2002-527; Section 11-19(a)</t>
  </si>
  <si>
    <t>Residential properties exempted by Ordinance 2003-1101</t>
  </si>
  <si>
    <t>Fire Alarm Permit</t>
  </si>
  <si>
    <t xml:space="preserve">Fire Alarm Permit (New) </t>
  </si>
  <si>
    <t>Ordinance 2002-527; Section 11-15</t>
  </si>
  <si>
    <t xml:space="preserve">Fire Alarm Permit (Renewal) </t>
  </si>
  <si>
    <t>Fire inspections</t>
  </si>
  <si>
    <t>Re-inspection fee (each)</t>
  </si>
  <si>
    <t>Fire Code Section 105.8.2</t>
  </si>
  <si>
    <t>Exhibit C to Ordinance 2010-1016</t>
  </si>
  <si>
    <t>Fire Marshall Approvals</t>
  </si>
  <si>
    <t>Fire Marshall Approvals- &gt; 100,001 and &lt; 500,000 sq. ft.</t>
  </si>
  <si>
    <t>Fire Code Section 105.8.3</t>
  </si>
  <si>
    <t>Fire Marshall Approvals- &gt; 50,000 and &lt; 100,000 sq. ft.</t>
  </si>
  <si>
    <t>Fire Marshall Approvals- &gt; 500,001 sq. ft.</t>
  </si>
  <si>
    <t>Fire Marshall Approvals- Up to 50,000 sq. ft</t>
  </si>
  <si>
    <t>Fire Permit</t>
  </si>
  <si>
    <t>Aerosol products - Tier 1
  Level 2 Aerosols: 2,500 lbs
  Level 3 Aerosols: 1,000 lbs
  Combined Level 2 and 3: 2,500 lbs</t>
  </si>
  <si>
    <t>Fire Code Section 105.6.1</t>
  </si>
  <si>
    <t>Aerosol products - Tier 2- Amounts greater than limits for Tier 1</t>
  </si>
  <si>
    <t>Apparatus access, road access-control gate(s)- One gate</t>
  </si>
  <si>
    <t>Fire Code Section 105.6.2</t>
  </si>
  <si>
    <t>Apparatus access, road access-control gate(s)- Two or more gates</t>
  </si>
  <si>
    <t>Asphalt kettles and roof torching operations (Site specific permit):
   Asphalt kettles- Each additional</t>
  </si>
  <si>
    <t>Fire Code Section 105.6.47</t>
  </si>
  <si>
    <t>Asphalt kettles and roof torching operations (Site specific permit):
   Asphalt kettles- First one</t>
  </si>
  <si>
    <t>Asphalt kettles and roof torching operations (Site specific permit):
   Asphalt kettles- Maximum</t>
  </si>
  <si>
    <t>Asphalt kettles and roof torching operations (Site specific permit):
   Ignite- Each additional</t>
  </si>
  <si>
    <t>Asphalt kettles and roof torching operations (Site specific permit):
   Ignite- First one</t>
  </si>
  <si>
    <t>Asphalt kettles and roof torching operations (Site specific permit):
   Ignite- Maximum</t>
  </si>
  <si>
    <t>Aviation Facilities (aircraft refuling vehicles)- Aircraft service or repair occupancy</t>
  </si>
  <si>
    <t>Fire Code Section 105.6.3</t>
  </si>
  <si>
    <t>Aviation Facilities (aircraft refuling vehicles)- Each additional</t>
  </si>
  <si>
    <t>Aviation Facilities (aircraft refuling vehicles)- First one</t>
  </si>
  <si>
    <t>Aviation Facilities (aircraft refuling vehicles)- Maximum</t>
  </si>
  <si>
    <t>Battery system</t>
  </si>
  <si>
    <t>Fire Code Section 105.6.48</t>
  </si>
  <si>
    <t>Carnivals, festivals, trade show exhibitions and fairs</t>
  </si>
  <si>
    <t>Fire Code Section 105.6.4</t>
  </si>
  <si>
    <t xml:space="preserve">Cellulose nitrate film </t>
  </si>
  <si>
    <t>Fire Code Section 105.6.5</t>
  </si>
  <si>
    <t>Combustible dust-producing operations</t>
  </si>
  <si>
    <t>Fire Code Section 105.6.6</t>
  </si>
  <si>
    <t>Combustible fibers- Tier 1:
  Loose fiber storage &gt;100 and  ≤ 500 cu. Ft.
  Baled fiber storage &gt; 100 and ≤ 1,000 cu. Ft.</t>
  </si>
  <si>
    <t>Fire Section Code 105.6.7</t>
  </si>
  <si>
    <t>Combustible fibers- Tier 2- Amounts greater than Tier 1</t>
  </si>
  <si>
    <r>
      <t xml:space="preserve">Compressed gases- Tier 1:
  Corrosive: &gt; 200 cu. ft. and </t>
    </r>
    <r>
      <rPr>
        <u/>
        <sz val="10"/>
        <rFont val="Calibri"/>
        <family val="2"/>
      </rPr>
      <t>&lt;</t>
    </r>
    <r>
      <rPr>
        <sz val="10"/>
        <rFont val="Calibri"/>
        <family val="2"/>
      </rPr>
      <t xml:space="preserve"> 1,620 cu, ft, at NTP
  Flammable (excluding cryogenic and LPG): &gt;200 cu.ft. ≤ 2,000 cu.ft. at NTP.
  Highly toxic: up to 40 cu.ft.at NTP.
   Inert &amp; simple asphyxiant: &gt; 6,000 cu.ft. at NTP (no limit, always Tier 1)
   Oxidizing (including oxygen):&gt; 504 cu.ft. and ≤ 3,000 cu.ft. at NTP
  Pyrophoric:&gt; 100 cu.ft. at NTP
  Toxic: up to 1,620 cu.ft. at NTP</t>
    </r>
  </si>
  <si>
    <t>Fire Code Section 105.6.8</t>
  </si>
  <si>
    <t>Compressed gases- Tier 2- Amounts greater than for Tier 1</t>
  </si>
  <si>
    <t>105.6.10</t>
  </si>
  <si>
    <t>Covered Mall Buildings- Includes partial cost of Life Safety Inspection</t>
  </si>
  <si>
    <t>Fire Code Section 105.6.19</t>
  </si>
  <si>
    <r>
      <t xml:space="preserve">Cryogenic Fluids- Tier 1
  Flammable: &gt; 1 gal. and </t>
    </r>
    <r>
      <rPr>
        <u/>
        <sz val="10"/>
        <rFont val="Calibri"/>
        <family val="2"/>
      </rPr>
      <t>&lt;</t>
    </r>
    <r>
      <rPr>
        <sz val="10"/>
        <rFont val="Calibri"/>
        <family val="2"/>
      </rPr>
      <t xml:space="preserve"> 90 gal/ (inside bldg.)
   Flammable: &gt; 60 gal. and </t>
    </r>
    <r>
      <rPr>
        <u/>
        <sz val="10"/>
        <rFont val="Calibri"/>
        <family val="2"/>
      </rPr>
      <t>&lt;</t>
    </r>
    <r>
      <rPr>
        <sz val="10"/>
        <rFont val="Calibri"/>
        <family val="2"/>
      </rPr>
      <t xml:space="preserve"> 90 gal. (outside bldg.)
   Inert:&gt; 60 gal. (inside bldg.) no limit, always Tier 1
   Inert:&gt; 500 gal. (outside bldg.) no limit, always Tier 1
   Oxidizing (includes oxygen) &gt;10 gal. and </t>
    </r>
    <r>
      <rPr>
        <u/>
        <sz val="10"/>
        <rFont val="Calibri"/>
        <family val="2"/>
      </rPr>
      <t>&lt;</t>
    </r>
    <r>
      <rPr>
        <sz val="10"/>
        <rFont val="Calibri"/>
        <family val="2"/>
      </rPr>
      <t xml:space="preserve"> 90 gal. (inside bldg.)
   Oxidizing (includes oxygen) &gt; 50 gal. and </t>
    </r>
    <r>
      <rPr>
        <u/>
        <sz val="10"/>
        <rFont val="Calibri"/>
        <family val="2"/>
      </rPr>
      <t>&lt;</t>
    </r>
    <r>
      <rPr>
        <sz val="10"/>
        <rFont val="Calibri"/>
        <family val="2"/>
      </rPr>
      <t xml:space="preserve"> 90 gal. (outside bldg.) 
   Physical or health hazard not included above: no limit, always Tier 1</t>
    </r>
  </si>
  <si>
    <t>Fire Code Section 105.6.10</t>
  </si>
  <si>
    <t>Cryogenic Fluids- Tier 2 -Amounts greater than for Tier 1</t>
  </si>
  <si>
    <t>Dry cleaning plants</t>
  </si>
  <si>
    <t>Fire Code Section 105.6.12</t>
  </si>
  <si>
    <t>Explosives, fire works and pyrotechnics</t>
  </si>
  <si>
    <t>Fire Code Section 105.6.14</t>
  </si>
  <si>
    <t>Fire depository, key box- One</t>
  </si>
  <si>
    <t>Fire Code Section 105.6.15</t>
  </si>
  <si>
    <t>Fire depository, key box- Two or more</t>
  </si>
  <si>
    <t>Flammable or combustible liquids: Part 6
  Tank removal, installation, disposal or abandonment (one)</t>
  </si>
  <si>
    <t>Fire Code Section 105.6.16</t>
  </si>
  <si>
    <t>Flammable or combustible liquids: Part 6
  Tank removal, installation, disposal or abandonment (Three or more)</t>
  </si>
  <si>
    <t>Flammable or combustible liquids: Part 6
  Tank removal, installation, disposal or abandonment (Two or more)</t>
  </si>
  <si>
    <r>
      <t xml:space="preserve">Flammable or combustible liquids: Parts 1-5, 7, 8:
  Tier 1:
    Class 1A &gt;   5 gal. and </t>
    </r>
    <r>
      <rPr>
        <u/>
        <sz val="10"/>
        <rFont val="Calibri"/>
        <family val="2"/>
      </rPr>
      <t>&lt;</t>
    </r>
    <r>
      <rPr>
        <sz val="10"/>
        <rFont val="Calibri"/>
        <family val="2"/>
      </rPr>
      <t xml:space="preserve"> 60 gal. (inside bldg.)
    Class 1A &gt; 10 gal. and </t>
    </r>
    <r>
      <rPr>
        <u/>
        <sz val="10"/>
        <rFont val="Calibri"/>
        <family val="2"/>
      </rPr>
      <t>&lt;</t>
    </r>
    <r>
      <rPr>
        <sz val="10"/>
        <rFont val="Calibri"/>
        <family val="2"/>
      </rPr>
      <t xml:space="preserve"> 60 gal. (outside bldg.)
    Class 1B &gt;   5 gal. and </t>
    </r>
    <r>
      <rPr>
        <u/>
        <sz val="10"/>
        <rFont val="Calibri"/>
        <family val="2"/>
      </rPr>
      <t>&lt;</t>
    </r>
    <r>
      <rPr>
        <sz val="10"/>
        <rFont val="Calibri"/>
        <family val="2"/>
      </rPr>
      <t xml:space="preserve"> 120 gal. (inside bldg.)
    Class 1B &gt; 10 gal. and </t>
    </r>
    <r>
      <rPr>
        <u/>
        <sz val="10"/>
        <rFont val="Calibri"/>
        <family val="2"/>
      </rPr>
      <t>&lt;</t>
    </r>
    <r>
      <rPr>
        <sz val="10"/>
        <rFont val="Calibri"/>
        <family val="2"/>
      </rPr>
      <t xml:space="preserve"> 120 gal. (outside bldg.)
    Class 1C &gt;   5 gal. and </t>
    </r>
    <r>
      <rPr>
        <u/>
        <sz val="10"/>
        <rFont val="Calibri"/>
        <family val="2"/>
      </rPr>
      <t>&lt;</t>
    </r>
    <r>
      <rPr>
        <sz val="10"/>
        <rFont val="Calibri"/>
        <family val="2"/>
      </rPr>
      <t xml:space="preserve"> 180 gal. (inside bldg.)
    Class 1C &gt; 10 gal. and </t>
    </r>
    <r>
      <rPr>
        <u/>
        <sz val="10"/>
        <rFont val="Calibri"/>
        <family val="2"/>
      </rPr>
      <t>&lt;</t>
    </r>
    <r>
      <rPr>
        <sz val="10"/>
        <rFont val="Calibri"/>
        <family val="2"/>
      </rPr>
      <t xml:space="preserve"> 180 gal. (outside bldg.)
    Class 1A, 1B or 1C combined amounts: &gt;  5 gal. and </t>
    </r>
    <r>
      <rPr>
        <u/>
        <sz val="10"/>
        <rFont val="Calibri"/>
        <family val="2"/>
      </rPr>
      <t>&lt;</t>
    </r>
    <r>
      <rPr>
        <sz val="10"/>
        <rFont val="Calibri"/>
        <family val="2"/>
      </rPr>
      <t xml:space="preserve"> 240 gal. (inside bldg.)
    Class 1A, 1B or 1C combined amounts: &gt;10 gal. and </t>
    </r>
    <r>
      <rPr>
        <u/>
        <sz val="10"/>
        <rFont val="Calibri"/>
        <family val="2"/>
      </rPr>
      <t>&lt;</t>
    </r>
    <r>
      <rPr>
        <sz val="10"/>
        <rFont val="Calibri"/>
        <family val="2"/>
      </rPr>
      <t xml:space="preserve"> 240 gal. (outside bldg.)
    Class 11 &gt; 25 gal. and </t>
    </r>
    <r>
      <rPr>
        <u/>
        <sz val="10"/>
        <rFont val="Calibri"/>
        <family val="2"/>
      </rPr>
      <t>&lt;</t>
    </r>
    <r>
      <rPr>
        <sz val="10"/>
        <rFont val="Calibri"/>
        <family val="2"/>
      </rPr>
      <t xml:space="preserve"> 240 gal. (inside bldg.)
    Class 11 &gt; 60 gal. and </t>
    </r>
    <r>
      <rPr>
        <u/>
        <sz val="10"/>
        <rFont val="Calibri"/>
        <family val="2"/>
      </rPr>
      <t>&lt;</t>
    </r>
    <r>
      <rPr>
        <sz val="10"/>
        <rFont val="Calibri"/>
        <family val="2"/>
      </rPr>
      <t xml:space="preserve"> 240 gal. (outside bldg.)
    Class 111A &gt; 25 gal. and </t>
    </r>
    <r>
      <rPr>
        <u/>
        <sz val="10"/>
        <rFont val="Calibri"/>
        <family val="2"/>
      </rPr>
      <t>&lt;</t>
    </r>
    <r>
      <rPr>
        <sz val="10"/>
        <rFont val="Calibri"/>
        <family val="2"/>
      </rPr>
      <t xml:space="preserve"> 660 gal. (inside bldg.)
    Class 111A &gt; 60 gal. and </t>
    </r>
    <r>
      <rPr>
        <u/>
        <sz val="10"/>
        <rFont val="Calibri"/>
        <family val="2"/>
      </rPr>
      <t>&lt;</t>
    </r>
    <r>
      <rPr>
        <sz val="10"/>
        <rFont val="Calibri"/>
        <family val="2"/>
      </rPr>
      <t xml:space="preserve"> 660 gal. (outside bldg.)
    Class  111B: &gt;60 gal. no limit; always Tier 1 (in a tank or vessel)</t>
    </r>
  </si>
  <si>
    <t>Flammable or combustible liquids: Parts 1-5, 7, 8:
  Tier 2- Amounts greater than Tier 1</t>
  </si>
  <si>
    <t>Floor Finishing</t>
  </si>
  <si>
    <t>Fire Code Section 105.6.17</t>
  </si>
  <si>
    <t>Fruit and crop ripening</t>
  </si>
  <si>
    <t>Fire Code Section 105.6.18</t>
  </si>
  <si>
    <t>Fumigation or thermal insecticidal fogging</t>
  </si>
  <si>
    <t>Fire Code Section 105.6.20</t>
  </si>
  <si>
    <r>
      <t xml:space="preserve">Hazardous materials- Tier 1:
   Corrosive liquid &gt; 55 gal. and </t>
    </r>
    <r>
      <rPr>
        <u/>
        <sz val="10"/>
        <rFont val="Calibri"/>
        <family val="2"/>
      </rPr>
      <t>&lt;</t>
    </r>
    <r>
      <rPr>
        <sz val="10"/>
        <rFont val="Calibri"/>
        <family val="2"/>
      </rPr>
      <t xml:space="preserve"> 1,000 gal.
   Corrosive solid &gt; 1,000 lbs. and </t>
    </r>
    <r>
      <rPr>
        <u/>
        <sz val="10"/>
        <rFont val="Calibri"/>
        <family val="2"/>
      </rPr>
      <t>&lt;</t>
    </r>
    <r>
      <rPr>
        <sz val="10"/>
        <rFont val="Calibri"/>
        <family val="2"/>
      </rPr>
      <t xml:space="preserve"> 10,000 lbs.
   Flammable solids&gt; 100 lbs. and </t>
    </r>
    <r>
      <rPr>
        <u/>
        <sz val="10"/>
        <rFont val="Calibri"/>
        <family val="2"/>
      </rPr>
      <t>&lt;</t>
    </r>
    <r>
      <rPr>
        <sz val="10"/>
        <rFont val="Calibri"/>
        <family val="2"/>
      </rPr>
      <t xml:space="preserve"> 250 lbs.
   Highly toxic liquids or solids up to 20 lbs. 
   Oxidizing material, Class1: Liquids &gt; 55 gal. and </t>
    </r>
    <r>
      <rPr>
        <u/>
        <sz val="10"/>
        <rFont val="Calibri"/>
        <family val="2"/>
      </rPr>
      <t>&lt;</t>
    </r>
    <r>
      <rPr>
        <sz val="10"/>
        <rFont val="Calibri"/>
        <family val="2"/>
      </rPr>
      <t xml:space="preserve"> 8,000 lbs.
   Oxidizing material, Class1: Solids &gt; 500 lbs. and </t>
    </r>
    <r>
      <rPr>
        <u/>
        <sz val="10"/>
        <rFont val="Calibri"/>
        <family val="2"/>
      </rPr>
      <t>&lt;</t>
    </r>
    <r>
      <rPr>
        <sz val="10"/>
        <rFont val="Calibri"/>
        <family val="2"/>
      </rPr>
      <t xml:space="preserve"> 8,000 lbs.
   Oxidizing material, Class2: Liquids &gt; 10 gal. and </t>
    </r>
    <r>
      <rPr>
        <u/>
        <sz val="10"/>
        <rFont val="Calibri"/>
        <family val="2"/>
      </rPr>
      <t>&lt;</t>
    </r>
    <r>
      <rPr>
        <sz val="10"/>
        <rFont val="Calibri"/>
        <family val="2"/>
      </rPr>
      <t xml:space="preserve"> 500 lbs.
   Oxidizing material, Class2: Solids &gt; 100 lbs. and </t>
    </r>
    <r>
      <rPr>
        <u/>
        <sz val="10"/>
        <rFont val="Calibri"/>
        <family val="2"/>
      </rPr>
      <t>&lt;</t>
    </r>
    <r>
      <rPr>
        <sz val="10"/>
        <rFont val="Calibri"/>
        <family val="2"/>
      </rPr>
      <t xml:space="preserve"> 500 lbs.
   Oxidizing material, liquid or solid, Class 4: up to 2 lbs.
   Organic peroxides, liquid or solid, Class 1: up to 10 lbs.
   Organic peroxides, liquid or solid, Class 2: up to 100 lbs.
   Organic peroxides, Class 3 Liquid &gt;1 gal. and </t>
    </r>
    <r>
      <rPr>
        <u/>
        <sz val="10"/>
        <rFont val="Calibri"/>
        <family val="2"/>
      </rPr>
      <t>&lt;</t>
    </r>
    <r>
      <rPr>
        <sz val="10"/>
        <rFont val="Calibri"/>
        <family val="2"/>
      </rPr>
      <t xml:space="preserve"> 250 lbs.
   Organic peroxides, Class 3 Solid &gt; 10 lbs. and </t>
    </r>
    <r>
      <rPr>
        <u/>
        <sz val="10"/>
        <rFont val="Calibri"/>
        <family val="2"/>
      </rPr>
      <t>&lt;</t>
    </r>
    <r>
      <rPr>
        <sz val="10"/>
        <rFont val="Calibri"/>
        <family val="2"/>
      </rPr>
      <t xml:space="preserve"> 250 lbs.
   Organic peroxides Class 4L 2 gal or 20 lbs. or more (no limit always Tier 1)
   Pyrophoric gases: up to 100 cu. ft.
   Pyrophoric liquid or solid: up to 8 lbs.
   Toxic liquid: &gt; 10 gal. and &lt; 1,000 lbs.
   Unstable reactive, gas, Class 2: up to 500 cu.ft.
   Unstable reactive, gas, Class 3: up to 100 cu.ft.
   Unstable reactive, gas, Class 4: up to 20 cu.ft.
   Unstable reactive, liquid &amp; solid, Class 1:&gt; 10 gal. or 100 lbs. (no limit always Tier 1)
   Unstable reactive, Class 2: Liquid &gt; 5 gal. and ≤ 100 lbs.
   Unstable reactive, Class 2: Solid &gt; 50 lbs. and </t>
    </r>
    <r>
      <rPr>
        <u/>
        <sz val="10"/>
        <rFont val="Calibri"/>
        <family val="2"/>
      </rPr>
      <t>&lt;</t>
    </r>
    <r>
      <rPr>
        <sz val="10"/>
        <rFont val="Calibri"/>
        <family val="2"/>
      </rPr>
      <t xml:space="preserve"> 100 lbs.
   Unstable reactive, liquid &amp; solid, Class 3: up to 10 lbs.
   Unstable reactive, liquid &amp; solid, Class 3: up to 2 lbs.
   Water reactive, Class 1: Liquid &gt; 55 gal. or 500 lbs. (no limit always Tier 1)
   Water reactive, Class 2: Liquid &gt; 5 gal. and </t>
    </r>
    <r>
      <rPr>
        <u/>
        <sz val="10"/>
        <rFont val="Calibri"/>
        <family val="2"/>
      </rPr>
      <t>&lt;</t>
    </r>
    <r>
      <rPr>
        <sz val="10"/>
        <rFont val="Calibri"/>
        <family val="2"/>
      </rPr>
      <t xml:space="preserve"> 100 lbs.
   Water reactive, Class 2: Solid &gt; 50 lbs. and </t>
    </r>
    <r>
      <rPr>
        <u/>
        <sz val="10"/>
        <rFont val="Calibri"/>
        <family val="2"/>
      </rPr>
      <t>&lt;</t>
    </r>
    <r>
      <rPr>
        <sz val="10"/>
        <rFont val="Calibri"/>
        <family val="2"/>
      </rPr>
      <t xml:space="preserve"> 100 lbs
   Water reactive, liquid and solid, Class 3: up to 10 lbs.</t>
    </r>
  </si>
  <si>
    <t>Fire Code Section 105.6.21</t>
  </si>
  <si>
    <t>Hazardous materials- Tier 2:
   Amounts greater than for Tier 1
   Organic peroxides, liquid or solid, unclassified detonable</t>
  </si>
  <si>
    <t>High-piled storage- Level 1: 2,500 -  20,000 sq. ft.</t>
  </si>
  <si>
    <t>Fire Code Section 105.6.22</t>
  </si>
  <si>
    <t>High-piled storage- Level 2:  &gt; 20,000 sq. ft.</t>
  </si>
  <si>
    <t>Hot-work operations</t>
  </si>
  <si>
    <t>Fire Code Section 105.6.23</t>
  </si>
  <si>
    <t>Industrial ovens</t>
  </si>
  <si>
    <t>Fire Code Section 105.6.24</t>
  </si>
  <si>
    <t>Liquefied petroleum gas/LP gas- For use on mobile food units</t>
  </si>
  <si>
    <t>Fire Code Section 105.6.27</t>
  </si>
  <si>
    <t>Liquefied petroleum gas/LP gas- Uses other than for mobile food units</t>
  </si>
  <si>
    <t>Liquid or gas fuel vehicles or equipment in assembly buildings- One unit</t>
  </si>
  <si>
    <t>Fire Code Section 105.6.26</t>
  </si>
  <si>
    <t>Liquid or gas fuel vehicles or equipment in assembly buildings- Three Units</t>
  </si>
  <si>
    <t>Liquid or gas fuel vehicles or equipment in assembly buildings- Two units</t>
  </si>
  <si>
    <t>Lumberyards and woodworking</t>
  </si>
  <si>
    <t>Fire Code Section 105.6.25</t>
  </si>
  <si>
    <t>Magnesium- Tier 1
   Open use &gt; 10 lbs. and ≤ 25 lbs.</t>
  </si>
  <si>
    <t>Fire Code Section 105.6.28</t>
  </si>
  <si>
    <t>Magnesium- Tier 1
   Storage &gt; 10 lbs. and ≤ 25 lbs.</t>
  </si>
  <si>
    <t>Magnesium- Tier 2: Amounts greater than Tier 1</t>
  </si>
  <si>
    <t>Miscellaneous combustible waste- One unit</t>
  </si>
  <si>
    <t>Fire Code Section 105.6.29</t>
  </si>
  <si>
    <t>Miscellaneous combustible waste- Two or more units</t>
  </si>
  <si>
    <t>Motor vehicle fuel dispensing</t>
  </si>
  <si>
    <t>Fire Code Section 105.6.39</t>
  </si>
  <si>
    <t>Open burning</t>
  </si>
  <si>
    <t>Fire Code Section 105.6.30</t>
  </si>
  <si>
    <t>Open flames and candles</t>
  </si>
  <si>
    <t>Fire Code Section 105.6.32</t>
  </si>
  <si>
    <t>Organic coatings- Tier 2 (no Tier 1) for operations producing &gt; 1 gal. in one day</t>
  </si>
  <si>
    <t>Fire Code Section 105.6.33</t>
  </si>
  <si>
    <t>Places of assembly
   101-299 occupants (includes partial cost of Life Safety Inspection)</t>
  </si>
  <si>
    <t>Fire Code Section 105.6.34</t>
  </si>
  <si>
    <t>Places of assembly
   300+ occupants (includes partial cost of Life Safety Inspection)</t>
  </si>
  <si>
    <t>Places of assembly
   50-100 occupants (includes partial cost of Life Safety Inspection)</t>
  </si>
  <si>
    <t xml:space="preserve">Pyroxylin plastics
  Tier 2 (no Tier 1): To store or handle &gt; 25 lbs. of pyroxylin </t>
  </si>
  <si>
    <t>Fire Code Section 105.6.37</t>
  </si>
  <si>
    <t>Rooftop heliports</t>
  </si>
  <si>
    <t>Fire Code Section 105.6.40</t>
  </si>
  <si>
    <t>Spraying or dipping</t>
  </si>
  <si>
    <t>Fire Code Section 105.6.41</t>
  </si>
  <si>
    <t>Storage of scrap tires and tire by-products</t>
  </si>
  <si>
    <t>Fire Code Section 105.6.42</t>
  </si>
  <si>
    <t>Temporary membrane structures, tents and canopies</t>
  </si>
  <si>
    <t>Fire Code Section 105.6.43</t>
  </si>
  <si>
    <t>Tire rebuilding plants</t>
  </si>
  <si>
    <t>Fire Code Section 105.6.44</t>
  </si>
  <si>
    <t>Waste handling</t>
  </si>
  <si>
    <t>Fire Code Section 105.6.45</t>
  </si>
  <si>
    <t>Wood products</t>
  </si>
  <si>
    <t>Fire Code Section 105.6.46</t>
  </si>
  <si>
    <t>Haz Mat Response</t>
  </si>
  <si>
    <t>Rate per minute</t>
  </si>
  <si>
    <t>34-61 and Ordinance 94-299</t>
  </si>
  <si>
    <t>Charges ... shall be as authorized by city council motion from time to time upon the request of the fire chief. Current rates are stil in line with private contractors.</t>
  </si>
  <si>
    <t>6-This is the charge per minute when we respond to a HazMat incident.</t>
  </si>
  <si>
    <t>Voluntary contribution based on company size and/or mission, maximum, per year (March 1 through the last day of following February).</t>
  </si>
  <si>
    <t>6-This is a voluntary contribution to cover any HazMat incidents that may occur within a 12 month period inlieu of HFD charging $15 per minute.</t>
  </si>
  <si>
    <t xml:space="preserve">Priority Inspections </t>
  </si>
  <si>
    <t>Priority Inspections- For each additional hour or portion thereof</t>
  </si>
  <si>
    <t>Fire Code Section 105.8.3.1</t>
  </si>
  <si>
    <t>Priority Inspections- For the first four hours</t>
  </si>
  <si>
    <t>Stand By Fee</t>
  </si>
  <si>
    <t>Fire Watch Stand Bys- For each additional hour or portion thereof</t>
  </si>
  <si>
    <t>Fire Code Section 105.8.3.2</t>
  </si>
  <si>
    <t>Fire Watch Stand Bys- For the first four hours</t>
  </si>
  <si>
    <t>Adult Vaccines</t>
  </si>
  <si>
    <t>Health and Human Services</t>
  </si>
  <si>
    <t>Adult and Foreign Travel Vaccines -Gardasil (HPV)</t>
  </si>
  <si>
    <t>21-13</t>
  </si>
  <si>
    <t>Adult vaccine prices may change per City ordinance which allows a charge of $20 plus the cost of the vaccine. These prices are based on the current cost of the medicine.</t>
  </si>
  <si>
    <t>Adult and Foreign Travel Vaccines -Hepatitis A ( Adult)</t>
  </si>
  <si>
    <t>Adult and Foreign Travel Vaccines -Hepatitis B ( Adult)</t>
  </si>
  <si>
    <t>Adult and Foreign Travel Vaccines -Inactivated Polio Vaccine</t>
  </si>
  <si>
    <t>Adult and Foreign Travel Vaccines -Meningococcal (Menactra)</t>
  </si>
  <si>
    <t>Adult and Foreign Travel Vaccines -Meningococcal (Menomune)</t>
  </si>
  <si>
    <t>Adult and Foreign Travel Vaccines -MMR (Measles, Mumps, Rubella)</t>
  </si>
  <si>
    <t>Adult and Foreign Travel Vaccines -Oral Typhoid</t>
  </si>
  <si>
    <t>Adult and Foreign Travel Vaccines -Pneumococcal Polysaccharide</t>
  </si>
  <si>
    <t>Adult and Foreign Travel Vaccines -TB Skin Test (PPD)</t>
  </si>
  <si>
    <t>Adult and Foreign Travel Vaccines -Td</t>
  </si>
  <si>
    <t>Adult and Foreign Travel Vaccines -TdaP</t>
  </si>
  <si>
    <t>Adult and Foreign Travel Vaccines -Twunrix (Hepatitis A &amp; B)</t>
  </si>
  <si>
    <t>Adult and Foreign Travel Vaccines -Typhoid</t>
  </si>
  <si>
    <t>Adult and Foreign Travel Vaccines -Varicella</t>
  </si>
  <si>
    <t>Adult and Foreign Travel Vaccines -Yellow Fever</t>
  </si>
  <si>
    <t>Adult and Foreign Travel Vaccines -Zostavax Zoster</t>
  </si>
  <si>
    <t>Ambulance Permits</t>
  </si>
  <si>
    <t>Ambulance Driver Permit Fee</t>
  </si>
  <si>
    <t>04-3(e)</t>
  </si>
  <si>
    <t>Ambulance Permits- Inspection</t>
  </si>
  <si>
    <t>Ambulance Inspection Fee-Private (per pair of decals)</t>
  </si>
  <si>
    <t>04-16</t>
  </si>
  <si>
    <t>Ambulance Operator Permit</t>
  </si>
  <si>
    <t>Ambulance Permit Fee Renewal</t>
  </si>
  <si>
    <t>Clinical Services</t>
  </si>
  <si>
    <t>Certified copies of records - Expedited processing, per request (not per document)</t>
  </si>
  <si>
    <t>21-15(a)</t>
  </si>
  <si>
    <t>Direction authorized to establish fee.</t>
  </si>
  <si>
    <t>Food Dealers Permits</t>
  </si>
  <si>
    <t>Food Dealer (101+ Employees)</t>
  </si>
  <si>
    <t>20-38(b)(1)e</t>
  </si>
  <si>
    <t>Food Dealer (10-25 Employees)</t>
  </si>
  <si>
    <t>20-38(b)(1)b</t>
  </si>
  <si>
    <t>Food Dealer (1-9 Employees)</t>
  </si>
  <si>
    <t>20-38(b)(1)a</t>
  </si>
  <si>
    <t>Food Dealer (26-50 Employees)</t>
  </si>
  <si>
    <t>20-38(b)(1)c</t>
  </si>
  <si>
    <t>Food Dealer (51-100 Employees)</t>
  </si>
  <si>
    <t>20-38(b)(1)d</t>
  </si>
  <si>
    <t>Food Dealer (non-profit)</t>
  </si>
  <si>
    <t>20-38(b)</t>
  </si>
  <si>
    <t>Food Service Establishment Sec. 47-423 interceptor fee</t>
  </si>
  <si>
    <t>20-38(d)</t>
  </si>
  <si>
    <t>This fee should reflect the interceptor fee in Chapter 47, which is $92 (Line 87). Therefore, if that fee is increased by this ordinance, this fee should match it. Also, it should be under "Spec. Food Permits instead of Mobile Food Vendor Licenses.</t>
  </si>
  <si>
    <t>Special investigative fee (Late application for renewal)</t>
  </si>
  <si>
    <t>20-38(b)(4)</t>
  </si>
  <si>
    <t>Technology and Administrative Fee</t>
  </si>
  <si>
    <t>20-38(b)(1)f</t>
  </si>
  <si>
    <t>Food Establishment Plan Review</t>
  </si>
  <si>
    <t>Construction/Remodeling Technology and Administrative Fee</t>
  </si>
  <si>
    <t>20-25(e)</t>
  </si>
  <si>
    <t>Plan Review Fee ($0-$7,000 project valuation)</t>
  </si>
  <si>
    <t>Plan Review Fee ($0-$7000 project valuation) [Double Fee]</t>
  </si>
  <si>
    <t>Plan Review Fee ($1,000,000-$5,000,000 project valuation)</t>
  </si>
  <si>
    <t>Plan Review Fee ($1,000,000-$5,000,000 project valuation)  [Double Fee]</t>
  </si>
  <si>
    <t>Plan Review Fee ($151,000-$200,000 project valuation)</t>
  </si>
  <si>
    <t>Plan Review Fee ($151,000-$200,000 project valuation) [Double Fee]</t>
  </si>
  <si>
    <t>Plan Review Fee ($201,000-$300,000 project valuation)</t>
  </si>
  <si>
    <t>Plan Review Fee ($201,000-$300,000 project valuation)  [Double Fee]</t>
  </si>
  <si>
    <t>Plan Review Fee ($301,000-$500,000 project valuation)</t>
  </si>
  <si>
    <t>Plan Review Fee ($301,0000-$$500,000 project valuation)</t>
  </si>
  <si>
    <t>Plan Review Fee ($501,000-1,000,000 project valuation)</t>
  </si>
  <si>
    <t>Plan Review Fee ($501,000-1,000,000 project valuation)  [Double Fee]</t>
  </si>
  <si>
    <t>Plan Review Fee ($7001-$150,000 project valuation)</t>
  </si>
  <si>
    <t>Plan Review Fee ($7001-$150,000 project valuation) [Double Fee]</t>
  </si>
  <si>
    <t>Plan Review Fee (More than $5,000,000 project valuation)</t>
  </si>
  <si>
    <t>Plan Review Fee (More than $5,000,000 project valuation)  [Double Fee]</t>
  </si>
  <si>
    <t>Food Establishment Plan Review Permit</t>
  </si>
  <si>
    <t>Pre-Operational Inspection (Occupied)</t>
  </si>
  <si>
    <t>20-25(f)</t>
  </si>
  <si>
    <t>Food Establishment Plan Review Inspection</t>
  </si>
  <si>
    <t>Pre-Operational Inspection (Unoccupied)</t>
  </si>
  <si>
    <t>Food Service Manager's Certification</t>
  </si>
  <si>
    <t xml:space="preserve">Food Service Manager's Certication- replacement of certificate </t>
  </si>
  <si>
    <t>20-57</t>
  </si>
  <si>
    <t>Health/Environment Permit</t>
  </si>
  <si>
    <t>Concrete crushing site registration</t>
  </si>
  <si>
    <t>21-176</t>
  </si>
  <si>
    <t>Director shall establish the application fee, which shall be approved by city council 
Ord. No. 2007-545</t>
  </si>
  <si>
    <t>Contaminant source registration - Automotive body repair shop</t>
  </si>
  <si>
    <t>21-166(a)(1)</t>
  </si>
  <si>
    <t>Fee must not be changed due to recent litigation</t>
  </si>
  <si>
    <t>Contaminant source registration - Dry cleaning plant, 11 or more employees</t>
  </si>
  <si>
    <t>21-166(a)(3)</t>
  </si>
  <si>
    <t>Contaminant source registration - Dry cleaning plant, 5 or fewer employees</t>
  </si>
  <si>
    <t>Contaminant source registration - Dry cleaning plant, 6-10 employees</t>
  </si>
  <si>
    <t>Contaminant source registration - Gas dispensing site, 1-6 pump nozzles, per site</t>
  </si>
  <si>
    <t>21-166(a)(2)</t>
  </si>
  <si>
    <t>Contaminant source registration - Gas dispensing site, 7 or more pump nozzles, per site</t>
  </si>
  <si>
    <t>Contaminant source registration - Incinerators, dual chambered</t>
  </si>
  <si>
    <t>21-166(a)(6)</t>
  </si>
  <si>
    <t>Contaminant source registration - Incinerators, pathological waste</t>
  </si>
  <si>
    <t>Contaminant source registration - Other facilities, for 1 ton or more, but less than 5 tons of contaminant emissions</t>
  </si>
  <si>
    <t>21-166(a)(5)</t>
  </si>
  <si>
    <t>Contaminant source registration - Other facilities, for 10 or more tons of contaminant emissions</t>
  </si>
  <si>
    <t>Contaminant source registration - Other facilities, for 5 tons or more, but less that 10 tons of contaminant emissions</t>
  </si>
  <si>
    <t>Contaminant source registration - Sewage treatment plant, design capacity of  500,001 to 9,999,999 gallons</t>
  </si>
  <si>
    <t>21-166(a)(7)</t>
  </si>
  <si>
    <t>Contaminant source registration - Sewage treatment plant, design capacity of 10,000,000 to 39,999,999 gallons</t>
  </si>
  <si>
    <t>Contaminant source registration - Sewage treatment plant, design capacity of 40,000,000 or more gallons</t>
  </si>
  <si>
    <t>Contaminant source registration - Sewage treatment plant, design capacity of less than 500,000 gallons</t>
  </si>
  <si>
    <t>Contaminant source registration - Used vehicle sales lot, 101 or more vehicles</t>
  </si>
  <si>
    <t>21-166(a)(4)</t>
  </si>
  <si>
    <t>Contaminant source registration - Used vehicle sales lot, 1-5 vehicles NO CHARGE</t>
  </si>
  <si>
    <t>Contaminant source registration - Used vehicle sales lot, 6-100 vehicles</t>
  </si>
  <si>
    <t>Smoking prohibition exemption for tobacco bars - Intitial Permit Fee</t>
  </si>
  <si>
    <t>21-242(5)</t>
  </si>
  <si>
    <t>Fee that reflects the actual cost of processing and issuing said permit</t>
  </si>
  <si>
    <t xml:space="preserve">Health/Environment </t>
  </si>
  <si>
    <t>Smoking prohibition exemption for tobacco bars - Renewal Fee</t>
  </si>
  <si>
    <t>Tire transporter permit amendment, per added driver</t>
  </si>
  <si>
    <t>21-199(d)</t>
  </si>
  <si>
    <t>Tire transporter permit amendment, per added truck</t>
  </si>
  <si>
    <t>Tire transporter permit application</t>
  </si>
  <si>
    <t>21-198(c)</t>
  </si>
  <si>
    <t>Tire transporter permit, per driver</t>
  </si>
  <si>
    <t>Tire transporter permit, per truck</t>
  </si>
  <si>
    <t>Laboratory 1225</t>
  </si>
  <si>
    <t>Food, Fecal Coliform</t>
  </si>
  <si>
    <t>21-15(b)</t>
  </si>
  <si>
    <t>Fee determined based on equation</t>
  </si>
  <si>
    <t>Laboratory 1230</t>
  </si>
  <si>
    <t>Food, Staphylococcus</t>
  </si>
  <si>
    <t>Laboratory 1235</t>
  </si>
  <si>
    <t>Food, Standard Plate Count</t>
  </si>
  <si>
    <t>Equivalent to the current state fee</t>
  </si>
  <si>
    <t>Laboratory 2005</t>
  </si>
  <si>
    <t xml:space="preserve">Stool Culture (All Enterics) </t>
  </si>
  <si>
    <t>Laboratory 201</t>
  </si>
  <si>
    <t>Stool, EHEC Shiga Toxin Assay</t>
  </si>
  <si>
    <t xml:space="preserve">Laboratory 202 </t>
  </si>
  <si>
    <t>ID Reference Culture, Neisseria meningitidis Serogroup</t>
  </si>
  <si>
    <t>Laboratory 203</t>
  </si>
  <si>
    <t>ID Reference Culture, Shiga Toxin E. coli</t>
  </si>
  <si>
    <t>Laboratory 204</t>
  </si>
  <si>
    <t>ID Reference Culture, Vibrio cholerae Typing</t>
  </si>
  <si>
    <t>Laboratory 205</t>
  </si>
  <si>
    <t xml:space="preserve">ID Reference Culture, Haemophilus influenzae Typing </t>
  </si>
  <si>
    <t>Laboratory 2106</t>
  </si>
  <si>
    <t>Gonorrhea Culture</t>
  </si>
  <si>
    <t>Laboratory 2110</t>
  </si>
  <si>
    <t xml:space="preserve">Culture, Legionella </t>
  </si>
  <si>
    <t>Laboratory 2120</t>
  </si>
  <si>
    <t xml:space="preserve">Culture, Bordetella pertussis </t>
  </si>
  <si>
    <t>Laboratory 2125</t>
  </si>
  <si>
    <t>Smear, DFA Bordetella pertussis</t>
  </si>
  <si>
    <t>Laboratory 2202</t>
  </si>
  <si>
    <t>PFGE Strain Subtyping</t>
  </si>
  <si>
    <t>Laboratory 2205</t>
  </si>
  <si>
    <t xml:space="preserve">ID Reference Culture, Salmonella Serotyping </t>
  </si>
  <si>
    <t>Laboratory 2210</t>
  </si>
  <si>
    <t>ID Reference Culture, Shigella Serotyping</t>
  </si>
  <si>
    <t>Laboratory 2215</t>
  </si>
  <si>
    <t>ID Reference Culture, Aerobe</t>
  </si>
  <si>
    <t>Laboratory 2310</t>
  </si>
  <si>
    <t>Gram Stain</t>
  </si>
  <si>
    <t>Laboratory 2315</t>
  </si>
  <si>
    <t>Darkfield</t>
  </si>
  <si>
    <t>Add Test</t>
  </si>
  <si>
    <t>Laboratory 2322</t>
  </si>
  <si>
    <t>Gen-Probe APTIMA (Amplified) Gonorrhea / Chlamydia</t>
  </si>
  <si>
    <t>Laboratory 2405</t>
  </si>
  <si>
    <t>AFB Culture, Primary</t>
  </si>
  <si>
    <t>Laboratory 2406</t>
  </si>
  <si>
    <t>AFB Stain, Fluorochrome</t>
  </si>
  <si>
    <t>Laboratory 2412</t>
  </si>
  <si>
    <t>QuantiFERON TB Gold in Tube</t>
  </si>
  <si>
    <t>Laboratory 2415</t>
  </si>
  <si>
    <t>AFB Identification, HPLC</t>
  </si>
  <si>
    <t>Laboratory 2416</t>
  </si>
  <si>
    <t>AFB Identification, DNA Probe</t>
  </si>
  <si>
    <t>Laboratory 2424</t>
  </si>
  <si>
    <t>QuantiFERON TB Gold in Tube (U Houston)</t>
  </si>
  <si>
    <t xml:space="preserve">Contract Price
Set by Director </t>
  </si>
  <si>
    <t>Laboratory 2446</t>
  </si>
  <si>
    <t>AFB Susceptibility, Broth, MTB</t>
  </si>
  <si>
    <t>Laboratory 2451</t>
  </si>
  <si>
    <t>AFB Susceptibility, Agar, Rifampin Only, M. kansasii</t>
  </si>
  <si>
    <t>Laboratory 2452</t>
  </si>
  <si>
    <t>AFB Susceptibility, Agar, PZA Only</t>
  </si>
  <si>
    <t>Laboratory 2454</t>
  </si>
  <si>
    <t>AFB Susceptibility, Agar, Secondary Panel</t>
  </si>
  <si>
    <t>Laboratory 2455</t>
  </si>
  <si>
    <t>AFB, Amplified Probe</t>
  </si>
  <si>
    <t>Laboratory 2621</t>
  </si>
  <si>
    <t>Stool Culture, Salmonella</t>
  </si>
  <si>
    <t>Laboratory 2622</t>
  </si>
  <si>
    <t>Stool Culture, Shigella</t>
  </si>
  <si>
    <t>Laboratory 2710</t>
  </si>
  <si>
    <t>Wet Prep</t>
  </si>
  <si>
    <t>Laboratory 2800</t>
  </si>
  <si>
    <t>Bioterrorism Environmental Culture Confirmation</t>
  </si>
  <si>
    <t>Laboratory 2810</t>
  </si>
  <si>
    <t>B. mallei B. pseudomallei Cell Lysates</t>
  </si>
  <si>
    <t>Laboratory 2811</t>
  </si>
  <si>
    <t>B. mallei B. pseudomallei DNA</t>
  </si>
  <si>
    <t>Laboratory 2812</t>
  </si>
  <si>
    <t>Bacillus anthracis Cell Lysates</t>
  </si>
  <si>
    <t>Laboratory 2813</t>
  </si>
  <si>
    <t>Bacillus anthracis Clinical Samples</t>
  </si>
  <si>
    <t>Laboratory 2814</t>
  </si>
  <si>
    <t>Bacillus anthracis Spores</t>
  </si>
  <si>
    <t>Laboratory 2815</t>
  </si>
  <si>
    <t>Brucella spp. DNA Blood</t>
  </si>
  <si>
    <t>Laboratory 2816</t>
  </si>
  <si>
    <t>Brucella spp. DNA Cell Lysates</t>
  </si>
  <si>
    <t>Laboratory 2817</t>
  </si>
  <si>
    <t>Clostridium botulinum Neurotoxin Detection - Environmental</t>
  </si>
  <si>
    <t>Laboratory 2818</t>
  </si>
  <si>
    <t>Environmental Sample Screen for BT Agents and Toxins by Real-Time PCR</t>
  </si>
  <si>
    <t>Laboratory 2819</t>
  </si>
  <si>
    <t>Francisella tularensis Cell Lysates</t>
  </si>
  <si>
    <t>Laboratory 2820</t>
  </si>
  <si>
    <t>Francisella tularensis DNA Blood</t>
  </si>
  <si>
    <t>Laboratory 2821</t>
  </si>
  <si>
    <t>Norovirus Real-Time PCR</t>
  </si>
  <si>
    <t>Laboratory 2822</t>
  </si>
  <si>
    <t>Orthopoxvirus DNA (Extraction from Clinical Specimens)</t>
  </si>
  <si>
    <t>Laboratory 2823</t>
  </si>
  <si>
    <t>TRF-Ricin Toxin Detection</t>
  </si>
  <si>
    <t>Laboratory 2824</t>
  </si>
  <si>
    <t>Yersinia pestis DNA Cell Lysates</t>
  </si>
  <si>
    <t>Laboratory 2825</t>
  </si>
  <si>
    <t>Yersinia pestis DNA Sputum / Nasopharyngeal</t>
  </si>
  <si>
    <t>Laboratory 2826</t>
  </si>
  <si>
    <t>Non-Variola Orthopox DNA Extraction Clinical Specimens</t>
  </si>
  <si>
    <t>Laboratory 2830</t>
  </si>
  <si>
    <t>E. coli 0157 Food Test</t>
  </si>
  <si>
    <t>Laboratory 2831</t>
  </si>
  <si>
    <t>Genus Listeria Food Test</t>
  </si>
  <si>
    <t>Laboratory 2832</t>
  </si>
  <si>
    <t>Salmonella Food Testing</t>
  </si>
  <si>
    <t>Laboratory 2900</t>
  </si>
  <si>
    <t>Bioterrorism Clinical Culture Confirmation</t>
  </si>
  <si>
    <t>Laboratory 2901</t>
  </si>
  <si>
    <t>ID Reference Culture, Bacillus anthracis</t>
  </si>
  <si>
    <t>Laboratory 2902</t>
  </si>
  <si>
    <t xml:space="preserve">ID Reference Culture, Burkholderia mallei / pseudomallei </t>
  </si>
  <si>
    <t>Laboratory 2903</t>
  </si>
  <si>
    <t xml:space="preserve">ID Reference Culture, Francisella tularensis </t>
  </si>
  <si>
    <t>Laboratory 2905</t>
  </si>
  <si>
    <t xml:space="preserve">ID Reference Culture, Yersinia pestis </t>
  </si>
  <si>
    <t>Laboratory 2906</t>
  </si>
  <si>
    <t xml:space="preserve">ID Reference Culture, Brucella Species </t>
  </si>
  <si>
    <t>Laboratory 2913</t>
  </si>
  <si>
    <t>Influenza A Subtyping</t>
  </si>
  <si>
    <t>Laboratory 5010</t>
  </si>
  <si>
    <t>Pollen &amp; Spore Count</t>
  </si>
  <si>
    <t>Laboratory 5305</t>
  </si>
  <si>
    <t>Influenza A/H5 RNA Extraction Using Qiagen Q/Aamp</t>
  </si>
  <si>
    <t>Laboratory 6000</t>
  </si>
  <si>
    <t>Rapid Plasma Reagin</t>
  </si>
  <si>
    <t>Laboratory 6008</t>
  </si>
  <si>
    <t>Treponema pallidum Particle Agglutination (TP-PA)</t>
  </si>
  <si>
    <t>Laboratory 6019</t>
  </si>
  <si>
    <t>Stat RPR Titer</t>
  </si>
  <si>
    <t>Laboratory 6020</t>
  </si>
  <si>
    <t>Rubella EIA, IgG</t>
  </si>
  <si>
    <t>Laboratory 6030</t>
  </si>
  <si>
    <t>Rubella EIA, IgM</t>
  </si>
  <si>
    <t>Laboratory 6040</t>
  </si>
  <si>
    <t>Mumps EIA</t>
  </si>
  <si>
    <t>Laboratory 6050</t>
  </si>
  <si>
    <t>Varicella-Zoster EIA</t>
  </si>
  <si>
    <t>Laboratory 6065</t>
  </si>
  <si>
    <t>Rubeola EIA, IgG</t>
  </si>
  <si>
    <t>Laboratory 6070</t>
  </si>
  <si>
    <t>Toxoplasmosis EIA, IgG</t>
  </si>
  <si>
    <t>Laboratory 6072</t>
  </si>
  <si>
    <t>Toxoplasmosis EIA, IgM</t>
  </si>
  <si>
    <t>Laboratory 6080</t>
  </si>
  <si>
    <t>Cytomegalovirus EIA, IgG</t>
  </si>
  <si>
    <t>Laboratory 6081</t>
  </si>
  <si>
    <t>Cytomegalovirus EIA, IgM</t>
  </si>
  <si>
    <t>Laboratory 6109</t>
  </si>
  <si>
    <t>Influenza RT - PCR</t>
  </si>
  <si>
    <t>Laboratory 6116</t>
  </si>
  <si>
    <t>Herpes EIA</t>
  </si>
  <si>
    <t>Laboratory 6170</t>
  </si>
  <si>
    <t>Arbovirus Screen</t>
  </si>
  <si>
    <t>Laboratory 6190</t>
  </si>
  <si>
    <t>Herpes Simplex Virus Culture</t>
  </si>
  <si>
    <t>Laboratory 6290</t>
  </si>
  <si>
    <t>Rotavirus Stool Ag</t>
  </si>
  <si>
    <t>Laboratory 6320</t>
  </si>
  <si>
    <t>Chlamydia Culture</t>
  </si>
  <si>
    <t>Laboratory 6331</t>
  </si>
  <si>
    <t>Viral Screen</t>
  </si>
  <si>
    <t>Laboratory 6340</t>
  </si>
  <si>
    <t>Enterovirus Typing</t>
  </si>
  <si>
    <t>Laboratory 6410</t>
  </si>
  <si>
    <t>Hepatitis B Surface Ag</t>
  </si>
  <si>
    <t>Laboratory 6415</t>
  </si>
  <si>
    <t>Hepatitis C EIA</t>
  </si>
  <si>
    <t>Laboratory 6420</t>
  </si>
  <si>
    <t>HBS Ag Confirmatory EIA</t>
  </si>
  <si>
    <t>Laboratory 6430</t>
  </si>
  <si>
    <t>Hepatitis B Surface Ab</t>
  </si>
  <si>
    <t>Laboratory 6440</t>
  </si>
  <si>
    <t>Hepatitis B Core Ab</t>
  </si>
  <si>
    <t>Laboratory 6450</t>
  </si>
  <si>
    <t>Hepatitis B Core IgM Ab</t>
  </si>
  <si>
    <t>Laboratory 6460</t>
  </si>
  <si>
    <t>Hepatitis Be Ag</t>
  </si>
  <si>
    <t>Laboratory 6470</t>
  </si>
  <si>
    <t>Hepatitis Be Ab</t>
  </si>
  <si>
    <t>Laboratory 6480</t>
  </si>
  <si>
    <t>Hepatitis A IgG Ab</t>
  </si>
  <si>
    <t>Laboratory 6490</t>
  </si>
  <si>
    <t>Hepatitis A IgM Ab</t>
  </si>
  <si>
    <t>Laboratory 6500</t>
  </si>
  <si>
    <t>HIV-1 Antibody</t>
  </si>
  <si>
    <t>Laboratory 6510</t>
  </si>
  <si>
    <t>Western Blot</t>
  </si>
  <si>
    <t>Laboratory 6520</t>
  </si>
  <si>
    <t>Hepatitis B Panel</t>
  </si>
  <si>
    <t>Laboratory 6530</t>
  </si>
  <si>
    <t>Hepatitis A Panel</t>
  </si>
  <si>
    <t>Laboratory 6572</t>
  </si>
  <si>
    <t>Rabies IFA</t>
  </si>
  <si>
    <t>Laboratory 7505</t>
  </si>
  <si>
    <t xml:space="preserve">Rapid HIV </t>
  </si>
  <si>
    <t>Laboratory 9002</t>
  </si>
  <si>
    <t>Aldehydes</t>
  </si>
  <si>
    <t>Laboratory 9003</t>
  </si>
  <si>
    <t>Ammonia</t>
  </si>
  <si>
    <t>Laboratory 9004</t>
  </si>
  <si>
    <t>BTEX (Benzene, Ethyl Benzene)</t>
  </si>
  <si>
    <t>Laboratory 9005</t>
  </si>
  <si>
    <t>Biochemical Oxygen Demand (BOD)</t>
  </si>
  <si>
    <t>Laboratory 9006</t>
  </si>
  <si>
    <t>Conductivity</t>
  </si>
  <si>
    <t>Laboratory 9007</t>
  </si>
  <si>
    <t>Cyanide, Total</t>
  </si>
  <si>
    <t>Laboratory 9008</t>
  </si>
  <si>
    <t>Cyanide, Amenable</t>
  </si>
  <si>
    <t>Laboratory 9009</t>
  </si>
  <si>
    <t>Flash Point</t>
  </si>
  <si>
    <t>Laboratory 9010</t>
  </si>
  <si>
    <t>Lead, Drinking Water</t>
  </si>
  <si>
    <t>Laboratory 9011</t>
  </si>
  <si>
    <t>Lead, Paint, Wipes, Dust</t>
  </si>
  <si>
    <t>Laboratory 9012</t>
  </si>
  <si>
    <t>Lead, Pottery (Leaching)</t>
  </si>
  <si>
    <t>Laboratory 9013</t>
  </si>
  <si>
    <t>Lead, Blood</t>
  </si>
  <si>
    <t>Laboratory 9014</t>
  </si>
  <si>
    <t>Metals, Each (Air &amp; Water Samples)</t>
  </si>
  <si>
    <t>Laboratory 9015</t>
  </si>
  <si>
    <t>Metals in Soil (Each)</t>
  </si>
  <si>
    <t>Laboratory 9016</t>
  </si>
  <si>
    <t>Nitrate</t>
  </si>
  <si>
    <t>Laboratory 9017</t>
  </si>
  <si>
    <t>Nitrite</t>
  </si>
  <si>
    <t>Laboratory 9018</t>
  </si>
  <si>
    <t>Glycols</t>
  </si>
  <si>
    <t>Laboratory 9019</t>
  </si>
  <si>
    <t>Oil &amp; Grease</t>
  </si>
  <si>
    <t>Laboratory 9020</t>
  </si>
  <si>
    <t>Chlorinated Pesticides</t>
  </si>
  <si>
    <t>Laboratory 9021</t>
  </si>
  <si>
    <t>Pesticides and PCBs</t>
  </si>
  <si>
    <t>Laboratory 9022</t>
  </si>
  <si>
    <t>PCBs in Oil</t>
  </si>
  <si>
    <t>Laboratory 9023</t>
  </si>
  <si>
    <t>PCBs in Soil</t>
  </si>
  <si>
    <t>Laboratory 9024</t>
  </si>
  <si>
    <t>Phenols, Total</t>
  </si>
  <si>
    <t>Laboratory 9025</t>
  </si>
  <si>
    <t>Phosphorus, Ortho</t>
  </si>
  <si>
    <t>Laboratory 9026</t>
  </si>
  <si>
    <t>Phosphorus, Total</t>
  </si>
  <si>
    <t>Laboratory 9027</t>
  </si>
  <si>
    <t>Polynuclear Aromatic Hydrocarbons</t>
  </si>
  <si>
    <t>Laboratory 9028</t>
  </si>
  <si>
    <t>Specific Compound Identification</t>
  </si>
  <si>
    <t>Laboratory 9029</t>
  </si>
  <si>
    <t>TCLP, Metals</t>
  </si>
  <si>
    <t>Laboratory 9030</t>
  </si>
  <si>
    <t>Total Dissolved Solids</t>
  </si>
  <si>
    <t>Laboratory 9031</t>
  </si>
  <si>
    <t>Total Suspended Solids</t>
  </si>
  <si>
    <t>Laboratory 9032</t>
  </si>
  <si>
    <t>TPH by GC</t>
  </si>
  <si>
    <t>Laboratory 9033</t>
  </si>
  <si>
    <t>Volatile Organics</t>
  </si>
  <si>
    <t>Laboratory 9034</t>
  </si>
  <si>
    <t>Volatile Suspended Solids</t>
  </si>
  <si>
    <t>Laboratory 9035</t>
  </si>
  <si>
    <t>Arsenic</t>
  </si>
  <si>
    <t>Laboratory 9036</t>
  </si>
  <si>
    <t>Chlorine, Residual</t>
  </si>
  <si>
    <t>Laboratory 9037</t>
  </si>
  <si>
    <t>Chemical Oxygen Demand</t>
  </si>
  <si>
    <t>Laboratory 9038</t>
  </si>
  <si>
    <t>Chlorinated Hydrocarbons</t>
  </si>
  <si>
    <t>Laboratory 9039</t>
  </si>
  <si>
    <t>Fluoride</t>
  </si>
  <si>
    <t>Laboratory 9040</t>
  </si>
  <si>
    <t>Chloride</t>
  </si>
  <si>
    <t>Laboratory 9041</t>
  </si>
  <si>
    <t>Mercury</t>
  </si>
  <si>
    <t>Laboratory 9042</t>
  </si>
  <si>
    <t>Nitrate (Air Sample)</t>
  </si>
  <si>
    <t>Laboratory 9043</t>
  </si>
  <si>
    <t>Particulates</t>
  </si>
  <si>
    <t>Laboratory 9044</t>
  </si>
  <si>
    <t>pH</t>
  </si>
  <si>
    <t>Laboratory 9045</t>
  </si>
  <si>
    <t>Phenol</t>
  </si>
  <si>
    <t>Laboratory 9046</t>
  </si>
  <si>
    <t>Phthalate Esters</t>
  </si>
  <si>
    <t>Laboratory 9047</t>
  </si>
  <si>
    <t>Purgeable Aromatics</t>
  </si>
  <si>
    <t>Laboratory 9048</t>
  </si>
  <si>
    <t>Purgeable Halocarbons</t>
  </si>
  <si>
    <t>Laboratory 9049</t>
  </si>
  <si>
    <t>Sample Digestion</t>
  </si>
  <si>
    <t>Laboratory 9050</t>
  </si>
  <si>
    <t>Selenium</t>
  </si>
  <si>
    <t>Laboratory 9051</t>
  </si>
  <si>
    <t>Semi-Volatile Organics (GC/MS)</t>
  </si>
  <si>
    <t>Laboratory 9052</t>
  </si>
  <si>
    <t>Sulfate</t>
  </si>
  <si>
    <t>Laboratory 9053</t>
  </si>
  <si>
    <t>Sulfate (Air Sample)</t>
  </si>
  <si>
    <t>Laboratory 9054</t>
  </si>
  <si>
    <t>Total Organic Carbon</t>
  </si>
  <si>
    <t>Laboratory 9055</t>
  </si>
  <si>
    <t>Turbidity</t>
  </si>
  <si>
    <t>Laboratory 9056</t>
  </si>
  <si>
    <t>Sample Prep for Metals Analysis - Soil</t>
  </si>
  <si>
    <t>Laboratory 9057</t>
  </si>
  <si>
    <t>Staphylococcus aureus</t>
  </si>
  <si>
    <t>Laboratory 9061</t>
  </si>
  <si>
    <t>Enterolet, Quantitray for Enterococcus in Environmental Water</t>
  </si>
  <si>
    <t>Laboratory 9064</t>
  </si>
  <si>
    <t>Potable Water, SPC Test</t>
  </si>
  <si>
    <t>Laboratory 9065</t>
  </si>
  <si>
    <t>Water, Total Coliform, MT</t>
  </si>
  <si>
    <t>Laboratory 9066</t>
  </si>
  <si>
    <t>Multiple Tube, Total Coliform (MTT)</t>
  </si>
  <si>
    <t>Laboratory 9067</t>
  </si>
  <si>
    <t>Colilert (P/A)- Potable Water</t>
  </si>
  <si>
    <t>Laboratory 9068</t>
  </si>
  <si>
    <t xml:space="preserve">Colilert, Quantitray for E. coli in Environmental Water </t>
  </si>
  <si>
    <t>Laboratory 9069</t>
  </si>
  <si>
    <t>Milk / Frozen Dessert SPC</t>
  </si>
  <si>
    <t>Laboratory 9070</t>
  </si>
  <si>
    <t>Milk, Freezing Point</t>
  </si>
  <si>
    <t>Laboratory 9071</t>
  </si>
  <si>
    <t>Milk, Growth Inhibitor, Rapid</t>
  </si>
  <si>
    <t>Laboratory 9072</t>
  </si>
  <si>
    <t>Milk, Growth Inhibitor, Disc</t>
  </si>
  <si>
    <t>Laboratory 9073</t>
  </si>
  <si>
    <t>Milk, Fluorophos</t>
  </si>
  <si>
    <t>Laboratory 9074</t>
  </si>
  <si>
    <t>Milk, Somatic Cell Count, Manual / Electronic</t>
  </si>
  <si>
    <t>Laboratory 9075</t>
  </si>
  <si>
    <t>Standard Plate Count (SPC)</t>
  </si>
  <si>
    <t>Laboratory 9076</t>
  </si>
  <si>
    <t>Milk / Frozen Dessert Coliform</t>
  </si>
  <si>
    <t>Laboratory 9178</t>
  </si>
  <si>
    <t>Rabies Virus Typing - Molecular</t>
  </si>
  <si>
    <t>Mobile Food Vendor License</t>
  </si>
  <si>
    <t>Mobile Food Unit electronic monitoring system fee</t>
  </si>
  <si>
    <t>20-38(b)(5)</t>
  </si>
  <si>
    <t>Mobile Food Unit Medallion</t>
  </si>
  <si>
    <t>20-38(b)(2)</t>
  </si>
  <si>
    <t>Mobile Food Unit Medallion  Tech and Admin Fee</t>
  </si>
  <si>
    <t>Permit or medallion replacement</t>
  </si>
  <si>
    <t>20-38(b)(3)</t>
  </si>
  <si>
    <t>Sidewalk Sales and Performances Permit</t>
  </si>
  <si>
    <t>Food vendor permit, annual</t>
  </si>
  <si>
    <t>40-264(1)</t>
  </si>
  <si>
    <t>Food vendor permit, monthly</t>
  </si>
  <si>
    <t>40-264(2)</t>
  </si>
  <si>
    <t>Merchandise vendor or performer permit, annual</t>
  </si>
  <si>
    <t>40-264(3)</t>
  </si>
  <si>
    <t>Merchandise vendor or performer permit, monthly</t>
  </si>
  <si>
    <t>40-264(4)</t>
  </si>
  <si>
    <t>Spec Food Permits</t>
  </si>
  <si>
    <t>Frozen Dessert - Annual Permit</t>
  </si>
  <si>
    <t>20-39(c)</t>
  </si>
  <si>
    <t>Frozen Dessert Pro Rated, Monthly</t>
  </si>
  <si>
    <t>Frozen Dessert Pro Rated, Monthly - Minimum</t>
  </si>
  <si>
    <t>Temporary food dealer permits - 10+ consecutive days [20-38(e)]</t>
  </si>
  <si>
    <t>Temporary food dealer permits - per day [20-38(e)]</t>
  </si>
  <si>
    <t>Special Food Permits License</t>
  </si>
  <si>
    <t>Certified Farmers Market License - 10 or More Vendors</t>
  </si>
  <si>
    <t>20-193(a)</t>
  </si>
  <si>
    <t>Certified Farmers Market License - 1-9 Vendors</t>
  </si>
  <si>
    <t>Certified Farmers Market License - Replacement</t>
  </si>
  <si>
    <t>20-193(b)</t>
  </si>
  <si>
    <t>Farm Produce Business (peddler, stand) License</t>
  </si>
  <si>
    <t>20-176(a)</t>
  </si>
  <si>
    <t>Farm Produce Business License Replacement</t>
  </si>
  <si>
    <t>20-176(b)</t>
  </si>
  <si>
    <t>Special Food Permits</t>
  </si>
  <si>
    <t xml:space="preserve">Food establishment employee training </t>
  </si>
  <si>
    <t>20-44(a)</t>
  </si>
  <si>
    <t>Food service manager certificate - initial application</t>
  </si>
  <si>
    <t>20-57(1)</t>
  </si>
  <si>
    <t xml:space="preserve">Food service manager certificate - renewal application </t>
  </si>
  <si>
    <t>Food service manager certificate - replacement certification card</t>
  </si>
  <si>
    <t>20-57(2)</t>
  </si>
  <si>
    <t>Food service manager certificate - technology and administrative fees</t>
  </si>
  <si>
    <t>Food service manager certificate, without Certification training course - application and testing fee</t>
  </si>
  <si>
    <t>20-63(b)</t>
  </si>
  <si>
    <t>Frozen Dessert Non-Profit Organization</t>
  </si>
  <si>
    <t>Frozen Dessert Permit, Replacement</t>
  </si>
  <si>
    <t>20-39(d)</t>
  </si>
  <si>
    <t>Special Food Permits Inspection</t>
  </si>
  <si>
    <t>Required Reinspection</t>
  </si>
  <si>
    <t>20-20(g)</t>
  </si>
  <si>
    <t>State accreditation reciprocal food service manager certificate - initial application</t>
  </si>
  <si>
    <t>20-63(a)</t>
  </si>
  <si>
    <t>Swimming Pools Permit</t>
  </si>
  <si>
    <t>Aquatic operating permit [43-31(a)]</t>
  </si>
  <si>
    <t>43-38(a)</t>
  </si>
  <si>
    <t>Set by Fee Increase Ordinance (No. 2010-1016, as amended by Ord. No. 2010-1064)</t>
  </si>
  <si>
    <t>Late permit renewal fee [43-31(b)]</t>
  </si>
  <si>
    <t>Swimming Pools</t>
  </si>
  <si>
    <t>Plan review fee - Facility [43-9(a)]</t>
  </si>
  <si>
    <t>Plan review fee - Residential pool or spa [43-9(a)]</t>
  </si>
  <si>
    <t>Swimming Pools Inspection</t>
  </si>
  <si>
    <t>Preoperational facility inspection fee [43-9(g)]</t>
  </si>
  <si>
    <t>Reinspection fee [43-32(e)]</t>
  </si>
  <si>
    <t>Replacement permit [43-31(a)]</t>
  </si>
  <si>
    <t>Transportation and treatment of certain wastes</t>
  </si>
  <si>
    <t>Biological pretreatment service monthly report processing fee</t>
  </si>
  <si>
    <t>47-478(b)</t>
  </si>
  <si>
    <t>Changed by Fee Increase Ordinance (No. 2010-1016, as amended by Ord. No. 2010-1064); automatic annual increase implemented</t>
  </si>
  <si>
    <t>Transportation and treatment of certain wastes permit</t>
  </si>
  <si>
    <t>Biological pretreatment service permit and registration</t>
  </si>
  <si>
    <t>47-472(b)</t>
  </si>
  <si>
    <t>Car wash drying bed generator replacement permit</t>
  </si>
  <si>
    <t>47-486</t>
  </si>
  <si>
    <t>Generator permit application - original and renewal</t>
  </si>
  <si>
    <t>47-423(a)</t>
  </si>
  <si>
    <t>Reissuing a lost generator permit or registration certificate</t>
  </si>
  <si>
    <t>47-427</t>
  </si>
  <si>
    <t>Temporary transporter permit application (original and renewal) review</t>
  </si>
  <si>
    <t>47-434</t>
  </si>
  <si>
    <t>Temporary Transporter vehicle registration</t>
  </si>
  <si>
    <t>47-453</t>
  </si>
  <si>
    <t>Transporter manifest forms and other forms</t>
  </si>
  <si>
    <t>47-504(a)</t>
  </si>
  <si>
    <t>Transporter manifest report processing</t>
  </si>
  <si>
    <t>47-534(a)(2)</t>
  </si>
  <si>
    <t>Transporter permit application (original and renewal) review</t>
  </si>
  <si>
    <t>Transporter replacement permit certificate</t>
  </si>
  <si>
    <t>47-456(b)</t>
  </si>
  <si>
    <t>Transporter vehicle decal replacement</t>
  </si>
  <si>
    <t>Transporter vehicle registration</t>
  </si>
  <si>
    <t>Vital Statistics</t>
  </si>
  <si>
    <t>Birth Certificates</t>
  </si>
  <si>
    <t>Mandated by the State of Texas</t>
  </si>
  <si>
    <t>Birth facts certificate</t>
  </si>
  <si>
    <t>21-225(c)</t>
  </si>
  <si>
    <t>Fee for each birth facts certificate issued shall be equal to that imposed by the Texas Department of Health for the issuance of a birth certificate</t>
  </si>
  <si>
    <t>6-copy</t>
  </si>
  <si>
    <t>Certified copies of records</t>
  </si>
  <si>
    <t>21-225(a)</t>
  </si>
  <si>
    <t>Fee for the foregoing certificates shall be an amount equal to that imposed by the Texas Department of Health for the provision of the same certificate or the amount authorized by subsection (g) of section 191.0045 of the Texas Health and Safety Code, whichever is greater.</t>
  </si>
  <si>
    <t>Certified copies of records - search fee</t>
  </si>
  <si>
    <t>21-225(b)</t>
  </si>
  <si>
    <t>Fee is an amount equal to the search fee imposed by the Texas Department of Health</t>
  </si>
  <si>
    <t>Death Certificates (1st copy)/ Search Fee</t>
  </si>
  <si>
    <t>Death Certificates (2nd copy of same cert.)</t>
  </si>
  <si>
    <t>Passport Application Acceptance</t>
  </si>
  <si>
    <t>Mandated by federal government.</t>
  </si>
  <si>
    <t>Passport Photo</t>
  </si>
  <si>
    <t>Provision of place of burial information</t>
  </si>
  <si>
    <t>21-225(d)</t>
  </si>
  <si>
    <t xml:space="preserve"> charge for such a search of the files will be equal to that imposed by the Texas Department of Health for the same service</t>
  </si>
  <si>
    <t>Same Day/Overnight Processing</t>
  </si>
  <si>
    <t>Fee based on cost of service.</t>
  </si>
  <si>
    <t>Special Handling/Expedited Processing</t>
  </si>
  <si>
    <t>21-225(f)</t>
  </si>
  <si>
    <t>Vital records preservation</t>
  </si>
  <si>
    <t>21-225(g)</t>
  </si>
  <si>
    <t>subsection (h) of Section 191.0045 of the Texas Health and Safety Code</t>
  </si>
  <si>
    <t>Aircraft Fuel Fees</t>
  </si>
  <si>
    <t>Houston Airport System</t>
  </si>
  <si>
    <t>Delivery or receipt of fuel, per gallon</t>
  </si>
  <si>
    <t>09-185/
09-186</t>
  </si>
  <si>
    <t>Section 9-185/9-186</t>
  </si>
  <si>
    <t>Aircraft Parking</t>
  </si>
  <si>
    <t>Air cargo operations at IAH, with wingspan 118 feet or more, but less than 171 feet.</t>
  </si>
  <si>
    <t>09-167(a)(3)</t>
  </si>
  <si>
    <t>6-Parking</t>
  </si>
  <si>
    <t>Air cargo operations at IAH, with wingspan 171 feet -214 ft.</t>
  </si>
  <si>
    <t>09-167</t>
  </si>
  <si>
    <t>Section  9-167</t>
  </si>
  <si>
    <t>Air cargo operations at IAH, with wingspan 79 feet or more, but less than 118 feet.</t>
  </si>
  <si>
    <t>09-167(a)(2)</t>
  </si>
  <si>
    <t>Air cargo operations at IAH, with wingspan less than 79 feet.</t>
  </si>
  <si>
    <t>09-167(a)(1)</t>
  </si>
  <si>
    <t>Air cargo operations at IAH, with wingspan214 feet or greater.</t>
  </si>
  <si>
    <t>Aircraft parking charges - wingspan 118 or more, but less than 171 feet.</t>
  </si>
  <si>
    <t>09-142</t>
  </si>
  <si>
    <t>Aircraft parking charges - wingspan 171 or more, but  less than 214 feet.</t>
  </si>
  <si>
    <t>Aircraft parking charges - wingspan 214 or more.</t>
  </si>
  <si>
    <t>Aircraft parking charges - wingspan 79 feet or more, but less than 118 feet.</t>
  </si>
  <si>
    <t>Aircraft parking charges - wingspan less than 79 feet.</t>
  </si>
  <si>
    <t>Airport Hazard Area Regulations Permit</t>
  </si>
  <si>
    <t>Permit application</t>
  </si>
  <si>
    <t>09-754(b)</t>
  </si>
  <si>
    <t>Fees to be set by the city council, per Section 09-372(3) { 08-1052, § 2, 12-3-08}</t>
  </si>
  <si>
    <t>Permit for activities within an airport hazard area</t>
  </si>
  <si>
    <t>09-758</t>
  </si>
  <si>
    <t>Director shall, from time to time, prepare and submit for approval by motion of the city council a schedule of fees
{09-1301, § 2, 12-16-09, eff. 3-1-2010}</t>
  </si>
  <si>
    <t>Airport Hazard Area Regulations</t>
  </si>
  <si>
    <t>Variance request fee, commercial</t>
  </si>
  <si>
    <t>09-782(a)(5)</t>
  </si>
  <si>
    <t>Fee established by city council</t>
  </si>
  <si>
    <t>Variance request fee, residential</t>
  </si>
  <si>
    <t>Airport Land Use Regulations Permit</t>
  </si>
  <si>
    <t>09-384(a)</t>
  </si>
  <si>
    <t>Airport Land Use Regulations</t>
  </si>
  <si>
    <t>09-393(4)</t>
  </si>
  <si>
    <t>Airport Parking</t>
  </si>
  <si>
    <t>Ecopark (Economy) lot parking at IAH - Daily Covered parking [Maximum, per 24-hour period]</t>
  </si>
  <si>
    <t>09-35(a)(1)b</t>
  </si>
  <si>
    <t xml:space="preserve">$7.00
</t>
  </si>
  <si>
    <t>Plus sales tax.
Rates and times to be established by the director not to exceed a maximum</t>
  </si>
  <si>
    <t>$7.00
including sales tax</t>
  </si>
  <si>
    <t>Ecopark (Economy) lot parking at IAH - Daily Uncovered parking [Maximum, per 24-hour period]</t>
  </si>
  <si>
    <t>09-35(a)(1)a</t>
  </si>
  <si>
    <t xml:space="preserve">$5.00
</t>
  </si>
  <si>
    <t>$5.00
including sales tax</t>
  </si>
  <si>
    <t>Ecopark 1 (economy) lot parking at HOU - Daily Uncovered parking [Maximum, per 24-hour period]</t>
  </si>
  <si>
    <t>09-35(a)(4)(a)</t>
  </si>
  <si>
    <t xml:space="preserve">$8.00
</t>
  </si>
  <si>
    <t>Including sales tax.
Rates and times to be established by the director not to exceed a maximum</t>
  </si>
  <si>
    <t>Ecopark 2 (economy) lot parking at HOU - Daily Uncovered parking [Maximum, per 24-hour period]</t>
  </si>
  <si>
    <t xml:space="preserve">$6.00
</t>
  </si>
  <si>
    <t>Executive Parking at IAH - designated space for customer</t>
  </si>
  <si>
    <t>09-35(a)(3)</t>
  </si>
  <si>
    <t>$7,500 / year</t>
  </si>
  <si>
    <t>Director may designate preferred parking areas and charges</t>
  </si>
  <si>
    <t>Garage parking  - Hourly Parking Surepark - IAH</t>
  </si>
  <si>
    <t>09-35(a)(2)(a)</t>
  </si>
  <si>
    <t xml:space="preserve">0-3 hours $7.00
</t>
  </si>
  <si>
    <t xml:space="preserve">3-5 hours $9.00
</t>
  </si>
  <si>
    <t>Garage parking, other than the economy at HOU - Hourly parking</t>
  </si>
  <si>
    <t>09-35(a)(5)(a)</t>
  </si>
  <si>
    <t xml:space="preserve">0-1 hour $2.00
</t>
  </si>
  <si>
    <t xml:space="preserve">1-2 hours $3.00
</t>
  </si>
  <si>
    <t xml:space="preserve">2-3 hours $5.00
</t>
  </si>
  <si>
    <t xml:space="preserve">3-5 hours $7.00 </t>
  </si>
  <si>
    <t>Garage parking, other than the economy at IAH - Daily parking [Maximum, per 24-hour period]</t>
  </si>
  <si>
    <t>09-35(a)(2)b</t>
  </si>
  <si>
    <t xml:space="preserve">$17.00
</t>
  </si>
  <si>
    <t>$17.00
including sales tax</t>
  </si>
  <si>
    <t>Garage parking, other than the economy at IAH - Daily parking [Maximum, per 24-hour period] guaranteed space also known as Surepark</t>
  </si>
  <si>
    <t>09-35(a)(2)(b)</t>
  </si>
  <si>
    <t xml:space="preserve">$20.00
</t>
  </si>
  <si>
    <t>Garage parking, other than the economy at IAH - Hourly parking</t>
  </si>
  <si>
    <t xml:space="preserve">HOU Ecopark1 parking,  - Hourly parking </t>
  </si>
  <si>
    <t xml:space="preserve">0-3 hours $3.00
</t>
  </si>
  <si>
    <t xml:space="preserve">HOU Ecopark2 parking,  - Hourly parking </t>
  </si>
  <si>
    <t>0-3 hours $2.00</t>
  </si>
  <si>
    <t xml:space="preserve">IAH Ecopark parking,  - Hourly parking </t>
  </si>
  <si>
    <t xml:space="preserve">0-3 hours $3.00
 </t>
  </si>
  <si>
    <t>Preferred parking  (Surepark) at IAH - annual registration/membership [maximum]</t>
  </si>
  <si>
    <t>Preferred parking at HOU - annual registration/membership [maximum]</t>
  </si>
  <si>
    <t>09-35(a)(6)</t>
  </si>
  <si>
    <t>Preferred parking at HOU - refundable deposit for each access card</t>
  </si>
  <si>
    <t>Preferred parking at IAH - refundable deposit for each access card</t>
  </si>
  <si>
    <t>Surface and garage parking, other than the economy at HOU - Daily parking [Maximum, per 24-hour period]</t>
  </si>
  <si>
    <t>09-35(a)(5)b</t>
  </si>
  <si>
    <t>Surface parking at Ellington Airport - [Maximum, per 24-hour period]</t>
  </si>
  <si>
    <t>09-35(a)(7)</t>
  </si>
  <si>
    <t>Plus sales tax.
director may designate preferred parking areas and charges</t>
  </si>
  <si>
    <t>Valet parking services</t>
  </si>
  <si>
    <t>09-35(c)</t>
  </si>
  <si>
    <t>$10.00/ 0-2hrs
$25.00/ 2-24 hrs</t>
  </si>
  <si>
    <t>Director may establish and provide for valet parking services at IAH and HOU. The valet service shall charge a fee determined by the director, to be not less than the current hourly parking rate for garage parking at IAH and HOU.</t>
  </si>
  <si>
    <t>Airport Use Permit</t>
  </si>
  <si>
    <t>Airport Use Application - Temporary permit (term shorter than 30 days)</t>
  </si>
  <si>
    <t>09-55(c)(4)</t>
  </si>
  <si>
    <t>Airport Use</t>
  </si>
  <si>
    <t>Appeal to hearing officer</t>
  </si>
  <si>
    <t>09-57(c)</t>
  </si>
  <si>
    <t>Periodically, the director shall calculate and submit to the city council for approval a new schedule of airport use fees that reflect changes in costs of providing, operating, and maintaining airport facilities.</t>
  </si>
  <si>
    <t>Permit Application - Operations begun or continued without permit</t>
  </si>
  <si>
    <t>09-55(c)(1)</t>
  </si>
  <si>
    <t>Permit Application (Classes 2, 4, 5 and 6)</t>
  </si>
  <si>
    <t>09-55(a)</t>
  </si>
  <si>
    <t>Replacement permit</t>
  </si>
  <si>
    <t>09-57(e)</t>
  </si>
  <si>
    <t>Temporary substitute vehicle</t>
  </si>
  <si>
    <t>09-57(d)</t>
  </si>
  <si>
    <t>Airport Use Fees for Commercial Passenger Vehicles Permit</t>
  </si>
  <si>
    <t>Commercial Carrier Service (Special Permit Conditions), 12-24 seats - Annual Use Fee</t>
  </si>
  <si>
    <t>Table 9-1 #3</t>
  </si>
  <si>
    <t>Commercial Carrier Service (Special Permit Conditions), 1-6 seats - Annual Use Fee</t>
  </si>
  <si>
    <t>Commercial Carrier Service (Special Permit Conditions), 25 or more seats - Annual Use Fee</t>
  </si>
  <si>
    <t>Commercial Carrier Service (Special Permit Conditions), 7-11 seats - Annual Use Fee</t>
  </si>
  <si>
    <t>Airport Use Fees for Commercial Passenger Vehicles</t>
  </si>
  <si>
    <t>Commercial Passenger Vehicles, Occasional Use, 12-24 seats - Fee per Trip</t>
  </si>
  <si>
    <t>Table 9-1 #10</t>
  </si>
  <si>
    <t>Commercial Passenger Vehicles, Occasional Use, 1-6 seats - Fee per Trip</t>
  </si>
  <si>
    <t>Commercial Passenger Vehicles, Occasional Use, 25 or more seats - Fee per Trip</t>
  </si>
  <si>
    <t>Commercial Passenger Vehicles, Occasional Use, 7-11 seats - Fee per Trip</t>
  </si>
  <si>
    <t>Courtesy Limousines - Parking in Limousine Lots after first hour, per 15 minute period</t>
  </si>
  <si>
    <t>Table 9-1 #7</t>
  </si>
  <si>
    <t>Courtesy Limousines, 12-24 seats - Annual Use Fee</t>
  </si>
  <si>
    <t>Courtesy Limousines, 1-6 seats - Annual Use Fee</t>
  </si>
  <si>
    <t>Courtesy Limousines, 25 or more seats - Annual Use Fee</t>
  </si>
  <si>
    <t>Courtesy Limousines, 7-11 seats - Annual Use Fee</t>
  </si>
  <si>
    <t>Off Airport Parking Users</t>
  </si>
  <si>
    <t>Table 9-1 #6</t>
  </si>
  <si>
    <t>8% of gross receipts</t>
  </si>
  <si>
    <t>Other Commercial Passenger Vehicles, 12-24 seats - Annual Use Fee</t>
  </si>
  <si>
    <t>Table 9-1 #9</t>
  </si>
  <si>
    <t>Other Commercial Passenger Vehicles, 1-6 seats - Annual Use Fee</t>
  </si>
  <si>
    <t>Other Commercial Passenger Vehicles, 25 or more seats - Annual Use Fee</t>
  </si>
  <si>
    <t>Other Commercial Passenger Vehicles, 7-11 seats - Annual Use Fee</t>
  </si>
  <si>
    <t>Other Courtesy Vehicles, 12-24 seats - Annual Use Fee</t>
  </si>
  <si>
    <t>Table 9-1 #8</t>
  </si>
  <si>
    <t>Other Courtesy Vehicles, 1-6 seats - Annual Use Fee</t>
  </si>
  <si>
    <t>Other Courtesy Vehicles, 25 or more seats - Annual Use Fee</t>
  </si>
  <si>
    <t>Other Courtesy Vehicles, 7-11 seats - Annual Use Fee</t>
  </si>
  <si>
    <t>Taxicab departures from HOU airline terminal building with one or more passengers, each</t>
  </si>
  <si>
    <t>Table 9-1 #1</t>
  </si>
  <si>
    <t>Taxicab departures from IAH with one or more passengers, each</t>
  </si>
  <si>
    <t>Aviation-  License</t>
  </si>
  <si>
    <t>Heliport license</t>
  </si>
  <si>
    <t>09-318(a)</t>
  </si>
  <si>
    <t>Aviation Inspection</t>
  </si>
  <si>
    <t>Heliport or helistop inspection, annually</t>
  </si>
  <si>
    <t>09-318(c)</t>
  </si>
  <si>
    <t>Helistop license</t>
  </si>
  <si>
    <t>09-318(b)</t>
  </si>
  <si>
    <t>Temporary heliport license</t>
  </si>
  <si>
    <t>09-318(d)</t>
  </si>
  <si>
    <t>Temporary helistop license</t>
  </si>
  <si>
    <t>Landing Fees</t>
  </si>
  <si>
    <t>Landing fees at EFD, per thousand pounds of FAA maximum certified gross landing weight, MAXIMUM</t>
  </si>
  <si>
    <t>09-162(1)b</t>
  </si>
  <si>
    <t>Rate to be established by the director</t>
  </si>
  <si>
    <t>6-landing</t>
  </si>
  <si>
    <t>Landing fees at EFD, per thousand pounds of FAA maximum certified gross landing weight, MINIMUM</t>
  </si>
  <si>
    <t>Landing fees at HOU and IAH</t>
  </si>
  <si>
    <t>09-162(1)a</t>
  </si>
  <si>
    <t>Rate established anually,
see www.fly2houston.com for current rate</t>
  </si>
  <si>
    <t>Rate established from time to time for that airport in the city contracts applicable to signatory scheduled commercial airlines.</t>
  </si>
  <si>
    <t>Landing fees at HOU and IAH, Administative Fee</t>
  </si>
  <si>
    <t>Fee not to exceed 25 percent of landing fees in this provision as established by the director to recover the city's costs of billing and collection of the fees and other administrative expenses</t>
  </si>
  <si>
    <t>Minimum landing fee, any airport, regardless of weight, per landing</t>
  </si>
  <si>
    <t>09-162(1)d</t>
  </si>
  <si>
    <t>Oil and Gas Wells</t>
  </si>
  <si>
    <t xml:space="preserve">Explore for, drill for, mine, produce, store, refine or process oil, gas and other petroleum products </t>
  </si>
  <si>
    <t>09-224</t>
  </si>
  <si>
    <t>Same fees as in Chapter 31</t>
  </si>
  <si>
    <t>Rental</t>
  </si>
  <si>
    <t>Use of common areas at Terminal D and the FIS</t>
  </si>
  <si>
    <t>09-166(a)</t>
  </si>
  <si>
    <t xml:space="preserve">Set in the international facilities agreement </t>
  </si>
  <si>
    <t>6-Rental</t>
  </si>
  <si>
    <t>Use of exclusive/preferential areas at IAH Terminals A and D</t>
  </si>
  <si>
    <t>09-165
09-166</t>
  </si>
  <si>
    <t>Use of exclusive/preferential terminal/concourse areas at HOU</t>
  </si>
  <si>
    <t>09-165</t>
  </si>
  <si>
    <t>Security Access Control &amp; ID Badging</t>
  </si>
  <si>
    <t>1st instance of lost/stolen/unaccounted badge</t>
  </si>
  <si>
    <t>Procedures issued by the director section 9-91.</t>
  </si>
  <si>
    <t>2nd instance of lost/stolen/unaccounted badge</t>
  </si>
  <si>
    <t>3rd instance of lost/stolen/unaccounted badge</t>
  </si>
  <si>
    <t>Badge issue/replacemnet fee (card only)</t>
  </si>
  <si>
    <t>Fingerprint fee per card-printed card issued to individual</t>
  </si>
  <si>
    <t>Fingerprint fee- w/out using HAS SON Number</t>
  </si>
  <si>
    <t>Fingerprint fee-using HAS SON number</t>
  </si>
  <si>
    <t>Library Patron Service</t>
  </si>
  <si>
    <t>Library</t>
  </si>
  <si>
    <t>Patron convenience services - laptop use (in library only) - replacement</t>
  </si>
  <si>
    <t>24-8(b)</t>
  </si>
  <si>
    <t>Item Cost</t>
  </si>
  <si>
    <t>Amounts established from time to time by motion duly adopted by city council</t>
  </si>
  <si>
    <t>NO</t>
  </si>
  <si>
    <t>Lost Library</t>
  </si>
  <si>
    <t>Replacement/lost item fee</t>
  </si>
  <si>
    <t>24-7(c)</t>
  </si>
  <si>
    <t>Set by director pursuant to Sec. 24-8(a)</t>
  </si>
  <si>
    <t>Meeting Room Rental</t>
  </si>
  <si>
    <t>Meeting Room Rentals- Varies by location.</t>
  </si>
  <si>
    <t>24-8</t>
  </si>
  <si>
    <t>Contact 832-393-1359 for fee amount</t>
  </si>
  <si>
    <t>Amounts established from time to time by motion duly adopted by city council.</t>
  </si>
  <si>
    <t>Passport Acceptance Fee</t>
  </si>
  <si>
    <t>24-8(a)</t>
  </si>
  <si>
    <t>Patron Convenient Services</t>
  </si>
  <si>
    <t>Civil overdue fees, per day - Adult items</t>
  </si>
  <si>
    <t>24-7(a)</t>
  </si>
  <si>
    <t>Civil overdue fees, per day - Juvenile items</t>
  </si>
  <si>
    <t>Civil overdue fees, per day - Non-circulating items</t>
  </si>
  <si>
    <t>Civil overdue fees, per day - Young adult items</t>
  </si>
  <si>
    <t>Patron convenience services - laptop use (in library only) - Overdue, per hour or portion therof</t>
  </si>
  <si>
    <t>Patron convenience services - laptop use (in library only) - Processing</t>
  </si>
  <si>
    <t>Patron convenience services - Nonresident library card, one year</t>
  </si>
  <si>
    <t>Patron convenience services - Nonresident library card, six months</t>
  </si>
  <si>
    <t>Replacement Card Fee</t>
  </si>
  <si>
    <t>Processing fee for lost items</t>
  </si>
  <si>
    <t>Replacement  processing fee, per paperback item</t>
  </si>
  <si>
    <t>Replacement processing fee, per hardback item</t>
  </si>
  <si>
    <t>Special Events</t>
  </si>
  <si>
    <t>Mayor Office</t>
  </si>
  <si>
    <t>Application processing fee</t>
  </si>
  <si>
    <t>25-5(b)</t>
  </si>
  <si>
    <t>Set by Ord. No. 2010-911</t>
  </si>
  <si>
    <t>Parade application fee</t>
  </si>
  <si>
    <t>25-105(e)</t>
  </si>
  <si>
    <t>Parade security and traffic control services, per additional intersection over 12.</t>
  </si>
  <si>
    <t>25-102(f)(2)</t>
  </si>
  <si>
    <t>Street function application fee</t>
  </si>
  <si>
    <t>25-60(e)</t>
  </si>
  <si>
    <t>Certified Copy Fee (Support)</t>
  </si>
  <si>
    <t>Municipal Courts Department</t>
  </si>
  <si>
    <t>Certified copies of reports, records -  each additional page</t>
  </si>
  <si>
    <t>02-96</t>
  </si>
  <si>
    <t>Certified copies of reports, records - first page</t>
  </si>
  <si>
    <t>Per Business and Commerce Code Sec. 3.506 (b) Processing Fee for Holder of Payment Device - the holder to seek collection of the face value of dishonored payment device may charge the drawer or indorser a reasonable fee of not more than $30. (80% of $30 = $24)
Recommendation for Council approval to raise the fee to the amount alloable by statute, which is $30. [MCD].</t>
  </si>
  <si>
    <t>Court Fee</t>
  </si>
  <si>
    <t xml:space="preserve">Juvenile case manager fee [Tx CCP § 102.0174(b)] </t>
  </si>
  <si>
    <t xml:space="preserve">16-9(e)
</t>
  </si>
  <si>
    <t>The Deparment will seek City Council approval to raise the fee collected from the current $3.00 to the proposed $5.00, which is permisable by statue.
*Max set at $5.00 in 2005</t>
  </si>
  <si>
    <t>Security fee [Tx CCP § 102.017] Government Code 102.120</t>
  </si>
  <si>
    <t xml:space="preserve">16-10(a)
</t>
  </si>
  <si>
    <t>The request to increase the fee collected in the Building Security Fund  from the current $3 to the proposed $4 was not approved by the Legislature this past session. The FY 2012 amount collected for each paid citation remains the same.
*Max set at $3.00 (CCP 102.017)</t>
  </si>
  <si>
    <t>Technology fee [Tx CCP § 102.017] and Government Code 102.121</t>
  </si>
  <si>
    <t>16-13(a)
***
Code of Criminal Procedure 102.0172          and          Government Code        102.121</t>
  </si>
  <si>
    <t>The request to increase the fee collected in the Technology Fund  from the current $4 to the proposed $5 was not approved by the Legislature this past session. The FY 2012 amount collected for each paid citation remains the same.
*Max set at $4.00 (CCP 102.121)</t>
  </si>
  <si>
    <t>Data Report Subscription Fee (Support)</t>
  </si>
  <si>
    <t>DATA Reporting Fees</t>
  </si>
  <si>
    <t xml:space="preserve">$29.25
(daily)  </t>
  </si>
  <si>
    <t xml:space="preserve">The Department recommends this  increase in fees to offset the cost to provide this service. This fee is discretionary and the fee charged can be adjusted by the Presiding Judge as required. New proposed fee $35 (daily) $50(weekly) $85(monthly).
</t>
  </si>
  <si>
    <t xml:space="preserve">$43.25 (weekly)  </t>
  </si>
  <si>
    <t xml:space="preserve">The Department recommends this  increase in fees to offset the cost to provide this service.             This fee is discretionary and the fee charged can be adjusted by the Presiding Judge as required. New proposed fee $35 (daily) $50(weekly) $85(monthly).
</t>
  </si>
  <si>
    <t xml:space="preserve">  $79.25/ monthly</t>
  </si>
  <si>
    <t>Petition for disposition of property of undetermined ownership, filing fee</t>
  </si>
  <si>
    <t>34-174(e)</t>
  </si>
  <si>
    <t>Notary Fee (Support)</t>
  </si>
  <si>
    <t>Notary fee associated with Court documents including Driving Safety Course (DSC) Completions.</t>
  </si>
  <si>
    <t>Texas Government Code  Chapter 406 (406.024)</t>
  </si>
  <si>
    <t xml:space="preserve">Current fee to be increased to $5.00. Revenue Generated based on approx. 61K certifications per fiscal year.
</t>
  </si>
  <si>
    <t>Online Payment Fee (Support)</t>
  </si>
  <si>
    <t>Convenience fee for making an on-line payment for a citation as per contract with outside vendor.</t>
  </si>
  <si>
    <t xml:space="preserve"> The credit card fees for online payments will be covered by the vendor. Estimated savings in FY 13 $132,000.
</t>
  </si>
  <si>
    <t>Parking Appeal Fee (Support)</t>
  </si>
  <si>
    <t>Appeal filing fee for parking citation</t>
  </si>
  <si>
    <t>16-67
***
Texas Transportation Code Section 682.011</t>
  </si>
  <si>
    <t>$15.00
per citation</t>
  </si>
  <si>
    <t>City Council recently approved the increase to the Parking citations.
Increased by Ord. No. 2011-654 (Effective 08/03/2011)</t>
  </si>
  <si>
    <t>CIR Fee</t>
  </si>
  <si>
    <t>Court Information Request Related Fee</t>
  </si>
  <si>
    <t>02-98</t>
  </si>
  <si>
    <t xml:space="preserve">$0.75/copy  </t>
  </si>
  <si>
    <t xml:space="preserve">TPIA related fees are very specific and outlined in the statute. Changes to these fees require amendments to the law by the Texas Legislature.
</t>
  </si>
  <si>
    <t xml:space="preserve">$0.75/copy,  </t>
  </si>
  <si>
    <t xml:space="preserve">Texas Government Code- Chapter 552 </t>
  </si>
  <si>
    <t xml:space="preserve"> $28.50/ hr. programming costs</t>
  </si>
  <si>
    <t>Accident Report Fee</t>
  </si>
  <si>
    <t>Transportation code. Chapter 550.065</t>
  </si>
  <si>
    <t>Add on fee
Jul 2012</t>
  </si>
  <si>
    <t>Certified Clearance Letter</t>
  </si>
  <si>
    <t>02-97</t>
  </si>
  <si>
    <t>Adaptive Recreation</t>
  </si>
  <si>
    <t>Parks and Recreation</t>
  </si>
  <si>
    <t xml:space="preserve">Activity Rooms (each additional Hour or Fraction Commercial) </t>
  </si>
  <si>
    <t>32-69(a)</t>
  </si>
  <si>
    <t xml:space="preserve">Activity Rooms (each additional Hour or Fraction Non- Profit) </t>
  </si>
  <si>
    <t>Activity Rooms- First 3 Hours (Out after 7:00 pm Commercial)</t>
  </si>
  <si>
    <t>Activity Rooms- First 3 Hours (Out after 7:00 pm Non- Profit)</t>
  </si>
  <si>
    <t>Activity Rooms- First 3 Hours (Out by 7:00 pm Commercial)</t>
  </si>
  <si>
    <t>Activity Rooms- First 3 Hours (Out by 7:00 pm Non- Profit)</t>
  </si>
  <si>
    <t xml:space="preserve">Gymnasium First 3 Hours (assembly requiring set up - out after 7:00 pm Commercial) </t>
  </si>
  <si>
    <t xml:space="preserve">Gymnasium First 3 Hours (assembly requiring set up - out after 7:00 pm Non- Profit) </t>
  </si>
  <si>
    <t xml:space="preserve">Gymnasium First 3 Hours (assembly requiring set up - out by 7:00 pm Commercial) </t>
  </si>
  <si>
    <t xml:space="preserve">Gymnasium First 3 Hours (assembly requiring set up - out by 7:00 pm Non- Profit) </t>
  </si>
  <si>
    <t xml:space="preserve">Gymnasium First 3 Hours (each additional Hour or Fraction Commercial) </t>
  </si>
  <si>
    <t>$30/hr.</t>
  </si>
  <si>
    <t>$30.96/hr.</t>
  </si>
  <si>
    <t xml:space="preserve">Gymnasium First 3 Hours (each additional Hour or Fraction Non- Profit) </t>
  </si>
  <si>
    <t>$25/hr.</t>
  </si>
  <si>
    <t>$25.80/hr.</t>
  </si>
  <si>
    <t>Gymnasium Sports Event (Out by 7:00 pm Commercial)</t>
  </si>
  <si>
    <t>$24/hr.</t>
  </si>
  <si>
    <t>$24.77/hr.</t>
  </si>
  <si>
    <t>Gymnasium Sports Event (Out by 7:00 pm Non- Profit)</t>
  </si>
  <si>
    <t>Adult Sports</t>
  </si>
  <si>
    <t>Basketball League</t>
  </si>
  <si>
    <t>Flag Football League</t>
  </si>
  <si>
    <t>Kickball League</t>
  </si>
  <si>
    <t>Softball League (varies depending on ballfield)</t>
  </si>
  <si>
    <t>$250.00-$300.00</t>
  </si>
  <si>
    <t>$258.07 - $309.69</t>
  </si>
  <si>
    <t>8.07 - 9.69</t>
  </si>
  <si>
    <t>Volleyball League</t>
  </si>
  <si>
    <t>Brock Golf</t>
  </si>
  <si>
    <t>Friday - Sunday &amp; Holidays</t>
  </si>
  <si>
    <t>Motion 2010-0385</t>
  </si>
  <si>
    <t>Fri-Sun &amp; Holiday Twilight</t>
  </si>
  <si>
    <t>Fri-Sun &amp; Holiday Twilight 2</t>
  </si>
  <si>
    <t>Junior (Mon.-Thu Only)</t>
  </si>
  <si>
    <t>Monday - Thursday</t>
  </si>
  <si>
    <t>Monday-Thursday Twilight</t>
  </si>
  <si>
    <t>Monday-Thursday Twilight 2</t>
  </si>
  <si>
    <t>Senior/Disabled (Mon-Thu)</t>
  </si>
  <si>
    <t>Community Center Facilities</t>
  </si>
  <si>
    <t>Building Clean Up</t>
  </si>
  <si>
    <t>Gymnasium Double Court #1 (1 side)</t>
  </si>
  <si>
    <t>$12/per half hr.</t>
  </si>
  <si>
    <t>$12.38/per half hr.</t>
  </si>
  <si>
    <t>$24/per hr.</t>
  </si>
  <si>
    <t>$24.77/per hr.</t>
  </si>
  <si>
    <t>Gymnasium Double Court #2 (1 side)</t>
  </si>
  <si>
    <t>Gymnasium Double Court (both courts)</t>
  </si>
  <si>
    <t>$20/per half hr.</t>
  </si>
  <si>
    <t>$20.64/per half hr.</t>
  </si>
  <si>
    <t>$40/per hr.</t>
  </si>
  <si>
    <t>$41.29/per hr.</t>
  </si>
  <si>
    <t>Gymnasium Regulation</t>
  </si>
  <si>
    <t>Gymnasium Standard</t>
  </si>
  <si>
    <t>$8/per half hr.</t>
  </si>
  <si>
    <t>$8.25/per half hr.</t>
  </si>
  <si>
    <t>Judson Robinson Jr. Center (monthly weightroom membership)</t>
  </si>
  <si>
    <t>Judson Robinson Jr. Center (racquetball fees)</t>
  </si>
  <si>
    <t>$3/per half hr.</t>
  </si>
  <si>
    <t>$3.09/per half hr.</t>
  </si>
  <si>
    <t>$6/per hr.</t>
  </si>
  <si>
    <t>$6.19/per hr.</t>
  </si>
  <si>
    <t>Kitchen</t>
  </si>
  <si>
    <t>Memorial Fitness Center (Daily membership)</t>
  </si>
  <si>
    <t>Memorial Fitness Center (Locker rental)</t>
  </si>
  <si>
    <t>Memorial Fitness Center (monthly membership)</t>
  </si>
  <si>
    <t>Memorial Fitness Center (Shower rental)</t>
  </si>
  <si>
    <t>Memorial Fitness Center (Towel rental)</t>
  </si>
  <si>
    <t>Room Clean Up</t>
  </si>
  <si>
    <t>Community Center Level 1 Facilities</t>
  </si>
  <si>
    <t>Building Rental (each additional Hour or Fraction Commercial)</t>
  </si>
  <si>
    <t>Building Rental (each additional Hour or Fraction Non-Profit)</t>
  </si>
  <si>
    <t>Building Rental (Out after 7:00 pm Commercial)</t>
  </si>
  <si>
    <t>Building Rental (Out after 7:00 pm Non- Profit)</t>
  </si>
  <si>
    <t>Building Rental (Out by 7:00 pm Commercial)</t>
  </si>
  <si>
    <t>Building Rental (Out by 7:00 pm Non- Profit)</t>
  </si>
  <si>
    <t>Club House Garden Villas (each additional Hour or Fraction Commercial)</t>
  </si>
  <si>
    <t>Club House Garden Villas (each additional Hour or Fraction Non- Profit)</t>
  </si>
  <si>
    <t>Club House Garden Villas (Out after 7:00 pm Commercial)</t>
  </si>
  <si>
    <t>Club House Garden Villas (Out after 7:00 pm Non- Profit)</t>
  </si>
  <si>
    <t>Club House Garden Villas (Out by 7:00 pm Commercial)</t>
  </si>
  <si>
    <t>Club House Garden Villas (Out by 7:00 pm Non- Profit)</t>
  </si>
  <si>
    <t>Club House Mason (each additional Hour or Fraction Commercial)</t>
  </si>
  <si>
    <t>Club House Mason (each additional Hour or Fraction Non- Profit)</t>
  </si>
  <si>
    <t>Club House Mason (Out after 7:00 pm Commercial)</t>
  </si>
  <si>
    <t>Club House Mason (Out after 7:00 pm Non- Profit)</t>
  </si>
  <si>
    <t>Club House Mason (Out by 7:00 pm Commercial)</t>
  </si>
  <si>
    <t>Club House Mason (Out by 7:00 pm Non- Profit)</t>
  </si>
  <si>
    <t>Meeting Room (each additional Hour or Fraction Commercial)</t>
  </si>
  <si>
    <t>Meeting Room (each additional Hour or Fraction Non- Profit)</t>
  </si>
  <si>
    <t>Meeting Room up to 30 persons (Out after 7:00 pm Commercial)</t>
  </si>
  <si>
    <t>Meeting Room up to 30 persons (Out after 7:00 pm Non- Profit)</t>
  </si>
  <si>
    <t>Meeting Room up to 30 persons (Out by 7:00 pm Commercial)</t>
  </si>
  <si>
    <t>Meeting Room up to 30 persons (Out by 7:00 pm Non- Profit)</t>
  </si>
  <si>
    <t>Multipurpose Room (each additional Hour or Fraction Commercial)</t>
  </si>
  <si>
    <t>Multipurpose Room (each additional Hour or Fraction Non- Profit)</t>
  </si>
  <si>
    <t>Multipurpose Room 30+persons (Out after 7:00 pm Commercial)</t>
  </si>
  <si>
    <t>Multipurpose Room 30+persons (Out after 7:00 pm Non- Profit)</t>
  </si>
  <si>
    <t>Multipurpose Room 30+persons (Out by 7:00 pm Commercial)</t>
  </si>
  <si>
    <t>Multipurpose Room 30+persons (Out by 7:00 pm Non- Profit)</t>
  </si>
  <si>
    <t>Community Center Level 2 Facilities</t>
  </si>
  <si>
    <t>Dog Park</t>
  </si>
  <si>
    <t>Use of off-leash dog recreation areas</t>
  </si>
  <si>
    <t>32-11(d)</t>
  </si>
  <si>
    <t xml:space="preserve">Subject to the approval of city council as provided in section 32-69 of this Code, the director may establish fees for use of off-leash dog recreation areas. </t>
  </si>
  <si>
    <t>Glenbrook Golf</t>
  </si>
  <si>
    <t>Hermann Golf</t>
  </si>
  <si>
    <t>Homer Ford Tennis Center</t>
  </si>
  <si>
    <t>Junior</t>
  </si>
  <si>
    <t>Motion No. 90-1569</t>
  </si>
  <si>
    <t>Premium Reserved</t>
  </si>
  <si>
    <t>Premium Walk-on</t>
  </si>
  <si>
    <t>Standard, Reserved</t>
  </si>
  <si>
    <t>Standard, Walk-on</t>
  </si>
  <si>
    <t>Tournament/League Weekdays after 6:00pm</t>
  </si>
  <si>
    <t>Tournament/League Weekdays before 6:00pm</t>
  </si>
  <si>
    <t>Tournament/League Weekends/Holidays</t>
  </si>
  <si>
    <t>Houston Garden Center</t>
  </si>
  <si>
    <t>Auditorium (each additional Hour or Fracation weekend Commercial)</t>
  </si>
  <si>
    <t>Auditorium (each additional Hour or Fracation weekend Non- Profit)</t>
  </si>
  <si>
    <t>Auditorium (each additional Hour or Fraction week days Commercial)</t>
  </si>
  <si>
    <t>Auditorium (each additional Hour or Fraction week days Non- Profit)</t>
  </si>
  <si>
    <t>Auditorium (Out after 7:00 pm week days Commercial)</t>
  </si>
  <si>
    <t>Auditorium (Out after 7:00 pm week days Non- Profit)</t>
  </si>
  <si>
    <t>Auditorium (Out by 7:00 pm week days Commercial)</t>
  </si>
  <si>
    <t>Auditorium (Out by 7:00 pm week days Non- Profit)</t>
  </si>
  <si>
    <t>Auditorium (weekend Commercial)</t>
  </si>
  <si>
    <t>Auditorium (weekend Non- Profit)</t>
  </si>
  <si>
    <t>Azalea Room (each additional Hour or Fracation weekend Commercial)</t>
  </si>
  <si>
    <t>Azalea Room (each additional Hour or Fracation weekend Non- Profit)</t>
  </si>
  <si>
    <t>Azalea Room (each additional Hour or Fraction week days Commercial)</t>
  </si>
  <si>
    <t>Azalea Room (each additional Hour or Fraction week days Non- Profit)</t>
  </si>
  <si>
    <t>Azalea Room (Out after 7:00 pm week days Commercial)</t>
  </si>
  <si>
    <t>Azalea Room (Out after 7:00 pm week days Non- Profit)</t>
  </si>
  <si>
    <t>Azalea Room (Out by 7:00 pm week days Commercial)</t>
  </si>
  <si>
    <t>Azalea Room (Out by 7:00 pm week days Non- Profit)</t>
  </si>
  <si>
    <t>Azalea Room (weekend Commercial)</t>
  </si>
  <si>
    <t>Azalea Room (weekend Non- Profit)</t>
  </si>
  <si>
    <t>Circle - West Side (3 hour minimum)</t>
  </si>
  <si>
    <t>Gazebo - East Side (3 hour minimum)</t>
  </si>
  <si>
    <t>Rose Room (each additional Hour or Fracation weekend Commercial)</t>
  </si>
  <si>
    <t>Rose Room (each additional Hour or Fracation weekend Non- Profit)</t>
  </si>
  <si>
    <t>Rose Room (each additional Hour or Fraction week days Commercial)</t>
  </si>
  <si>
    <t>Rose Room (each additional Hour or Fraction week days Non- Profit)</t>
  </si>
  <si>
    <t>Rose Room (Out after 7:00 pm week days Commercial)</t>
  </si>
  <si>
    <t>Rose Room (Out after 7:00 pm week days Non- Profit)</t>
  </si>
  <si>
    <t>Rose Room (Out by 7:00 pm week days Commercial)</t>
  </si>
  <si>
    <t>Rose Room (Out by 7:00 pm week days Non- Profit)</t>
  </si>
  <si>
    <t>Rose Room (weekend Commercial)</t>
  </si>
  <si>
    <t>Rose Room (weekend Non- Profit)</t>
  </si>
  <si>
    <t>Lake Houston</t>
  </si>
  <si>
    <t>3-day - Day Camp - $45.00 per person</t>
  </si>
  <si>
    <t>5-day - Day Camp - $60.00 per person</t>
  </si>
  <si>
    <t>Family Annual Pass - $25 per pass (allows 4 people per visit, unlimited use for 1 year)</t>
  </si>
  <si>
    <t xml:space="preserve">Family Outdoor Wilderness Adventure Program - $60 per family of 6 </t>
  </si>
  <si>
    <t>Forest Cottage - $132.50 per night (including hotel tax of $7.50)</t>
  </si>
  <si>
    <t>Group Campsite - $40.00 per night</t>
  </si>
  <si>
    <t>Group Pass - $60 per pass (allows 50 people per visit, unlimited use for 1 year)</t>
  </si>
  <si>
    <t>Hunter Education - $15.00 per person (State Mandated Rate)</t>
  </si>
  <si>
    <t>Lazy Creek Lodge - $169.60 per night (including hotel tax of $9.60)</t>
  </si>
  <si>
    <t>Park Entry Fee - $3.00 per person per day (ages 13 - 65)</t>
  </si>
  <si>
    <t>Pine Grove Dining Hall - $100.00 per day</t>
  </si>
  <si>
    <t>Screen Shelter - $26.50 per night (including hotel tax of $1.50)</t>
  </si>
  <si>
    <t>Tent Campsite - $7.00 per night</t>
  </si>
  <si>
    <t>Lee LeClear Tennis Center</t>
  </si>
  <si>
    <t xml:space="preserve">Junior </t>
  </si>
  <si>
    <t>Melrose Golf</t>
  </si>
  <si>
    <t>Night</t>
  </si>
  <si>
    <t>Memorial Golf</t>
  </si>
  <si>
    <t>Memorial Park Tennis Center</t>
  </si>
  <si>
    <t>Permits &amp; Reservations</t>
  </si>
  <si>
    <t>3-month Food &amp; Bevage (Commercial)</t>
  </si>
  <si>
    <t>32-225</t>
  </si>
  <si>
    <t>3-month Food &amp; Bevage (Non- Profit)</t>
  </si>
  <si>
    <t>Alcoholic Beverages (Commercial)</t>
  </si>
  <si>
    <t>Alcoholic Beverages (Non- Profit)</t>
  </si>
  <si>
    <t>All Sports Fields Level "2" Ballfield after 7 pm Standard</t>
  </si>
  <si>
    <t>$12/hr.</t>
  </si>
  <si>
    <t>$12.38/hr.</t>
  </si>
  <si>
    <t>All Sports Fields Level "2" Ballfield after 7 pm Youth</t>
  </si>
  <si>
    <t>$8/hr.</t>
  </si>
  <si>
    <t>$8.25/hr.</t>
  </si>
  <si>
    <t>All Sports Fields Level "2" Ballfield before 7 pm Standard</t>
  </si>
  <si>
    <t>All Sports Fields Level "2" Ballfield before 7 pm Youth</t>
  </si>
  <si>
    <t>$4/hr.</t>
  </si>
  <si>
    <t>$4.12/hr.</t>
  </si>
  <si>
    <t>All Sports Fields Level "3" Ballfield after 7 pm Standard</t>
  </si>
  <si>
    <t>$10/hr.</t>
  </si>
  <si>
    <t>$10.32/hr.</t>
  </si>
  <si>
    <t>All Sports Fields Level "3" Ballfield after 7 pm Youth</t>
  </si>
  <si>
    <t>$6/hr.</t>
  </si>
  <si>
    <t>$6.19/hr.</t>
  </si>
  <si>
    <t>All Sports Fields Level "3" Ballfield before 7 pm Standard</t>
  </si>
  <si>
    <t>All Sports Fields Level "3" Ballfield before 7 pm Youth</t>
  </si>
  <si>
    <t>$2/hr.</t>
  </si>
  <si>
    <t>$2.06/hr.</t>
  </si>
  <si>
    <t>Art Park (* 90 Day Permit)</t>
  </si>
  <si>
    <t>Ballfield Admission</t>
  </si>
  <si>
    <t>32-69c</t>
  </si>
  <si>
    <t>10% of Gate</t>
  </si>
  <si>
    <t>10.32% of Gate</t>
  </si>
  <si>
    <t>0.3200% of Gate</t>
  </si>
  <si>
    <t>0.32% of Gate</t>
  </si>
  <si>
    <t>Baseball/Softball, Level "1" Ballfield after  7pm Standard</t>
  </si>
  <si>
    <t>$20/hr.</t>
  </si>
  <si>
    <t>$20.64/hr.</t>
  </si>
  <si>
    <t>Baseball/Softball, Level "1" Ballfield after  7pm Youth</t>
  </si>
  <si>
    <t>Baseball/Softball, Level "1" Ballfield before 7pm Standard</t>
  </si>
  <si>
    <t>Baseball/Softball, Level "1" Ballfield before 7pm Youth</t>
  </si>
  <si>
    <t>Child's Birthday (3 hours)</t>
  </si>
  <si>
    <t>Exhibit Only (No Sales)</t>
  </si>
  <si>
    <t>Exhibit w/Product Giveaway</t>
  </si>
  <si>
    <t>Filing Fee (6-months)</t>
  </si>
  <si>
    <t>Filming</t>
  </si>
  <si>
    <t>Food and Beverage (Non- Profit)</t>
  </si>
  <si>
    <t>Food and Beverage Commercial</t>
  </si>
  <si>
    <t>Football/Soccer/Rugby Level "1" Ballfield after 7 pm Standard</t>
  </si>
  <si>
    <t>$16/hr.</t>
  </si>
  <si>
    <t>$16.51/hr.</t>
  </si>
  <si>
    <t>Football/Soccer/Rugby Level "1" Ballfield after 7 pm Youth</t>
  </si>
  <si>
    <t>Football/Soccer/Rugby Level "1" Ballfield before 7 pm Standard</t>
  </si>
  <si>
    <t>Football/Soccer/Rugby Level "1" Ballfield before 7 pm Youth</t>
  </si>
  <si>
    <t>Leisure Programs</t>
  </si>
  <si>
    <t>10% of Gross Revenue</t>
  </si>
  <si>
    <t>10.32% of Gross Revenue</t>
  </si>
  <si>
    <t>0.3200% of Gross Revenue</t>
  </si>
  <si>
    <t>0.32% of Gross Revenue</t>
  </si>
  <si>
    <t>Motorized Food Vendor (6-months)</t>
  </si>
  <si>
    <t>32-241(a)(2)</t>
  </si>
  <si>
    <t>Nolvety Vendor /Weekdays</t>
  </si>
  <si>
    <t>Nolvety Vendor /Weekends &amp; Holidays</t>
  </si>
  <si>
    <t>Non-Food Sales (Commercial)</t>
  </si>
  <si>
    <t>Non-Food Sales (Non- Profit)</t>
  </si>
  <si>
    <t>Pavilion (Participants 1000-2000 Commerical)</t>
  </si>
  <si>
    <t>Pavilion (Participants 1000-2000 Non- Profit)</t>
  </si>
  <si>
    <t>Pavilion (Participants 1-125 Commerical)</t>
  </si>
  <si>
    <t>Pavilion (Participants 1-125 Non- Profit)</t>
  </si>
  <si>
    <t>Pavilion (Participants 125-250 Commerical)</t>
  </si>
  <si>
    <t>Pavilion (Participants 125-250 Non- Profit)</t>
  </si>
  <si>
    <t>Pavilion (Participants 2000-4000 Commerical)</t>
  </si>
  <si>
    <t>Pavilion (Participants 2000-4000 Non- Profit)</t>
  </si>
  <si>
    <t>Pavilion (Participants 250-500 Commerical)</t>
  </si>
  <si>
    <t>Pavilion (Participants 250-500 Non- Profit)</t>
  </si>
  <si>
    <t>Pavilion (Participants 500-1000 Commerical)</t>
  </si>
  <si>
    <t>Pavilion (Participants 500-1000 Non- Profit)</t>
  </si>
  <si>
    <t>Picnics (Participants 1000-2000 Commerical)</t>
  </si>
  <si>
    <t>Picnics (Participants 1000-2000 Non- Profit)</t>
  </si>
  <si>
    <t>Picnics (Participants 1-125 Commerical)</t>
  </si>
  <si>
    <t>Picnics (Participants 1-125 Non- Profit)</t>
  </si>
  <si>
    <t>Picnics (Participants 125-250 Commerical)</t>
  </si>
  <si>
    <t>Picnics (Participants 125-250 Non- Profit)</t>
  </si>
  <si>
    <t>Picnics (Participants 2000-4000 Commerical)</t>
  </si>
  <si>
    <t>Picnics (Participants 2000-4000 Non- Profit)</t>
  </si>
  <si>
    <t>Picnics (Participants 250-500 Commerical)</t>
  </si>
  <si>
    <t>Picnics (Participants 250-500 Non- Profit)</t>
  </si>
  <si>
    <t>Picnics (Participants 500-1000 Commerical)</t>
  </si>
  <si>
    <t>Picnics (Participants 500-1000 Non- Profit)</t>
  </si>
  <si>
    <t>Rally / Demonstration</t>
  </si>
  <si>
    <t>Weddings</t>
  </si>
  <si>
    <t>Protection of Certain Trees</t>
  </si>
  <si>
    <t>Street tree replacement requirement contribution, per caliper inch of tree removed - over 6 inch up to 12 inch caliper</t>
  </si>
  <si>
    <t>33-160(a)(2)</t>
  </si>
  <si>
    <t>6- Fee/Mitigation</t>
  </si>
  <si>
    <t>Street tree replacement requirement contribution, per caliper inch of tree removed - parkway tree over 12 inch caliper</t>
  </si>
  <si>
    <t>Street tree replacement requirement contribution, per caliper inch of tree removed - tree up to 6 inch caliper</t>
  </si>
  <si>
    <t>Sharpstown Golf</t>
  </si>
  <si>
    <t>SUBDIVISIONS:  Parks and private parks</t>
  </si>
  <si>
    <t>Fees in lieu of land dedication, per dwelling unit</t>
  </si>
  <si>
    <t>42-253(c)</t>
  </si>
  <si>
    <t>The director and the parks director may recommend an increase in the fee in lieu of dedication based on increases in appraised value. The commission shall review the report, conduct a public hearing on any recommended increase in the fee in lieu of dedica (Fee collected by Parks)</t>
  </si>
  <si>
    <t>Rental Fee</t>
  </si>
  <si>
    <t>$29/hr.</t>
  </si>
  <si>
    <t>Not City Code 43-38(a)</t>
  </si>
  <si>
    <t>$29.93/hr.</t>
  </si>
  <si>
    <t>Trees, Shrubs and Screening Fences</t>
  </si>
  <si>
    <t>Issuance of certification of occupancy - fee for assigned certificate of deposit</t>
  </si>
  <si>
    <t>33-133(b)</t>
  </si>
  <si>
    <t>Landscape plan; protected parkway tree replacement requirement contribution, per caliper inch of parkway tree removed - parkway tree over 6 inch up to 12 inch caliper</t>
  </si>
  <si>
    <t>33-122(c)(2)a</t>
  </si>
  <si>
    <t>Landscape plan; protected parkway tree replacement requirement contribution, per caliper inch of parkway tree removed - parkway tree up to 6 inch caliper</t>
  </si>
  <si>
    <t>Landscape plan; protected tree replacement requirement contribution, per caliper inch of tree removed - corridor tree or green corridor tree</t>
  </si>
  <si>
    <t>Landscape plan; protected tree replacement requirement contribution, per caliper inch of tree removed - parkway tree over 12 inch caliper</t>
  </si>
  <si>
    <t>Protected parkway tree replacement requirement contribution, per caliper inch of parkway tree removed - parkway tree over 6 inch up to 12 inch caliper</t>
  </si>
  <si>
    <t>33-105(b)(2)a</t>
  </si>
  <si>
    <t>Protected parkway tree replacement requirement contribution, per caliper inch of parkway tree removed - parkway tree up to 6 inch caliper</t>
  </si>
  <si>
    <t>Protected tree replacement requirement contribution, per caliper inch of tree removed - corridor tree or green corridor tree</t>
  </si>
  <si>
    <t>33-105(b)(2)b</t>
  </si>
  <si>
    <t>Protected tree replacement requirement contribution, per caliper inch of tree removed - parkway tree over 12 inch caliper</t>
  </si>
  <si>
    <t>Wortham Golf</t>
  </si>
  <si>
    <t>Correctional Facility Permit</t>
  </si>
  <si>
    <t>Planning and Development</t>
  </si>
  <si>
    <t>Application - Original</t>
  </si>
  <si>
    <t>28-153(b)(1)</t>
  </si>
  <si>
    <t>Application - Renewal</t>
  </si>
  <si>
    <t>Permit transfer</t>
  </si>
  <si>
    <t>28-156(b)</t>
  </si>
  <si>
    <t>Hazardous Enterprises</t>
  </si>
  <si>
    <t>Permit, restricted or unrestricted</t>
  </si>
  <si>
    <t>28-231(b)(10)</t>
  </si>
  <si>
    <t>Chapter 28, Sec. 231</t>
  </si>
  <si>
    <t>Registration</t>
  </si>
  <si>
    <t>Transfer fee for haz mat</t>
  </si>
  <si>
    <t>28-234</t>
  </si>
  <si>
    <t>Chapter 28, Sec. 234</t>
  </si>
  <si>
    <t>Historic Preservation</t>
  </si>
  <si>
    <t>Application for certificate of non-designation</t>
  </si>
  <si>
    <t>33-228(a)</t>
  </si>
  <si>
    <t>Chapter 33-228</t>
  </si>
  <si>
    <t>6-Historic Preservation</t>
  </si>
  <si>
    <t>Location of hotels</t>
  </si>
  <si>
    <t>Permit to construct, alter or remodel</t>
  </si>
  <si>
    <t>28-204</t>
  </si>
  <si>
    <t>28-207</t>
  </si>
  <si>
    <t>Off-street Parking and Loading</t>
  </si>
  <si>
    <t>Parking management areas</t>
  </si>
  <si>
    <t>26-500(b)(1)</t>
  </si>
  <si>
    <t>An application fee set by the director to cover administrative expenses of the city related to the creation of a parking management area</t>
  </si>
  <si>
    <t>26-561(a)(2)</t>
  </si>
  <si>
    <t>6-Off Street Parking</t>
  </si>
  <si>
    <t>Regulation of Towers</t>
  </si>
  <si>
    <t>Tower permit fees</t>
  </si>
  <si>
    <t>41-57</t>
  </si>
  <si>
    <t>Increased by Ord. No. 2010-1064, also added auto increase provision</t>
  </si>
  <si>
    <t>Subdivisions, developments and platting: requirements and procedures</t>
  </si>
  <si>
    <t xml:space="preserve">Application for approval of a subdivision plat                                                                     Class I Plat                                                                                                                        </t>
  </si>
  <si>
    <t>42-54</t>
  </si>
  <si>
    <t>6-Platting Fees</t>
  </si>
  <si>
    <t xml:space="preserve">Application for approval of a subdivision plat Class 2 Plat                                                                                                                        </t>
  </si>
  <si>
    <t xml:space="preserve">Application for approval of a subdivision plat Class 3 Plat                                                                                                                        </t>
  </si>
  <si>
    <t xml:space="preserve">Application for approval of a subdivision plat-
variance request = 30% of base fee                                                             </t>
  </si>
  <si>
    <t xml:space="preserve">Application for the approval of a development plat
Variance request =  30% of base fee. </t>
  </si>
  <si>
    <t>Application for the approval of a general plan</t>
  </si>
  <si>
    <t>Application for the approval of a street dedication plat</t>
  </si>
  <si>
    <t>Application for the approval of a subdivision plat: lot and reserve fees.</t>
  </si>
  <si>
    <t>$16.25 per lot
&amp; $105.00 ea acre</t>
  </si>
  <si>
    <t>$16.25 per lot; and $105 per each acre or any fraction thereof for each area platted as a reserve</t>
  </si>
  <si>
    <t>$16.77 per lot
&amp; $108.39 ea acre</t>
  </si>
  <si>
    <t>Extension of Approval</t>
  </si>
  <si>
    <t>Plat Name Change</t>
  </si>
  <si>
    <t>Site Plan Compliance Review</t>
  </si>
  <si>
    <t>6-Site Plan Compliance</t>
  </si>
  <si>
    <t>Subdivision Plat Recordation</t>
  </si>
  <si>
    <t>Vacating Plat</t>
  </si>
  <si>
    <t>Trees, shrubs and screening fences</t>
  </si>
  <si>
    <t>Variance application fee</t>
  </si>
  <si>
    <t>33-135(a)(2)</t>
  </si>
  <si>
    <t>6-Landscaping</t>
  </si>
  <si>
    <t>Amusements License</t>
  </si>
  <si>
    <t>Police</t>
  </si>
  <si>
    <t>Skeet club/shooting gallery</t>
  </si>
  <si>
    <t>05-139</t>
  </si>
  <si>
    <t>Apartment Community Registration Inspection</t>
  </si>
  <si>
    <t>Inspection fee</t>
  </si>
  <si>
    <t>28-290(a)</t>
  </si>
  <si>
    <t xml:space="preserve">The chief of police shall review the inspection fee on an annual basis and may increase the inspection fee in an amount not greater than that necessary to recover the actual costs of the inspection, meetings required by sections 28-286 and 28-287 of this </t>
  </si>
  <si>
    <t>None specified; annually MAY increase for cost recovery.
07-1111, § 2(Exh. A), 10-3-07
HAS THIS FEE BEEN ADJUSTED since 06-1124, § 2, 11-8-06?</t>
  </si>
  <si>
    <t>Auto Dealers License</t>
  </si>
  <si>
    <t>Automotive Parts Rebuilder Initial</t>
  </si>
  <si>
    <t>08-58(a)(6)</t>
  </si>
  <si>
    <t>Changed by Fee Increase Ordinance (No. 2010-1016, as amended by Ord. No. 2010-1064)
Fee does not need to increase until after calendar 2014</t>
  </si>
  <si>
    <t>Automotive Parts Rebuilder Renewal</t>
  </si>
  <si>
    <t>08-58(a)(5)</t>
  </si>
  <si>
    <t>Dealer In Used Motor Vehicles, Initial</t>
  </si>
  <si>
    <t>08-58(a)(2)</t>
  </si>
  <si>
    <t>Dealer In Used Motor Vehicles, Renewal</t>
  </si>
  <si>
    <t>Automotive Repair Facility Initial</t>
  </si>
  <si>
    <t>08-58(a)(8)</t>
  </si>
  <si>
    <t>Automotive Repair Facility Renewal</t>
  </si>
  <si>
    <t>Automotive Storage Lot Operator Initial</t>
  </si>
  <si>
    <t>08-58(a)(7)</t>
  </si>
  <si>
    <t>Automotive Storage Lot Operator Renewal</t>
  </si>
  <si>
    <t>Body Shop Facility With Storage Privileges Initial</t>
  </si>
  <si>
    <t>08-58(a)(10)</t>
  </si>
  <si>
    <t>Body Shop Facility With Storage Privileges Renewal</t>
  </si>
  <si>
    <t>Certified copy of license</t>
  </si>
  <si>
    <t>08-63</t>
  </si>
  <si>
    <t>Dealer - New Vehicles, Parts, Accessories Renewal</t>
  </si>
  <si>
    <t>08-58(c)(1)</t>
  </si>
  <si>
    <t>Dealer - New Vehicles, Used Parts, Accessories Initial</t>
  </si>
  <si>
    <t>Dealer - Used Vehicles, Parts, Accessories Renewal</t>
  </si>
  <si>
    <t>08-58(c)(2)</t>
  </si>
  <si>
    <t>Dealer - Used Vehicles, Used Parts, Accessories Initial</t>
  </si>
  <si>
    <t>Dealer In Motor Vehicles Initial</t>
  </si>
  <si>
    <t>08-58(a)(1)</t>
  </si>
  <si>
    <t>Dealer In Motor Vehicles Renewal</t>
  </si>
  <si>
    <t>Dealer Transfer Fee- Initial or Renewal</t>
  </si>
  <si>
    <t>08-62</t>
  </si>
  <si>
    <t>Disapproved License Refund Handing Fee</t>
  </si>
  <si>
    <t>08-58(e)</t>
  </si>
  <si>
    <t>Duplicate Refund Handling Fee</t>
  </si>
  <si>
    <t>08-58(d)</t>
  </si>
  <si>
    <t>Parking Facility Registration Certificate - Annual Renewal</t>
  </si>
  <si>
    <t>26-606(f)</t>
  </si>
  <si>
    <t>Parking Facility Registration Certificate - Initial</t>
  </si>
  <si>
    <t>26-606(b)</t>
  </si>
  <si>
    <t>Parking Facility Registration Update Fee</t>
  </si>
  <si>
    <t>26-606(d)</t>
  </si>
  <si>
    <t>Parking Facility Reinspection Fee</t>
  </si>
  <si>
    <t>26-606(c)</t>
  </si>
  <si>
    <t>PATSA Truck Fee</t>
  </si>
  <si>
    <t>08-126(c)</t>
  </si>
  <si>
    <t>PATSA Wrecker Driver Fee</t>
  </si>
  <si>
    <t>PATSA Wrecker Driver License Replacement</t>
  </si>
  <si>
    <t>Police private storage lot agreement - Annual</t>
  </si>
  <si>
    <t>08-143(d)</t>
  </si>
  <si>
    <t>Private Property Truck Fee</t>
  </si>
  <si>
    <t>08-111 (b)</t>
  </si>
  <si>
    <t>Just passed on 01/01/12</t>
  </si>
  <si>
    <t>Private Property Wrecker Driver License Replacement</t>
  </si>
  <si>
    <t>8-136(b)(3)</t>
  </si>
  <si>
    <t>Retail Supply Dealer Initial</t>
  </si>
  <si>
    <t>08-58(a)(4)</t>
  </si>
  <si>
    <t>Retail Supply Dealer Renewal</t>
  </si>
  <si>
    <t>Salesman license - Renewal</t>
  </si>
  <si>
    <t>08-87(c)</t>
  </si>
  <si>
    <t>Salesman license - Transfer</t>
  </si>
  <si>
    <t>08-88</t>
  </si>
  <si>
    <t xml:space="preserve">Salesman license- Initial </t>
  </si>
  <si>
    <t>08-83</t>
  </si>
  <si>
    <t>Storage Lot Authorization Initial</t>
  </si>
  <si>
    <t>08-158</t>
  </si>
  <si>
    <t>Storage Lot Authorization Renewal</t>
  </si>
  <si>
    <t>08-159(a)</t>
  </si>
  <si>
    <t>Storage lot vehicle release City Administrative Fee</t>
  </si>
  <si>
    <t>8-123(e )</t>
  </si>
  <si>
    <t>Used Parts &amp; Used Accessory Dealer Initial</t>
  </si>
  <si>
    <t>08-58(a)(9)</t>
  </si>
  <si>
    <t>Used Parts &amp; Used Accessory Dealer Renewal</t>
  </si>
  <si>
    <t>Vehicle Immobilization Service Initial</t>
  </si>
  <si>
    <t>26-652(c)</t>
  </si>
  <si>
    <t>The police official shall review the fees annually and may increase the fees to fully recover the city's costs, taking into account permit issuance and renewal costs, inspection and oversight services that may be required, and equipment and resource utility. Fee does not need to increase until after calendar 2014.
.</t>
  </si>
  <si>
    <t>None specified; annually MAY increase for cost recovery.
08-847, § 2, 9-24-08
THIS FEE was ADJUSTED in December 2010.</t>
  </si>
  <si>
    <t>Vehicle Immobilization Service Renewal</t>
  </si>
  <si>
    <t>Wholesale Auto Jobber &amp; Supply Dealer Initial</t>
  </si>
  <si>
    <t>08-58(a)(3)</t>
  </si>
  <si>
    <t>Wholesale Auto Jobber &amp; Supply Dealer Renewal</t>
  </si>
  <si>
    <t>Wholesale Jobber &amp; Retail Supply Dealer Initial</t>
  </si>
  <si>
    <t>08-58(c)(3)</t>
  </si>
  <si>
    <t>Wholesale Jobber &amp; Retail Supply Dealer Renewal</t>
  </si>
  <si>
    <t>Wrecker Driver License Application</t>
  </si>
  <si>
    <t>08-133</t>
  </si>
  <si>
    <t>Private Property</t>
  </si>
  <si>
    <t>Wrecker Driver License Replacement</t>
  </si>
  <si>
    <t>08-136(b)(3)</t>
  </si>
  <si>
    <t>Certified copies of reports, records -  for each additional page</t>
  </si>
  <si>
    <t>Request add on 8/7/12 by Ursula William &amp; approval by Victor Gonzalez.</t>
  </si>
  <si>
    <t>Finger Print Fee</t>
  </si>
  <si>
    <t>Fingerprinting services fee, per set of prints, maximum</t>
  </si>
  <si>
    <t>34-1(a)</t>
  </si>
  <si>
    <t>5-Services</t>
  </si>
  <si>
    <t>Police Services</t>
  </si>
  <si>
    <t>Clearance Letters</t>
  </si>
  <si>
    <t>Fee does not need to increase until after calendar 2014</t>
  </si>
  <si>
    <t>Police Training Services</t>
  </si>
  <si>
    <t>Use of police training services by outside agencies - training fees, registration fees, lab fees, printing fees, and other related fees</t>
  </si>
  <si>
    <t>34-40</t>
  </si>
  <si>
    <t>cost</t>
  </si>
  <si>
    <t xml:space="preserve">The police chief or such member of the police department as the chief may designate shall establish training fees, registration fees, lab fees, printing fees, and other related fees for any training furnished to persons from other jurisdictions. </t>
  </si>
  <si>
    <t>Track Fee</t>
  </si>
  <si>
    <t>Use of police driving track by private persons, per hour or portion thereof requested</t>
  </si>
  <si>
    <t>34-36(c)</t>
  </si>
  <si>
    <t>Administration</t>
  </si>
  <si>
    <t>PWE</t>
  </si>
  <si>
    <t>Use of training facilities/services by non-city employees</t>
  </si>
  <si>
    <t>02-280</t>
  </si>
  <si>
    <t xml:space="preserve"> Calculation</t>
  </si>
  <si>
    <t xml:space="preserve">Established by director  based upon the city's cost of providing the services </t>
  </si>
  <si>
    <t>PW&amp;E determines</t>
  </si>
  <si>
    <t>Inter-departmental use of training facilities/services</t>
  </si>
  <si>
    <t>Parking in Post Office parking lot - M-F, 6am-6pm, per day</t>
  </si>
  <si>
    <t>02-281(b)(1)</t>
  </si>
  <si>
    <t>Plus tax</t>
  </si>
  <si>
    <t>Parking in department's parking lots (special events) - All other times, per day</t>
  </si>
  <si>
    <t>02-281(b)(2)</t>
  </si>
  <si>
    <t xml:space="preserve">Abandonment / Sale of City Land, Streets </t>
  </si>
  <si>
    <t>Cash deposit to obtain appraisal of land in question</t>
  </si>
  <si>
    <t>02-240(b)</t>
  </si>
  <si>
    <t>Abandonment / Sale of City Land / Streets</t>
  </si>
  <si>
    <r>
      <t xml:space="preserve">Abandonment of City Property Easements, </t>
    </r>
    <r>
      <rPr>
        <sz val="10"/>
        <color theme="1"/>
        <rFont val="Calibri"/>
        <family val="2"/>
      </rPr>
      <t>Minimum</t>
    </r>
  </si>
  <si>
    <t>02-238(a)</t>
  </si>
  <si>
    <t>Or appraised value or actual cost, if greater</t>
  </si>
  <si>
    <r>
      <t xml:space="preserve">Abandonment of City Property Narrow Strips of Land, </t>
    </r>
    <r>
      <rPr>
        <sz val="10"/>
        <color theme="1"/>
        <rFont val="Calibri"/>
        <family val="2"/>
      </rPr>
      <t>Minimum</t>
    </r>
  </si>
  <si>
    <t>02-239(2)a</t>
  </si>
  <si>
    <r>
      <t>Abandonment of City Property Streets and Alleys,</t>
    </r>
    <r>
      <rPr>
        <sz val="10"/>
        <color theme="1"/>
        <rFont val="Calibri"/>
        <family val="2"/>
      </rPr>
      <t xml:space="preserve"> Minimum</t>
    </r>
  </si>
  <si>
    <t>02-237(1)</t>
  </si>
  <si>
    <t>Building Code -General</t>
  </si>
  <si>
    <t xml:space="preserve">Fee Refunds - Base Charge </t>
  </si>
  <si>
    <t xml:space="preserve">Fee Refunds -- Base Charge Plus 10% </t>
  </si>
  <si>
    <t>Calculation</t>
  </si>
  <si>
    <t>Permit or License Administrative Fee</t>
  </si>
  <si>
    <t>117.1.1</t>
  </si>
  <si>
    <t>Fee Charged upon preparation of each  permit or license issued.</t>
  </si>
  <si>
    <t xml:space="preserve">Approved fabricators - Inspection for approving a certified agent or agency </t>
  </si>
  <si>
    <t>117.1.11</t>
  </si>
  <si>
    <t>For purpose of certifying the agent/agency</t>
  </si>
  <si>
    <t>Building Code - General</t>
  </si>
  <si>
    <t xml:space="preserve">Approved fabricators - Inspection for verifying and approving a fabricator </t>
  </si>
  <si>
    <t>For approving the fabricators quality control program</t>
  </si>
  <si>
    <t>Permit Name Change</t>
  </si>
  <si>
    <t>117.1.14</t>
  </si>
  <si>
    <t>Name Change</t>
  </si>
  <si>
    <t>Permit Address Change</t>
  </si>
  <si>
    <t>Address Change</t>
  </si>
  <si>
    <t>Request for special approval, alternate method, interpretation or modification due to practical difficulty - STANDARD</t>
  </si>
  <si>
    <t>117.1.15</t>
  </si>
  <si>
    <t>Fee for when minimal amount of research necessary</t>
  </si>
  <si>
    <t>Request for special approval, alternate method, interpretation or modification due to practical difficulty - MODERATE,  2 to 4 Hours</t>
  </si>
  <si>
    <t>Fee for when moderate amount of research is necessary</t>
  </si>
  <si>
    <t>Request for special approval, alternate method, interpretation or modification due to practical difficulty - EXTENSIVE Base Charge</t>
  </si>
  <si>
    <t>Fee for when extensive research is necessary, an additional $125 per hour if in excess of 4 hours</t>
  </si>
  <si>
    <t xml:space="preserve">Request for special approval, alternate method, interpretation or modification due to practical difficulty EXTENSIVE Base Charge Plus Fee for each hour or fraction thereof over 4 hours  </t>
  </si>
  <si>
    <t>Fee or Deposit Fee Receipt when issued by the building official</t>
  </si>
  <si>
    <t>117.1.2</t>
  </si>
  <si>
    <t>Fee charged for each fee or deposit receipt.</t>
  </si>
  <si>
    <t>Building Code-General Inspection</t>
  </si>
  <si>
    <t>Re-Inspection Fee</t>
  </si>
  <si>
    <t>117.1.5</t>
  </si>
  <si>
    <t>For reinspection due to faulty materials/workmanship or incomplete work</t>
  </si>
  <si>
    <t>Building Code - General Inspection</t>
  </si>
  <si>
    <t>Specially Requested Inspection during working hours</t>
  </si>
  <si>
    <t>117.1.6</t>
  </si>
  <si>
    <t>If the inspector is requested at a specific time</t>
  </si>
  <si>
    <t>Emergency Inspection Base Charge for up to 4 hours</t>
  </si>
  <si>
    <t>117.1.7</t>
  </si>
  <si>
    <t>If unforeseeable incident necessitates immediate inspection</t>
  </si>
  <si>
    <t xml:space="preserve">Emergency Inspection Base Charge plus Fee for each hour or fraction thereof above 4 hours </t>
  </si>
  <si>
    <t>For each additional hour after 4.</t>
  </si>
  <si>
    <t>Inspection &amp; Plan Review Outside Normal Working Hours Base Charge for up to 4 hours</t>
  </si>
  <si>
    <t>117.1.8</t>
  </si>
  <si>
    <t>Inspection requested outside of normal working hours</t>
  </si>
  <si>
    <t xml:space="preserve">Inspection &amp; Plan Review Outside Normal Working Hours Base Charge Plus Fee for each hour or fraction thereof above 4 hours </t>
  </si>
  <si>
    <t>Inspection Outside of Jurisdiction plus mileage established per IRS</t>
  </si>
  <si>
    <t>117.1.9</t>
  </si>
  <si>
    <t>Minimum Investigation Fee  - Work Without a Permit</t>
  </si>
  <si>
    <t>Ordinance 2011-656, passed 8.3.11</t>
  </si>
  <si>
    <r>
      <rPr>
        <sz val="10"/>
        <color theme="1"/>
        <rFont val="Calibri"/>
        <family val="2"/>
      </rPr>
      <t>Minimum Permit Fee For all Permits except Plumbing</t>
    </r>
  </si>
  <si>
    <t>117.1.3</t>
  </si>
  <si>
    <t>Minimum charge for any single permit.</t>
  </si>
  <si>
    <t>Charges for copies: Original Page</t>
  </si>
  <si>
    <t>02-98/99(1-5)</t>
  </si>
  <si>
    <t>Charges for copies: Carbon Copy</t>
  </si>
  <si>
    <t>Charges for copies: Mimeograph copy</t>
  </si>
  <si>
    <t>Charges for copies: Photostatic copy</t>
  </si>
  <si>
    <t>Charges for copies: Certifying instrument</t>
  </si>
  <si>
    <t>Building Code - General Plan Review</t>
  </si>
  <si>
    <t>City Engineer Plan Review
upon first submittal, administrative fee per set of plans</t>
  </si>
  <si>
    <t>02-283</t>
  </si>
  <si>
    <t>Exhibit B to Ord. 2005-820</t>
  </si>
  <si>
    <t>City Engineer Plan Review
upon first submittal, plan review fee per plan sheet</t>
  </si>
  <si>
    <t>Building Code-General Plan Review</t>
  </si>
  <si>
    <t>City Engineer Plan Review
upon re-submittal, plan review fee per added plan sheet</t>
  </si>
  <si>
    <t>Notice to building owners or building managers that an individual has requested their building plans - Administrative fee</t>
  </si>
  <si>
    <t>02-284(b)</t>
  </si>
  <si>
    <t xml:space="preserve">Building Code - Alarms, Detectors, Electronic Locks, Central Station Security Testing </t>
  </si>
  <si>
    <r>
      <t>Electronic locks for the first 2 floors</t>
    </r>
    <r>
      <rPr>
        <sz val="10"/>
        <color rgb="FFFF0000"/>
        <rFont val="Calibri"/>
        <family val="2"/>
        <scheme val="minor"/>
      </rPr>
      <t/>
    </r>
  </si>
  <si>
    <t>Ordinance 2011-656 (passed 8.3.11)</t>
  </si>
  <si>
    <t xml:space="preserve">Electronic locks  for each additional floor after the first 2 floors </t>
  </si>
  <si>
    <r>
      <t>Electronic locks</t>
    </r>
    <r>
      <rPr>
        <sz val="10"/>
        <color theme="1"/>
        <rFont val="Calibri"/>
        <family val="2"/>
      </rPr>
      <t xml:space="preserve"> Minimum permit fee</t>
    </r>
  </si>
  <si>
    <t xml:space="preserve">Building Code - Boilers </t>
  </si>
  <si>
    <r>
      <t>Boiler installation - Base Charge</t>
    </r>
    <r>
      <rPr>
        <sz val="10"/>
        <color rgb="FFFF0000"/>
        <rFont val="Calibri"/>
        <family val="2"/>
        <scheme val="minor"/>
      </rPr>
      <t/>
    </r>
  </si>
  <si>
    <t xml:space="preserve">Boiler Installation - Base Charge Plus Fee per BHP or part thereof </t>
  </si>
  <si>
    <r>
      <t xml:space="preserve">Boiler Installation </t>
    </r>
    <r>
      <rPr>
        <sz val="10"/>
        <color theme="1"/>
        <rFont val="Calibri"/>
        <family val="2"/>
      </rPr>
      <t>Minimum Permit Fee</t>
    </r>
  </si>
  <si>
    <t>117.4 &amp; 117.1.3</t>
  </si>
  <si>
    <r>
      <t xml:space="preserve">Boiler Installation </t>
    </r>
    <r>
      <rPr>
        <sz val="10"/>
        <color theme="1"/>
        <rFont val="Calibri"/>
        <family val="2"/>
      </rPr>
      <t>Maximum Permit Fee</t>
    </r>
  </si>
  <si>
    <t>117.4.1</t>
  </si>
  <si>
    <t>Building Code - Boilers</t>
  </si>
  <si>
    <t>Boiler annual fee</t>
  </si>
  <si>
    <t xml:space="preserve">117.4.2 </t>
  </si>
  <si>
    <t xml:space="preserve">Boiler Repair Base Charge  </t>
  </si>
  <si>
    <t xml:space="preserve">117.4.3 </t>
  </si>
  <si>
    <r>
      <t xml:space="preserve">Boiler Repair Base Charge Plus </t>
    </r>
    <r>
      <rPr>
        <sz val="10"/>
        <color theme="1"/>
        <rFont val="Calibri"/>
        <family val="2"/>
      </rPr>
      <t xml:space="preserve">2% of Valuation </t>
    </r>
    <r>
      <rPr>
        <sz val="10"/>
        <color rgb="FFFF0000"/>
        <rFont val="Calibri"/>
        <family val="2"/>
      </rPr>
      <t/>
    </r>
  </si>
  <si>
    <t>Boiler Operator Permit - New</t>
  </si>
  <si>
    <t>117.4 &amp; 124.0</t>
  </si>
  <si>
    <t>Boiler Operator Permit - Renewal within 30 days after expiration</t>
  </si>
  <si>
    <t>Boiler Operator Permit - Renewal after 30 days</t>
  </si>
  <si>
    <r>
      <t xml:space="preserve">Boiler Permit: </t>
    </r>
    <r>
      <rPr>
        <sz val="10"/>
        <color theme="1"/>
        <rFont val="Calibri"/>
        <family val="2"/>
      </rPr>
      <t>Minimum Permit Fee</t>
    </r>
  </si>
  <si>
    <t>Building Code- Electrical</t>
  </si>
  <si>
    <t>Electrical Meter &amp; Loop Service, up to 50kW</t>
  </si>
  <si>
    <t>117.6.1</t>
  </si>
  <si>
    <t>Electrical Meter &amp; Loop Service, 51-250kW</t>
  </si>
  <si>
    <t>Building Code - Electrical</t>
  </si>
  <si>
    <t xml:space="preserve">Electrical Meter &amp; Loop Service, over 250kW </t>
  </si>
  <si>
    <t>Electrical Panel with 8 or more circuits each</t>
  </si>
  <si>
    <t>Electrical Outlet - Fee per Outlet</t>
  </si>
  <si>
    <t>Electrical Vehicle Charging Outlets - Level 1</t>
  </si>
  <si>
    <t>Electrical Vehicle Charging Outlets - Level 2</t>
  </si>
  <si>
    <t>Electrical Vehicle Charging Outlets - Level 3</t>
  </si>
  <si>
    <t>Electrical Lighting  - Fee per Fixture</t>
  </si>
  <si>
    <t>117.6.2</t>
  </si>
  <si>
    <t>Any current-consuming permanent device for illumination</t>
  </si>
  <si>
    <t>Electrical Range - Fee per Receptacle</t>
  </si>
  <si>
    <t>Each</t>
  </si>
  <si>
    <t>Clothes Dryer - Fee per Unit</t>
  </si>
  <si>
    <r>
      <t>Stove Top - Fee per Unit</t>
    </r>
    <r>
      <rPr>
        <strike/>
        <sz val="10"/>
        <color rgb="FFFF0000"/>
        <rFont val="Calibri"/>
        <family val="2"/>
        <scheme val="minor"/>
      </rPr>
      <t/>
    </r>
  </si>
  <si>
    <t>Oven - Fee per Unit</t>
  </si>
  <si>
    <t>Garbage Disposal - Fee per Unit</t>
  </si>
  <si>
    <t>Dishwasher - Fee per Unit</t>
  </si>
  <si>
    <t>Window A/C receptacle - Fee per Unit</t>
  </si>
  <si>
    <t>Motor - Up to 1  Horsepower</t>
  </si>
  <si>
    <t>117.6.3</t>
  </si>
  <si>
    <t xml:space="preserve">Motor - over 1 and up to 10 Horsepower </t>
  </si>
  <si>
    <t>Motor - Over 10 Horsepower - Base Charge</t>
  </si>
  <si>
    <t>Plus $1.35 per each additional horsepower</t>
  </si>
  <si>
    <t xml:space="preserve">Motor - Over 10 Horsepower - Base Charge plus Fee for each additional HP over 10 HP </t>
  </si>
  <si>
    <t>Building Code - Electrical Inspection</t>
  </si>
  <si>
    <t>Shop Inspection of Electrical Signs from 0 to 5kVA - Base Charge</t>
  </si>
  <si>
    <t>117.6.4</t>
  </si>
  <si>
    <t xml:space="preserve">Shop Inspection of Electrical Signs - Base Charge plus Fee for each additional kVA or fraction thereof over 5 kVA </t>
  </si>
  <si>
    <t>Installation Inspection of Electrical Signs from 0 to 5kVA - Base Charge</t>
  </si>
  <si>
    <t xml:space="preserve">Installation Inspection of Electrical Signs - Base Charge plus Fee for each additional kVA over 5 kVA </t>
  </si>
  <si>
    <t>Outdoor Electric Streamers &amp; Festoon Lighting, Per Circuit</t>
  </si>
  <si>
    <t>117.6.5</t>
  </si>
  <si>
    <t xml:space="preserve">Ball park / Parking Lot Light Poles Base Charge for 1st Pole </t>
  </si>
  <si>
    <t xml:space="preserve">Ball Park / Parking Lot Light Poles - Fee for each additional pole over 1 </t>
  </si>
  <si>
    <t>Temporary Installations (wood saws, painting, etc)</t>
  </si>
  <si>
    <t>Temporary Installation of Sound Equipment</t>
  </si>
  <si>
    <t>Temporary Lighting Installation</t>
  </si>
  <si>
    <t>Temporary Carnival / amusement show installations Base Charge for 0 to 10 kVA</t>
  </si>
  <si>
    <t xml:space="preserve">Temporary Carnival / amusement show installations Base Charge plus Fee for each additional kVA over 10 </t>
  </si>
  <si>
    <t>Temporary saw poles per installation</t>
  </si>
  <si>
    <t>Temporary Cut-In Made Permanent</t>
  </si>
  <si>
    <t>Reconnection Fee</t>
  </si>
  <si>
    <t>Annual Maintenance Permit per Premises</t>
  </si>
  <si>
    <r>
      <t xml:space="preserve">Electrical Permit: </t>
    </r>
    <r>
      <rPr>
        <sz val="10"/>
        <color theme="1"/>
        <rFont val="Calibri"/>
        <family val="2"/>
      </rPr>
      <t>Minimum Permit Fee</t>
    </r>
  </si>
  <si>
    <t xml:space="preserve">Electrical Code - Registration </t>
  </si>
  <si>
    <t>Contractor Registration (State License Registration)</t>
  </si>
  <si>
    <t>Ordinance 2011-656, passed 8.3.11 &amp; 2011-673 8.9.11</t>
  </si>
  <si>
    <t>Master Electrician of Record Registration (State License Registration)</t>
  </si>
  <si>
    <t>Ordinance 2011-656, passed 8.3.11 &amp; 2011-673 8.9.12</t>
  </si>
  <si>
    <t>Sign Master Electrician of Record Registration (State License Registration)</t>
  </si>
  <si>
    <t>Ordinance 2011-656, passed 8.3.11 &amp; 2011-673 8.9.13</t>
  </si>
  <si>
    <t>Residential Appliance Installation Contractor Registration (State License Registration)</t>
  </si>
  <si>
    <t>Ordinance 2011-656, passed 8.3.11 &amp; 2011-673 8.9.14</t>
  </si>
  <si>
    <t xml:space="preserve">Electrical Code- Registration </t>
  </si>
  <si>
    <r>
      <t xml:space="preserve">Residential Appliance Installer Registration </t>
    </r>
    <r>
      <rPr>
        <b/>
        <sz val="10"/>
        <color rgb="FFFF0000"/>
        <rFont val="Calibri"/>
        <family val="2"/>
        <scheme val="minor"/>
      </rPr>
      <t/>
    </r>
  </si>
  <si>
    <t>Ordinance 2011-656, passed 8.3.11 &amp; 2011-673 8.9.15</t>
  </si>
  <si>
    <t xml:space="preserve">Electrical Code - Licensing </t>
  </si>
  <si>
    <t>Contractor City License / Renewal (State License Registration)</t>
  </si>
  <si>
    <t xml:space="preserve">  Ordinance 2011-673 on 8.9.16</t>
  </si>
  <si>
    <t xml:space="preserve">Master Electrician of Record City License Renewal </t>
  </si>
  <si>
    <t xml:space="preserve">Sign Master Electrician of Record License Renewal </t>
  </si>
  <si>
    <t>Line Master Electrician of Record City License Renewal</t>
  </si>
  <si>
    <t>Master Electrician City License Renewal</t>
  </si>
  <si>
    <t>Sign Master Electrician City License Renewal</t>
  </si>
  <si>
    <t>Line Master Electrician City License Renewal</t>
  </si>
  <si>
    <t>Journeyman Electrician City License Renewal</t>
  </si>
  <si>
    <t>Electrical Code - Licensing</t>
  </si>
  <si>
    <t>Journeyman Lineman City License Renewal</t>
  </si>
  <si>
    <t>Sign Journeyman City License Renewal</t>
  </si>
  <si>
    <t>Residential Wireman  City License Renewal</t>
  </si>
  <si>
    <t>Maintenance Electrician City License Renewal</t>
  </si>
  <si>
    <t>Apprentice City License Renewal (Not State)</t>
  </si>
  <si>
    <t>Building Code - Elevators</t>
  </si>
  <si>
    <t>Installation of Elevator, Escalator, Manlift, Moving Walk, Inclined Stairway, Chairlift, Personnel Hoist or Wheelchair Lift Permit Base Charge for up to $40,000 in value, each (not in private residence)</t>
  </si>
  <si>
    <t>117.7.1</t>
  </si>
  <si>
    <t>Installation of Elevator, Escalator, Manlift, Moving Walk, Inclined Stairway, Chairlift, Personnel Hoist or Wheelchair Lift Permit Base Charge for up to $40,000 in value Base Fee plus Fee for each additional $1,000 valuation  or fraction thereof over $40K $40,000 (not in private residence)</t>
  </si>
  <si>
    <t>Personnel Hoist Manufacturing Design (not in private residence)</t>
  </si>
  <si>
    <t>Installation in private residence of Elevator, Escalator, Manlift, Moving Walk, Inclined Stairway, Chairlift, Personnel Hoist or Wheelchair Lift - Permit Base Charge for up to $10,000 of valuation, each</t>
  </si>
  <si>
    <t>Building Code- Elevators</t>
  </si>
  <si>
    <t xml:space="preserve">Installations in private residence of Elevator, Escalator, Manlift, Moving Walk, Inclined Stairway, Chairlift, Personnel Hoist or Wheelchair Lift Permit Base Charge for up to $10,000 in value plus Fee for each additional $1,000 in valuation or fraction thereof over the first $10,000 </t>
  </si>
  <si>
    <r>
      <t>Building Code - Elevators</t>
    </r>
    <r>
      <rPr>
        <sz val="10"/>
        <color rgb="FFFF0000"/>
        <rFont val="Calibri"/>
        <family val="2"/>
        <scheme val="minor"/>
      </rPr>
      <t/>
    </r>
  </si>
  <si>
    <t>Inspection of Personnel Hoist - Acceptance Load Test (includes 2 monthly inspections)</t>
  </si>
  <si>
    <t>117.7.2</t>
  </si>
  <si>
    <t>Inspection of Personnel Hoist - 3 Month Periodic Test</t>
  </si>
  <si>
    <t>Inspection of Personnel Hoist - Single Cage</t>
  </si>
  <si>
    <t>Inspection of Personnel Hoist - Twin-Cage</t>
  </si>
  <si>
    <t>Acceptance Inspection - New Elevator  - Each Elevator</t>
  </si>
  <si>
    <t>Acceptance Inspection - Escalator, Dumbwaiter, Wheelchair Lift, Manlift or Moving Walk - New installation or alteration, each</t>
  </si>
  <si>
    <t>Annual inspection - Elevator</t>
  </si>
  <si>
    <t>Re-inspection  - Elevator</t>
  </si>
  <si>
    <t>Escalator Annual Inspection</t>
  </si>
  <si>
    <t>Moving walkway Annual Inspection</t>
  </si>
  <si>
    <t>Wheelchair Lift Annual Inspection</t>
  </si>
  <si>
    <t xml:space="preserve">Dumbwaiter Annual Inspection - first 1 to 10 landings </t>
  </si>
  <si>
    <t xml:space="preserve">Dumbwaiter Annual Inspection Base Charge plus fee for each additional landing </t>
  </si>
  <si>
    <t>Manlift or Inclined Stairway chairlift Annual Inspection, each</t>
  </si>
  <si>
    <t>Traction Elevator Load Test every 5 Years</t>
  </si>
  <si>
    <t>Traction Elevator Load Test - Add Counter-Weight safeties</t>
  </si>
  <si>
    <t>Traction Elevator Load Test - Add Reduced Stroke Buffer</t>
  </si>
  <si>
    <t>Traction Elevator Load Test - Add a Spring Buffer</t>
  </si>
  <si>
    <t>Hydraulic Elevator Load Test every 3 Years</t>
  </si>
  <si>
    <t>Rescheduled Elevator Test</t>
  </si>
  <si>
    <t>Elevator Test - Longer than 8 hours, Fee per each additional Hour or fraction thereof over 8 Hours</t>
  </si>
  <si>
    <t>Elevator Re-Inspection</t>
  </si>
  <si>
    <t>117.7.3</t>
  </si>
  <si>
    <t>Elevator, Manlift, Moving Walk, inclined stairway, chairlift, personnel hoist or wheelchair lift: Operating or Limited Permit, each</t>
  </si>
  <si>
    <t>117.7.4</t>
  </si>
  <si>
    <t>Escalator or moving walkway Operating or Limited Permit</t>
  </si>
  <si>
    <t>Dumbwaiter Operating or Limited Permit</t>
  </si>
  <si>
    <t>Personnel Hoist Operating or Limited Permit</t>
  </si>
  <si>
    <t>Wheelchair Lift Operating or Limited Permit</t>
  </si>
  <si>
    <t>Manlift Operating or Limited Permit</t>
  </si>
  <si>
    <t>Inclined Stairway Chairlift Operating or Limited Permit</t>
  </si>
  <si>
    <r>
      <t xml:space="preserve">Elevator Permit: </t>
    </r>
    <r>
      <rPr>
        <sz val="10"/>
        <color theme="1"/>
        <rFont val="Calibri"/>
        <family val="2"/>
      </rPr>
      <t>Minimum Permit Fee</t>
    </r>
  </si>
  <si>
    <t xml:space="preserve">Building Code - Fire Protection / Alarm Fees </t>
  </si>
  <si>
    <t>Alarms, detectors, central station security testing - 1 to 10 Devices</t>
  </si>
  <si>
    <t>Alarms, detectors, central station security testing - 11 to 25 Devices</t>
  </si>
  <si>
    <t>Alarms, detectors, central station security testing -  26 to 200 Devices</t>
  </si>
  <si>
    <t xml:space="preserve">Alarms, detectors, central station security testing - Base Charge for first 200 Devices plus Fee for each additional Device  after the first 200 on the same permit </t>
  </si>
  <si>
    <t xml:space="preserve">Building Code - Fire </t>
  </si>
  <si>
    <t>Fire Protection Fee - Valve regulated fire sprinkler system - Base Charge for first 1 to 25 heads in any portion of the building</t>
  </si>
  <si>
    <t xml:space="preserve">Fire Protection Fee - Valve regulated fire sprinkler system - each additional head over 25 in any portion of the building </t>
  </si>
  <si>
    <t>Building Code - Fire</t>
  </si>
  <si>
    <r>
      <t xml:space="preserve">Fire Protection Fee - fire sprinkler system - </t>
    </r>
    <r>
      <rPr>
        <sz val="10"/>
        <color theme="1"/>
        <rFont val="Calibri"/>
        <family val="2"/>
      </rPr>
      <t>Minimum permit fee</t>
    </r>
  </si>
  <si>
    <t xml:space="preserve">Building Code- Fire </t>
  </si>
  <si>
    <r>
      <t xml:space="preserve">Fire Protection Plan Review per Fire Sprinkler head  </t>
    </r>
    <r>
      <rPr>
        <b/>
        <sz val="14"/>
        <color theme="1"/>
        <rFont val="Calibri"/>
        <family val="2"/>
        <scheme val="minor"/>
      </rPr>
      <t xml:space="preserve"> </t>
    </r>
  </si>
  <si>
    <t>Building Code - Hazardous Occupancy or Tank Storage</t>
  </si>
  <si>
    <t>Hazardous Occupancy Plan Review and Inspection</t>
  </si>
  <si>
    <t>Hazardous Occupancy Onsite  Re-Inspection Fee</t>
  </si>
  <si>
    <t>Hazardous Occupancy Revisions to Plans</t>
  </si>
  <si>
    <t xml:space="preserve">Building Code -  High Piled Storage </t>
  </si>
  <si>
    <r>
      <t>High Piled Storage Plan Review fees</t>
    </r>
    <r>
      <rPr>
        <strike/>
        <sz val="10"/>
        <color theme="1"/>
        <rFont val="Calibri"/>
        <family val="2"/>
        <scheme val="minor"/>
      </rPr>
      <t xml:space="preserve"> </t>
    </r>
    <r>
      <rPr>
        <sz val="10"/>
        <color theme="1"/>
        <rFont val="Calibri"/>
        <family val="2"/>
        <scheme val="minor"/>
      </rPr>
      <t>&amp; inspection of High Piled Storage Building</t>
    </r>
    <r>
      <rPr>
        <strike/>
        <sz val="10"/>
        <color theme="1"/>
        <rFont val="Calibri"/>
        <family val="2"/>
        <scheme val="minor"/>
      </rPr>
      <t>s</t>
    </r>
  </si>
  <si>
    <t>High Piled Storage Plan Review fees &amp; inspection of High Piled Storage Building Third Onsite Re-Inspection</t>
  </si>
  <si>
    <t>Building Code -  High Piled Storage</t>
  </si>
  <si>
    <t>High Piled Storage Revisions to Plan - Review Fee</t>
  </si>
  <si>
    <t xml:space="preserve">Building Code - HVAC Equipment </t>
  </si>
  <si>
    <t>HVAC - Ventilating Systems or Heating-only Systems (other than boilers) Base Charge</t>
  </si>
  <si>
    <t>117.3.1</t>
  </si>
  <si>
    <t>Plus 2% of valuation</t>
  </si>
  <si>
    <t xml:space="preserve">HVAC - Ventilating Systems or Heating-only Systems (other than boilers) Base Charge plus 2% of Unit Valuation </t>
  </si>
  <si>
    <t>HVAC - Repairs or Alterations to an existing heating, ventilating, A/C or refrigeration system Base Charge</t>
  </si>
  <si>
    <r>
      <t xml:space="preserve">Building Code - HVAC Equipment </t>
    </r>
    <r>
      <rPr>
        <sz val="10"/>
        <color rgb="FFFF0000"/>
        <rFont val="Calibri"/>
        <family val="2"/>
        <scheme val="minor"/>
      </rPr>
      <t/>
    </r>
  </si>
  <si>
    <t xml:space="preserve">HVAC - Repairs or Alterations to an existing heating, ventilating, A/C or refrigeration system Base Charge plus 2% of Valuation </t>
  </si>
  <si>
    <t>HVAC - Repairs or Alterations to Duct/Grill in Lease space where total valuation is less than $500 Base Charge</t>
  </si>
  <si>
    <t xml:space="preserve">Building Code - HVAC Equipment  </t>
  </si>
  <si>
    <t xml:space="preserve">Air Handling and Duct Systems - Fluid from External Source Base Charge </t>
  </si>
  <si>
    <t>Plus $4.50 per ton</t>
  </si>
  <si>
    <t xml:space="preserve">Air Handling and Duct Systems - Fluid from External Source Base Charge plus Fee per Ton </t>
  </si>
  <si>
    <t xml:space="preserve">117.3.1 </t>
  </si>
  <si>
    <t>Air Conditioning Cooling Equipment located in a Separate Building Base Charge</t>
  </si>
  <si>
    <t>Air Conditioning Cooling Equipment located in a Separate Building Base Charge plus Fee per Ton</t>
  </si>
  <si>
    <t>Complete Air Conditioning System Base Charge</t>
  </si>
  <si>
    <t>Plus $8.50 per ton</t>
  </si>
  <si>
    <t>Complete Air Conditioning System Base Charge plus Fee for each Ton of Refrigeration/HP, whichever is greater</t>
  </si>
  <si>
    <t>Plus $8.50 per ton of refrigeration/horsepower (greater)</t>
  </si>
  <si>
    <t>Commercial, manufacturing and industrial process refrigeration systems Base Charge</t>
  </si>
  <si>
    <t xml:space="preserve">Commercial, manufacturing and industrial process refrigeration systems Base Charge plus Fee per ton of refrigeration / HP </t>
  </si>
  <si>
    <r>
      <t>HVAC - Temporary Operation</t>
    </r>
    <r>
      <rPr>
        <strike/>
        <sz val="10"/>
        <color theme="1"/>
        <rFont val="Calibri"/>
        <family val="2"/>
        <scheme val="minor"/>
      </rPr>
      <t xml:space="preserve"> </t>
    </r>
    <r>
      <rPr>
        <sz val="10"/>
        <color theme="1"/>
        <rFont val="Calibri"/>
        <family val="2"/>
        <scheme val="minor"/>
      </rPr>
      <t>Inspection</t>
    </r>
  </si>
  <si>
    <t>117.3.2</t>
  </si>
  <si>
    <t>Local Vent Permit</t>
  </si>
  <si>
    <t>117.3.3</t>
  </si>
  <si>
    <t>HVAC - Self-Contained A/C Unit Base Charge</t>
  </si>
  <si>
    <t>117.3.4</t>
  </si>
  <si>
    <t>PLUS $8.50 per ton of refrigeration/horsepower (greater)</t>
  </si>
  <si>
    <t>HVAC - Self-Contained A/C Unit Base Charge plus Fee per Ton or HP of all units combined</t>
  </si>
  <si>
    <t xml:space="preserve">Building Code- HVAC Equipment </t>
  </si>
  <si>
    <t>HVAC for Manufactured Home Inspection</t>
  </si>
  <si>
    <t>117.3.5</t>
  </si>
  <si>
    <r>
      <t xml:space="preserve">Building Code- HVAC Equipment </t>
    </r>
    <r>
      <rPr>
        <b/>
        <sz val="12"/>
        <color rgb="FFFF0000"/>
        <rFont val="Calibri"/>
        <family val="2"/>
        <scheme val="minor"/>
      </rPr>
      <t xml:space="preserve"> </t>
    </r>
  </si>
  <si>
    <t>HVAC Certificate of Approval</t>
  </si>
  <si>
    <t>117.3.6</t>
  </si>
  <si>
    <t xml:space="preserve">HVAC - Permit Fee Base Charge  </t>
  </si>
  <si>
    <t xml:space="preserve">HVAC Permit Base Charge Plus 2% of Unit Valuation </t>
  </si>
  <si>
    <t xml:space="preserve">Mechanical Code - HVAC </t>
  </si>
  <si>
    <t>Inspection of temporary HVAC for maximum of 30 days</t>
  </si>
  <si>
    <t>117.2.1</t>
  </si>
  <si>
    <t>30 days use max</t>
  </si>
  <si>
    <t xml:space="preserve">Temporary HVAC Renewal every 30 days </t>
  </si>
  <si>
    <r>
      <t xml:space="preserve">HVAC  </t>
    </r>
    <r>
      <rPr>
        <sz val="10"/>
        <color theme="1"/>
        <rFont val="Calibri"/>
        <family val="2"/>
      </rPr>
      <t>Minimum Permit Fee</t>
    </r>
  </si>
  <si>
    <t>Building Code - Medical Gas</t>
  </si>
  <si>
    <t>Medical Gas Permit, each Outlet</t>
  </si>
  <si>
    <r>
      <t xml:space="preserve">Medical gas </t>
    </r>
    <r>
      <rPr>
        <sz val="10"/>
        <color theme="1"/>
        <rFont val="Calibri"/>
        <family val="2"/>
      </rPr>
      <t>Minimum Permit Fee</t>
    </r>
  </si>
  <si>
    <t>Building Code - Occupancy &amp; Inspection</t>
  </si>
  <si>
    <t xml:space="preserve">Certificate of Occupancy for Existing Building - First Story </t>
  </si>
  <si>
    <t>117.2.3</t>
  </si>
  <si>
    <t>Fee applies to occupancy &amp; inspection of existing buildings</t>
  </si>
  <si>
    <t xml:space="preserve">Certificate of Occupancy for Existing Building Base Charge Plus Fee for each additional Story </t>
  </si>
  <si>
    <t>Certificate of Occupancy for Existing Building - Fee for each additional sq ft above 10,000 (maximum 200,000 sq ft)</t>
  </si>
  <si>
    <t xml:space="preserve">Certificate of Occupancy for Existing Building Residential Multifamily, 1 to 30 units, Base Charge </t>
  </si>
  <si>
    <t xml:space="preserve">Certificate of Occupancy for Existing Building Residential Multifamily Base Charge plus Fee for each additional unit over 30 units </t>
  </si>
  <si>
    <t>Duplicate Life Safety Compliance Certificate</t>
  </si>
  <si>
    <t>Certificate of Occupancy Re-Validation Inspection</t>
  </si>
  <si>
    <r>
      <t xml:space="preserve"> Certificate of Occupancy Revision</t>
    </r>
    <r>
      <rPr>
        <strike/>
        <sz val="10"/>
        <color theme="1"/>
        <rFont val="Calibri"/>
        <family val="2"/>
        <scheme val="minor"/>
      </rPr>
      <t xml:space="preserve"> </t>
    </r>
    <r>
      <rPr>
        <sz val="10"/>
        <color theme="1"/>
        <rFont val="Calibri"/>
        <family val="2"/>
        <scheme val="minor"/>
      </rPr>
      <t xml:space="preserve">Request - Name Change Only </t>
    </r>
  </si>
  <si>
    <t>Duplicate / Copy of Certificate of Occupancy</t>
  </si>
  <si>
    <t>Certificate of Occupancy Revision Request - Change of Address</t>
  </si>
  <si>
    <t>Incinerator Inspection</t>
  </si>
  <si>
    <t>Certificate of Occupancy for Retail / Office space less than 3,000 sq ft in a multi-tenants building - when performed at the same time as the core inspection</t>
  </si>
  <si>
    <t>Certificate of Occupancy for retail / office space less than 3,000 sq ft - when NOT performed at the same time as the core inspection, but performed as a separate inspection not associated with the core</t>
  </si>
  <si>
    <t>Certificate of Occupancy or Compliance for a building or structure or portion thereof such as an individual business lease space</t>
  </si>
  <si>
    <t>117.1.4</t>
  </si>
  <si>
    <t>Building Code - Occupancy</t>
  </si>
  <si>
    <t>Temporary Certificate of Occupancy (Maximum of 30 days)</t>
  </si>
  <si>
    <t xml:space="preserve">Issued for each  </t>
  </si>
  <si>
    <t>Building Code- Occupancy</t>
  </si>
  <si>
    <r>
      <rPr>
        <sz val="10"/>
        <color theme="1"/>
        <rFont val="Calibri"/>
        <family val="2"/>
      </rPr>
      <t>Minimum Permit Fee</t>
    </r>
  </si>
  <si>
    <t>Building Code - Plumbing</t>
  </si>
  <si>
    <t xml:space="preserve">Plumbing - Opening in Street to connect to Utilities </t>
  </si>
  <si>
    <t>Building Code - Plumbing Inspection</t>
  </si>
  <si>
    <t>Temporary Gas Inspection</t>
  </si>
  <si>
    <t>Gas permit &amp; Inspection Base Charge for up to 4 openings</t>
  </si>
  <si>
    <t xml:space="preserve">Gas Permit &amp; Inspection Base Charge Plus Fee for each additional opening after the first 4, on the same permit </t>
  </si>
  <si>
    <t>Plumbing Inspection - Manufactured Home</t>
  </si>
  <si>
    <t xml:space="preserve">Building Code- Plumbing  </t>
  </si>
  <si>
    <t xml:space="preserve">Fire Protection Base Charge for first 25 sprinkler heads  </t>
  </si>
  <si>
    <t xml:space="preserve">Fire Protection Base Charge plus Fee for each additional Head over the first 25 </t>
  </si>
  <si>
    <t xml:space="preserve">Fire Protection for Sprinkler System Plan Review, Fee per Head  </t>
  </si>
  <si>
    <t>Standpipe System Base Charge for up to 25 Hose Connections</t>
  </si>
  <si>
    <t xml:space="preserve">Standpipe System Base Charge plus Fee for each additional Hose Connection above the first 25 </t>
  </si>
  <si>
    <t>Irrigation System Base Charge for each head up to 200 heads</t>
  </si>
  <si>
    <t xml:space="preserve">Irrigation System Base Charge Plus Fee for each additional head above 200 </t>
  </si>
  <si>
    <t>Furnace Installation non duct type Base Charge for first furnace</t>
  </si>
  <si>
    <t>117.5.2</t>
  </si>
  <si>
    <t>Furnace Installation Base Charge plus Fee for each additional furnace on the same permit</t>
  </si>
  <si>
    <t>Floor Furnace - non-duct type, each</t>
  </si>
  <si>
    <t>Incinerators: gas fired with 2 burners or more</t>
  </si>
  <si>
    <t>Infrared Heaters  Installment Base Charge for 1 - 2 heaters</t>
  </si>
  <si>
    <t xml:space="preserve">Infrared Heaters Base Charge plus Fee for each additional heater above 2 installed under the same permit </t>
  </si>
  <si>
    <t>Yard Light or BBQ  Grill Base Charge for first opening</t>
  </si>
  <si>
    <t>117.5.3</t>
  </si>
  <si>
    <t xml:space="preserve">Yard Light or BBQ Grill Base Charge Plus Fee for each additional opening above one </t>
  </si>
  <si>
    <t>Wall Heater Base Charge for one heater</t>
  </si>
  <si>
    <t>117.5.4</t>
  </si>
  <si>
    <t>Bath heater exempt</t>
  </si>
  <si>
    <t>Wall Heater Base Charge Plus Fee for each additional heater above one on the same permit</t>
  </si>
  <si>
    <t xml:space="preserve">Gas Steam Radiator Base Charge for one </t>
  </si>
  <si>
    <t>Gas Steam Radiator Base Charge Plus Fee for each additional unit above one on the same permit</t>
  </si>
  <si>
    <t xml:space="preserve">Commercial Oven Installation </t>
  </si>
  <si>
    <t>Commercial Dryer Installation</t>
  </si>
  <si>
    <t>Plumbing Fixture Base Charge for 1 to 3 units</t>
  </si>
  <si>
    <t>Plumbing Fixture Base Charge Plus Fee for each additional fixture over 3 on the same permit</t>
  </si>
  <si>
    <t>Warm-air Circulator (gas non-duct) Base Charge for 1 to 3 units</t>
  </si>
  <si>
    <t xml:space="preserve">Warm-air Circulator (gas non-duct) Base Charge Plus Fee for each additional unit above 3 </t>
  </si>
  <si>
    <t>Tie to Curb Inlet-Storm Sewer</t>
  </si>
  <si>
    <t>Manholes Fee for each</t>
  </si>
  <si>
    <t>Roof Drain or Outside Downspout connection to drainage system Base Charge for 1 - 2</t>
  </si>
  <si>
    <t xml:space="preserve">Roof Drain or Outside Downspout connection to drainage system Base Charge Plus Fee for each additional above 2 </t>
  </si>
  <si>
    <t>Catch Basin or outside area Drain Base Charge for 1 - 2</t>
  </si>
  <si>
    <t xml:space="preserve">Catch Basin or outside area Drain Base Charge Plus Fee for each additional above 2 </t>
  </si>
  <si>
    <t>Sewer Connection, each</t>
  </si>
  <si>
    <t>Ground in Plumbing for Shell Building Base Charge for up to 3,000 sq ft floor area</t>
  </si>
  <si>
    <t xml:space="preserve">Ground in Plumbing for Shell Building Base Charge Plus Fee for each additional 1,000 sq ft or portion of above 3,000 sq ft </t>
  </si>
  <si>
    <t>Septic Tank or Individual Sewage Treatment Plant, each</t>
  </si>
  <si>
    <t>Disconnect and Plug Main Sewer Connection</t>
  </si>
  <si>
    <t>Tanks (Non-septic) up to 1,000 gallons capacity</t>
  </si>
  <si>
    <t>Tanks (Non-septic)  up to 1,000 gallons</t>
  </si>
  <si>
    <t>Tanks (Non-septic) from 1,001 to 6,000 gallons capacity</t>
  </si>
  <si>
    <t>Tanks (Non-septic) from 6,001 to 15,000 gallons capacity</t>
  </si>
  <si>
    <r>
      <t>Tanks (Non-septic)</t>
    </r>
    <r>
      <rPr>
        <strike/>
        <sz val="10"/>
        <color theme="1"/>
        <rFont val="Calibri"/>
        <family val="2"/>
        <scheme val="minor"/>
      </rPr>
      <t xml:space="preserve"> </t>
    </r>
    <r>
      <rPr>
        <sz val="10"/>
        <color theme="1"/>
        <rFont val="Calibri"/>
        <family val="2"/>
        <scheme val="minor"/>
      </rPr>
      <t>from 15,001 to 30,000 gallons capacity</t>
    </r>
  </si>
  <si>
    <t>Tanks (Non-septic) - over 30,000 gallons capacity</t>
  </si>
  <si>
    <t>Registration Fee for Irrigators</t>
  </si>
  <si>
    <r>
      <t xml:space="preserve">Plumbing </t>
    </r>
    <r>
      <rPr>
        <sz val="10"/>
        <color theme="1"/>
        <rFont val="Calibri"/>
        <family val="2"/>
      </rPr>
      <t>Minimum Permit Fee</t>
    </r>
  </si>
  <si>
    <t>2011-547</t>
  </si>
  <si>
    <t>Building Code - Private Plan Review and Inspection Services</t>
  </si>
  <si>
    <t>Private Plan Review Administrative Fee</t>
  </si>
  <si>
    <t xml:space="preserve">Building Code - Private Plan Review and Inspection Services </t>
  </si>
  <si>
    <t xml:space="preserve">Private Plan Inspection (Requested) </t>
  </si>
  <si>
    <t>Fee Refund - Base Charge plus 10%</t>
  </si>
  <si>
    <t>R108.5</t>
  </si>
  <si>
    <t>Fee Refund - Base Charge</t>
  </si>
  <si>
    <t xml:space="preserve">Residential Private Plan Payment Voucher </t>
  </si>
  <si>
    <t>R115.5</t>
  </si>
  <si>
    <t>Building Code - Signs Inspection</t>
  </si>
  <si>
    <t>Sign Site Inspection</t>
  </si>
  <si>
    <t>Sign Electrical Inspection install &amp; final</t>
  </si>
  <si>
    <t>Building Code- Signs Inspection</t>
  </si>
  <si>
    <t>Sign Re-Inspection</t>
  </si>
  <si>
    <t>Building Code- Signs</t>
  </si>
  <si>
    <t>Sign Construction or Reconstruction Base Charge for up to 32 sq ft of one sign</t>
  </si>
  <si>
    <t>Sign Construction or Reconstruction Base Charge Plus Fee for each additional sq ft or fraction thereof exceeding 32sq ft</t>
  </si>
  <si>
    <t>Operating Permit On-premises Sign Annual Renewal Base Charge for up to 32 sq ft</t>
  </si>
  <si>
    <t>Operating Permit On-premises Sign Annual Renewal Base Charge Plus Fee per each additional sq ft or fraction thereof exceeding 32 sq ft</t>
  </si>
  <si>
    <t>Operating Permit: Off-premises Sign NOT covered by Section 4612(b)</t>
  </si>
  <si>
    <t>Sale of rental of real property, up to 40 sq ft (Ordinance 2011-656, passed 8.3.11)</t>
  </si>
  <si>
    <t>Operating Permit: Off-premises Sign per Section 4612(b)</t>
  </si>
  <si>
    <t>All others (Ordinance 2011-656, passed 8.3.11)</t>
  </si>
  <si>
    <t>Changeable Message Sign for New and Annual Renewal</t>
  </si>
  <si>
    <t>Replacement of Lost or Damaged Operating Tag</t>
  </si>
  <si>
    <t>Sign Plan Examination Fee</t>
  </si>
  <si>
    <t>Sign Plan Re-examination Fee - Due to alteration of approved plan</t>
  </si>
  <si>
    <t>New Construction Ground sign exceeding 14 ft Base Charge</t>
  </si>
  <si>
    <t>Per foot over 14" (Ordinance 2011-656, passed 8.3.11)</t>
  </si>
  <si>
    <t xml:space="preserve">Sign Seized fee for Unlawful sign &amp; hauling fee </t>
  </si>
  <si>
    <t>Unlawful Sign Storage Fee per day</t>
  </si>
  <si>
    <t>Annual License fee for a person / company engaged in leasing or erecting signs</t>
  </si>
  <si>
    <t>4606(b)</t>
  </si>
  <si>
    <t>Building Code- Structural</t>
  </si>
  <si>
    <t xml:space="preserve">Structural Building Permit fee when value is $0.01 to $7,000 </t>
  </si>
  <si>
    <t>Flat fee</t>
  </si>
  <si>
    <t>Structural Building Permit Fee for valuations from $7,001 to $150,000 Base Charge for first $7,000</t>
  </si>
  <si>
    <t>Structural Building Permit fee for valuation of $7,001 to $150,000 Base Charge plus Fee for each additional $1,000 valuation or fraction thereof above $7,000 valuation</t>
  </si>
  <si>
    <t>Structural building permit Fee for valuation from $150,001 to $200,000 Base Charge for first $150,000</t>
  </si>
  <si>
    <t xml:space="preserve">Structural building permit fee when value is $150,001 to $200,000 Base Charge Plus Fee for each additional $1,000 valuation or fraction thereof above $150,000 </t>
  </si>
  <si>
    <t>Structural building permit fee when value is $200,001 to $300,000 Base Charge for first $200,000</t>
  </si>
  <si>
    <t>Building Code - Structural</t>
  </si>
  <si>
    <t xml:space="preserve">Structural building permit fee when value is $200,001 to $300,000 Base Charge Plus Fee for each additional $1,000 valuation or fraction thereof above $200,000 </t>
  </si>
  <si>
    <t>Structural building permit fee when value is $300,001 to $500,000 Base Charge for first $300,000</t>
  </si>
  <si>
    <t>For the first $300,000, then $3.25 per $1,000</t>
  </si>
  <si>
    <t xml:space="preserve">Structural building permit fee when value is $300,001 to $500,000 Base Charge Plus Fee for each additional $1,000 valuation or fraction thereof above $300,000 </t>
  </si>
  <si>
    <t>Structural building permit fee when value is $500,001 to $1,000,000 Base Charge for first $500,000</t>
  </si>
  <si>
    <t>For the first $500,000, then $3.00 per $1,000</t>
  </si>
  <si>
    <t xml:space="preserve">Structural building permit fee when value is $500,001 to $1,000,000 Base Charge Plus  Fee for each additional $1,000 valuation or fraction thereof above $500,000 </t>
  </si>
  <si>
    <t>Structural building permit fee when value is $1,000,001 to $5,000,000 Base Charge for first $1,000,000</t>
  </si>
  <si>
    <t xml:space="preserve">Structural building permit fee when value is $1,000,001 to $5,000,000 Base Charge Plus Fee for each additional $1,000 valuation or fraction thereof above $1,000,000 </t>
  </si>
  <si>
    <t>Structural building permit fee when value is $5,000,001 to $50,000,000 Base Charge for first $5,000,000</t>
  </si>
  <si>
    <t xml:space="preserve">Structural building permit fee when value is $5,000,001 to $50,000,000 Base Charge plus Fee for each additional $1,000 valuation or fraction thereof above $5,000,000 </t>
  </si>
  <si>
    <t>Structural building permit fee when value is $50,000,001 and up Base charge for first $50,000,000</t>
  </si>
  <si>
    <t xml:space="preserve">Structural building permit fee when value is $50,000,001 and up Base Charge Plus Fee for each additional $1,000  valuation or fraction thereof above $50,000,000 </t>
  </si>
  <si>
    <t>Building Demolition Base Charge for First Story</t>
  </si>
  <si>
    <t>Building Demolition Base Charge Plus Fee for each additional Story above first</t>
  </si>
  <si>
    <r>
      <t>Incinerator</t>
    </r>
    <r>
      <rPr>
        <b/>
        <sz val="10"/>
        <color theme="1"/>
        <rFont val="Calibri"/>
        <family val="2"/>
        <scheme val="minor"/>
      </rPr>
      <t xml:space="preserve"> </t>
    </r>
    <r>
      <rPr>
        <sz val="10"/>
        <color theme="1"/>
        <rFont val="Calibri"/>
        <family val="2"/>
        <scheme val="minor"/>
      </rPr>
      <t>Permit</t>
    </r>
  </si>
  <si>
    <t>Prefabricated Fireplace Permit</t>
  </si>
  <si>
    <t>Sand blasting or water blasting Permit</t>
  </si>
  <si>
    <t>Grading Permit</t>
  </si>
  <si>
    <t>Uncovered loading dock - first 100 lineal feet Base Charge</t>
  </si>
  <si>
    <t>Uncovered loading dock Base Charge plus Fee for each additional lineal foot above first 100 lineal ft</t>
  </si>
  <si>
    <r>
      <t>Barricades - first 100 lineal fe</t>
    </r>
    <r>
      <rPr>
        <sz val="10"/>
        <color theme="1"/>
        <rFont val="Calibri"/>
        <family val="2"/>
      </rPr>
      <t>et Base Charge</t>
    </r>
  </si>
  <si>
    <t>Barricades Base Charge Plus Fee for each additional 100 lineal foot or part there of after first 100 lineal feet</t>
  </si>
  <si>
    <t>Paint spray booth Permit</t>
  </si>
  <si>
    <t>Heliport / Helistop Permit</t>
  </si>
  <si>
    <t>Duplicate Job Card</t>
  </si>
  <si>
    <t>Fence Permit for first 100 lineal feet Base Charge</t>
  </si>
  <si>
    <t>117.2.4</t>
  </si>
  <si>
    <t>Fence Permit Base Charge Plus Fee for each additional 100 lineal feet or part thereof above first 100 lineal feet</t>
  </si>
  <si>
    <t>Fire Escape Base Charge for 1 to 4 stories</t>
  </si>
  <si>
    <t>117.2.5</t>
  </si>
  <si>
    <t>Fire escape Base Charge Plus Fee for each additional story over first 4 Stories</t>
  </si>
  <si>
    <t>Sidewalk Permit Base Charge for first 100 lineal feet</t>
  </si>
  <si>
    <t>117.2.6</t>
  </si>
  <si>
    <t>Sidewalk Permit Base Charge Plus Fee for each additional 100 lineal feet or part thereof above first 100 lineal feet</t>
  </si>
  <si>
    <t>Driveway Permit (approach in Right-of-Way)</t>
  </si>
  <si>
    <t>Culvert Pipe (not used for driveway) Base Charge for first 100 lineal feet</t>
  </si>
  <si>
    <t>Culvert Pipe (not used for driveway) Base Charge Plus Fee for each additional 100 lineal feet or part thereof above first 100 lineal feet</t>
  </si>
  <si>
    <t xml:space="preserve">Curb &amp; Gutter Base Charge for first 100 lineal feet </t>
  </si>
  <si>
    <t>Curb &amp; Gutter Base Charge Plus Fee for each additional 100 lineal feet or part thereof above the first 100 lineal feet</t>
  </si>
  <si>
    <t>Parking Lot Base Charge for first 1,000 sq ft or part thereof</t>
  </si>
  <si>
    <t>117.2.7</t>
  </si>
  <si>
    <t>Not for one or two family dwellings</t>
  </si>
  <si>
    <t>Parking Lot Base Charge Plus Fee for each additional 1,000 sq feet or part thereof above first 1,000 feet</t>
  </si>
  <si>
    <t>Plan Review Fee - Manufactured Home Park Base Charge for up to first 15 spaces</t>
  </si>
  <si>
    <t>117.2.8</t>
  </si>
  <si>
    <t>Plan Review Fee - Manufactured Home Park  Base Charge Plus Fee for each space above the first 15 spaces</t>
  </si>
  <si>
    <t>Plan Review Fee - Residential Master Plan</t>
  </si>
  <si>
    <t>Re-examination of Plans or Deferred Submittal of plans</t>
  </si>
  <si>
    <t>Or 15% of the permit fee, whichever is greater.</t>
  </si>
  <si>
    <t>Paving Plan Review - See Section 117.2.8 (when not associated with any other paving or driveway permit)</t>
  </si>
  <si>
    <t>Stationary and floating piers - first 100 sq ft, SEE LAKE HOUSTON</t>
  </si>
  <si>
    <t>Stationary and floating piers - additional sq ft, SEE LAKE HOUSTON</t>
  </si>
  <si>
    <t>Bulkheads - first 100 lineal feet, SEE LAKE HOUSTON</t>
  </si>
  <si>
    <t>Bulkheads - additional 100 lineal feet, SEE LAKE HOUSTON</t>
  </si>
  <si>
    <t>Dredging, SEE LAKE HOUSTON</t>
  </si>
  <si>
    <r>
      <t xml:space="preserve">Multi-Family Rental Building Inspection Base Charge for </t>
    </r>
    <r>
      <rPr>
        <sz val="10"/>
        <color theme="1"/>
        <rFont val="Calibri"/>
        <family val="2"/>
      </rPr>
      <t xml:space="preserve">up to 25 units </t>
    </r>
  </si>
  <si>
    <t>10-158</t>
  </si>
  <si>
    <t>Minimum $100 total</t>
  </si>
  <si>
    <t>Multi-Family Rental Building Inspection Base Charge plus Fee for each unit in excess of the first 25</t>
  </si>
  <si>
    <t>MFRB Inspection administrative fee</t>
  </si>
  <si>
    <t>Buildings and Neighborhood Protection Permit</t>
  </si>
  <si>
    <t>Modular home (Residence) Placement Permit</t>
  </si>
  <si>
    <t>10-240</t>
  </si>
  <si>
    <r>
      <t xml:space="preserve">Modular Home Placement on Sales Lot - </t>
    </r>
    <r>
      <rPr>
        <sz val="10"/>
        <color theme="1"/>
        <rFont val="Calibri"/>
        <family val="2"/>
      </rPr>
      <t>Initial Permit</t>
    </r>
  </si>
  <si>
    <t>10-249</t>
  </si>
  <si>
    <r>
      <t xml:space="preserve">Modular Home Placement on Sales Lot - Annual </t>
    </r>
    <r>
      <rPr>
        <sz val="10"/>
        <color theme="1"/>
        <rFont val="Calibri"/>
        <family val="2"/>
      </rPr>
      <t>Renewal Permit</t>
    </r>
  </si>
  <si>
    <t>10-250</t>
  </si>
  <si>
    <t>Securing a Dangerous Building Permit Initial or Renewal</t>
  </si>
  <si>
    <t>10-382</t>
  </si>
  <si>
    <t>Buildings and Neighborhood Protection- License</t>
  </si>
  <si>
    <t xml:space="preserve">License for House Repair or Resale Lot </t>
  </si>
  <si>
    <t>10-49(e)(3)</t>
  </si>
  <si>
    <t xml:space="preserve">License Renewal for House Repair or Resale Lot </t>
  </si>
  <si>
    <t>10-49(e)(4)</t>
  </si>
  <si>
    <t>House Moving Rescheduling Fee</t>
  </si>
  <si>
    <t>10-58(b)</t>
  </si>
  <si>
    <t>Removal of House from Street by City</t>
  </si>
  <si>
    <t>10-67</t>
  </si>
  <si>
    <t>Annual House Mover's License, Class A</t>
  </si>
  <si>
    <t>10-87</t>
  </si>
  <si>
    <t>Annual House Mover's License, Class B</t>
  </si>
  <si>
    <r>
      <t>House Moving Permit</t>
    </r>
    <r>
      <rPr>
        <b/>
        <sz val="10"/>
        <color theme="1"/>
        <rFont val="Calibri"/>
        <family val="2"/>
        <scheme val="minor"/>
      </rPr>
      <t xml:space="preserve">, </t>
    </r>
    <r>
      <rPr>
        <sz val="10"/>
        <color theme="1"/>
        <rFont val="Calibri"/>
        <family val="2"/>
        <scheme val="minor"/>
      </rPr>
      <t>Base Fee, per Structure</t>
    </r>
  </si>
  <si>
    <t>10-99(a)</t>
  </si>
  <si>
    <t>House Moving Inspection Service Base Charge for first 4 hours or any portion thereof</t>
  </si>
  <si>
    <t>House Moving Inspection Service Base Charge plus Fee for each additional hour above the first 4 hours</t>
  </si>
  <si>
    <t>Emergency House Moving Inspection Service</t>
  </si>
  <si>
    <t>10-99(c)</t>
  </si>
  <si>
    <t>Permit Administrative Fee</t>
  </si>
  <si>
    <t>10-2</t>
  </si>
  <si>
    <r>
      <t xml:space="preserve">Permit Fee </t>
    </r>
    <r>
      <rPr>
        <sz val="10"/>
        <color theme="1"/>
        <rFont val="Calibri"/>
        <family val="2"/>
      </rPr>
      <t xml:space="preserve">Minimum </t>
    </r>
  </si>
  <si>
    <t>Neighborhood Traffic Management</t>
  </si>
  <si>
    <t>Fees for a neighborhood traffic project</t>
  </si>
  <si>
    <t>45-363(b)</t>
  </si>
  <si>
    <t>The director shall, from time to time, prepare and submit for approval by motion of the city council a schedule of fees that shall be paid by an applicant for a project. {95-1070, § 1, 10-4-95}</t>
  </si>
  <si>
    <t>Tunneling to Inspect or Repair Utility Installations</t>
  </si>
  <si>
    <t>10-37</t>
  </si>
  <si>
    <t>Development and Utility System Extensions</t>
  </si>
  <si>
    <t>Developer Contract Application Fee for 40 or fewer lots</t>
  </si>
  <si>
    <t xml:space="preserve"> 47-164(6)a</t>
  </si>
  <si>
    <t>U.S. Consumer Price Index for all Urban Consumers for the Houston-Galveston-Brazoria Texas Metropolitan Area rounded up to the next ten dollar increment</t>
  </si>
  <si>
    <t>Developer Contract Application Fee for 41-50 lots</t>
  </si>
  <si>
    <t>Developer Contract Application fee, 51-60 lots</t>
  </si>
  <si>
    <t>Developer Contract Application Fee for 61-70 lots</t>
  </si>
  <si>
    <t>Developer contract application fee, 71-80 lots</t>
  </si>
  <si>
    <t>Developer contract application fee, 81-90 lots</t>
  </si>
  <si>
    <t>Developer contract application fee, 91-100 lots</t>
  </si>
  <si>
    <t>Developer contract application fee, 101-110 lots</t>
  </si>
  <si>
    <t>Developer contract application fee, 111-120 lots</t>
  </si>
  <si>
    <t>Developer contract application fee, 121-130 lots</t>
  </si>
  <si>
    <t>Developer contract application fee, 131-140 lots</t>
  </si>
  <si>
    <t xml:space="preserve">Developer contract application fee, more than 140 lots </t>
  </si>
  <si>
    <t>Developer contract application fee, 30% and 50% developer contracts</t>
  </si>
  <si>
    <t xml:space="preserve"> 47-164(6)b</t>
  </si>
  <si>
    <t>Application to extend term of developer contract</t>
  </si>
  <si>
    <t xml:space="preserve"> 47-164(6)c</t>
  </si>
  <si>
    <t>Drainage Rates</t>
  </si>
  <si>
    <t>Drainage rate per square foot of impervious Surface - Residential Curb &amp; Gutter; Non-Residential</t>
  </si>
  <si>
    <t>47-823</t>
  </si>
  <si>
    <t>By Motion No. 2011-0282</t>
  </si>
  <si>
    <t>Keep 3 decimal digits</t>
  </si>
  <si>
    <t>Drainage rate per square foot of impervious Surface - Residential Open Ditch</t>
  </si>
  <si>
    <t>Excavation in Public Way</t>
  </si>
  <si>
    <t>Initial Permit application, tunneling, jacking and boring only</t>
  </si>
  <si>
    <t>40-136(b)(17)</t>
  </si>
  <si>
    <t>Initial Permit application, all other methods of excavation</t>
  </si>
  <si>
    <t>Excavation permit extension application fee, other than steel plate temporary surface</t>
  </si>
  <si>
    <t>40-148</t>
  </si>
  <si>
    <t>Excavation permit extension application fee, steel plate temporary surface</t>
  </si>
  <si>
    <t>Data fee for non-electronic submission, per application</t>
  </si>
  <si>
    <t>Application fees for permits, permit extensions, or data entry</t>
  </si>
  <si>
    <t>40-149</t>
  </si>
  <si>
    <t>The director shall, from time to time, prepare and submit for approval by motion of the city council a schedule of nonrefundable application fees that shall be paid by an applicant for a permit, permit extension or data entry.  {06-595, § 14, 6-7-06}</t>
  </si>
  <si>
    <r>
      <t xml:space="preserve">Flood plain </t>
    </r>
    <r>
      <rPr>
        <b/>
        <sz val="18"/>
        <rFont val="Calibri"/>
        <family val="2"/>
        <scheme val="minor"/>
      </rPr>
      <t/>
    </r>
  </si>
  <si>
    <t>Development permit application, single family residential, no substantial improvement / no addition</t>
  </si>
  <si>
    <t>19-16(a)</t>
  </si>
  <si>
    <t>Director shall, from time to time, prepare and submit for approval by motion of the city council a schedule of fees
{2008-658, 7-23-2008}</t>
  </si>
  <si>
    <t xml:space="preserve">Flood plain </t>
  </si>
  <si>
    <t>Development permit - single family residential, new</t>
  </si>
  <si>
    <t xml:space="preserve">Flood plain  </t>
  </si>
  <si>
    <t>Development permit - single family residential, substantial improvement / addition</t>
  </si>
  <si>
    <t>Development permit - single family residential, residential re-plat</t>
  </si>
  <si>
    <t>Development Permit - Single Family Residential - Variance</t>
  </si>
  <si>
    <t>19-20</t>
  </si>
  <si>
    <t>Development permit - single family residential, existing structure in a floodway</t>
  </si>
  <si>
    <t>19-43(b)</t>
  </si>
  <si>
    <t>Development permit - single family residential, vacant land in a floodway</t>
  </si>
  <si>
    <t xml:space="preserve">19-43(c)  </t>
  </si>
  <si>
    <r>
      <t>Development permit -</t>
    </r>
    <r>
      <rPr>
        <sz val="10"/>
        <color theme="1"/>
        <rFont val="Calibri"/>
        <family val="2"/>
      </rPr>
      <t xml:space="preserve"> single family residential, inspection at transfer of title</t>
    </r>
  </si>
  <si>
    <t>Flood plain</t>
  </si>
  <si>
    <t>Development permit - single family residential, Floodway Variance application</t>
  </si>
  <si>
    <t>Director shall, from time to time, prepare and submit for approval by motion of the city council a schedule of fees
{2006-984, 8-30-2006}</t>
  </si>
  <si>
    <t>Development permit - commercial / multi-family residential, no substantial improvement / no addition</t>
  </si>
  <si>
    <r>
      <t xml:space="preserve">Flood plain </t>
    </r>
    <r>
      <rPr>
        <sz val="10"/>
        <color rgb="FFFF0000"/>
        <rFont val="Calibri"/>
        <family val="2"/>
        <scheme val="minor"/>
      </rPr>
      <t/>
    </r>
  </si>
  <si>
    <r>
      <t xml:space="preserve">Development permit - commercial / multi-family residential, grading and fill site work less than 1 acre, </t>
    </r>
    <r>
      <rPr>
        <sz val="10"/>
        <color theme="1"/>
        <rFont val="Calibri"/>
        <family val="2"/>
      </rPr>
      <t>w/o Conveyance</t>
    </r>
  </si>
  <si>
    <t xml:space="preserve">Flood plain                </t>
  </si>
  <si>
    <t>Development permit - commercial / multi-family residential, grading and fill site work less than 1 acre, w/ Conveyance</t>
  </si>
  <si>
    <t>director shall, from time to time, prepare and submit for approval by motion of the city council a schedule of fees
{2008-658, 7-23-2008}</t>
  </si>
  <si>
    <t>Development permit - commercial / multi-family residential, grading and fill site work equal or greater than 1 acre, w/o Conveyance</t>
  </si>
  <si>
    <t>Development permit - commercial / multi-family residential, grading and fill site work equal or greater than 1 acre, w/ Conveyance</t>
  </si>
  <si>
    <r>
      <t xml:space="preserve">Development permit - commercial / multi-family residential, substantial improvement / addition less than 1 acre, </t>
    </r>
    <r>
      <rPr>
        <sz val="10"/>
        <color theme="1"/>
        <rFont val="Calibri"/>
        <family val="2"/>
      </rPr>
      <t>w/o Conveyance</t>
    </r>
  </si>
  <si>
    <t>Development permit - commercial / multi-family residential, substantial improvement / addition less than 1 acre, w/ conveyance</t>
  </si>
  <si>
    <t>Development permit - commercial  /multi-family residential, substantial improvement / addition equal or greater than 1 acre,  w/o Conveyance</t>
  </si>
  <si>
    <t>Development permit - commercial / multi-family residential, substantial improvement / addition, equal or greater than 1 acre,  w/conveyance</t>
  </si>
  <si>
    <r>
      <t xml:space="preserve">Development permit - commercial / multi-family residential, redevelopment less than 1 acre, </t>
    </r>
    <r>
      <rPr>
        <sz val="10"/>
        <color theme="1"/>
        <rFont val="Calibri"/>
        <family val="2"/>
      </rPr>
      <t>w/o Conveyance</t>
    </r>
  </si>
  <si>
    <t>Development permit - commercial / multi-family residential, redevelopment less than 1 acre,  w/ Conveyance</t>
  </si>
  <si>
    <r>
      <t xml:space="preserve">Flood plain  </t>
    </r>
    <r>
      <rPr>
        <sz val="10"/>
        <color rgb="FFFF0000"/>
        <rFont val="Calibri"/>
        <family val="2"/>
        <scheme val="minor"/>
      </rPr>
      <t/>
    </r>
  </si>
  <si>
    <t>Development permit - commercial / multi-family residential, redevelopment equal or greater than 1 acre, w/o Conveyance</t>
  </si>
  <si>
    <t xml:space="preserve">Flood plain         </t>
  </si>
  <si>
    <t>Development permit - commercial / multi-family residential, redevelopment equal or greater than 1 acre, w/ Conveyance</t>
  </si>
  <si>
    <r>
      <t xml:space="preserve">Development permit - commercial / multi-family residential, new, less than 1 acre, </t>
    </r>
    <r>
      <rPr>
        <sz val="10"/>
        <color theme="1"/>
        <rFont val="Calibri"/>
        <family val="2"/>
      </rPr>
      <t>w/o Conveyance</t>
    </r>
  </si>
  <si>
    <t>Development permit - commercial / multi-family residential, new, less than 1 acre, w/ Conveyance</t>
  </si>
  <si>
    <t>Development permit - commercial / multi-family residential, new, equal or greater than 1 acre, w/o Conveyance</t>
  </si>
  <si>
    <r>
      <t xml:space="preserve">Flood plain </t>
    </r>
    <r>
      <rPr>
        <sz val="14"/>
        <color rgb="FFFF0000"/>
        <rFont val="Calibri"/>
        <family val="2"/>
        <scheme val="minor"/>
      </rPr>
      <t/>
    </r>
  </si>
  <si>
    <t>Development permit - commercial / multi-family residential, new, equal or greater than 1 acre,  w/ Conveyance</t>
  </si>
  <si>
    <t>Development permit - commercial / multifamily residential, variance application</t>
  </si>
  <si>
    <t>Development permit - commercial / multi-family residential, existing structure in floodway</t>
  </si>
  <si>
    <t>Development permit - commercial / multi-family residential, vacant land in floodway</t>
  </si>
  <si>
    <t>19-43(c)</t>
  </si>
  <si>
    <t>Development permit - commercial / multi-family residential, inspection at transfer of title</t>
  </si>
  <si>
    <t>Development permit - Commercial / Multi-Family Residential, Floodway Variance application</t>
  </si>
  <si>
    <t>Pier Construction Base Charge for first 100 square feet</t>
  </si>
  <si>
    <t>By Motion (Ordinance 2011-862, passed 10.12.11)</t>
  </si>
  <si>
    <t xml:space="preserve">Pier Construction Base Charge Plus Fee per 100 square feet or part thereof above first 100 sq ft </t>
  </si>
  <si>
    <t>Boat Ramp Construction per location</t>
  </si>
  <si>
    <t>Dredging Permit</t>
  </si>
  <si>
    <t>Annual Pier Licensing</t>
  </si>
  <si>
    <t>Annual Shoreline License</t>
  </si>
  <si>
    <t>Annual Vessel Licensing</t>
  </si>
  <si>
    <t>Lake Houston Permit, license or other authorization</t>
  </si>
  <si>
    <t>23-15</t>
  </si>
  <si>
    <t>By Motion</t>
  </si>
  <si>
    <t xml:space="preserve">The public works director and the parks director shall jointly, from time to time, prepare and submit for approval by motion of the city council a schedule of fees </t>
  </si>
  <si>
    <t>Lake Houston Removal of Deteriorated Structures</t>
  </si>
  <si>
    <t>Bulkhead Installation Base Charge for first 100 lineal feet</t>
  </si>
  <si>
    <t>Bulkhead Installation Base Charge Plus Fee for each additional 100 lineal feet or part thereof above first 100 lineal feet</t>
  </si>
  <si>
    <r>
      <t xml:space="preserve">Administrative Fee Lake Houston </t>
    </r>
    <r>
      <rPr>
        <sz val="10"/>
        <color rgb="FFFF0000"/>
        <rFont val="Calibri"/>
        <family val="2"/>
        <scheme val="minor"/>
      </rPr>
      <t/>
    </r>
  </si>
  <si>
    <t>Manufactured Home &amp; Recreational Vehicles</t>
  </si>
  <si>
    <t xml:space="preserve">Authorization for connection of manufactured homes and/or recreational vehicles to electricity on a sales lot and each annual renewal </t>
  </si>
  <si>
    <t>29-148/
29-160</t>
  </si>
  <si>
    <t>Manufactured Home &amp; Recreational Vehicles Inspection</t>
  </si>
  <si>
    <t xml:space="preserve">Inspection of placement of manufactured home </t>
  </si>
  <si>
    <t>29-41/
29-160</t>
  </si>
  <si>
    <t xml:space="preserve">Re-inspection fee for second re-inspection and each subsequent re-inspection of placement </t>
  </si>
  <si>
    <t xml:space="preserve">Certification of manufactured home </t>
  </si>
  <si>
    <t>29-42/
29-160</t>
  </si>
  <si>
    <t xml:space="preserve">Re-inspection fee for second inspection and each subsequent re-inspection for certification </t>
  </si>
  <si>
    <t xml:space="preserve">Inspection fee for recreational vehicle </t>
  </si>
  <si>
    <t>29-61/
29-160</t>
  </si>
  <si>
    <t>Manufactured Home &amp; Recreational Vehicles- License</t>
  </si>
  <si>
    <t xml:space="preserve">Transfer of license for manufactured home park or recreational vehicle park </t>
  </si>
  <si>
    <t>29-77/
29-160</t>
  </si>
  <si>
    <t xml:space="preserve">Original manufactured home park or recreational vehicle park license </t>
  </si>
  <si>
    <t>29-78(a)/
29-160</t>
  </si>
  <si>
    <t xml:space="preserve">Annual fee for each manufactured home lot in a manufactured home park </t>
  </si>
  <si>
    <t xml:space="preserve">Annual fee for each lot designed and used exclusively for recreational vehicles in a manufactured home park or a recreational vehicle park </t>
  </si>
  <si>
    <t xml:space="preserve">Renewal of manufactured home park or recreational vehicle park license </t>
  </si>
  <si>
    <t>29-78(b)/
29-160</t>
  </si>
  <si>
    <t>Manufactured Home Inspection</t>
  </si>
  <si>
    <t>Manufactured home inspection fee (where no state inspection has been made)</t>
  </si>
  <si>
    <t>117.5.1</t>
  </si>
  <si>
    <t>Mechanical Code - Validity</t>
  </si>
  <si>
    <r>
      <t xml:space="preserve">Validity - </t>
    </r>
    <r>
      <rPr>
        <sz val="10"/>
        <color theme="1"/>
        <rFont val="Calibri"/>
        <family val="2"/>
      </rPr>
      <t xml:space="preserve">Fee for deceased contractor's permit transfer to new licensed contractor  </t>
    </r>
  </si>
  <si>
    <t>Mechanical Code - Fee Refunds</t>
  </si>
  <si>
    <t xml:space="preserve">Refunds - Base Charge </t>
  </si>
  <si>
    <t>115.6.1</t>
  </si>
  <si>
    <t xml:space="preserve">Refunds - Base Charge plus 10% </t>
  </si>
  <si>
    <t>Mechanical Code- License Renewals</t>
  </si>
  <si>
    <t>License renewal (If paid within 30 days of expiration)</t>
  </si>
  <si>
    <t>Mechanical Code - License Renewals</t>
  </si>
  <si>
    <t>License renewal (more than 30 days past expiration)</t>
  </si>
  <si>
    <t>License renewal (each year/part year past expiration)</t>
  </si>
  <si>
    <t>Mechanical Code - State License Notification Requirement</t>
  </si>
  <si>
    <t>Initial State License Notification Requirement</t>
  </si>
  <si>
    <t>Mechanical Code- State License Notification Requirement</t>
  </si>
  <si>
    <r>
      <t xml:space="preserve">Annual State License Notification Requirement </t>
    </r>
    <r>
      <rPr>
        <sz val="10"/>
        <color rgb="FFFF0000"/>
        <rFont val="Calibri"/>
        <family val="2"/>
        <scheme val="minor"/>
      </rPr>
      <t>/ Renewal</t>
    </r>
  </si>
  <si>
    <t>Mechanical Code- Stationary Engineer Examination Application</t>
  </si>
  <si>
    <t>Stationary Engineer Exam Fee</t>
  </si>
  <si>
    <t>Stationary Engineer License Fee</t>
  </si>
  <si>
    <t>Mechanical Code- Validity, Replacement of License</t>
  </si>
  <si>
    <t>Replacement license</t>
  </si>
  <si>
    <t>Monitoring Wells &amp; Environmental Test Boring Facilities</t>
  </si>
  <si>
    <t>Original Application Fee</t>
  </si>
  <si>
    <t>Ord. 2012-522 approved 5.30.12</t>
  </si>
  <si>
    <r>
      <t xml:space="preserve">Original Application - Fee for 2nd and each additional facility on the original application </t>
    </r>
    <r>
      <rPr>
        <sz val="10"/>
        <color rgb="FF0000FF"/>
        <rFont val="Calibri"/>
        <family val="2"/>
        <scheme val="minor"/>
      </rPr>
      <t/>
    </r>
  </si>
  <si>
    <t>Renewal Application Fee</t>
  </si>
  <si>
    <r>
      <t xml:space="preserve">Renewal Application - Fee for 2nd and each additional facility on the renewal application </t>
    </r>
    <r>
      <rPr>
        <sz val="10"/>
        <color rgb="FF0000FF"/>
        <rFont val="Calibri"/>
        <family val="2"/>
        <scheme val="minor"/>
      </rPr>
      <t/>
    </r>
  </si>
  <si>
    <t>Oil &amp; Gas Wells</t>
  </si>
  <si>
    <t>Application to drill, complete and operate a well for oil or gas - Filing fee</t>
  </si>
  <si>
    <t>31-24(c)</t>
  </si>
  <si>
    <t>Pipelines, Conduits, etc. across, along or under Streets</t>
  </si>
  <si>
    <t>Permit fee: per person</t>
  </si>
  <si>
    <t>40-234(f)(1)</t>
  </si>
  <si>
    <t>Pipeline fee: per pipeline</t>
  </si>
  <si>
    <t>40-234(f)(2)</t>
  </si>
  <si>
    <t>Permit fee: per person during term of permit</t>
  </si>
  <si>
    <t>40-234(f)(3)</t>
  </si>
  <si>
    <t>Application Fee: to construct a new pipeline</t>
  </si>
  <si>
    <t>40-234(f)(4)</t>
  </si>
  <si>
    <t>Adding a new pipeline to the Permit</t>
  </si>
  <si>
    <t>40-234(f)(5)</t>
  </si>
  <si>
    <t>Private Street Work</t>
  </si>
  <si>
    <r>
      <t xml:space="preserve">Permit fee - Curb and Gutter (or either), per lineal foot, excluding portions within intersections of streets above </t>
    </r>
    <r>
      <rPr>
        <b/>
        <sz val="10"/>
        <color theme="1"/>
        <rFont val="Calibri"/>
        <family val="2"/>
      </rPr>
      <t>Minimum</t>
    </r>
  </si>
  <si>
    <t>40-62(a)(1)</t>
  </si>
  <si>
    <r>
      <t xml:space="preserve">Permit Fee - Pavement other than with reinforced concrete base, per lineal foot, excluding portions within intersections of streets above </t>
    </r>
    <r>
      <rPr>
        <sz val="10"/>
        <color theme="1"/>
        <rFont val="Calibri"/>
        <family val="2"/>
      </rPr>
      <t>Minimum</t>
    </r>
  </si>
  <si>
    <t>40-62(a)(2)</t>
  </si>
  <si>
    <r>
      <t xml:space="preserve">Pavement other than with reinforced concrete base </t>
    </r>
    <r>
      <rPr>
        <sz val="10"/>
        <color theme="1"/>
        <rFont val="Calibri"/>
        <family val="2"/>
      </rPr>
      <t>without curb or gutter, per lineal foot, excluding portions within intersections of streets above Minimum</t>
    </r>
  </si>
  <si>
    <t>40-62(a)(3)</t>
  </si>
  <si>
    <r>
      <t xml:space="preserve">Pavement other than with reinforced concrete base </t>
    </r>
    <r>
      <rPr>
        <sz val="10"/>
        <color theme="1"/>
        <rFont val="Calibri"/>
        <family val="2"/>
      </rPr>
      <t>with curb or gutter, per lineal foot, excluding portions within intersections of streets - pavement portion above Minimum</t>
    </r>
  </si>
  <si>
    <r>
      <t>Pavement other than with reinforced concrete base with curb or gutter, per lineal foot, excluding portions within intersections of streets -</t>
    </r>
    <r>
      <rPr>
        <sz val="10"/>
        <color theme="1"/>
        <rFont val="Calibri"/>
        <family val="2"/>
      </rPr>
      <t xml:space="preserve"> plus curb and gutter portion above Minimum</t>
    </r>
  </si>
  <si>
    <r>
      <rPr>
        <sz val="10"/>
        <color theme="1"/>
        <rFont val="Calibri"/>
        <family val="2"/>
      </rPr>
      <t>Minimum Private Street Work fee per permit</t>
    </r>
  </si>
  <si>
    <t>40-62(b)</t>
  </si>
  <si>
    <t>Required Connection to Public Sewers</t>
  </si>
  <si>
    <t xml:space="preserve">Owners of real property, if within 300 ft. of City sewer main, to apply for sewer tap permit  </t>
  </si>
  <si>
    <t>47-11</t>
  </si>
  <si>
    <r>
      <t>Any fee due the City for permit,</t>
    </r>
    <r>
      <rPr>
        <strike/>
        <sz val="10"/>
        <color theme="1"/>
        <rFont val="Calibri"/>
        <family val="2"/>
        <scheme val="minor"/>
      </rPr>
      <t xml:space="preserve"> </t>
    </r>
    <r>
      <rPr>
        <sz val="10"/>
        <color theme="1"/>
        <rFont val="Calibri"/>
        <family val="2"/>
        <scheme val="minor"/>
      </rPr>
      <t>including impact fees, if applicable</t>
    </r>
  </si>
  <si>
    <t>Any fee due the City for permit, including impact fees, if applicable</t>
  </si>
  <si>
    <t>Any fee due the City for permit, include. impact fees, if applicable</t>
  </si>
  <si>
    <t>Sewer &amp; Drain Contractors License Fee</t>
  </si>
  <si>
    <t>License fee to lay private sanitary or storm sewer/drains</t>
  </si>
  <si>
    <t>47-221</t>
  </si>
  <si>
    <t>Sidewalk &amp; Roadway Obstructions &amp; Impairments</t>
  </si>
  <si>
    <t>Single lane closure on local street, per lane, per block, per week</t>
  </si>
  <si>
    <t xml:space="preserve"> 40-371 (Table)</t>
  </si>
  <si>
    <t>The director of public works and engineering shall determine annually in connection with the city's fiscal year whether an increase or decrease in these fees is required for the sidewalk and roadway obstructions and impairments permit program, based on an</t>
  </si>
  <si>
    <t>Single lane closure of roadway on major thoroughfare or major collector street outside CBD, per lane, per block, per week - during off-peak traffic hours</t>
  </si>
  <si>
    <t>Single lane closure of roadway on major thoroughfare or major collector street outside CBD, per lane, per block, per week - during peak traffic hours</t>
  </si>
  <si>
    <t>Single lane closure of roadway on major thoroughfare or major collector street inside CBD, per lane, per block, per week - during off-peak traffic hours</t>
  </si>
  <si>
    <t>Single lane closure of roadway on major thoroughfare or major collector street inside CBD, per lane, per block, per week - during peak traffic hours</t>
  </si>
  <si>
    <t>Partial sidewalk impairment or obstruction (maintaining three feet of pedestrian way), per block, per week</t>
  </si>
  <si>
    <t>Full sidewalk impairment or obstruction, per block, per week</t>
  </si>
  <si>
    <t>Street &amp; Sidewalks, Inspection of Certain Structures in Public   R-O-W</t>
  </si>
  <si>
    <r>
      <t xml:space="preserve">Initial Fee for initial installation:
</t>
    </r>
    <r>
      <rPr>
        <sz val="10"/>
        <color theme="1"/>
        <rFont val="Calibri"/>
        <family val="2"/>
      </rPr>
      <t xml:space="preserve">Minimum Fee </t>
    </r>
  </si>
  <si>
    <t>40-192</t>
  </si>
  <si>
    <t>Street &amp; Sidewalks, Inspection of Certain Structures in Public  R-O-W</t>
  </si>
  <si>
    <r>
      <t xml:space="preserve">Initial Fee for initial installation:
Per Cubic Foot Fee if greater than </t>
    </r>
    <r>
      <rPr>
        <sz val="10"/>
        <color theme="1"/>
        <rFont val="Calibri"/>
        <family val="2"/>
      </rPr>
      <t>Minimum</t>
    </r>
  </si>
  <si>
    <t>33% of $0.01</t>
  </si>
  <si>
    <t>1% of 0.01</t>
  </si>
  <si>
    <t>Street &amp; Sidewalks, Inspection of Certain Structures in Public R_O_W</t>
  </si>
  <si>
    <r>
      <t xml:space="preserve">Annual Inspection Fee:
Per Cubic Foot or </t>
    </r>
    <r>
      <rPr>
        <sz val="10"/>
        <color theme="1"/>
        <rFont val="Calibri"/>
        <family val="2"/>
      </rPr>
      <t>Minimum, whichever is greater.</t>
    </r>
  </si>
  <si>
    <t>40-192(3)</t>
  </si>
  <si>
    <r>
      <t>Annual Inspection Fee:</t>
    </r>
    <r>
      <rPr>
        <sz val="10"/>
        <color theme="1"/>
        <rFont val="Calibri"/>
        <family val="2"/>
      </rPr>
      <t xml:space="preserve"> Minimum Fee</t>
    </r>
  </si>
  <si>
    <t>Street &amp; Sidewalks, Transportation of Earth Materials on Streets &amp; Alleys</t>
  </si>
  <si>
    <t>Issuance of permit for transporting earth materials to the owner of a vehicle</t>
  </si>
  <si>
    <t>40-178</t>
  </si>
  <si>
    <t>Streets &amp; Sidewalks</t>
  </si>
  <si>
    <t>Private street permit, bond or deposit</t>
  </si>
  <si>
    <t>40-59/60</t>
  </si>
  <si>
    <t>Installation of street lights at expense to property owner</t>
  </si>
  <si>
    <t>40-3</t>
  </si>
  <si>
    <t>1 Year Operating Costs</t>
  </si>
  <si>
    <t>Sidewalks, Driveways, Curbs &amp; Gutters -Construction or Repair</t>
  </si>
  <si>
    <t xml:space="preserve">Permit to construct or repair sidewalks, curbs or gutters </t>
  </si>
  <si>
    <t>40-88</t>
  </si>
  <si>
    <t>Streets &amp; Sidewalks - Alleys</t>
  </si>
  <si>
    <t>Permit to work on an alley</t>
  </si>
  <si>
    <t>40-345</t>
  </si>
  <si>
    <t>Cash Deposit</t>
  </si>
  <si>
    <t>Streets &amp; Sidewalks - Bus Shelters</t>
  </si>
  <si>
    <t>Construction &amp; maintenance of bus shelters for users of public transportation</t>
  </si>
  <si>
    <t>40-200(a)</t>
  </si>
  <si>
    <t>Inspection of bus shelters for users of public transportation</t>
  </si>
  <si>
    <t>Streets &amp; Sidewalks - Sales &amp; Performance</t>
  </si>
  <si>
    <t>Food vendor's permit</t>
  </si>
  <si>
    <t>40-264</t>
  </si>
  <si>
    <t>Food vendor's permit - 30 days</t>
  </si>
  <si>
    <t>Streets &amp; Sidewalks - Sidewalk cafes</t>
  </si>
  <si>
    <t>Contractor's bond payable to the City</t>
  </si>
  <si>
    <t>40-95</t>
  </si>
  <si>
    <t>Streets &amp; Sidewalks- Sidewalk Cafes- License</t>
  </si>
  <si>
    <t>Renewal of a sidewalk café license</t>
  </si>
  <si>
    <t>Cash bond</t>
  </si>
  <si>
    <t>Initial Fee for a sidewalk café license</t>
  </si>
  <si>
    <t>40-10.1(f)(1)</t>
  </si>
  <si>
    <t>40-10.1(f)(2)</t>
  </si>
  <si>
    <t>Merchandise vendor (performer) permit - 1 year</t>
  </si>
  <si>
    <t>Merchandise vendor (performer) permit - 1 month</t>
  </si>
  <si>
    <t>Subdivision Identification</t>
  </si>
  <si>
    <t>Application fee for 1 or 2 markers in the public street right-of-way Base Charge</t>
  </si>
  <si>
    <t>41-12(d)</t>
  </si>
  <si>
    <t>Application fee for markers Base Charge Plus Fee for each marker above  first 2</t>
  </si>
  <si>
    <t>Application procedure for a tower permit</t>
  </si>
  <si>
    <t>41-57(a)</t>
  </si>
  <si>
    <t>Valuation Table</t>
  </si>
  <si>
    <t>Regulation of towers - notice of pending application</t>
  </si>
  <si>
    <t>41-58(g)</t>
  </si>
  <si>
    <t>At owner's expense</t>
  </si>
  <si>
    <t>Removal of towers at owner's expense</t>
  </si>
  <si>
    <t>41-62.1</t>
  </si>
  <si>
    <t>Subdivisions, Developments &amp; Platting</t>
  </si>
  <si>
    <t>Administrative Fee on any license, permit or service for which the fee is greater than $50.00</t>
  </si>
  <si>
    <t>Increased by Ord. No. 2010-106, also added auto increase provision</t>
  </si>
  <si>
    <t>Expiration of subdivision plat and extension of approval</t>
  </si>
  <si>
    <t>42-80(e)</t>
  </si>
  <si>
    <t>To pay all applicable fees</t>
  </si>
  <si>
    <t>Sewer Rates</t>
  </si>
  <si>
    <t>Single Family Residential Base Charge for  5/8 or 3/4 inch meter (additional Volume Charge applies)</t>
  </si>
  <si>
    <t>47-122(a)(1)a</t>
  </si>
  <si>
    <t>The U.S. Consumer Price Index for all Urban Consumers (CPI-U) for the Houston-Galveston-Brazoria Metropolitan Area (1982-1984=100), as published by the Bureau of Labor Statistics, U.S. Dept. of Labor, plus U.S. Census Houston Year-over-year population percent increase, OR -- if a rate study is conducted, the CUS can increase rates and charges with the U.S. All Commodity Producer Price Index as published by the Bureau of Labor Statistics, U.S. Dept. of Labor</t>
  </si>
  <si>
    <t xml:space="preserve">Fee As of Apr. 1, 2012
</t>
  </si>
  <si>
    <t>Single Family Residential Base Charge for 1 inch meter (additional Volume Charge applies)</t>
  </si>
  <si>
    <t>Single Family Residential Base Charge for 1.5 inch meter  (additional Volume Charge apples)</t>
  </si>
  <si>
    <t>Single Family Residential Base Charge for 2 inch meter (additional Volume Charge applies)</t>
  </si>
  <si>
    <t>Single Family Residential Base Charge for 3 inch meter (additional Volume Charge applies)</t>
  </si>
  <si>
    <t>Single Family Residential Volume Charge regardless of meter size for 0 gallons (Base Charge based on meter size applies)</t>
  </si>
  <si>
    <t>47-122(a)(1)b</t>
  </si>
  <si>
    <t>Single Family Residential Volume Charge regardless of meter size for  1,000 gallons  (additional Base Charge based on meter size applies)</t>
  </si>
  <si>
    <t xml:space="preserve">Single Family Residential Volume Charge regardless of meter size for 2,000 gallons (additional Base Charge based on meter size applies) </t>
  </si>
  <si>
    <t>Single Family Residential Volume Charge regardless of meter size for 3,000 gallons (additional Base Charge based on meter size applies)</t>
  </si>
  <si>
    <t xml:space="preserve">Single Family Residential Volume Charge regardless of meter size for 4,000  gallons (additional Base Charge  based on meter size applies) </t>
  </si>
  <si>
    <t>Single Family Residential Volume Charge regardless of meter size for  5,000 gallons (additional Base Charge based on meter size applies)</t>
  </si>
  <si>
    <t>Single Family Residential Volume Charge regardless of meter size for every 1,000 gallons over the first 5,000 gallons (additional Base Charge based on meter size Plus Volume Charge for the first 5,000 gallons applies)</t>
  </si>
  <si>
    <t>Multi-Family Residential Base Charge for 5/8 inch meter (additional Volume Charge applies)</t>
  </si>
  <si>
    <t>47-122(a)(2)a</t>
  </si>
  <si>
    <t>Multi-Family Residential Base Charge for 3/4 inch meter (additional Volume Charge  applies)</t>
  </si>
  <si>
    <t>Multi-Family Residential Base Charge for 1 inch meter (additional Volume Charge  applies)</t>
  </si>
  <si>
    <t>Multi-Family Residential Base Charge for 1.5 inch meter (additional Volume Charge applies)</t>
  </si>
  <si>
    <t>Multi-Family Residential Base Charge for 2 inch meter (additional Volume Charge applies)</t>
  </si>
  <si>
    <t>Multi-Family Residential Base Charge for 3 inch meter (additional Volume Charge applies)</t>
  </si>
  <si>
    <t>Multi-Family Residential Base Charge for 4 inch meter (additional Volume Charge applies)</t>
  </si>
  <si>
    <t>Multi-Family Residential Base Charge for 6 inch meter (additional Volume Charge applies)</t>
  </si>
  <si>
    <t>Multi-Family Residential Base Charge for 8 inch meter (additional Volume Charge applies)</t>
  </si>
  <si>
    <t>Multi-Family Residential Base Charge for 10 inch meter (additional Volume Charge applies)</t>
  </si>
  <si>
    <t>Multi-Family Residential Volume Charge regardless of meter size for 0 gallons (Base Charge based on meter size applies)</t>
  </si>
  <si>
    <t>47-122(a)(2)b</t>
  </si>
  <si>
    <t>Multi-Family Residential Volume Charge regardless of meter size for every 1,000 gallons (additional Base Charge based on meter size applies)</t>
  </si>
  <si>
    <t>Commercial Base Charge for 5/8 inch meter (additional Volume Charge applies)</t>
  </si>
  <si>
    <t>47-122(b)(1)a</t>
  </si>
  <si>
    <t>Commercial Base Charge for 3/4 inch meter (additional Volume Charge applies)</t>
  </si>
  <si>
    <t>Commercial Base Charge for 1 inch meter  (additional Volume Charge applies)</t>
  </si>
  <si>
    <t>Commercial Base Charge for 1.5 inch meter  (additional Volume Charge applies)</t>
  </si>
  <si>
    <t xml:space="preserve">Commercial Base Charge for 2 inch meter  (additional Volume Charge applies) </t>
  </si>
  <si>
    <t>Commercial Base Charge for 3 inch meter  (additional Volume Charge applies)</t>
  </si>
  <si>
    <t>Commercial Base Charge for 4 inch meter  (additional Volume Charge applies)</t>
  </si>
  <si>
    <t>Commercial Base Charge for 6 inch meter  (additional Volume Charge applies)</t>
  </si>
  <si>
    <t>Commercial Base Charge for 8 inch meter  (additional Volume Charge applies)</t>
  </si>
  <si>
    <t>Commercial Base Charge for 10 inch meter  (additional Volume Charge applies)</t>
  </si>
  <si>
    <t>Commercial Volume Charge regardless of meter size for 0 gallons (Base Charge based on meter size applies)</t>
  </si>
  <si>
    <t>47-122(b)(1)b</t>
  </si>
  <si>
    <t>Commercial Volume Charge regardless of meter size for every 1,000 gallons (additional Base Charge based on meter size applies)</t>
  </si>
  <si>
    <t>Industrial Base Charge for 5/8 inch meter (additional Volume Charge applies)</t>
  </si>
  <si>
    <t>47-122(b)(2)a</t>
  </si>
  <si>
    <t>Industrial Base Charge for 3/4 inch meter (additional Volume Charge applies)</t>
  </si>
  <si>
    <t>Industrial Base Charge for 1 inch meter (additional Volume Charge applies)</t>
  </si>
  <si>
    <t>Industrial Base Charge for 1.5 inch meter (additional Volume Charge applies)</t>
  </si>
  <si>
    <t>Industrial Base Charge for 2 inch meter (additional Volume Charge applies)</t>
  </si>
  <si>
    <t>Industrial Base Charge for 3 inch meter  (additional Volume Charge applies)</t>
  </si>
  <si>
    <t>Industrial Base Charge for 4 inch meter  (additional Volume Charge applies)</t>
  </si>
  <si>
    <t>Industrial Base Charge for 6 inch meter  (additional Volume Charge applies)</t>
  </si>
  <si>
    <t>Industrial Base Charge for 8 inch meter  (additional Volume Charge  applies)</t>
  </si>
  <si>
    <t>Industrial Base Charge for 10 inch meter (additional Volume Charge applies)</t>
  </si>
  <si>
    <t>Industrial Volume Charge regardless of meter size for 0 gallons (Base Charge based on meter size applies)</t>
  </si>
  <si>
    <t>47-122(b)(2)b</t>
  </si>
  <si>
    <t>Industrial Volume Charge regardless of meter size for 1,000 gallons (additional Base Charge based on meter size applies)</t>
  </si>
  <si>
    <t>Industrial Volume Charge regardless of meter size for 2,000 gallons (additional Base Charge based on meter size applies)</t>
  </si>
  <si>
    <t>Industrial Volume Charge regardless of meter size for every additional 1,000 gallons, after the first 2,000  (additional Base Charge based on meter size Plus Volume Charge for the first 2,000 gallons applies)</t>
  </si>
  <si>
    <t>Sanitary Sewer Service Charge for Single Family Residence not receiving water from the city</t>
  </si>
  <si>
    <t>47-123(1)</t>
  </si>
  <si>
    <t xml:space="preserve">Sanitary Sewer Service Charge for Duplex Residence not receiving water from the city, per Single Family unit </t>
  </si>
  <si>
    <t>47-123(2)</t>
  </si>
  <si>
    <t>Sanitary Sewer Service Charge for Multiple Dwelling Units not receiving water from the city, per single family unit</t>
  </si>
  <si>
    <t>47-123(3)</t>
  </si>
  <si>
    <t xml:space="preserve">Sanitary Sewer Service Charge for Commercial Users not receiving water from the city, per commercial equivalent </t>
  </si>
  <si>
    <t>47-123(4)</t>
  </si>
  <si>
    <t>Sanitary Sewer Service Charge for Industrial Users not receiving water from the city, per commercial equivalent</t>
  </si>
  <si>
    <t>47-123(5)</t>
  </si>
  <si>
    <t>Volume Charge for establishments that produce industrial waste, per 1,000 gallons  (additional Base Charge for Industrial Customers based on meter size applies.  See Industrial Base Charge by meter size)</t>
  </si>
  <si>
    <t>47-143(a)</t>
  </si>
  <si>
    <t>Keep 4 decimal digits</t>
  </si>
  <si>
    <t>Establishments that produce industrial waste, Biochemical Oxygen Demand (BOD) content formula charge per pound  (additional Basic Service Charge for Industrial Customers based on meter size applies.  See Industrial Base Charge by meter size)</t>
  </si>
  <si>
    <t>Establishments that produce industrial waste, Suspended Solids formula, charge per pound  (additional Basic Service Charge for Industrial Customers based on meter size applies.  See Industrial Base Charge by meter size)</t>
  </si>
  <si>
    <t>Contract Wholesale Wastewater Service Charge for municipalities and conservation and reclamation districts that have made capital contributions, per 1,000 gallons (applicable if specified requirements have been met)</t>
  </si>
  <si>
    <t>47-140(b)</t>
  </si>
  <si>
    <t>Need keeps 4 decimal digits</t>
  </si>
  <si>
    <t>Contract Wholesale Wastewater Service Charge for other municipalities and conservation and reclamation districts, per 1,000 gallons</t>
  </si>
  <si>
    <t xml:space="preserve">47-140(c) </t>
  </si>
  <si>
    <t>Keeps 4 decimal digits</t>
  </si>
  <si>
    <t>Water &amp; Sewer Fees</t>
  </si>
  <si>
    <t xml:space="preserve">Collection and disposal of domestic sewage from on-site sanitary facilities in the Lake Houston vicinity, for each collection and disposal of up to 500 gallons of domestic sewage from any on-site facility </t>
  </si>
  <si>
    <r>
      <t>Ordinance 2011-1086 (Amendment to Ordinance 2010-305), approved by Council 12.7.11
$100.00 (1.1.12)</t>
    </r>
    <r>
      <rPr>
        <sz val="9"/>
        <color indexed="10"/>
        <rFont val="Arial Narrow"/>
        <family val="2"/>
      </rPr>
      <t>;</t>
    </r>
    <r>
      <rPr>
        <sz val="9"/>
        <rFont val="Arial Narrow"/>
        <family val="2"/>
      </rPr>
      <t xml:space="preserve"> $160.00 (1.1.13)</t>
    </r>
  </si>
  <si>
    <t>5 (Fee increases to $160 on Jan. 1, 2013, then beginning April 1, 2014, increases annually per Ord. 2010-305.)</t>
  </si>
  <si>
    <t>Submeter credit program, application fee</t>
  </si>
  <si>
    <t>47-129(b)</t>
  </si>
  <si>
    <t>Submeter credit program, monthly administrative processing fee</t>
  </si>
  <si>
    <t>47-129(d)</t>
  </si>
  <si>
    <t>Water Rates</t>
  </si>
  <si>
    <t>Single Family Residential Base Charge plus Volume Charge for 5/8 or 3/4 inch meter and 0 gallons</t>
  </si>
  <si>
    <t>47-61(c)(1)a</t>
  </si>
  <si>
    <r>
      <t>Single Family Residential Base Charge</t>
    </r>
    <r>
      <rPr>
        <sz val="10"/>
        <color theme="1"/>
        <rFont val="Calibri"/>
        <family val="2"/>
      </rPr>
      <t xml:space="preserve"> plus Volume Charge for 5/8 or 3/4 inch meter and 1,000 gallons </t>
    </r>
  </si>
  <si>
    <t xml:space="preserve">Single Family Residential  Base Charge plus Volume Charge for 5/8 or 3/4 inch meter and 2,000 gallons </t>
  </si>
  <si>
    <t xml:space="preserve">Single Family Residential  Base Charge plus Volume Charge for  5/8 or 3/4 inch meter and 3,000 gallons </t>
  </si>
  <si>
    <t xml:space="preserve">Single Family Residential  Base Charge plus Volume Charge for 5/8 or 3/4 inch meter and 4,000 gallons </t>
  </si>
  <si>
    <t xml:space="preserve">Single Family Residential Base Charge plus Volume Charge for 5/8 or 3/4 inch meter and 5,000 gallons </t>
  </si>
  <si>
    <t>Single Family Residential  Base Charge plus  Volume Charge for 5/8 or 3/4 inch meter and 6,000 gallons</t>
  </si>
  <si>
    <t>Single Family Residential  Base Charge plus Volume Charge for  5/8 or 3/4 inch meter and 7,000 gallons</t>
  </si>
  <si>
    <t>47-61(c)(1)b</t>
  </si>
  <si>
    <t>Single Family residential Base Charge plus  Volume Charge for 5/8 or 3/4 inch meter and 8,000 gallons</t>
  </si>
  <si>
    <t>Single Family Residential Base Charge plus Volume Charge for 5/8 or 3/4 inch meter and 9,000 gallons</t>
  </si>
  <si>
    <t>Single Family Residential Base Charge plus  Volume Charge for 5/8 or 3/4 inch meter and 10,000 gallons</t>
  </si>
  <si>
    <t>Single Family Residential Base Charge plus Volume Charge for 5/8 or 3/4  inch meter and 11,000 gallons</t>
  </si>
  <si>
    <t>Single Family Residential Base Charge plus Volume Charge for 5/8 or 3/4 inch meter and 12,000 gallons</t>
  </si>
  <si>
    <t>Single Family Residential Volume Charge for every additional 1,000 gallons over 12,000 for 5/8 or 3/4 inch meter (Base Charge plus Volume Charge for 12,000 gallons applies)</t>
  </si>
  <si>
    <t>Single Family Residential Base Charge plus Volume Charge for 1 inch meter and 0 gallons</t>
  </si>
  <si>
    <t>Single Family Residential Base Charge plus Volume Charge for 1 inch meter and 1,000 gallons</t>
  </si>
  <si>
    <t>Single Family Residential Base Charge plus Volume Charge for 1 inch meter and 2,000 gallons</t>
  </si>
  <si>
    <t>Single Family Residential Base Charge plus Volume Charge for 1 inch meter and 3,000 gallons</t>
  </si>
  <si>
    <t>Single family residential Base Charge plus Volume Charge for 1 inch meter and 4,000 gallons</t>
  </si>
  <si>
    <t>Single Family Residential Base Charge plus Volume Charge for 1 inch meter and 5,000 gallons</t>
  </si>
  <si>
    <t>Single Family Residential Base Charge plus Volume Charge for 1 inch meter and 6,000 gallons</t>
  </si>
  <si>
    <t>Single Family Residential Base Charge plus Volume Charge for 1 inch meter and 7,000 gallons</t>
  </si>
  <si>
    <t>Single Family residential Base Charge plus  Volume Charge for 1 inch meter and 8,000 gallons</t>
  </si>
  <si>
    <t>Single Family Residential Base Charge plus Volume Charge for 1 inch meter and 9,000 gallons</t>
  </si>
  <si>
    <t>Single Family Residential Base Charge plus  Volume Charge for 1 inch meter and 10,000 gallons</t>
  </si>
  <si>
    <t>Single Family Residential Base Charge plus Volume Charge for 1  inch meter and 11,000 gallons</t>
  </si>
  <si>
    <t>Single Family Residential Base Charge plus Volume Charge for  1 inch meter and 12,000 gallons</t>
  </si>
  <si>
    <t>Single Family Residential Volume Charge for every additional 1,000 gallons over 12,000 for 1 inch meter (Base Charge plus Volume Charge for 12,000 gallons applies)</t>
  </si>
  <si>
    <t>Single Family Residential Base Charge plus Volume Charge for 1.5 inch meter and 0 gallons</t>
  </si>
  <si>
    <t>Single Family Residential Base Charge plus Volume Charge for 1.5 inch meter and 1,000 gallons</t>
  </si>
  <si>
    <t xml:space="preserve">Single Family Residential Base Charge plus  Volume Charge for 1.5 inch meter and 2,000 gallons </t>
  </si>
  <si>
    <t xml:space="preserve">Single Family Residential Base Charge plus Volume Charge for 1.5 inch meter and 3,000 gallons </t>
  </si>
  <si>
    <t>Single Family Residential Base Charge plus Volume Charge for 1.5 inch mater and 4,000 gallons</t>
  </si>
  <si>
    <t>Single Family Residential Base Charge plus Volume Charge for 1.5 inch meter and 5,000 gallons</t>
  </si>
  <si>
    <t>Single Family Residential Base Charge plus  Volume Charge for 1.5 inch meter and 6,000 gallons</t>
  </si>
  <si>
    <t>Single Family Residential Base Charge plus Volume Charge for 1.5 inch meter and 7,000 gallons</t>
  </si>
  <si>
    <t>Single Family Residential Base Charge plus  Volume Charge for 1.5 inch meter and 8,000 gallons</t>
  </si>
  <si>
    <t>Single Family Residential Base Charge plus Volume Charge for 1.5 inch meter and 9,000 gallons</t>
  </si>
  <si>
    <t>Single Family Residential Base Charge plus  Volume Charge for 1.5 inch meter and 10,000 gallons</t>
  </si>
  <si>
    <t>Single Family Residential Base Charge plus Volume Charge for 1.5 inch meter and 11,000 gallons</t>
  </si>
  <si>
    <t>Single Family Residential Base Charge plus Volume Charge for 1.5 inch meter and 12,000 gallons</t>
  </si>
  <si>
    <t>Single Family Residential Volume Charge for every additional 1,000 gallons over 12,000 for 1.5 inch meter (Base Charge plus Volume Charge for 12,000 gallons applies)</t>
  </si>
  <si>
    <t>Single Family Residential Base Charge plus Volume Charge for 2 or 3 inch meter and 0 gallons</t>
  </si>
  <si>
    <t>Single Family Residential Base Charge plus Volume Charge for 2 or 3 inch meter and 1,000 gallons</t>
  </si>
  <si>
    <t>Single Family Residential Base Charge plus Volume Charge for 2 or 3 inch meter and 2,000 gallons</t>
  </si>
  <si>
    <t xml:space="preserve">Single Family Residential Base Charge plus Volume Charge for 2 or 3 inch meter and 3,000 </t>
  </si>
  <si>
    <t>Single Family Residential Base Charge plus Volume Charge for 2 or 3 inch meter and 4,000 gallons</t>
  </si>
  <si>
    <t>Single Family Residential Base Charge plus Volume Charge for 2 or 3 inch meter and 5,000 gallons</t>
  </si>
  <si>
    <t>Single Family Residential Base Charge plus Volume Charge for 2 or 3 inch meter and 6,000 gallons</t>
  </si>
  <si>
    <t>Single Family Residential Base Charge plus Volume Charge for 2 or 3 inch meter and 7,000 gallons</t>
  </si>
  <si>
    <t>Single Family residential Base Charge plus  Volume Charge for 2 or 3 inch meter and 8,000 gallons</t>
  </si>
  <si>
    <t>Single Family Residential Base Charge plus Volume Charge for 2 or 3 inch meter and 9,000 gallons</t>
  </si>
  <si>
    <t>Single Family Residential Base Charge plus  Volume Charge for 2 or 3 inch meter and 10,000 gallons</t>
  </si>
  <si>
    <t>Single Family Residential Base Charge plus Volume Charge for 2 or 3 inch meter and 11,000 gallons</t>
  </si>
  <si>
    <t>Single Family Residential Base Charge plus Volume Charge for 2 or 3 inch meter and 12,000 gallons</t>
  </si>
  <si>
    <t>Single Family Residential Volume Charge for every additional 1,000 gallons over 12,000 for 2 or 3 inch meter (Base Charge plus Volume Charge for 12,000 gallons applies)</t>
  </si>
  <si>
    <t>47-61(c)(2)a</t>
  </si>
  <si>
    <t>Multi-Family Residential Base Charge for 3/4 inch meter (additional Volume Charge applies)</t>
  </si>
  <si>
    <t>Multi-Family Residential Base Charge for 1 inch meter (additional Volume Charge applies)</t>
  </si>
  <si>
    <t>Multi-Family Residential Base Charge for 8 inch meter  (additional Volume Charge applies)</t>
  </si>
  <si>
    <t>Multi-Family Residential Volume Charge for 0 gallons regardless of meter size (additional Base Charge based on meter size applies)</t>
  </si>
  <si>
    <t>47-61(c)(2)b</t>
  </si>
  <si>
    <t>Multi-Family Residential Volume Charge for every additional 1,000 gallons regardless of meter size (additional Base Charge based on meter size applies)</t>
  </si>
  <si>
    <t>Resale Base Charge for 5/8 inch meter (additional Volume Charge applies)</t>
  </si>
  <si>
    <t>47-61(d)(2)a</t>
  </si>
  <si>
    <t>Resale Base Charge for 3/4 inch meter  (additional Volume Charge applies)</t>
  </si>
  <si>
    <t xml:space="preserve">Resale Base Charge for 1 inch meter (additional Volume Charge applies) </t>
  </si>
  <si>
    <t xml:space="preserve">Resale Base Charge for 1.5 inch meter (additional Volume Charge applies) </t>
  </si>
  <si>
    <t>Resale Base Charge for 2 inch meter (additional Volume Charge applies)</t>
  </si>
  <si>
    <t>Resale Base Charge for 3 inch meter (additional Volume Charge applies)</t>
  </si>
  <si>
    <t>Resale Base Charge for 4 inch meter (additional Volume Charge applies)</t>
  </si>
  <si>
    <t>Resale Base Charge for 6 inch meter (additional Volume Charge applies)</t>
  </si>
  <si>
    <t>Resale Base Charge for 8 inch meter (additional Volume Charge applies)</t>
  </si>
  <si>
    <t>Resale Volume Charge for 0 gallons regardless of meter size (Base Charge based on meter size applies)</t>
  </si>
  <si>
    <t>47-61(d)(2)b</t>
  </si>
  <si>
    <t>Resale Volume Charge for every 1,000 gallons regardless of meter size  (additional Base Charge based on meter size applies)</t>
  </si>
  <si>
    <t xml:space="preserve">Outdoor Meter size 5/8 inch Base Charge (additional Volume Charge applies) </t>
  </si>
  <si>
    <t>47-61(d)(3)a</t>
  </si>
  <si>
    <t xml:space="preserve">Outdoor Meter size 3/4 inch Base Charge (additional Volume Charge applies) </t>
  </si>
  <si>
    <t xml:space="preserve">Outdoor Meter size 1 inch Base Charge (additional Volume Charge applies) </t>
  </si>
  <si>
    <t xml:space="preserve">Outdoor Meter size 1.5 inch Base Charge (additional Volume Charge for each 1,000 gallons using the "Defined Volume Rate" for up to 10,000 gallons Plus the "Over Defined Volume Rate" for every 1,000 gallons over the first 10,000 gallons applies) </t>
  </si>
  <si>
    <t>Outdoor Meter size 2 inch Base Charge (additional Volume Charge for each 1,000 gallons using the "Defined Volume Rate" for 1,000 to 16,000 gallons Plus "Over Defined Volume Rate" for every 1,000 gallons over the first 16,000 gallons applies)</t>
  </si>
  <si>
    <t>Outdoor Meter size 3 inch Base Charge (additional Volume Charge for each 1,000 gallons using the "Defined Volume Rate" for 1,000 to 35,000 gallons Plus "Over Defined Volume Rate" for every 1,000 gallons over the first 35,000 gallons applies)</t>
  </si>
  <si>
    <r>
      <t>Outdoor Meter size 4 inch Base Charge (additional Volume Charge for each 1,000 gallons using the "Defined Volume Rate" for 1,000 to 60,000 gallons Plus "Over Defined Rate" for every 1,000 gallons over the first 60,000</t>
    </r>
    <r>
      <rPr>
        <b/>
        <sz val="10"/>
        <color theme="1"/>
        <rFont val="Calibri"/>
        <family val="2"/>
      </rPr>
      <t xml:space="preserve"> </t>
    </r>
    <r>
      <rPr>
        <sz val="10"/>
        <color theme="1"/>
        <rFont val="Calibri"/>
        <family val="2"/>
      </rPr>
      <t>gallons applies)</t>
    </r>
  </si>
  <si>
    <t>Outdoor Meter size 6 inch Base Charge (additional Volume Charge for each 1,000 gallons using the "Defined Rate" for 1,000 to 125,000 gallons Plus "Over Defined Volume Rate" for each 1,000 gallons over the first 125,000 gallons applies)</t>
  </si>
  <si>
    <t>Outdoor Meter size 8 inch Base Charge (additional Volume Charge for each 1,000 gallons using the "Defined Volume Rate" for 1,000 to 180,000 gallons Plus "Over Defined Volume Rate" for each 1,000 gallons over the first 180,000 gallons applies)</t>
  </si>
  <si>
    <t>Outdoor Meter Volume Charge regardless of meter size for 0 gallons (Base Charge based on meter size applies)</t>
  </si>
  <si>
    <t>47-61(d)(3)b</t>
  </si>
  <si>
    <t xml:space="preserve">Outdoor Meter Volume Charge for meter size 5/8 inch, 3/4 inch and 1 inch per 1,000 gallons for all volumes </t>
  </si>
  <si>
    <t>Outdoor Meter Volume Charge based on "Defined Volume Rate"  per 1,000 gallons (applicable to Outdoor Meter sizes from 1.5 inch to 8 Inches)</t>
  </si>
  <si>
    <t>Outdoor Meter Volume Charge based on "Over Defined Volume Rate" per 1,000 gallons (applicable to Outdoor Meter sizes from 1.5 inch to 8 inches)</t>
  </si>
  <si>
    <t xml:space="preserve">Commercial or industrial Base Charge for 5/8 inch meter  (additional Volume Charge applies)  </t>
  </si>
  <si>
    <t>47-61(d)(4)a</t>
  </si>
  <si>
    <t>Commercial or industrial Base Charge for 3/4 inch meter (additional Volume Charge applies)</t>
  </si>
  <si>
    <t>Commercial and industrial Base Charge for 1 inch meter  (additional Volume Charge applies)</t>
  </si>
  <si>
    <t>Commercial or industrial Base Charge for 1.5 inch meter  (additional Volume Charge applies)</t>
  </si>
  <si>
    <t>Commercial or industrial Base Charge for 2 inch meter  (additional Volume Charge applies)</t>
  </si>
  <si>
    <t>Commercial or industrial Base Charge for 3 inch meter (additional Volume Charge applies)</t>
  </si>
  <si>
    <t>Commercial or industrial Base Charge for 4 inch meter  (additional Volume Charge applies)</t>
  </si>
  <si>
    <t>Commercial or industrial Base Charge for 6 inch meter  (additional Volume Charge applies)</t>
  </si>
  <si>
    <t>Commercial or industrial Base Charge for 8 inch meter  (additional Volume Charge applies)</t>
  </si>
  <si>
    <t>Commercial or industrial Volume Charge regardless of meter size for 0 gallons  (Base Charge based on meter size applies)</t>
  </si>
  <si>
    <t>47-61(d)(4)b</t>
  </si>
  <si>
    <t>Commercial or industrial Volume Charge  regardless of meter size for every 1,000 gallons (additional Base Charge based on meter size applies)</t>
  </si>
  <si>
    <t>Basic Service Charge for unmetered connection to a fire sprinkling system, for service line of 5/8 inch</t>
  </si>
  <si>
    <t>47-64(a)</t>
  </si>
  <si>
    <t>Ordinance 2011-1086 (Amendment to Ordinance 2010-305), approved by Council 12.7.11</t>
  </si>
  <si>
    <t>Basic Service Charge for unmetered connection to a fire sprinkling system, for service line of 3/4 inch</t>
  </si>
  <si>
    <t>Basic Service Charge for  unmetered connection to a fire sprinkling systems, for service line of 1 inch</t>
  </si>
  <si>
    <t>Basic Service Charge for unmetered connection to a fire sprinkling system, for service line of 1.5 inch</t>
  </si>
  <si>
    <t>Basic Service Charge for  unmetered connection to a fire sprinkling system, for service line of 2 inches</t>
  </si>
  <si>
    <t>Basic Service Charge for unmetered connection to a fire sprinkling system, for service line of 3 inches</t>
  </si>
  <si>
    <t>Basic Service Charge for  unmetered connection to a fire sprinkling system, for service line of 4 inches</t>
  </si>
  <si>
    <t>Basic Service Charge for unmetered connection to a fire sprinkling system, for service line of 6 inches</t>
  </si>
  <si>
    <t>Basic Service Charge for  unmetered connection to a fire sprinkling system, for service line of 8 inches</t>
  </si>
  <si>
    <t>Basic Service Charge for unmetered connection to a fire sprinkling system, for service line of 10 inches and above</t>
  </si>
  <si>
    <t>Emergency Backup Service Base Charge for 5/8 inch meter  (additional Volume Charge applies)</t>
  </si>
  <si>
    <t>47-61(d)(5)a</t>
  </si>
  <si>
    <t>Emergency Backup Service Base Charge for 3/4 inch meter  (additional Volume Charge applies)</t>
  </si>
  <si>
    <t>Emergency Backup Service Base Charge for 1 inch meter  (additional Volume Charge applies)</t>
  </si>
  <si>
    <t>Emergency Backup Service Base Charge for 1.5 inch meter  (additional Volume Charge applies)</t>
  </si>
  <si>
    <t>Emergency Backup Service Base Charge for 2 inch meter size  (additional Volume Charge applies)</t>
  </si>
  <si>
    <t>Emergency Backup Service Base Charge for 3 inch meter  (additional Volume Charge applies)</t>
  </si>
  <si>
    <t>Emergency Backup Service Base Charge for 4 inch meter  (additional Volume Charge applies)</t>
  </si>
  <si>
    <t>Emergency Backup Service Base Charge for 6 inch meter  (additional Volume Charge applies)</t>
  </si>
  <si>
    <t>Emergency Backup Service Base Charge for 8 inch meter  (additional Volume Charge applies)</t>
  </si>
  <si>
    <t>Emergency Backup Service Base Charge for 10 inches and above meters  (additional Volume Charge applies)</t>
  </si>
  <si>
    <t>Emergency Backup Service Volume Charge regardless of meter size for 0 gallons (Base Service Charge based on meter size applies)</t>
  </si>
  <si>
    <t>47-61(d)(5)b</t>
  </si>
  <si>
    <t>Emergency Backup Service Volume Charge regardless of meter size for every 1,000 gallons  (additional Base Service Charge based on meter size applies)</t>
  </si>
  <si>
    <t>Transient Meter Base Charge for 1 inch meter  (additional Volume Charge applies)</t>
  </si>
  <si>
    <t>47-61(d)(6)a</t>
  </si>
  <si>
    <t>Transient Meter Base Charge for 2 inch meter  (additional Volume Charge applies)</t>
  </si>
  <si>
    <t>Transient Meter Base Charge for 3 inch meter (additional Volume Charge applies)</t>
  </si>
  <si>
    <t>Transient Meter Volume Charge for 0 gallons (Base Charge based on meter size applies)</t>
  </si>
  <si>
    <t>47-61(d)(6)b</t>
  </si>
  <si>
    <t>Transient Meter Volume Charge regardless of meter size for every  1,000 gallons (additional Base Charge based on meter size applies)</t>
  </si>
  <si>
    <t>Contract Treated Water Service Charge with airgap between systems, per 1,000 gallons</t>
  </si>
  <si>
    <t>47-61(f)(3)</t>
  </si>
  <si>
    <t>Contract Treated Water Service Charge without airgap between systems, per 1,000 gallons</t>
  </si>
  <si>
    <t xml:space="preserve">Contract Treated Water Service Charge Premium over Contract Minimum, per 1,000 gallons </t>
  </si>
  <si>
    <t xml:space="preserve">Untreated Water Sales No Contract Standard Rate for volume from 1,000 to 10,000,000 gallons, per 1,000 gallons </t>
  </si>
  <si>
    <t>47-84(d)(1)</t>
  </si>
  <si>
    <t>Untreated Water Sales No Contract Standard Rate for volume from over 10,000,000 to 20,000,000 gallons, per 1,000 gallons (in addition to Volume Charge for the first increment of 10,000,000 gallons)</t>
  </si>
  <si>
    <t>47-84(d)(2)</t>
  </si>
  <si>
    <r>
      <t>Untreated Water Sales No Contract Standard Rate for volume from over 20,000,000 to 50,000,000 gallons, per 1,000 gallons (in addition to Volume Charges for the first increment of 10,000,000 gallons and for the second increment of 10,000,000 gallons)</t>
    </r>
    <r>
      <rPr>
        <sz val="10"/>
        <color theme="1"/>
        <rFont val="Calibri"/>
        <family val="2"/>
      </rPr>
      <t xml:space="preserve"> </t>
    </r>
  </si>
  <si>
    <t>47-84(d)(3)</t>
  </si>
  <si>
    <t>Untreated Water Sales No Contract Standard Rate for volume from over 50,000,000 to 150,000,000 gallons, per 1,000 gallons (in addition to Volume Charges for the first increment of 10,000,000 gallons, the second increment of 10,000,000 gallons and the third increment of 30,000,000 gallons)</t>
  </si>
  <si>
    <t>47-84(d)(4)</t>
  </si>
  <si>
    <t>Untreated Water Sales No Contract Standard Rate for volume over 150,000,000 gallons, per 1,000 gallons (in addition to Volume Charges for the first 10,000,000 gallons, the second increment of 10,000,000 gallons, the third increment of 30,000,000 gallons and the fourth increment of 100,000,000 gallons)</t>
  </si>
  <si>
    <t>47-84(d)(5)</t>
  </si>
  <si>
    <t>Contract Untreated Water sold in excess of contract amount, per 1,000 gallons</t>
  </si>
  <si>
    <t>47-85</t>
  </si>
  <si>
    <t>Contract Untreated Water for agricultural use, general agriculture, per 1,000,000 gallons</t>
  </si>
  <si>
    <t>47-89(b)(1)</t>
  </si>
  <si>
    <t>Contract Untreated Water for agricultural use, rice irrigation, rate for first watering, per acre of contracted land (if diverted through a meter on canal / conveyance system - per 1,000,000 gallons actually used)</t>
  </si>
  <si>
    <t>47-89(b)(2)a</t>
  </si>
  <si>
    <t>Contract Untreated Water for agricultural use, rice irrigation, Rate for each additional watering, per acre of contracted land (if diverted through a meter on canal / conveyance system - per 1,000,000 gallons actually used)</t>
  </si>
  <si>
    <t>47-89(b)(2)b</t>
  </si>
  <si>
    <r>
      <t>Groundwater reduction plan agreement</t>
    </r>
    <r>
      <rPr>
        <sz val="10"/>
        <color theme="1"/>
        <rFont val="Calibri"/>
        <family val="2"/>
      </rPr>
      <t xml:space="preserve"> - application processing fee</t>
    </r>
  </si>
  <si>
    <t>47-62(e)</t>
  </si>
  <si>
    <t>Itemized summary of billing records, copy fee, for previous 12-month period, or fraction thereof</t>
  </si>
  <si>
    <t>47-79</t>
  </si>
  <si>
    <t>Itemized summary of billing records, copy fee, for each additional 12-month period, or fraction thereof</t>
  </si>
  <si>
    <t>Fee for change of customer at same address</t>
  </si>
  <si>
    <t>47-67</t>
  </si>
  <si>
    <t>Request for a Transient Water Meter, size: 1 inch.</t>
  </si>
  <si>
    <t>47-22(a)</t>
  </si>
  <si>
    <t>$500.00
Required Deposit</t>
  </si>
  <si>
    <t>$500/
Required Deposit</t>
  </si>
  <si>
    <t>Request for a Transient Water Meter,  size: 2 inches.</t>
  </si>
  <si>
    <t>$1,000.00 
Required Deposit</t>
  </si>
  <si>
    <t>$1,000/
Required Deposit</t>
  </si>
  <si>
    <t>Request for a Transient Water Meter, size: 3 inches.</t>
  </si>
  <si>
    <t>$1,500.00 
Required Deposit</t>
  </si>
  <si>
    <t>$1,500/
Required Deposit</t>
  </si>
  <si>
    <t>Relocation of a Transient Water Meter</t>
  </si>
  <si>
    <t>47-22(c)</t>
  </si>
  <si>
    <t>Fee to restore water service after termination for non-payment or initiate water service for new tenant at a service address, who failed to apply</t>
  </si>
  <si>
    <t>47-70(d)</t>
  </si>
  <si>
    <t>Closed meter unauthorized water usage fee, first occurrence</t>
  </si>
  <si>
    <t>47-70(e)(1)</t>
  </si>
  <si>
    <t>Closed meter unauthorized water usage fee, second occurrence</t>
  </si>
  <si>
    <t>47-70(e)(2)</t>
  </si>
  <si>
    <t>Closed meter unauthorized water usage fee, penalty for second occurrence (in addition to fee)</t>
  </si>
  <si>
    <t>Closed meter unauthorized water usage fee, third and subsequent occurrences</t>
  </si>
  <si>
    <t>47-70(e)(3)</t>
  </si>
  <si>
    <t>Closed meter unauthorized water usage fee, penalty for third and each subsequent occurrence (in addition to fee)</t>
  </si>
  <si>
    <t>Posting of notice of termination for commercial customers with tenants</t>
  </si>
  <si>
    <t>47-47</t>
  </si>
  <si>
    <t>Posting of notice of termination for multi-family residential customers, 10 or fewer notices</t>
  </si>
  <si>
    <t>47-48</t>
  </si>
  <si>
    <t>Posting of notice of termination for multifamily residential customers, each additional notice after first 10</t>
  </si>
  <si>
    <t>Contract treated water service application processing fee</t>
  </si>
  <si>
    <t>47-61(f)(1)</t>
  </si>
  <si>
    <t>Deposit to assure payment</t>
  </si>
  <si>
    <t>47-68 (c )&amp; (d)</t>
  </si>
  <si>
    <t>Industrial Waste Permit</t>
  </si>
  <si>
    <t>47-188(a)</t>
  </si>
  <si>
    <t>Water meter inspection of a 2-inch or smaller meter</t>
  </si>
  <si>
    <t>47-18(c)</t>
  </si>
  <si>
    <t>Water meter inspection of a meter larger than 2 inches</t>
  </si>
  <si>
    <t>Water meter inspection --- missed appointment fee (if at least 1-hour notice not provided)</t>
  </si>
  <si>
    <t>47-18(d)</t>
  </si>
  <si>
    <t>Meter re-read fee, if original reading is verified</t>
  </si>
  <si>
    <t>47-73(e)</t>
  </si>
  <si>
    <t>Field call collection fee</t>
  </si>
  <si>
    <t>47-76</t>
  </si>
  <si>
    <r>
      <t xml:space="preserve">Field test of meter </t>
    </r>
    <r>
      <rPr>
        <sz val="10"/>
        <color theme="1"/>
        <rFont val="Calibri"/>
        <family val="2"/>
      </rPr>
      <t>less than 3 inches</t>
    </r>
  </si>
  <si>
    <t>47-73(d)(2)</t>
  </si>
  <si>
    <r>
      <t>Bench test of meter</t>
    </r>
    <r>
      <rPr>
        <sz val="10"/>
        <color theme="1"/>
        <rFont val="Calibri"/>
        <family val="2"/>
      </rPr>
      <t xml:space="preserve"> less than 3 inches</t>
    </r>
  </si>
  <si>
    <t>Bench test of meter 3 inches and larger</t>
  </si>
  <si>
    <t>Fee for a city employee to participate in or witness any test of a fire suppression system</t>
  </si>
  <si>
    <t>47-64(c)</t>
  </si>
  <si>
    <t>No refund of fees of $25.00 or less</t>
  </si>
  <si>
    <t>47-49(2)</t>
  </si>
  <si>
    <t>Fee Refund  - Base Charge plus 10%</t>
  </si>
  <si>
    <t>47-49(3)</t>
  </si>
  <si>
    <t>Customers of acquired former private utility companies, reduction of fee</t>
  </si>
  <si>
    <t>47-18.1(c )</t>
  </si>
  <si>
    <t>Wastewater Impact Fees</t>
  </si>
  <si>
    <t>Impact fee appeals</t>
  </si>
  <si>
    <t>47-323(c)</t>
  </si>
  <si>
    <t>Wastewater facilities reservation application fee, for first acre or portion thereof</t>
  </si>
  <si>
    <t>47-339(a)(1)</t>
  </si>
  <si>
    <t>Wastewater facilities reservation application fee, for each additional acre or portion thereof</t>
  </si>
  <si>
    <t>Fee for transfer of wastewater capacity to a tract, first tract from which capacity is transferred</t>
  </si>
  <si>
    <t>47-339(b)</t>
  </si>
  <si>
    <t>Fee for transfer of wastewater capacity to a tract, each additional tract in same transfer application</t>
  </si>
  <si>
    <t>Fee for transfer of wastewater capacity from one person to another person, with no changes to development</t>
  </si>
  <si>
    <t>47-339(c)</t>
  </si>
  <si>
    <t>Wastewater capacity reservation board appeal fee</t>
  </si>
  <si>
    <t>47-339(d)</t>
  </si>
  <si>
    <t>Fee per service unit, collected</t>
  </si>
  <si>
    <t>47-316(b)</t>
  </si>
  <si>
    <t>July 1, after water impact fee equals or exceeds wastewater impact fee.</t>
  </si>
  <si>
    <t>United States Producers Price Index for All Commodities (1982=100), as published by the Bureau of Labor Statistics, U.S. Department of Labor</t>
  </si>
  <si>
    <t>Maximum fee per service unit, assessed</t>
  </si>
  <si>
    <r>
      <t xml:space="preserve">Wastewater facilities reservation application fee, </t>
    </r>
    <r>
      <rPr>
        <sz val="10"/>
        <color theme="1"/>
        <rFont val="Calibri"/>
        <family val="2"/>
      </rPr>
      <t>Maximum</t>
    </r>
  </si>
  <si>
    <t>47-339(a)(2)</t>
  </si>
  <si>
    <t>Water Impact Fees</t>
  </si>
  <si>
    <t>Impact fee appeal processing fee</t>
  </si>
  <si>
    <t>47-402(c)</t>
  </si>
  <si>
    <t>47-384(b)</t>
  </si>
  <si>
    <t>Department will make adjustments</t>
  </si>
  <si>
    <t>the United States Producers Price Index for All Commodities (1982=100), as published by the Bureau of Labor Statistics, U.S. Department of Labor</t>
  </si>
  <si>
    <t>District Petitions</t>
  </si>
  <si>
    <t>Filing Fee for District Petitions / requests for Consent</t>
  </si>
  <si>
    <t>2-73</t>
  </si>
  <si>
    <t>Administrative Fee – Tags for Bags</t>
  </si>
  <si>
    <t>Solid Waste Management</t>
  </si>
  <si>
    <t>Administrative Fee (tags purchased thru the department). Minimum of $10.00 purchase</t>
  </si>
  <si>
    <t>39-62(a)(2)</t>
  </si>
  <si>
    <t>Administrative Fee-Licenses &amp; Permits</t>
  </si>
  <si>
    <t>Administrative Fee (Dumpster Permit)</t>
  </si>
  <si>
    <t>105.6.29</t>
  </si>
  <si>
    <t>Dead Animals</t>
  </si>
  <si>
    <t>Large Dead Animal Collection - per animal</t>
  </si>
  <si>
    <t>39-78(b)</t>
  </si>
  <si>
    <t>Dumpster Permits</t>
  </si>
  <si>
    <t>Dumpster Permit  -1 Dumpster- 1 year.</t>
  </si>
  <si>
    <t>Fire Code Sec. 105.6.29</t>
  </si>
  <si>
    <t>Dumpster Permit  -1 Dumpster- 2 year.</t>
  </si>
  <si>
    <t>Dumpster Permit  -1 Dumpster- 3 year.</t>
  </si>
  <si>
    <t>Dumpster Permit  -2 or more Dumpsters- 1 year.</t>
  </si>
  <si>
    <t>Dumpster Permit  -2 or more Dumpsters- 2 year.</t>
  </si>
  <si>
    <t>Dumpster Permit  -2 or more Dumpsters- 3 year.</t>
  </si>
  <si>
    <t>Extra Capacity Container Garbage Fee</t>
  </si>
  <si>
    <t>Extra Capacity Container (Monthly fee plus sales tax)</t>
  </si>
  <si>
    <t>39-62 (a)(1)</t>
  </si>
  <si>
    <t>Plus sales tax</t>
  </si>
  <si>
    <t>Non-Residential Garbage Fee</t>
  </si>
  <si>
    <t>Non-Residential container (Monthly fee plus sales tax)</t>
  </si>
  <si>
    <t>39-49(f)</t>
  </si>
  <si>
    <t>Tags for Bags</t>
  </si>
  <si>
    <t>Tags for Bags (if purchased at participating stores)</t>
  </si>
  <si>
    <t>Automotive Rebuilder and Dismantler Initial</t>
  </si>
  <si>
    <t>Automotive Rebuilder and Dismantler Renewal</t>
  </si>
  <si>
    <t>Fees As of Dec. 31, 2012</t>
  </si>
  <si>
    <t>Fees As of April 1, 2012</t>
  </si>
  <si>
    <t>117.1.16 (304.4) / 2011-656 (8.3.11)</t>
  </si>
  <si>
    <t>117.10 / 2011-656 (8.3.11)</t>
  </si>
  <si>
    <t>117.4.1 / 2010-1016 (12.15.10)</t>
  </si>
  <si>
    <t>117.4.3 / 2010-1016 (12.15.10)</t>
  </si>
  <si>
    <t>301.4 &amp; 2011-656 (8.3.11)</t>
  </si>
  <si>
    <t>415 / 2011-656 (8.3.11)</t>
  </si>
  <si>
    <t>117.10 &amp; 2011-656 (8.3.11)</t>
  </si>
  <si>
    <t>117.5.1 / 2011-547 (6.22.11)</t>
  </si>
  <si>
    <t>117.12 / 2011-547 (6.22.11)</t>
  </si>
  <si>
    <t>117.11 &amp; 2011-547 (6.22.11)</t>
  </si>
  <si>
    <t>117.5.1 / 2011-547 (6.22.12)</t>
  </si>
  <si>
    <t>117.8 / 2011-656 (8.3.11)</t>
  </si>
  <si>
    <t>117.8 / 4608(c)(2)</t>
  </si>
  <si>
    <t>23-15 / 2011-862 (10.12.11)</t>
  </si>
  <si>
    <t>114.3 / 2011-656 (8.3.11)</t>
  </si>
  <si>
    <t>121.6 / 2010-1016 (12.15.10)</t>
  </si>
  <si>
    <t>123.2 / 2010-1016 (12.15.10)</t>
  </si>
  <si>
    <t>123.4 / 2010-1016 (12.15.10)</t>
  </si>
  <si>
    <t>40-296 / 2012-522 (5.30.12)</t>
  </si>
  <si>
    <t>40-10.1(f)(3)</t>
  </si>
  <si>
    <t>47-139(b) / 2011-1086 (12.7.11)</t>
  </si>
  <si>
    <t>Director shall, from time to time, prepare and submit for approval by motion of the city council a schedule of fees
{2006-894, 8-30-2006}</t>
  </si>
  <si>
    <t>y</t>
  </si>
  <si>
    <t>Sequence Key</t>
  </si>
  <si>
    <t>Change</t>
  </si>
  <si>
    <t>Must be 3 decimal</t>
  </si>
  <si>
    <t>Keep 4 decimal</t>
  </si>
  <si>
    <t>***Will be $160 on 1/1/13</t>
  </si>
  <si>
    <t>Need 4 decimal</t>
  </si>
  <si>
    <t xml:space="preserve">  </t>
  </si>
  <si>
    <t>Change description</t>
  </si>
  <si>
    <t>New Construction Ground sign incremental charge for each additional foot over 14 ft (plus Base Charge)</t>
  </si>
  <si>
    <t xml:space="preserve">$46.25 (weekly)  </t>
  </si>
  <si>
    <t>Additional fee for issuance of certified copy of birth certificate.</t>
  </si>
  <si>
    <t>Additional fee for issuance of wallet-sized certification of birth.</t>
  </si>
  <si>
    <t>Additional fee for conducting a search for a certificate of birth.</t>
  </si>
  <si>
    <t xml:space="preserve">21-225(f); Tex. Health &amp; Safety Code </t>
  </si>
  <si>
    <r>
      <t xml:space="preserve">21-225(f) </t>
    </r>
    <r>
      <rPr>
        <sz val="8"/>
        <color rgb="FF0F7B19"/>
        <rFont val="Arial"/>
        <family val="2"/>
      </rPr>
      <t>; Tex. Health &amp; Safety Code § 191.0045(e)(2)</t>
    </r>
  </si>
  <si>
    <r>
      <t xml:space="preserve">21-225(f) </t>
    </r>
    <r>
      <rPr>
        <sz val="8"/>
        <color rgb="FF0F7B19"/>
        <rFont val="Arial"/>
        <family val="2"/>
      </rPr>
      <t>; Tex. Health &amp; Safety Code § 191.0045(e)(1)</t>
    </r>
  </si>
  <si>
    <r>
      <t xml:space="preserve">21-225(f) </t>
    </r>
    <r>
      <rPr>
        <sz val="8"/>
        <color rgb="FF0F7B19"/>
        <rFont val="Arial"/>
        <family val="2"/>
      </rPr>
      <t>; Tex. Health &amp; Safety Code § 191.0045(e)(3)</t>
    </r>
  </si>
  <si>
    <t>Lost or Stolen Property</t>
  </si>
  <si>
    <t>$17.17 per lot
&amp; $111.01 ea acre</t>
  </si>
  <si>
    <t>$31.70/hr.</t>
  </si>
  <si>
    <t>$264.31 - $317.18</t>
  </si>
  <si>
    <t>$5.28/newsrack</t>
  </si>
  <si>
    <t>$26.42/hr.</t>
  </si>
  <si>
    <t>$25.36/hr.</t>
  </si>
  <si>
    <t>$12.67/per half hr.</t>
  </si>
  <si>
    <t>$25.36/per hr.</t>
  </si>
  <si>
    <t>$21.13/per half hr.</t>
  </si>
  <si>
    <t>$42.28/per hr.</t>
  </si>
  <si>
    <t>$8.44/per half hr.</t>
  </si>
  <si>
    <t>$3.16/per half hr.</t>
  </si>
  <si>
    <t>$6.33/per hr.</t>
  </si>
  <si>
    <t>$12.67/hr.</t>
  </si>
  <si>
    <t>$8.44/hr.</t>
  </si>
  <si>
    <t>$4.21/hr.</t>
  </si>
  <si>
    <t>$10.56/hr.</t>
  </si>
  <si>
    <t>$6.33/hr.</t>
  </si>
  <si>
    <t>$2.10/hr.</t>
  </si>
  <si>
    <t>$21.13/hr.</t>
  </si>
  <si>
    <t>$16.90/hr.</t>
  </si>
  <si>
    <t>$30.65/hr.</t>
  </si>
  <si>
    <t>10.57% of Gate</t>
  </si>
  <si>
    <t>10.57% of Gross Revenue</t>
  </si>
  <si>
    <t>Fee As Jan 1, 2013</t>
  </si>
  <si>
    <t>CPI increase 1.024214%in format #.####</t>
  </si>
  <si>
    <t>Lost Library Item</t>
  </si>
  <si>
    <t xml:space="preserve">Civil overdue fees - per hour or portion therof. laptop use (in library only) - </t>
  </si>
  <si>
    <t>Patron Convenience Services</t>
  </si>
  <si>
    <t xml:space="preserve">Replacement processing fee, computer laptop </t>
  </si>
  <si>
    <t>Replacement  processing fee, per uncataloged item</t>
  </si>
  <si>
    <t>Replacement processing fee, per cataloged item</t>
  </si>
  <si>
    <t>Only 3 decimal points</t>
  </si>
  <si>
    <t>Only 4 decimal points</t>
  </si>
  <si>
    <t>False alarm fees are assessed on a false response call when the site is not permitted or the number of allowable calls for the permit term have been exceeded.</t>
  </si>
  <si>
    <t>Use of police driving track by private persons, per hour or portion thereof requested for local car clubs.</t>
  </si>
  <si>
    <t>Dealer - Vehicles, Parts, Accessories - Initial</t>
  </si>
  <si>
    <t>Wrecker Driver License Application (Private Property)</t>
  </si>
  <si>
    <t>Release of Liens Fee</t>
  </si>
  <si>
    <t>1-14</t>
  </si>
  <si>
    <t>An administrative fee of $25.00 shall be collected from the applicant at the time of application for any license, permit or service for which the fee is greater than $50.00 in addition to the fee set out in this Code.  In the case of a renewal for which no application is filed, the administrative fee shall nevertheless be collected prior to the granting of the renewal.  The administrative fee shall be in addition to the fee for the permit, license or other service.  The administrative fee shall be subject to the CPI-U Adjustment set out in section 1-13 of this Code.  This section shall not apply to fees that are subject to other administrative fee provisions or to other limitations or provisions in the Code or other applicable law.</t>
  </si>
  <si>
    <t>Ambulance Inspection Fee-Private (ambulance vehicle decal)</t>
  </si>
  <si>
    <t>Sign Code- Signs</t>
  </si>
  <si>
    <r>
      <t xml:space="preserve">Re-examination of Plans or Deferred Submittal of plans </t>
    </r>
    <r>
      <rPr>
        <sz val="11"/>
        <rFont val="Calibri"/>
        <family val="2"/>
        <scheme val="minor"/>
      </rPr>
      <t>($74.00, or 15% of the Permit Fee, whichever is greater)</t>
    </r>
  </si>
  <si>
    <t>Stationary Engineer's License renewal (If paid within 30 days of expiration)</t>
  </si>
  <si>
    <t>Stationary Engineer's License renewal (more than 30 days past expiration)</t>
  </si>
  <si>
    <t>Stationary Engineer's License renewal (each year/part year past expiration)</t>
  </si>
  <si>
    <t>Annual State License Notification Requirement / Renewal</t>
  </si>
  <si>
    <t>Keep 4 decimal points</t>
  </si>
  <si>
    <t>See City Secretary site and Texas Administrative Code</t>
  </si>
  <si>
    <t>02-98/99</t>
  </si>
  <si>
    <t>Jitney License</t>
  </si>
  <si>
    <t>Kingwood Community Center</t>
  </si>
  <si>
    <t xml:space="preserve">Auditorium - Full </t>
  </si>
  <si>
    <t>Auditorium - Full (each additional Hour or Fracation  Non- Profit)</t>
  </si>
  <si>
    <t>Auditorium  - Full (each additional Hour or Fraction Commercial)</t>
  </si>
  <si>
    <t>Auditorium - Half</t>
  </si>
  <si>
    <t>Auditorium - Half   (each additional Hour or Fracation  Non- Profit)</t>
  </si>
  <si>
    <t>Auditorium  - Half (each additional Hour or Fraction Commercial)</t>
  </si>
  <si>
    <t>Commercial Kitchen</t>
  </si>
  <si>
    <t>Commercial Kitchen  (each additional Hour or Fraction Commercial)</t>
  </si>
  <si>
    <t>Meeting Room (up to 30 people)</t>
  </si>
  <si>
    <t>Meeting Room (30+ persons)</t>
  </si>
  <si>
    <t>Meeting Room (30+ persons)  additional Hour or Fraction Commercial)</t>
  </si>
  <si>
    <t>Servery (3 hours)</t>
  </si>
  <si>
    <t>Servery (each additional Hour or Fracation  Non- Profit)</t>
  </si>
  <si>
    <t>Auditorium (Full) - Clean Up/Set-up</t>
  </si>
  <si>
    <t>Auditorium (Half) - Clean Up/Set-up</t>
  </si>
  <si>
    <t>Meeting Room - Clean Up/Set-up</t>
  </si>
  <si>
    <t>$1.59/per half hr.</t>
  </si>
  <si>
    <t>$3.19/per hr.</t>
  </si>
  <si>
    <t>$1.62/per half hr.</t>
  </si>
  <si>
    <t>$3.26/per hr.</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</si>
</sst>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7" formatCode="&quot;$&quot;#,##0.00_);\(&quot;$&quot;#,##0.00\)"/>
    <numFmt numFmtId="8" formatCode="&quot;$&quot;#,##0.00_);[Red]\(&quot;$&quot;#,##0.00\)"/>
    <numFmt numFmtId="44" formatCode="_(&quot;$&quot;* #,##0.00_);_(&quot;$&quot;* \(#,##0.00\);_(&quot;$&quot;* &quot;-&quot;??_);_(@_)"/>
    <numFmt numFmtId="43" formatCode="_(* #,##0.00_);_(* \(#,##0.00\);_(* &quot;-&quot;??_);_(@_)"/>
    <numFmt numFmtId="164" formatCode="&quot;$&quot;#,##0.00"/>
    <numFmt numFmtId="165" formatCode="#,##0.0000"/>
    <numFmt numFmtId="166" formatCode="0.00000"/>
    <numFmt numFmtId="167" formatCode="mmmm\ dd"/>
    <numFmt numFmtId="168" formatCode="0.0000"/>
    <numFmt numFmtId="169" formatCode="m/d/yy;@"/>
    <numFmt numFmtId="170" formatCode="&quot;$&quot;#,##0.000_);\(&quot;$&quot;#,##0.000\)"/>
    <numFmt numFmtId="171" formatCode="&quot;$&quot;#,##0.0000_);\(&quot;$&quot;#,##0.0000\)"/>
    <numFmt numFmtId="172" formatCode="&quot;$&quot;#,##0.0000"/>
    <numFmt numFmtId="173" formatCode="&quot;$&quot;#,##0.000"/>
    <numFmt numFmtId="174" formatCode="_(* #,##0.000_);_(* \(#,##0.000\);_(* &quot;-&quot;??_);_(@_)"/>
    <numFmt numFmtId="175" formatCode="mm/dd/yy;@"/>
  </numFmts>
  <fonts count="69" x14ac:knownFonts="1">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FF0000"/>
      <name val="Calibri"/>
      <family val="2"/>
      <scheme val="minor"/>
    </font>
    <font>
      <sz val="11"/>
      <color indexed="8"/>
      <name val="Calibri"/>
      <family val="2"/>
    </font>
    <font>
      <b/>
      <sz val="10"/>
      <name val="Calibri"/>
      <family val="2"/>
      <scheme val="minor"/>
    </font>
    <font>
      <b/>
      <sz val="12"/>
      <color rgb="FFFF0000"/>
      <name val="Calibri"/>
      <family val="2"/>
      <scheme val="minor"/>
    </font>
    <font>
      <b/>
      <sz val="10"/>
      <name val="Calibri"/>
      <family val="2"/>
    </font>
    <font>
      <sz val="10"/>
      <name val="Calibri"/>
      <family val="2"/>
      <scheme val="minor"/>
    </font>
    <font>
      <sz val="10"/>
      <name val="Calibri"/>
      <family val="2"/>
    </font>
    <font>
      <sz val="10"/>
      <color rgb="FFFF0000"/>
      <name val="Calibri"/>
      <family val="2"/>
      <scheme val="minor"/>
    </font>
    <font>
      <u/>
      <sz val="10"/>
      <name val="Calibri"/>
      <family val="2"/>
    </font>
    <font>
      <strike/>
      <sz val="10"/>
      <name val="Calibri"/>
      <family val="2"/>
      <scheme val="minor"/>
    </font>
    <font>
      <b/>
      <sz val="10"/>
      <color rgb="FFFF0000"/>
      <name val="Calibri"/>
      <family val="2"/>
      <scheme val="minor"/>
    </font>
    <font>
      <strike/>
      <sz val="10"/>
      <name val="Calibri"/>
      <family val="2"/>
    </font>
    <font>
      <sz val="10"/>
      <color rgb="FFFF0000"/>
      <name val="Calibri"/>
      <family val="2"/>
    </font>
    <font>
      <sz val="12"/>
      <color rgb="FFFF0000"/>
      <name val="Calibri"/>
      <family val="2"/>
      <scheme val="minor"/>
    </font>
    <font>
      <b/>
      <sz val="10"/>
      <color rgb="FFFF0000"/>
      <name val="Calibri"/>
      <family val="2"/>
    </font>
    <font>
      <sz val="10"/>
      <color theme="1"/>
      <name val="Calibri"/>
      <family val="2"/>
      <scheme val="minor"/>
    </font>
    <font>
      <sz val="6"/>
      <name val="Arial Narrow"/>
      <family val="2"/>
    </font>
    <font>
      <sz val="10"/>
      <color theme="1"/>
      <name val="Calibri"/>
      <family val="2"/>
    </font>
    <font>
      <strike/>
      <sz val="10"/>
      <color theme="1"/>
      <name val="Calibri"/>
      <family val="2"/>
      <scheme val="minor"/>
    </font>
    <font>
      <sz val="9"/>
      <name val="Calibri"/>
      <family val="2"/>
      <scheme val="minor"/>
    </font>
    <font>
      <sz val="6"/>
      <color theme="1"/>
      <name val="Arial Narrow"/>
      <family val="2"/>
    </font>
    <font>
      <b/>
      <sz val="10"/>
      <color theme="1"/>
      <name val="Calibri"/>
      <family val="2"/>
      <scheme val="minor"/>
    </font>
    <font>
      <sz val="9"/>
      <color theme="1"/>
      <name val="Arial Narrow"/>
      <family val="2"/>
    </font>
    <font>
      <b/>
      <sz val="10"/>
      <color theme="0"/>
      <name val="Calibri"/>
      <family val="2"/>
      <scheme val="minor"/>
    </font>
    <font>
      <strike/>
      <sz val="10"/>
      <color rgb="FFFF0000"/>
      <name val="Calibri"/>
      <family val="2"/>
      <scheme val="minor"/>
    </font>
    <font>
      <sz val="9"/>
      <name val="Arial Narrow"/>
      <family val="2"/>
    </font>
    <font>
      <sz val="8"/>
      <name val="Arial Narrow"/>
      <family val="2"/>
    </font>
    <font>
      <sz val="24"/>
      <name val="Calibri"/>
      <family val="2"/>
      <scheme val="minor"/>
    </font>
    <font>
      <b/>
      <sz val="12"/>
      <color rgb="FFFF0000"/>
      <name val="Calibri"/>
      <family val="2"/>
    </font>
    <font>
      <sz val="8"/>
      <color theme="0"/>
      <name val="Calibri"/>
      <family val="2"/>
      <scheme val="minor"/>
    </font>
    <font>
      <sz val="9"/>
      <color theme="1"/>
      <name val="Calibri"/>
      <family val="2"/>
      <scheme val="minor"/>
    </font>
    <font>
      <sz val="9"/>
      <color rgb="FFFF0000"/>
      <name val="Calibri"/>
      <family val="2"/>
      <scheme val="minor"/>
    </font>
    <font>
      <b/>
      <sz val="24"/>
      <name val="Calibri"/>
      <family val="2"/>
      <scheme val="minor"/>
    </font>
    <font>
      <b/>
      <sz val="14"/>
      <color theme="1"/>
      <name val="Calibri"/>
      <family val="2"/>
      <scheme val="minor"/>
    </font>
    <font>
      <sz val="11"/>
      <color theme="1"/>
      <name val="Calibri"/>
      <family val="2"/>
    </font>
    <font>
      <b/>
      <sz val="18"/>
      <name val="Calibri"/>
      <family val="2"/>
      <scheme val="minor"/>
    </font>
    <font>
      <sz val="8"/>
      <name val="Calibri"/>
      <family val="2"/>
      <scheme val="minor"/>
    </font>
    <font>
      <strike/>
      <sz val="6"/>
      <name val="Arial Narrow"/>
      <family val="2"/>
    </font>
    <font>
      <sz val="8"/>
      <name val="Calibri"/>
      <family val="2"/>
    </font>
    <font>
      <sz val="14"/>
      <color rgb="FFFF0000"/>
      <name val="Calibri"/>
      <family val="2"/>
      <scheme val="minor"/>
    </font>
    <font>
      <sz val="10"/>
      <color theme="0"/>
      <name val="Calibri"/>
      <family val="2"/>
      <scheme val="minor"/>
    </font>
    <font>
      <sz val="10"/>
      <color rgb="FF0000FF"/>
      <name val="Calibri"/>
      <family val="2"/>
      <scheme val="minor"/>
    </font>
    <font>
      <b/>
      <sz val="10"/>
      <color theme="1"/>
      <name val="Calibri"/>
      <family val="2"/>
    </font>
    <font>
      <sz val="10"/>
      <color indexed="8"/>
      <name val="Calibri"/>
      <family val="2"/>
    </font>
    <font>
      <sz val="9"/>
      <color indexed="10"/>
      <name val="Arial Narrow"/>
      <family val="2"/>
    </font>
    <font>
      <sz val="6"/>
      <color theme="0"/>
      <name val="Arial Narrow"/>
      <family val="2"/>
    </font>
    <font>
      <sz val="10"/>
      <name val="Arial Narrow"/>
      <family val="2"/>
    </font>
    <font>
      <b/>
      <sz val="9"/>
      <color rgb="FFFF0000"/>
      <name val="Calibri"/>
      <family val="2"/>
      <scheme val="minor"/>
    </font>
    <font>
      <sz val="9"/>
      <name val="Calibri"/>
      <family val="2"/>
    </font>
    <font>
      <b/>
      <sz val="12"/>
      <name val="Calibri"/>
      <family val="2"/>
      <scheme val="minor"/>
    </font>
    <font>
      <b/>
      <sz val="9"/>
      <color indexed="81"/>
      <name val="Tahoma"/>
      <family val="2"/>
    </font>
    <font>
      <sz val="9"/>
      <color indexed="81"/>
      <name val="Tahoma"/>
      <family val="2"/>
    </font>
    <font>
      <sz val="8"/>
      <color indexed="81"/>
      <name val="Tahoma"/>
      <family val="2"/>
    </font>
    <font>
      <b/>
      <sz val="11"/>
      <color indexed="81"/>
      <name val="Tahoma"/>
      <family val="2"/>
    </font>
    <font>
      <sz val="11"/>
      <color indexed="81"/>
      <name val="Tahoma"/>
      <family val="2"/>
    </font>
    <font>
      <sz val="11"/>
      <name val="Calibri"/>
      <family val="2"/>
    </font>
    <font>
      <sz val="11"/>
      <name val="Calibri"/>
      <family val="2"/>
      <scheme val="minor"/>
    </font>
    <font>
      <b/>
      <sz val="10"/>
      <color rgb="FF3333CC"/>
      <name val="Calibri"/>
      <family val="2"/>
      <scheme val="minor"/>
    </font>
    <font>
      <b/>
      <sz val="10"/>
      <color rgb="FF3333CC"/>
      <name val="Calibri"/>
      <family val="2"/>
    </font>
    <font>
      <b/>
      <strike/>
      <sz val="10"/>
      <color rgb="FF3333CC"/>
      <name val="Calibri"/>
      <family val="2"/>
      <scheme val="minor"/>
    </font>
    <font>
      <b/>
      <sz val="11"/>
      <color rgb="FF3333CC"/>
      <name val="Calibri"/>
      <family val="2"/>
    </font>
    <font>
      <sz val="8"/>
      <color rgb="FF0F7B19"/>
      <name val="Arial"/>
      <family val="2"/>
    </font>
    <font>
      <sz val="12"/>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CCFFFF"/>
        <bgColor indexed="64"/>
      </patternFill>
    </fill>
    <fill>
      <patternFill patternType="solid">
        <fgColor rgb="FFFFFFCC"/>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59999389629810485"/>
        <bgColor indexed="64"/>
      </patternFill>
    </fill>
  </fills>
  <borders count="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293">
    <xf numFmtId="0" fontId="0" fillId="0" borderId="0"/>
    <xf numFmtId="43" fontId="7" fillId="0" borderId="0" applyFont="0" applyFill="0" applyBorder="0" applyAlignment="0" applyProtection="0"/>
    <xf numFmtId="44" fontId="7" fillId="0" borderId="0" applyFont="0" applyFill="0" applyBorder="0" applyAlignment="0" applyProtection="0"/>
    <xf numFmtId="0" fontId="7" fillId="0" borderId="0"/>
    <xf numFmtId="44" fontId="7" fillId="0" borderId="0" applyFont="0" applyFill="0" applyBorder="0" applyAlignment="0" applyProtection="0"/>
    <xf numFmtId="0" fontId="7" fillId="0" borderId="0"/>
    <xf numFmtId="0" fontId="5" fillId="0" borderId="0"/>
    <xf numFmtId="43"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44" fontId="5" fillId="0" borderId="0" applyFont="0" applyFill="0" applyBorder="0" applyAlignment="0" applyProtection="0"/>
    <xf numFmtId="44" fontId="7"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7"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3" fillId="0" borderId="0"/>
    <xf numFmtId="0" fontId="7" fillId="0" borderId="0"/>
    <xf numFmtId="43" fontId="7" fillId="0" borderId="0" applyFont="0" applyFill="0" applyBorder="0" applyAlignment="0" applyProtection="0"/>
    <xf numFmtId="0" fontId="2" fillId="0" borderId="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cellStyleXfs>
  <cellXfs count="520">
    <xf numFmtId="0" fontId="0" fillId="0" borderId="0" xfId="0"/>
    <xf numFmtId="0" fontId="8" fillId="0" borderId="0" xfId="0" applyFont="1" applyFill="1" applyBorder="1" applyAlignment="1">
      <alignment horizontal="center" wrapText="1"/>
    </xf>
    <xf numFmtId="0" fontId="11" fillId="0" borderId="0" xfId="0" applyFont="1" applyFill="1" applyBorder="1" applyAlignment="1">
      <alignment horizontal="left" vertical="top" wrapText="1"/>
    </xf>
    <xf numFmtId="0" fontId="12" fillId="0" borderId="0" xfId="0" applyFont="1" applyFill="1" applyBorder="1" applyAlignment="1">
      <alignment horizontal="left" vertical="top" wrapText="1"/>
    </xf>
    <xf numFmtId="0" fontId="15" fillId="0" borderId="0" xfId="0" applyFont="1" applyFill="1" applyBorder="1" applyAlignment="1">
      <alignment horizontal="left" vertical="top" wrapText="1"/>
    </xf>
    <xf numFmtId="0" fontId="11" fillId="0" borderId="0" xfId="0" applyFont="1" applyFill="1" applyBorder="1" applyAlignment="1">
      <alignment horizontal="left" vertical="top"/>
    </xf>
    <xf numFmtId="0" fontId="11" fillId="0" borderId="0" xfId="3" applyFont="1" applyFill="1" applyBorder="1" applyAlignment="1">
      <alignment horizontal="left" vertical="top" wrapText="1"/>
    </xf>
    <xf numFmtId="0" fontId="18" fillId="4" borderId="0" xfId="0" applyFont="1" applyFill="1" applyBorder="1" applyAlignment="1">
      <alignment horizontal="left" vertical="top" wrapText="1"/>
    </xf>
    <xf numFmtId="0" fontId="18" fillId="0" borderId="0" xfId="0" applyFont="1" applyFill="1" applyBorder="1" applyAlignment="1">
      <alignment horizontal="left" vertical="top" wrapText="1"/>
    </xf>
    <xf numFmtId="0" fontId="22" fillId="0" borderId="0" xfId="0" applyFont="1" applyFill="1" applyBorder="1" applyAlignment="1">
      <alignment horizontal="left" vertical="top" wrapText="1"/>
    </xf>
    <xf numFmtId="164" fontId="11" fillId="0" borderId="0" xfId="0" applyNumberFormat="1" applyFont="1" applyFill="1" applyBorder="1" applyAlignment="1">
      <alignment horizontal="right" vertical="top" wrapText="1"/>
    </xf>
    <xf numFmtId="0" fontId="11" fillId="0" borderId="0" xfId="0" applyFont="1" applyFill="1" applyBorder="1" applyAlignment="1">
      <alignment horizontal="center" vertical="top" wrapText="1"/>
    </xf>
    <xf numFmtId="0" fontId="8" fillId="0" borderId="0" xfId="0" applyFont="1" applyFill="1" applyBorder="1" applyAlignment="1">
      <alignment horizontal="right" vertical="top" wrapText="1"/>
    </xf>
    <xf numFmtId="0" fontId="11" fillId="0" borderId="0" xfId="0" applyFont="1" applyFill="1" applyBorder="1" applyAlignment="1">
      <alignment horizontal="right" vertical="top" wrapText="1"/>
    </xf>
    <xf numFmtId="0" fontId="55" fillId="0" borderId="0" xfId="0" applyFont="1" applyFill="1" applyBorder="1" applyAlignment="1">
      <alignment horizontal="left" vertical="top" wrapText="1"/>
    </xf>
    <xf numFmtId="0" fontId="10" fillId="0" borderId="0" xfId="0" applyFont="1" applyFill="1" applyBorder="1" applyAlignment="1">
      <alignment horizontal="right" vertical="top" wrapText="1"/>
    </xf>
    <xf numFmtId="165" fontId="12" fillId="0" borderId="0" xfId="0" applyNumberFormat="1" applyFont="1" applyFill="1" applyBorder="1" applyAlignment="1">
      <alignment horizontal="right" vertical="top" wrapText="1"/>
    </xf>
    <xf numFmtId="0" fontId="12" fillId="0" borderId="0" xfId="0" applyFont="1" applyFill="1" applyBorder="1" applyAlignment="1">
      <alignment horizontal="right" vertical="top" wrapText="1"/>
    </xf>
    <xf numFmtId="10" fontId="12" fillId="0" borderId="0" xfId="0" applyNumberFormat="1" applyFont="1" applyFill="1" applyBorder="1" applyAlignment="1">
      <alignment horizontal="right" vertical="top" wrapText="1"/>
    </xf>
    <xf numFmtId="0" fontId="13" fillId="0" borderId="0" xfId="0" applyFont="1" applyFill="1" applyBorder="1" applyAlignment="1">
      <alignment horizontal="right" vertical="top" wrapText="1"/>
    </xf>
    <xf numFmtId="49" fontId="11" fillId="0" borderId="0" xfId="0" applyNumberFormat="1" applyFont="1" applyFill="1" applyBorder="1" applyAlignment="1">
      <alignment horizontal="left" vertical="top" wrapText="1"/>
    </xf>
    <xf numFmtId="16" fontId="11" fillId="0" borderId="0" xfId="0" applyNumberFormat="1" applyFont="1" applyFill="1" applyBorder="1" applyAlignment="1">
      <alignment horizontal="center" vertical="top" wrapText="1"/>
    </xf>
    <xf numFmtId="0" fontId="9" fillId="0" borderId="0" xfId="0" applyFont="1" applyFill="1" applyBorder="1" applyAlignment="1">
      <alignment horizontal="left" vertical="top" wrapText="1"/>
    </xf>
    <xf numFmtId="164" fontId="12" fillId="0" borderId="0" xfId="0" applyNumberFormat="1" applyFont="1" applyFill="1" applyBorder="1" applyAlignment="1">
      <alignment horizontal="right" vertical="top" wrapText="1"/>
    </xf>
    <xf numFmtId="0" fontId="11" fillId="0" borderId="0" xfId="0" applyFont="1" applyFill="1" applyBorder="1" applyAlignment="1" applyProtection="1">
      <alignment horizontal="left" vertical="top" wrapText="1"/>
      <protection locked="0"/>
    </xf>
    <xf numFmtId="0" fontId="9" fillId="0" borderId="0" xfId="0" applyNumberFormat="1" applyFont="1" applyFill="1" applyBorder="1" applyAlignment="1">
      <alignment horizontal="left" vertical="top" wrapText="1"/>
    </xf>
    <xf numFmtId="44" fontId="11" fillId="0" borderId="0" xfId="0" applyNumberFormat="1" applyFont="1" applyFill="1" applyBorder="1" applyAlignment="1">
      <alignment horizontal="right" vertical="top" wrapText="1"/>
    </xf>
    <xf numFmtId="0" fontId="11" fillId="0" borderId="0" xfId="0" applyFont="1" applyFill="1" applyBorder="1" applyAlignment="1" applyProtection="1">
      <alignment horizontal="left" vertical="top" wrapText="1"/>
    </xf>
    <xf numFmtId="49" fontId="11" fillId="0" borderId="0" xfId="0" applyNumberFormat="1" applyFont="1" applyFill="1" applyBorder="1" applyAlignment="1" applyProtection="1">
      <alignment horizontal="left" vertical="top" wrapText="1"/>
      <protection locked="0"/>
    </xf>
    <xf numFmtId="164" fontId="11" fillId="0" borderId="0" xfId="2" applyNumberFormat="1" applyFont="1" applyFill="1" applyBorder="1" applyAlignment="1" applyProtection="1">
      <alignment horizontal="right" vertical="top" wrapText="1"/>
      <protection locked="0"/>
    </xf>
    <xf numFmtId="49" fontId="11" fillId="0" borderId="0" xfId="0" applyNumberFormat="1" applyFont="1" applyFill="1" applyBorder="1" applyAlignment="1" applyProtection="1">
      <alignment horizontal="left" vertical="top" wrapText="1"/>
    </xf>
    <xf numFmtId="164" fontId="11" fillId="0" borderId="0" xfId="2" applyNumberFormat="1" applyFont="1" applyFill="1" applyBorder="1" applyAlignment="1" applyProtection="1">
      <alignment horizontal="right" vertical="top" wrapText="1"/>
    </xf>
    <xf numFmtId="44" fontId="11" fillId="0" borderId="0" xfId="2" applyNumberFormat="1" applyFont="1" applyFill="1" applyBorder="1" applyAlignment="1" applyProtection="1">
      <alignment horizontal="left" vertical="top" wrapText="1"/>
      <protection locked="0"/>
    </xf>
    <xf numFmtId="44" fontId="11" fillId="0" borderId="0" xfId="2" applyNumberFormat="1" applyFont="1" applyFill="1" applyBorder="1" applyAlignment="1" applyProtection="1">
      <alignment horizontal="center" vertical="top" wrapText="1"/>
      <protection locked="0"/>
    </xf>
    <xf numFmtId="0" fontId="11" fillId="0" borderId="0" xfId="3" applyFont="1" applyFill="1" applyBorder="1" applyAlignment="1" applyProtection="1">
      <alignment horizontal="left" vertical="top" wrapText="1"/>
    </xf>
    <xf numFmtId="0" fontId="11" fillId="0" borderId="0" xfId="3" applyFont="1" applyFill="1" applyBorder="1" applyAlignment="1" applyProtection="1">
      <alignment horizontal="left" vertical="top" wrapText="1"/>
      <protection locked="0"/>
    </xf>
    <xf numFmtId="49" fontId="11" fillId="0" borderId="0" xfId="3" applyNumberFormat="1" applyFont="1" applyFill="1" applyBorder="1" applyAlignment="1" applyProtection="1">
      <alignment horizontal="left" vertical="top" wrapText="1"/>
      <protection locked="0"/>
    </xf>
    <xf numFmtId="164" fontId="11" fillId="0" borderId="0" xfId="4" applyNumberFormat="1" applyFont="1" applyFill="1" applyBorder="1" applyAlignment="1" applyProtection="1">
      <alignment horizontal="right" vertical="top" wrapText="1"/>
      <protection locked="0"/>
    </xf>
    <xf numFmtId="0" fontId="11" fillId="0" borderId="0" xfId="3" applyNumberFormat="1" applyFont="1" applyFill="1" applyBorder="1" applyAlignment="1">
      <alignment horizontal="left" vertical="top" wrapText="1"/>
    </xf>
    <xf numFmtId="0" fontId="11" fillId="0" borderId="0" xfId="3" applyNumberFormat="1" applyFont="1" applyFill="1" applyBorder="1" applyAlignment="1">
      <alignment horizontal="center" vertical="top" wrapText="1"/>
    </xf>
    <xf numFmtId="0" fontId="11" fillId="0" borderId="0" xfId="3" applyFont="1" applyFill="1" applyBorder="1" applyAlignment="1">
      <alignment horizontal="center" vertical="top" wrapText="1"/>
    </xf>
    <xf numFmtId="0" fontId="8" fillId="0" borderId="0" xfId="3" applyFont="1" applyFill="1" applyBorder="1" applyAlignment="1">
      <alignment horizontal="right" vertical="top" wrapText="1"/>
    </xf>
    <xf numFmtId="0" fontId="11" fillId="0" borderId="0" xfId="3" applyFont="1" applyFill="1" applyBorder="1" applyAlignment="1">
      <alignment horizontal="right" vertical="top" wrapText="1"/>
    </xf>
    <xf numFmtId="0" fontId="9" fillId="0" borderId="0" xfId="3" applyFont="1" applyFill="1" applyBorder="1" applyAlignment="1">
      <alignment horizontal="left" vertical="top" wrapText="1"/>
    </xf>
    <xf numFmtId="164" fontId="11" fillId="0" borderId="0" xfId="2" applyNumberFormat="1" applyFont="1" applyFill="1" applyBorder="1" applyAlignment="1" applyProtection="1">
      <alignment horizontal="left" vertical="top" wrapText="1"/>
      <protection locked="0"/>
    </xf>
    <xf numFmtId="164" fontId="11" fillId="0" borderId="0" xfId="2" applyNumberFormat="1" applyFont="1" applyFill="1" applyBorder="1" applyAlignment="1">
      <alignment horizontal="right" vertical="top" wrapText="1"/>
    </xf>
    <xf numFmtId="0" fontId="12" fillId="0" borderId="0" xfId="0" applyFont="1" applyFill="1" applyBorder="1" applyAlignment="1">
      <alignment horizontal="right" vertical="top"/>
    </xf>
    <xf numFmtId="14" fontId="12" fillId="0" borderId="0" xfId="0" applyNumberFormat="1" applyFont="1" applyFill="1" applyBorder="1" applyAlignment="1">
      <alignment horizontal="right" vertical="top"/>
    </xf>
    <xf numFmtId="0" fontId="16" fillId="0" borderId="0" xfId="0" applyFont="1" applyFill="1" applyBorder="1" applyAlignment="1">
      <alignment horizontal="left" vertical="top" wrapText="1"/>
    </xf>
    <xf numFmtId="0" fontId="16" fillId="0" borderId="0" xfId="0" applyNumberFormat="1" applyFont="1" applyFill="1" applyBorder="1" applyAlignment="1">
      <alignment horizontal="left" vertical="top" wrapText="1"/>
    </xf>
    <xf numFmtId="166" fontId="12" fillId="0" borderId="0" xfId="0" applyNumberFormat="1" applyFont="1" applyFill="1" applyBorder="1" applyAlignment="1">
      <alignment horizontal="right" vertical="top" wrapText="1"/>
    </xf>
    <xf numFmtId="0" fontId="11" fillId="0" borderId="0" xfId="0" applyNumberFormat="1" applyFont="1" applyFill="1" applyBorder="1" applyAlignment="1">
      <alignment horizontal="right" vertical="top" wrapText="1"/>
    </xf>
    <xf numFmtId="0" fontId="11" fillId="0" borderId="0" xfId="0" applyNumberFormat="1" applyFont="1" applyFill="1" applyBorder="1" applyAlignment="1">
      <alignment horizontal="left" vertical="top" wrapText="1"/>
    </xf>
    <xf numFmtId="0" fontId="11" fillId="0" borderId="0" xfId="0" applyNumberFormat="1" applyFont="1" applyFill="1" applyBorder="1" applyAlignment="1">
      <alignment horizontal="center" vertical="top" wrapText="1"/>
    </xf>
    <xf numFmtId="167" fontId="11" fillId="0" borderId="0" xfId="0" applyNumberFormat="1" applyFont="1" applyFill="1" applyBorder="1" applyAlignment="1">
      <alignment horizontal="center" vertical="top" wrapText="1"/>
    </xf>
    <xf numFmtId="0" fontId="17" fillId="0" borderId="0" xfId="0" applyFont="1" applyFill="1" applyBorder="1" applyAlignment="1">
      <alignment horizontal="right" vertical="top" wrapText="1"/>
    </xf>
    <xf numFmtId="0" fontId="12" fillId="0" borderId="0" xfId="0" applyNumberFormat="1" applyFont="1" applyFill="1" applyBorder="1" applyAlignment="1">
      <alignment horizontal="left" vertical="top" wrapText="1"/>
    </xf>
    <xf numFmtId="0" fontId="12" fillId="0" borderId="0" xfId="0" applyFont="1" applyFill="1" applyBorder="1" applyAlignment="1" applyProtection="1">
      <alignment horizontal="left" vertical="top" wrapText="1"/>
      <protection locked="0"/>
    </xf>
    <xf numFmtId="164" fontId="11" fillId="0" borderId="0" xfId="0" quotePrefix="1" applyNumberFormat="1" applyFont="1" applyFill="1" applyBorder="1" applyAlignment="1">
      <alignment horizontal="right" vertical="top" wrapText="1"/>
    </xf>
    <xf numFmtId="44" fontId="11" fillId="0" borderId="0" xfId="2" applyNumberFormat="1" applyFont="1" applyFill="1" applyBorder="1" applyAlignment="1" applyProtection="1">
      <alignment horizontal="right" vertical="top" wrapText="1"/>
      <protection locked="0"/>
    </xf>
    <xf numFmtId="0" fontId="12" fillId="0" borderId="0" xfId="0" applyFont="1" applyFill="1" applyBorder="1" applyAlignment="1">
      <alignment horizontal="center" vertical="top" wrapText="1"/>
    </xf>
    <xf numFmtId="0" fontId="19" fillId="0" borderId="0" xfId="0" applyFont="1" applyFill="1" applyBorder="1" applyAlignment="1">
      <alignment horizontal="left" vertical="top" wrapText="1"/>
    </xf>
    <xf numFmtId="49" fontId="11" fillId="0" borderId="0" xfId="0" applyNumberFormat="1" applyFont="1" applyFill="1" applyBorder="1" applyAlignment="1" applyProtection="1">
      <alignment horizontal="center" vertical="top" wrapText="1"/>
      <protection locked="0"/>
    </xf>
    <xf numFmtId="44" fontId="11" fillId="0" borderId="0" xfId="2" applyFont="1" applyFill="1" applyBorder="1" applyAlignment="1">
      <alignment horizontal="right" vertical="top"/>
    </xf>
    <xf numFmtId="0" fontId="11" fillId="0" borderId="0" xfId="0" applyNumberFormat="1" applyFont="1" applyFill="1" applyBorder="1" applyAlignment="1" applyProtection="1">
      <alignment horizontal="left" vertical="top" wrapText="1"/>
      <protection locked="0"/>
    </xf>
    <xf numFmtId="0" fontId="11" fillId="0" borderId="0" xfId="0" applyNumberFormat="1" applyFont="1" applyFill="1" applyBorder="1" applyAlignment="1" applyProtection="1">
      <alignment horizontal="center" vertical="top" wrapText="1"/>
      <protection locked="0"/>
    </xf>
    <xf numFmtId="44" fontId="12" fillId="0" borderId="0" xfId="2" applyNumberFormat="1" applyFont="1" applyFill="1" applyBorder="1" applyAlignment="1" applyProtection="1">
      <alignment horizontal="right" vertical="top" wrapText="1"/>
      <protection locked="0"/>
    </xf>
    <xf numFmtId="0" fontId="12" fillId="0" borderId="0" xfId="0" applyFont="1" applyFill="1" applyBorder="1" applyAlignment="1" applyProtection="1">
      <alignment horizontal="left" vertical="top" wrapText="1"/>
    </xf>
    <xf numFmtId="8" fontId="12" fillId="0" borderId="0" xfId="2" applyNumberFormat="1" applyFont="1" applyFill="1" applyBorder="1" applyAlignment="1" applyProtection="1">
      <alignment horizontal="right" vertical="top" wrapText="1"/>
      <protection locked="0"/>
    </xf>
    <xf numFmtId="0" fontId="11" fillId="0" borderId="0" xfId="0" applyFont="1" applyFill="1" applyBorder="1" applyAlignment="1" applyProtection="1">
      <alignment horizontal="right" vertical="top" wrapText="1"/>
      <protection locked="0"/>
    </xf>
    <xf numFmtId="164" fontId="18" fillId="0" borderId="0" xfId="0" applyNumberFormat="1" applyFont="1" applyFill="1" applyBorder="1" applyAlignment="1">
      <alignment horizontal="right" wrapText="1"/>
    </xf>
    <xf numFmtId="0" fontId="11" fillId="0" borderId="0" xfId="0" applyFont="1" applyFill="1" applyBorder="1" applyAlignment="1" applyProtection="1">
      <alignment horizontal="center" vertical="top" wrapText="1"/>
      <protection locked="0"/>
    </xf>
    <xf numFmtId="164" fontId="11" fillId="0" borderId="0" xfId="0" applyNumberFormat="1" applyFont="1" applyFill="1" applyBorder="1" applyAlignment="1">
      <alignment horizontal="right" vertical="top"/>
    </xf>
    <xf numFmtId="8" fontId="11" fillId="0" borderId="0" xfId="0" applyNumberFormat="1" applyFont="1" applyFill="1" applyBorder="1" applyAlignment="1">
      <alignment horizontal="right" vertical="top" wrapText="1"/>
    </xf>
    <xf numFmtId="49" fontId="11" fillId="0" borderId="0" xfId="0" applyNumberFormat="1" applyFont="1" applyFill="1" applyBorder="1" applyAlignment="1">
      <alignment horizontal="center" vertical="top" wrapText="1"/>
    </xf>
    <xf numFmtId="44" fontId="11" fillId="0" borderId="0" xfId="2" quotePrefix="1" applyNumberFormat="1" applyFont="1" applyFill="1" applyBorder="1" applyAlignment="1" applyProtection="1">
      <alignment horizontal="right" vertical="top" wrapText="1"/>
      <protection locked="0"/>
    </xf>
    <xf numFmtId="164" fontId="11" fillId="3" borderId="0" xfId="2" applyNumberFormat="1" applyFont="1" applyFill="1" applyBorder="1" applyAlignment="1" applyProtection="1">
      <alignment horizontal="right" vertical="top" wrapText="1"/>
      <protection locked="0"/>
    </xf>
    <xf numFmtId="44" fontId="11" fillId="0" borderId="0" xfId="2" applyNumberFormat="1" applyFont="1" applyFill="1" applyBorder="1" applyAlignment="1" applyProtection="1">
      <alignment horizontal="right" vertical="top" wrapText="1"/>
    </xf>
    <xf numFmtId="0" fontId="0" fillId="0" borderId="0" xfId="0" applyBorder="1"/>
    <xf numFmtId="164" fontId="13" fillId="4" borderId="0" xfId="2" applyNumberFormat="1" applyFont="1" applyFill="1" applyBorder="1" applyAlignment="1" applyProtection="1">
      <alignment horizontal="right" vertical="top" wrapText="1"/>
      <protection locked="0"/>
    </xf>
    <xf numFmtId="0" fontId="13" fillId="4" borderId="0" xfId="0" applyFont="1" applyFill="1" applyBorder="1" applyAlignment="1">
      <alignment horizontal="right" vertical="top" wrapText="1"/>
    </xf>
    <xf numFmtId="165" fontId="18" fillId="4" borderId="0" xfId="0" applyNumberFormat="1" applyFont="1" applyFill="1" applyBorder="1" applyAlignment="1">
      <alignment horizontal="right" vertical="top" wrapText="1"/>
    </xf>
    <xf numFmtId="0" fontId="8" fillId="0" borderId="0" xfId="0" applyFont="1" applyFill="1" applyBorder="1" applyAlignment="1">
      <alignment horizontal="right" vertical="top"/>
    </xf>
    <xf numFmtId="168" fontId="12" fillId="0" borderId="0" xfId="0" applyNumberFormat="1" applyFont="1" applyFill="1" applyBorder="1" applyAlignment="1">
      <alignment horizontal="right" vertical="top" wrapText="1"/>
    </xf>
    <xf numFmtId="44" fontId="11" fillId="0" borderId="0" xfId="2" applyFont="1" applyFill="1" applyBorder="1" applyAlignment="1">
      <alignment horizontal="left" vertical="top" wrapText="1"/>
    </xf>
    <xf numFmtId="164" fontId="11" fillId="0" borderId="0" xfId="2" quotePrefix="1" applyNumberFormat="1" applyFont="1" applyFill="1" applyBorder="1" applyAlignment="1">
      <alignment horizontal="right" vertical="top" wrapText="1"/>
    </xf>
    <xf numFmtId="8" fontId="11" fillId="0" borderId="0" xfId="2" applyNumberFormat="1" applyFont="1" applyFill="1" applyBorder="1" applyAlignment="1" applyProtection="1">
      <alignment horizontal="right" vertical="top" wrapText="1"/>
      <protection locked="0"/>
    </xf>
    <xf numFmtId="164" fontId="10" fillId="0" borderId="0" xfId="0" applyNumberFormat="1" applyFont="1" applyFill="1" applyBorder="1" applyAlignment="1">
      <alignment horizontal="right" vertical="top" wrapText="1"/>
    </xf>
    <xf numFmtId="0" fontId="61" fillId="0" borderId="0" xfId="0" applyFont="1" applyFill="1" applyBorder="1"/>
    <xf numFmtId="0" fontId="11" fillId="0" borderId="0" xfId="3" applyFont="1" applyFill="1" applyBorder="1" applyAlignment="1" applyProtection="1">
      <alignment horizontal="left" vertical="center" wrapText="1"/>
      <protection locked="0"/>
    </xf>
    <xf numFmtId="0" fontId="11" fillId="0" borderId="0" xfId="3" applyFont="1" applyFill="1" applyBorder="1" applyAlignment="1">
      <alignment horizontal="center" vertical="center" wrapText="1"/>
    </xf>
    <xf numFmtId="0" fontId="21" fillId="0" borderId="0" xfId="3" applyFont="1" applyFill="1" applyBorder="1" applyAlignment="1" applyProtection="1">
      <alignment horizontal="left" vertical="center" wrapText="1"/>
      <protection locked="0"/>
    </xf>
    <xf numFmtId="49" fontId="11" fillId="0" borderId="0" xfId="3" applyNumberFormat="1" applyFont="1" applyFill="1" applyBorder="1" applyAlignment="1" applyProtection="1">
      <alignment horizontal="center" vertical="center" wrapText="1"/>
      <protection locked="0"/>
    </xf>
    <xf numFmtId="44" fontId="11" fillId="0" borderId="0" xfId="4" applyNumberFormat="1" applyFont="1" applyFill="1" applyBorder="1" applyAlignment="1" applyProtection="1">
      <alignment horizontal="center" vertical="center" wrapText="1"/>
      <protection locked="0"/>
    </xf>
    <xf numFmtId="164" fontId="11" fillId="0" borderId="0" xfId="4" applyNumberFormat="1" applyFont="1" applyFill="1" applyBorder="1" applyAlignment="1" applyProtection="1">
      <alignment horizontal="center" vertical="center" wrapText="1"/>
      <protection locked="0"/>
    </xf>
    <xf numFmtId="0" fontId="21" fillId="0" borderId="0" xfId="3" applyFont="1" applyFill="1" applyBorder="1" applyAlignment="1">
      <alignment horizontal="center" vertical="center" wrapText="1"/>
    </xf>
    <xf numFmtId="16" fontId="11" fillId="0" borderId="0" xfId="3" applyNumberFormat="1" applyFont="1" applyFill="1" applyBorder="1" applyAlignment="1">
      <alignment horizontal="center" vertical="center" wrapText="1"/>
    </xf>
    <xf numFmtId="0" fontId="22" fillId="0" borderId="0" xfId="3" applyFont="1" applyFill="1" applyBorder="1" applyAlignment="1">
      <alignment horizontal="left" vertical="center" wrapText="1"/>
    </xf>
    <xf numFmtId="0" fontId="8" fillId="0" borderId="0" xfId="3" applyFont="1" applyFill="1" applyBorder="1" applyAlignment="1">
      <alignment horizontal="center" vertical="center" wrapText="1"/>
    </xf>
    <xf numFmtId="0" fontId="16" fillId="0" borderId="0" xfId="3" applyFont="1" applyFill="1" applyBorder="1" applyAlignment="1">
      <alignment horizontal="center" vertical="center" wrapText="1"/>
    </xf>
    <xf numFmtId="165" fontId="12" fillId="0" borderId="0" xfId="0" applyNumberFormat="1" applyFont="1" applyFill="1" applyBorder="1" applyAlignment="1">
      <alignment horizontal="center" vertical="center" wrapText="1"/>
    </xf>
    <xf numFmtId="0" fontId="12" fillId="0" borderId="0" xfId="0" applyFont="1" applyFill="1" applyBorder="1" applyAlignment="1">
      <alignment horizontal="right" vertical="center" wrapText="1"/>
    </xf>
    <xf numFmtId="0" fontId="13" fillId="0" borderId="0" xfId="0" applyFont="1" applyFill="1" applyBorder="1" applyAlignment="1">
      <alignment horizontal="center" vertical="center" wrapText="1"/>
    </xf>
    <xf numFmtId="0" fontId="11" fillId="0" borderId="0" xfId="0" applyFont="1" applyFill="1" applyBorder="1" applyAlignment="1">
      <alignment horizontal="left" vertical="center" wrapText="1"/>
    </xf>
    <xf numFmtId="7" fontId="11" fillId="0" borderId="0" xfId="4" applyNumberFormat="1" applyFont="1" applyFill="1" applyBorder="1" applyAlignment="1" applyProtection="1">
      <alignment horizontal="center" vertical="center" wrapText="1"/>
      <protection locked="0"/>
    </xf>
    <xf numFmtId="0" fontId="21" fillId="0" borderId="0" xfId="3" applyFont="1" applyFill="1" applyBorder="1" applyAlignment="1">
      <alignment horizontal="left" vertical="center" wrapText="1"/>
    </xf>
    <xf numFmtId="0" fontId="11" fillId="0" borderId="0" xfId="3" quotePrefix="1" applyFont="1" applyFill="1" applyBorder="1" applyAlignment="1">
      <alignment horizontal="center" vertical="center"/>
    </xf>
    <xf numFmtId="7" fontId="11" fillId="0" borderId="0" xfId="3"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1" fillId="0" borderId="0" xfId="0" applyFont="1" applyFill="1" applyBorder="1" applyAlignment="1">
      <alignment horizontal="left" vertical="center" wrapText="1"/>
    </xf>
    <xf numFmtId="0" fontId="11" fillId="0" borderId="0" xfId="0" applyFont="1" applyFill="1" applyBorder="1" applyAlignment="1">
      <alignment horizontal="center" vertical="center"/>
    </xf>
    <xf numFmtId="0" fontId="11"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0" fontId="22" fillId="0" borderId="0" xfId="0" applyFont="1" applyFill="1" applyBorder="1" applyAlignment="1">
      <alignment horizontal="left" vertical="center" wrapText="1"/>
    </xf>
    <xf numFmtId="0" fontId="8" fillId="0" borderId="0" xfId="0" applyFont="1" applyFill="1" applyBorder="1" applyAlignment="1">
      <alignment horizontal="center" vertical="center"/>
    </xf>
    <xf numFmtId="164" fontId="17" fillId="0" borderId="0" xfId="0" applyNumberFormat="1" applyFont="1" applyFill="1" applyBorder="1" applyAlignment="1">
      <alignment horizontal="center" vertical="center" wrapText="1"/>
    </xf>
    <xf numFmtId="10" fontId="17" fillId="0" borderId="0" xfId="0" applyNumberFormat="1" applyFont="1" applyFill="1" applyBorder="1" applyAlignment="1">
      <alignment horizontal="center" vertical="center" wrapText="1"/>
    </xf>
    <xf numFmtId="0" fontId="17" fillId="0" borderId="0" xfId="0" applyFont="1" applyFill="1" applyBorder="1" applyAlignment="1">
      <alignment horizontal="right" vertical="center" wrapText="1"/>
    </xf>
    <xf numFmtId="0" fontId="22" fillId="0" borderId="0" xfId="0" applyFont="1" applyFill="1" applyBorder="1" applyAlignment="1">
      <alignment horizontal="left" vertical="center"/>
    </xf>
    <xf numFmtId="2" fontId="24" fillId="0" borderId="0" xfId="0" applyNumberFormat="1" applyFont="1" applyFill="1" applyBorder="1" applyAlignment="1">
      <alignment horizontal="center" vertical="center"/>
    </xf>
    <xf numFmtId="2" fontId="22" fillId="0" borderId="0" xfId="0" applyNumberFormat="1" applyFont="1" applyFill="1" applyBorder="1" applyAlignment="1">
      <alignment horizontal="left" vertical="center"/>
    </xf>
    <xf numFmtId="2" fontId="21" fillId="0" borderId="0" xfId="0" applyNumberFormat="1" applyFont="1" applyFill="1" applyBorder="1" applyAlignment="1">
      <alignment horizontal="center" vertical="center"/>
    </xf>
    <xf numFmtId="0" fontId="23" fillId="0" borderId="0" xfId="0" applyFont="1" applyFill="1" applyBorder="1" applyAlignment="1">
      <alignment horizontal="left" vertical="center" wrapText="1"/>
    </xf>
    <xf numFmtId="164" fontId="11" fillId="0" borderId="0" xfId="3" applyNumberFormat="1" applyFont="1" applyFill="1" applyBorder="1" applyAlignment="1">
      <alignment horizontal="center" vertical="center" wrapText="1"/>
    </xf>
    <xf numFmtId="49" fontId="11" fillId="0" borderId="0" xfId="3" applyNumberFormat="1" applyFont="1" applyFill="1" applyBorder="1" applyAlignment="1">
      <alignment horizontal="center" vertical="center" wrapText="1"/>
    </xf>
    <xf numFmtId="0" fontId="25" fillId="0" borderId="0" xfId="0" applyFont="1" applyFill="1" applyBorder="1" applyAlignment="1">
      <alignment horizontal="center" vertical="center" wrapText="1"/>
    </xf>
    <xf numFmtId="43" fontId="21" fillId="0" borderId="0" xfId="1" applyFont="1" applyFill="1" applyBorder="1" applyAlignment="1">
      <alignment horizontal="center" vertical="center"/>
    </xf>
    <xf numFmtId="0" fontId="26" fillId="0" borderId="0" xfId="0" applyFont="1" applyFill="1" applyBorder="1" applyAlignment="1">
      <alignment horizontal="left" vertical="center"/>
    </xf>
    <xf numFmtId="0" fontId="27" fillId="0" borderId="0" xfId="0" applyFont="1" applyFill="1" applyBorder="1" applyAlignment="1">
      <alignment horizontal="center" vertical="center"/>
    </xf>
    <xf numFmtId="0" fontId="28" fillId="0" borderId="0" xfId="0" applyFont="1" applyFill="1" applyBorder="1" applyAlignment="1">
      <alignment horizontal="center" vertical="center" wrapText="1"/>
    </xf>
    <xf numFmtId="0" fontId="29" fillId="0" borderId="0" xfId="0" applyFont="1" applyFill="1" applyBorder="1" applyAlignment="1">
      <alignment horizontal="left" vertical="center" wrapText="1"/>
    </xf>
    <xf numFmtId="164" fontId="12" fillId="0" borderId="0" xfId="0" applyNumberFormat="1" applyFont="1" applyFill="1" applyBorder="1" applyAlignment="1">
      <alignment horizontal="center" vertical="center" wrapText="1"/>
    </xf>
    <xf numFmtId="10" fontId="12" fillId="0" borderId="0" xfId="0" applyNumberFormat="1" applyFont="1" applyFill="1" applyBorder="1" applyAlignment="1">
      <alignment horizontal="center" vertical="center" wrapText="1"/>
    </xf>
    <xf numFmtId="0" fontId="31" fillId="0" borderId="0" xfId="0" applyFont="1" applyFill="1" applyBorder="1" applyAlignment="1">
      <alignment horizontal="center" vertical="center" wrapText="1"/>
    </xf>
    <xf numFmtId="0" fontId="12" fillId="0" borderId="0" xfId="0" applyFont="1" applyFill="1" applyBorder="1" applyAlignment="1">
      <alignment horizontal="left" vertical="center" wrapText="1"/>
    </xf>
    <xf numFmtId="0" fontId="32" fillId="0" borderId="0" xfId="0" applyFont="1" applyFill="1" applyBorder="1" applyAlignment="1">
      <alignment horizontal="center" vertical="center" wrapText="1"/>
    </xf>
    <xf numFmtId="0" fontId="33" fillId="0" borderId="0" xfId="0" applyFont="1" applyFill="1" applyBorder="1" applyAlignment="1">
      <alignment horizontal="center" vertical="top" wrapText="1"/>
    </xf>
    <xf numFmtId="0" fontId="24" fillId="0" borderId="0" xfId="0" applyFont="1" applyFill="1" applyBorder="1" applyAlignment="1">
      <alignment horizontal="center" vertical="center"/>
    </xf>
    <xf numFmtId="0" fontId="21" fillId="0" borderId="0" xfId="0" quotePrefix="1" applyFont="1" applyFill="1" applyBorder="1" applyAlignment="1">
      <alignment horizontal="center" vertical="center" wrapText="1"/>
    </xf>
    <xf numFmtId="164" fontId="11" fillId="0" borderId="0" xfId="0" applyNumberFormat="1" applyFont="1" applyFill="1" applyBorder="1" applyAlignment="1">
      <alignment horizontal="center" vertical="center" wrapText="1"/>
    </xf>
    <xf numFmtId="164" fontId="34" fillId="0" borderId="0" xfId="0" applyNumberFormat="1" applyFont="1" applyFill="1" applyBorder="1" applyAlignment="1">
      <alignment horizontal="center" vertical="center" wrapText="1"/>
    </xf>
    <xf numFmtId="0" fontId="36" fillId="0" borderId="0" xfId="0" applyFont="1" applyFill="1" applyBorder="1" applyAlignment="1">
      <alignment horizontal="center" vertical="center" wrapText="1"/>
    </xf>
    <xf numFmtId="0" fontId="0" fillId="0" borderId="0" xfId="0" applyFill="1" applyBorder="1"/>
    <xf numFmtId="0" fontId="40" fillId="0" borderId="0" xfId="0" applyFont="1" applyFill="1" applyBorder="1"/>
    <xf numFmtId="0" fontId="5" fillId="0" borderId="0" xfId="6" applyBorder="1"/>
    <xf numFmtId="0" fontId="15" fillId="0" borderId="0" xfId="0" applyFont="1" applyFill="1" applyBorder="1" applyAlignment="1">
      <alignment horizontal="center" vertical="center" wrapText="1"/>
    </xf>
    <xf numFmtId="49" fontId="11" fillId="0" borderId="0" xfId="0" applyNumberFormat="1" applyFont="1" applyFill="1" applyBorder="1" applyAlignment="1">
      <alignment horizontal="center" vertical="center" wrapText="1"/>
    </xf>
    <xf numFmtId="16" fontId="11" fillId="0" borderId="0" xfId="0" applyNumberFormat="1" applyFont="1" applyFill="1" applyBorder="1" applyAlignment="1">
      <alignment horizontal="center" vertical="center" wrapText="1"/>
    </xf>
    <xf numFmtId="0" fontId="8" fillId="0" borderId="0" xfId="0" applyFont="1" applyFill="1" applyBorder="1" applyAlignment="1">
      <alignment horizontal="center" vertical="center" wrapText="1"/>
    </xf>
    <xf numFmtId="0" fontId="18" fillId="0" borderId="0" xfId="0" applyFont="1" applyFill="1" applyBorder="1" applyAlignment="1">
      <alignment horizontal="right" vertical="center" wrapText="1"/>
    </xf>
    <xf numFmtId="0" fontId="11" fillId="0" borderId="0" xfId="0" applyFont="1" applyFill="1" applyBorder="1" applyAlignment="1" applyProtection="1">
      <alignment horizontal="left" vertical="center" wrapText="1"/>
    </xf>
    <xf numFmtId="0" fontId="21" fillId="0" borderId="0" xfId="0" applyFont="1" applyFill="1" applyBorder="1" applyAlignment="1" applyProtection="1">
      <alignment horizontal="left" vertical="center" wrapText="1"/>
      <protection locked="0"/>
    </xf>
    <xf numFmtId="49" fontId="11" fillId="0" borderId="0" xfId="0" applyNumberFormat="1" applyFont="1" applyFill="1" applyBorder="1" applyAlignment="1" applyProtection="1">
      <alignment horizontal="center" vertical="center" wrapText="1"/>
      <protection locked="0"/>
    </xf>
    <xf numFmtId="164" fontId="20" fillId="0" borderId="0" xfId="0" applyNumberFormat="1" applyFont="1" applyFill="1" applyBorder="1" applyAlignment="1">
      <alignment horizontal="center" vertical="center" wrapText="1"/>
    </xf>
    <xf numFmtId="164" fontId="13" fillId="5" borderId="0" xfId="0" applyNumberFormat="1" applyFont="1" applyFill="1" applyBorder="1" applyAlignment="1">
      <alignment horizontal="center" vertical="center" wrapText="1"/>
    </xf>
    <xf numFmtId="0" fontId="11" fillId="0" borderId="0" xfId="3" applyFont="1" applyFill="1" applyBorder="1" applyAlignment="1">
      <alignment horizontal="left" vertical="center" wrapText="1"/>
    </xf>
    <xf numFmtId="0" fontId="21" fillId="0" borderId="0" xfId="3" applyNumberFormat="1" applyFont="1" applyFill="1" applyBorder="1" applyAlignment="1">
      <alignment horizontal="center" vertical="center" wrapText="1"/>
    </xf>
    <xf numFmtId="0" fontId="11" fillId="0" borderId="0" xfId="0" applyFont="1" applyFill="1" applyBorder="1" applyAlignment="1" applyProtection="1">
      <alignment horizontal="center" vertical="center" wrapText="1"/>
      <protection locked="0"/>
    </xf>
    <xf numFmtId="0" fontId="21" fillId="0" borderId="0" xfId="0" applyFont="1" applyFill="1" applyBorder="1" applyAlignment="1" applyProtection="1">
      <alignment horizontal="center" vertical="center" wrapText="1"/>
      <protection locked="0"/>
    </xf>
    <xf numFmtId="0" fontId="42" fillId="0" borderId="0" xfId="0" applyFont="1" applyFill="1" applyBorder="1" applyAlignment="1">
      <alignment horizontal="left" vertical="top" wrapText="1"/>
    </xf>
    <xf numFmtId="0" fontId="27" fillId="0" borderId="0" xfId="0" applyFont="1" applyFill="1" applyBorder="1" applyAlignment="1">
      <alignment horizontal="center" vertical="center" wrapText="1"/>
    </xf>
    <xf numFmtId="0" fontId="24" fillId="0" borderId="0" xfId="0" applyFont="1" applyFill="1" applyBorder="1" applyAlignment="1" applyProtection="1">
      <alignment horizontal="center" vertical="center" wrapText="1"/>
      <protection locked="0"/>
    </xf>
    <xf numFmtId="16" fontId="15" fillId="0" borderId="0" xfId="0" applyNumberFormat="1" applyFont="1" applyFill="1" applyBorder="1" applyAlignment="1">
      <alignment horizontal="center" vertical="center" wrapText="1"/>
    </xf>
    <xf numFmtId="0" fontId="43" fillId="0" borderId="0" xfId="0" applyFont="1" applyFill="1" applyBorder="1" applyAlignment="1">
      <alignment horizontal="left" vertical="center" wrapText="1"/>
    </xf>
    <xf numFmtId="0" fontId="44" fillId="0" borderId="0" xfId="0" applyFont="1" applyFill="1" applyBorder="1" applyAlignment="1">
      <alignment horizontal="left" vertical="top" wrapText="1"/>
    </xf>
    <xf numFmtId="2" fontId="11" fillId="0" borderId="0" xfId="0" applyNumberFormat="1" applyFont="1" applyFill="1" applyBorder="1" applyAlignment="1">
      <alignment horizontal="center" vertical="center" wrapText="1"/>
    </xf>
    <xf numFmtId="44" fontId="11" fillId="0" borderId="0" xfId="3" applyNumberFormat="1" applyFont="1" applyFill="1" applyBorder="1" applyAlignment="1">
      <alignment horizontal="center" vertical="center" wrapText="1"/>
    </xf>
    <xf numFmtId="0" fontId="24" fillId="0" borderId="0" xfId="3" applyFont="1" applyFill="1" applyBorder="1" applyAlignment="1">
      <alignment horizontal="center" vertical="center" wrapText="1"/>
    </xf>
    <xf numFmtId="16" fontId="15" fillId="0" borderId="0" xfId="3" applyNumberFormat="1" applyFont="1" applyFill="1" applyBorder="1" applyAlignment="1">
      <alignment horizontal="center" vertical="center" wrapText="1"/>
    </xf>
    <xf numFmtId="0" fontId="43" fillId="0" borderId="0" xfId="3" applyFont="1" applyFill="1" applyBorder="1" applyAlignment="1">
      <alignment horizontal="left" vertical="center" wrapText="1"/>
    </xf>
    <xf numFmtId="8" fontId="12" fillId="0" borderId="0" xfId="0" applyNumberFormat="1" applyFont="1" applyFill="1" applyBorder="1" applyAlignment="1">
      <alignment horizontal="right" vertical="center" wrapText="1"/>
    </xf>
    <xf numFmtId="0" fontId="11" fillId="0" borderId="0" xfId="0" applyNumberFormat="1" applyFont="1" applyFill="1" applyBorder="1" applyAlignment="1">
      <alignment horizontal="center" vertical="center" wrapText="1"/>
    </xf>
    <xf numFmtId="0" fontId="11" fillId="0" borderId="0" xfId="0" applyFont="1" applyFill="1" applyBorder="1" applyAlignment="1" applyProtection="1">
      <alignment horizontal="left" vertical="center" wrapText="1"/>
      <protection locked="0"/>
    </xf>
    <xf numFmtId="0" fontId="46" fillId="0" borderId="0" xfId="0" applyFont="1" applyFill="1" applyBorder="1" applyAlignment="1">
      <alignment horizontal="center" vertical="center" wrapText="1"/>
    </xf>
    <xf numFmtId="14" fontId="13" fillId="0" borderId="0" xfId="3" applyNumberFormat="1" applyFont="1" applyFill="1" applyBorder="1" applyAlignment="1">
      <alignment horizontal="center" vertical="center" wrapText="1"/>
    </xf>
    <xf numFmtId="0" fontId="11" fillId="0" borderId="0" xfId="3" applyFont="1" applyFill="1" applyBorder="1" applyAlignment="1" applyProtection="1">
      <alignment horizontal="left" vertical="center" wrapText="1"/>
    </xf>
    <xf numFmtId="0" fontId="11" fillId="0" borderId="0" xfId="3" applyNumberFormat="1" applyFont="1" applyFill="1" applyBorder="1" applyAlignment="1">
      <alignment horizontal="center" vertical="center" wrapText="1"/>
    </xf>
    <xf numFmtId="164" fontId="13" fillId="0" borderId="0" xfId="4" applyNumberFormat="1" applyFont="1" applyFill="1" applyBorder="1" applyAlignment="1" applyProtection="1">
      <alignment horizontal="center" vertical="center" wrapText="1"/>
      <protection locked="0"/>
    </xf>
    <xf numFmtId="10" fontId="10" fillId="0" borderId="0" xfId="0" applyNumberFormat="1" applyFont="1" applyFill="1" applyBorder="1" applyAlignment="1">
      <alignment horizontal="center" vertical="center" wrapText="1"/>
    </xf>
    <xf numFmtId="164" fontId="13" fillId="0" borderId="0" xfId="3" applyNumberFormat="1" applyFont="1" applyFill="1" applyBorder="1" applyAlignment="1">
      <alignment horizontal="center" vertical="center" wrapText="1"/>
    </xf>
    <xf numFmtId="0" fontId="49" fillId="0" borderId="0" xfId="0" applyFont="1" applyFill="1" applyBorder="1" applyAlignment="1">
      <alignment horizontal="center" vertical="center"/>
    </xf>
    <xf numFmtId="0" fontId="22" fillId="0" borderId="0" xfId="3" applyFont="1" applyFill="1" applyBorder="1" applyAlignment="1">
      <alignment vertical="center" wrapText="1"/>
    </xf>
    <xf numFmtId="0" fontId="12" fillId="0" borderId="0" xfId="0" applyFont="1" applyFill="1" applyBorder="1" applyAlignment="1">
      <alignment horizontal="center" vertical="center" wrapText="1"/>
    </xf>
    <xf numFmtId="0" fontId="31" fillId="0" borderId="0" xfId="3" applyNumberFormat="1" applyFont="1" applyFill="1" applyBorder="1" applyAlignment="1">
      <alignment horizontal="center" vertical="center" wrapText="1"/>
    </xf>
    <xf numFmtId="0" fontId="21" fillId="0" borderId="0" xfId="3" applyNumberFormat="1" applyFont="1" applyFill="1" applyBorder="1" applyAlignment="1">
      <alignment horizontal="left" vertical="center" wrapText="1"/>
    </xf>
    <xf numFmtId="0" fontId="22" fillId="0" borderId="0" xfId="3" applyFont="1" applyFill="1" applyBorder="1" applyAlignment="1">
      <alignment horizontal="center" vertical="center" wrapText="1"/>
    </xf>
    <xf numFmtId="0" fontId="49" fillId="0" borderId="0" xfId="0" applyFont="1" applyFill="1" applyBorder="1" applyAlignment="1">
      <alignment vertical="center"/>
    </xf>
    <xf numFmtId="0" fontId="26" fillId="0" borderId="0" xfId="3" applyFont="1" applyFill="1" applyBorder="1" applyAlignment="1">
      <alignment vertical="center" wrapText="1"/>
    </xf>
    <xf numFmtId="0" fontId="27" fillId="0" borderId="0" xfId="3" applyFont="1" applyFill="1" applyBorder="1" applyAlignment="1">
      <alignment horizontal="center" vertical="center" wrapText="1"/>
    </xf>
    <xf numFmtId="7" fontId="12" fillId="0" borderId="0" xfId="0" applyNumberFormat="1" applyFont="1" applyFill="1" applyBorder="1" applyAlignment="1">
      <alignment horizontal="center" vertical="center" wrapText="1"/>
    </xf>
    <xf numFmtId="0" fontId="18" fillId="0" borderId="0" xfId="0" applyFont="1" applyFill="1" applyBorder="1" applyAlignment="1">
      <alignment horizontal="center" vertical="center" wrapText="1"/>
    </xf>
    <xf numFmtId="0" fontId="23" fillId="0" borderId="0" xfId="0" applyFont="1" applyFill="1" applyBorder="1" applyAlignment="1">
      <alignment vertical="center" wrapText="1"/>
    </xf>
    <xf numFmtId="0" fontId="17" fillId="0" borderId="0" xfId="0" applyFont="1" applyFill="1" applyBorder="1" applyAlignment="1">
      <alignment horizontal="center" vertical="center" wrapText="1"/>
    </xf>
    <xf numFmtId="0" fontId="46" fillId="0" borderId="0" xfId="3" applyFont="1" applyFill="1" applyBorder="1" applyAlignment="1">
      <alignment horizontal="center" vertical="center" wrapText="1"/>
    </xf>
    <xf numFmtId="0" fontId="51" fillId="0" borderId="0" xfId="3" applyFont="1" applyFill="1" applyBorder="1" applyAlignment="1">
      <alignment horizontal="left" vertical="center" wrapText="1"/>
    </xf>
    <xf numFmtId="0" fontId="23" fillId="0" borderId="0" xfId="0" applyFont="1" applyFill="1" applyBorder="1" applyAlignment="1">
      <alignment horizontal="center" vertical="center"/>
    </xf>
    <xf numFmtId="44" fontId="12" fillId="0" borderId="0" xfId="3" applyNumberFormat="1" applyFont="1" applyFill="1" applyBorder="1" applyAlignment="1">
      <alignment horizontal="center" vertical="center" wrapText="1"/>
    </xf>
    <xf numFmtId="165" fontId="52" fillId="0" borderId="0" xfId="0" applyNumberFormat="1" applyFont="1" applyFill="1" applyBorder="1" applyAlignment="1">
      <alignment horizontal="center" vertical="center" wrapText="1"/>
    </xf>
    <xf numFmtId="164" fontId="52" fillId="0" borderId="0" xfId="0" applyNumberFormat="1" applyFont="1" applyFill="1" applyBorder="1" applyAlignment="1">
      <alignment horizontal="center" vertical="center" wrapText="1"/>
    </xf>
    <xf numFmtId="10" fontId="52" fillId="0" borderId="0" xfId="0" applyNumberFormat="1" applyFont="1" applyFill="1" applyBorder="1" applyAlignment="1">
      <alignment horizontal="center" vertical="center" wrapText="1"/>
    </xf>
    <xf numFmtId="0" fontId="22" fillId="0" borderId="0" xfId="3" applyNumberFormat="1" applyFont="1" applyFill="1" applyBorder="1" applyAlignment="1">
      <alignment horizontal="center" vertical="center" wrapText="1"/>
    </xf>
    <xf numFmtId="0" fontId="27" fillId="0" borderId="0" xfId="3" applyNumberFormat="1" applyFont="1" applyFill="1" applyBorder="1" applyAlignment="1">
      <alignment horizontal="center" vertical="center" wrapText="1"/>
    </xf>
    <xf numFmtId="0" fontId="32" fillId="0" borderId="0" xfId="3" applyFont="1" applyFill="1" applyBorder="1" applyAlignment="1">
      <alignment horizontal="center" vertical="center" wrapText="1"/>
    </xf>
    <xf numFmtId="0" fontId="42" fillId="0" borderId="0" xfId="3" applyFont="1" applyFill="1" applyBorder="1" applyAlignment="1">
      <alignment horizontal="center" vertical="center" wrapText="1"/>
    </xf>
    <xf numFmtId="0" fontId="22" fillId="0" borderId="0" xfId="3" applyNumberFormat="1" applyFont="1" applyFill="1" applyBorder="1" applyAlignment="1">
      <alignment horizontal="left" vertical="center" wrapText="1"/>
    </xf>
    <xf numFmtId="0" fontId="25" fillId="0" borderId="0" xfId="3" applyFont="1" applyFill="1" applyBorder="1" applyAlignment="1">
      <alignment horizontal="left" vertical="center" wrapText="1"/>
    </xf>
    <xf numFmtId="0" fontId="36" fillId="0" borderId="0" xfId="3" applyFont="1" applyFill="1" applyBorder="1" applyAlignment="1">
      <alignment horizontal="left" vertical="top" wrapText="1"/>
    </xf>
    <xf numFmtId="0" fontId="25" fillId="0" borderId="0" xfId="3" applyFont="1" applyFill="1" applyBorder="1" applyAlignment="1">
      <alignment horizontal="center" vertical="center" wrapText="1"/>
    </xf>
    <xf numFmtId="0" fontId="25" fillId="0" borderId="0" xfId="3" applyNumberFormat="1" applyFont="1" applyFill="1" applyBorder="1" applyAlignment="1">
      <alignment horizontal="center" vertical="center" wrapText="1"/>
    </xf>
    <xf numFmtId="0" fontId="36" fillId="0" borderId="0" xfId="3" applyNumberFormat="1" applyFont="1" applyFill="1" applyBorder="1" applyAlignment="1">
      <alignment horizontal="center" vertical="top" wrapText="1"/>
    </xf>
    <xf numFmtId="16" fontId="25" fillId="0" borderId="0" xfId="3" applyNumberFormat="1" applyFont="1" applyFill="1" applyBorder="1" applyAlignment="1">
      <alignment horizontal="center" vertical="top" wrapText="1"/>
    </xf>
    <xf numFmtId="0" fontId="22" fillId="0" borderId="0" xfId="3" applyFont="1" applyFill="1" applyBorder="1" applyAlignment="1">
      <alignment horizontal="left" vertical="top" wrapText="1"/>
    </xf>
    <xf numFmtId="0" fontId="54" fillId="0" borderId="0" xfId="0" applyFont="1" applyFill="1" applyBorder="1" applyAlignment="1">
      <alignment horizontal="right" vertical="top" wrapText="1"/>
    </xf>
    <xf numFmtId="0" fontId="25" fillId="0" borderId="0" xfId="0" applyFont="1" applyFill="1" applyBorder="1" applyAlignment="1">
      <alignment horizontal="left" vertical="center" wrapText="1"/>
    </xf>
    <xf numFmtId="0" fontId="36" fillId="0" borderId="0" xfId="3" applyFont="1" applyFill="1" applyBorder="1" applyAlignment="1">
      <alignment horizontal="left" vertical="center" wrapText="1"/>
    </xf>
    <xf numFmtId="43" fontId="11" fillId="0" borderId="0" xfId="1" applyFont="1" applyFill="1" applyBorder="1" applyAlignment="1">
      <alignment horizontal="right" vertical="top" wrapText="1"/>
    </xf>
    <xf numFmtId="43" fontId="12" fillId="0" borderId="0" xfId="1" applyFont="1" applyFill="1" applyBorder="1" applyAlignment="1">
      <alignment horizontal="right" vertical="top" wrapText="1"/>
    </xf>
    <xf numFmtId="43" fontId="15" fillId="0" borderId="0" xfId="1" applyFont="1" applyFill="1" applyBorder="1" applyAlignment="1">
      <alignment horizontal="right" vertical="top" wrapText="1"/>
    </xf>
    <xf numFmtId="43" fontId="0" fillId="0" borderId="0" xfId="1" applyFont="1" applyBorder="1" applyAlignment="1">
      <alignment horizontal="right" vertical="top"/>
    </xf>
    <xf numFmtId="43" fontId="8" fillId="0" borderId="0" xfId="1" applyFont="1" applyFill="1" applyBorder="1" applyAlignment="1">
      <alignment horizontal="right" wrapText="1"/>
    </xf>
    <xf numFmtId="43" fontId="11" fillId="0" borderId="0" xfId="1" applyFont="1" applyFill="1" applyBorder="1" applyAlignment="1">
      <alignment horizontal="right" vertical="top"/>
    </xf>
    <xf numFmtId="164" fontId="11" fillId="0" borderId="0" xfId="3" applyNumberFormat="1" applyFont="1" applyFill="1" applyBorder="1" applyAlignment="1">
      <alignment horizontal="right" vertical="top" wrapText="1"/>
    </xf>
    <xf numFmtId="43" fontId="15" fillId="0" borderId="0" xfId="1" applyFont="1" applyFill="1" applyBorder="1" applyAlignment="1">
      <alignment horizontal="right" vertical="top"/>
    </xf>
    <xf numFmtId="8" fontId="15" fillId="0" borderId="0" xfId="0" applyNumberFormat="1" applyFont="1" applyFill="1" applyBorder="1" applyAlignment="1">
      <alignment horizontal="right" vertical="top" wrapText="1"/>
    </xf>
    <xf numFmtId="43" fontId="35" fillId="0" borderId="0" xfId="1" applyFont="1" applyFill="1" applyBorder="1" applyAlignment="1">
      <alignment horizontal="right" vertical="top" wrapText="1"/>
    </xf>
    <xf numFmtId="43" fontId="37" fillId="0" borderId="0" xfId="1" applyFont="1" applyFill="1" applyBorder="1" applyAlignment="1">
      <alignment horizontal="right" vertical="top" wrapText="1"/>
    </xf>
    <xf numFmtId="0" fontId="0" fillId="0" borderId="0" xfId="0" applyFill="1" applyBorder="1" applyAlignment="1">
      <alignment horizontal="right" vertical="top"/>
    </xf>
    <xf numFmtId="169" fontId="16" fillId="0" borderId="0" xfId="3" applyNumberFormat="1" applyFont="1" applyFill="1" applyBorder="1" applyAlignment="1">
      <alignment horizontal="right" vertical="top" wrapText="1"/>
    </xf>
    <xf numFmtId="7" fontId="13" fillId="0" borderId="0" xfId="3" applyNumberFormat="1" applyFont="1" applyFill="1" applyBorder="1" applyAlignment="1">
      <alignment horizontal="right" vertical="top" wrapText="1"/>
    </xf>
    <xf numFmtId="164" fontId="15" fillId="0" borderId="0" xfId="3" applyNumberFormat="1" applyFont="1" applyFill="1" applyBorder="1" applyAlignment="1">
      <alignment horizontal="right" vertical="top" wrapText="1"/>
    </xf>
    <xf numFmtId="164" fontId="13" fillId="0" borderId="0" xfId="3" applyNumberFormat="1" applyFont="1" applyFill="1" applyBorder="1" applyAlignment="1">
      <alignment horizontal="right" vertical="top" wrapText="1"/>
    </xf>
    <xf numFmtId="172" fontId="13" fillId="0" borderId="0" xfId="3" applyNumberFormat="1" applyFont="1" applyFill="1" applyBorder="1" applyAlignment="1">
      <alignment horizontal="right" vertical="top" wrapText="1"/>
    </xf>
    <xf numFmtId="173" fontId="13" fillId="0" borderId="0" xfId="3" applyNumberFormat="1" applyFont="1" applyFill="1" applyBorder="1" applyAlignment="1">
      <alignment horizontal="right" vertical="top" wrapText="1"/>
    </xf>
    <xf numFmtId="0" fontId="11" fillId="0" borderId="0" xfId="3" applyNumberFormat="1" applyFont="1" applyFill="1" applyBorder="1" applyAlignment="1">
      <alignment horizontal="right" vertical="top" wrapText="1"/>
    </xf>
    <xf numFmtId="172" fontId="13" fillId="0" borderId="0" xfId="3" applyNumberFormat="1" applyFont="1" applyFill="1" applyBorder="1" applyAlignment="1">
      <alignment horizontal="right" vertical="top"/>
    </xf>
    <xf numFmtId="164" fontId="25" fillId="0" borderId="0" xfId="3" applyNumberFormat="1" applyFont="1" applyFill="1" applyBorder="1" applyAlignment="1">
      <alignment horizontal="right" vertical="top" wrapText="1"/>
    </xf>
    <xf numFmtId="0" fontId="11" fillId="0" borderId="0" xfId="0" quotePrefix="1" applyFont="1" applyFill="1" applyBorder="1" applyAlignment="1">
      <alignment horizontal="center" vertical="center" wrapText="1"/>
    </xf>
    <xf numFmtId="0" fontId="25" fillId="0" borderId="0" xfId="3" quotePrefix="1" applyNumberFormat="1" applyFont="1" applyFill="1" applyBorder="1" applyAlignment="1">
      <alignment horizontal="center" vertical="center" wrapText="1"/>
    </xf>
    <xf numFmtId="0" fontId="11" fillId="0" borderId="0" xfId="5" applyFont="1" applyFill="1" applyBorder="1" applyAlignment="1">
      <alignment horizontal="left" vertical="center" wrapText="1"/>
    </xf>
    <xf numFmtId="0" fontId="62" fillId="0" borderId="0" xfId="6" applyFont="1" applyFill="1" applyBorder="1" applyAlignment="1">
      <alignment horizontal="right" vertical="top"/>
    </xf>
    <xf numFmtId="0" fontId="8" fillId="0" borderId="0" xfId="5" applyFont="1" applyFill="1" applyBorder="1" applyAlignment="1">
      <alignment horizontal="center" vertical="center"/>
    </xf>
    <xf numFmtId="0" fontId="62" fillId="0" borderId="0" xfId="6" applyFont="1" applyBorder="1"/>
    <xf numFmtId="175" fontId="12" fillId="0" borderId="0" xfId="0" applyNumberFormat="1" applyFont="1" applyFill="1" applyBorder="1" applyAlignment="1">
      <alignment horizontal="right" vertical="top"/>
    </xf>
    <xf numFmtId="16" fontId="11" fillId="0" borderId="0" xfId="3" applyNumberFormat="1" applyFont="1" applyFill="1" applyBorder="1" applyAlignment="1">
      <alignment horizontal="right" vertical="top" wrapText="1"/>
    </xf>
    <xf numFmtId="0" fontId="8" fillId="0" borderId="1" xfId="0" applyFont="1" applyFill="1" applyBorder="1" applyAlignment="1" applyProtection="1">
      <alignment horizontal="center" wrapText="1"/>
    </xf>
    <xf numFmtId="49" fontId="8" fillId="0" borderId="1" xfId="0" applyNumberFormat="1" applyFont="1" applyFill="1" applyBorder="1" applyAlignment="1" applyProtection="1">
      <alignment horizontal="center" wrapText="1"/>
    </xf>
    <xf numFmtId="164" fontId="8" fillId="0" borderId="1" xfId="2" applyNumberFormat="1" applyFont="1" applyFill="1" applyBorder="1" applyAlignment="1" applyProtection="1">
      <alignment horizontal="center" wrapText="1"/>
    </xf>
    <xf numFmtId="0" fontId="8" fillId="0" borderId="1" xfId="0" applyFont="1" applyFill="1" applyBorder="1" applyAlignment="1">
      <alignment horizontal="center" wrapText="1"/>
    </xf>
    <xf numFmtId="0" fontId="8" fillId="0" borderId="1" xfId="0" applyFont="1" applyFill="1" applyBorder="1" applyAlignment="1">
      <alignment horizontal="left" vertical="top" wrapText="1"/>
    </xf>
    <xf numFmtId="0" fontId="8" fillId="0" borderId="1" xfId="0" applyFont="1" applyFill="1" applyBorder="1" applyAlignment="1">
      <alignment horizontal="left" wrapText="1"/>
    </xf>
    <xf numFmtId="0" fontId="55" fillId="0" borderId="1" xfId="0" applyFont="1" applyFill="1" applyBorder="1" applyAlignment="1">
      <alignment horizontal="center" wrapText="1"/>
    </xf>
    <xf numFmtId="165" fontId="10" fillId="0" borderId="1" xfId="0" applyNumberFormat="1" applyFont="1" applyFill="1" applyBorder="1" applyAlignment="1">
      <alignment horizontal="center" wrapText="1"/>
    </xf>
    <xf numFmtId="0" fontId="10" fillId="0" borderId="1" xfId="0" applyFont="1" applyFill="1" applyBorder="1" applyAlignment="1">
      <alignment horizontal="center" wrapText="1"/>
    </xf>
    <xf numFmtId="10" fontId="10" fillId="0" borderId="1" xfId="0" applyNumberFormat="1" applyFont="1" applyFill="1" applyBorder="1" applyAlignment="1">
      <alignment horizontal="center" wrapText="1"/>
    </xf>
    <xf numFmtId="0" fontId="9" fillId="0" borderId="1" xfId="0" applyFont="1" applyFill="1" applyBorder="1" applyAlignment="1">
      <alignment horizontal="center" wrapText="1"/>
    </xf>
    <xf numFmtId="43" fontId="63" fillId="6" borderId="0" xfId="1" applyFont="1" applyFill="1" applyBorder="1" applyAlignment="1">
      <alignment horizontal="right" vertical="top" wrapText="1"/>
    </xf>
    <xf numFmtId="43" fontId="64" fillId="6" borderId="0" xfId="1" applyFont="1" applyFill="1" applyBorder="1" applyAlignment="1">
      <alignment horizontal="right" vertical="top" wrapText="1"/>
    </xf>
    <xf numFmtId="43" fontId="65" fillId="6" borderId="0" xfId="1" applyFont="1" applyFill="1" applyBorder="1" applyAlignment="1">
      <alignment horizontal="right" vertical="top" wrapText="1"/>
    </xf>
    <xf numFmtId="43" fontId="63" fillId="6" borderId="1" xfId="1" applyFont="1" applyFill="1" applyBorder="1" applyAlignment="1">
      <alignment horizontal="right" wrapText="1"/>
    </xf>
    <xf numFmtId="43" fontId="66" fillId="6" borderId="0" xfId="1" applyFont="1" applyFill="1" applyBorder="1" applyAlignment="1">
      <alignment horizontal="right" vertical="center"/>
    </xf>
    <xf numFmtId="174" fontId="66" fillId="6" borderId="0" xfId="1" applyNumberFormat="1" applyFont="1" applyFill="1" applyBorder="1" applyAlignment="1">
      <alignment horizontal="right" vertical="center"/>
    </xf>
    <xf numFmtId="164" fontId="63" fillId="6" borderId="0" xfId="4" applyNumberFormat="1" applyFont="1" applyFill="1" applyBorder="1" applyAlignment="1" applyProtection="1">
      <alignment horizontal="right" vertical="center" wrapText="1"/>
      <protection locked="0"/>
    </xf>
    <xf numFmtId="164" fontId="63" fillId="6" borderId="0" xfId="0" applyNumberFormat="1" applyFont="1" applyFill="1" applyBorder="1" applyAlignment="1">
      <alignment horizontal="right" vertical="center" wrapText="1"/>
    </xf>
    <xf numFmtId="164" fontId="63" fillId="6" borderId="0" xfId="3" applyNumberFormat="1" applyFont="1" applyFill="1" applyBorder="1" applyAlignment="1">
      <alignment horizontal="right" vertical="center" wrapText="1"/>
    </xf>
    <xf numFmtId="172" fontId="63" fillId="6" borderId="0" xfId="3" applyNumberFormat="1" applyFont="1" applyFill="1" applyBorder="1" applyAlignment="1">
      <alignment horizontal="right" vertical="center" wrapText="1"/>
    </xf>
    <xf numFmtId="173" fontId="63" fillId="6" borderId="0" xfId="3" applyNumberFormat="1" applyFont="1" applyFill="1" applyBorder="1" applyAlignment="1">
      <alignment horizontal="right" vertical="center" wrapText="1"/>
    </xf>
    <xf numFmtId="7" fontId="63" fillId="6" borderId="0" xfId="3" applyNumberFormat="1" applyFont="1" applyFill="1" applyBorder="1" applyAlignment="1">
      <alignment horizontal="right" vertical="center" wrapText="1"/>
    </xf>
    <xf numFmtId="172" fontId="63" fillId="6" borderId="0" xfId="3" applyNumberFormat="1" applyFont="1" applyFill="1" applyBorder="1" applyAlignment="1">
      <alignment horizontal="right" vertical="center"/>
    </xf>
    <xf numFmtId="44" fontId="63" fillId="6" borderId="0" xfId="3" applyNumberFormat="1" applyFont="1" applyFill="1" applyBorder="1" applyAlignment="1">
      <alignment horizontal="right" vertical="center" wrapText="1"/>
    </xf>
    <xf numFmtId="43" fontId="63" fillId="6" borderId="0" xfId="1" applyFont="1" applyFill="1" applyBorder="1" applyAlignment="1">
      <alignment horizontal="right" vertical="center" wrapText="1"/>
    </xf>
    <xf numFmtId="0" fontId="8" fillId="7" borderId="0" xfId="0" applyFont="1" applyFill="1" applyBorder="1" applyAlignment="1">
      <alignment horizontal="right" wrapText="1"/>
    </xf>
    <xf numFmtId="0" fontId="8" fillId="7" borderId="0" xfId="0" applyFont="1" applyFill="1" applyBorder="1" applyAlignment="1">
      <alignment horizontal="center" wrapText="1"/>
    </xf>
    <xf numFmtId="0" fontId="0" fillId="7" borderId="0" xfId="0" applyFill="1" applyBorder="1" applyAlignment="1">
      <alignment horizontal="right"/>
    </xf>
    <xf numFmtId="0" fontId="0" fillId="7" borderId="0" xfId="0" applyFill="1" applyBorder="1"/>
    <xf numFmtId="0" fontId="61" fillId="7" borderId="0" xfId="0" applyFont="1" applyFill="1" applyBorder="1"/>
    <xf numFmtId="0" fontId="11" fillId="7" borderId="0" xfId="0" applyFont="1" applyFill="1" applyBorder="1" applyAlignment="1">
      <alignment horizontal="right" wrapText="1"/>
    </xf>
    <xf numFmtId="0" fontId="11" fillId="7" borderId="0" xfId="0" applyFont="1" applyFill="1" applyBorder="1" applyAlignment="1">
      <alignment horizontal="left" vertical="top" wrapText="1"/>
    </xf>
    <xf numFmtId="0" fontId="21" fillId="2" borderId="0" xfId="0" applyFont="1" applyFill="1" applyBorder="1" applyAlignment="1">
      <alignment horizontal="left" vertical="center" wrapText="1"/>
    </xf>
    <xf numFmtId="164" fontId="8" fillId="0" borderId="1" xfId="2" applyNumberFormat="1" applyFont="1" applyFill="1" applyBorder="1" applyAlignment="1" applyProtection="1">
      <alignment horizontal="center" vertical="center" wrapText="1"/>
    </xf>
    <xf numFmtId="44" fontId="11" fillId="0" borderId="0" xfId="4" applyNumberFormat="1" applyFont="1" applyFill="1" applyBorder="1" applyAlignment="1" applyProtection="1">
      <alignment horizontal="right" vertical="center" wrapText="1"/>
      <protection locked="0"/>
    </xf>
    <xf numFmtId="7" fontId="11" fillId="0" borderId="0" xfId="4" applyNumberFormat="1" applyFont="1" applyFill="1" applyBorder="1" applyAlignment="1" applyProtection="1">
      <alignment horizontal="right" vertical="center" wrapText="1"/>
      <protection locked="0"/>
    </xf>
    <xf numFmtId="7" fontId="11" fillId="0" borderId="0" xfId="3" applyNumberFormat="1" applyFont="1" applyFill="1" applyBorder="1" applyAlignment="1">
      <alignment horizontal="right" vertical="center" wrapText="1"/>
    </xf>
    <xf numFmtId="164" fontId="11" fillId="0" borderId="0" xfId="4" applyNumberFormat="1" applyFont="1" applyFill="1" applyBorder="1" applyAlignment="1" applyProtection="1">
      <alignment horizontal="right" vertical="center" wrapText="1"/>
      <protection locked="0"/>
    </xf>
    <xf numFmtId="7" fontId="21" fillId="0" borderId="0" xfId="1" applyNumberFormat="1" applyFont="1" applyFill="1" applyBorder="1" applyAlignment="1">
      <alignment horizontal="right" vertical="center"/>
    </xf>
    <xf numFmtId="7" fontId="11" fillId="0" borderId="0" xfId="1" applyNumberFormat="1" applyFont="1" applyFill="1" applyBorder="1" applyAlignment="1">
      <alignment horizontal="right" vertical="center"/>
    </xf>
    <xf numFmtId="164" fontId="11" fillId="0" borderId="0" xfId="3" applyNumberFormat="1" applyFont="1" applyFill="1" applyBorder="1" applyAlignment="1">
      <alignment horizontal="right" vertical="center" wrapText="1"/>
    </xf>
    <xf numFmtId="164" fontId="11" fillId="0" borderId="0" xfId="1" applyNumberFormat="1" applyFont="1" applyFill="1" applyBorder="1" applyAlignment="1">
      <alignment horizontal="right" vertical="center"/>
    </xf>
    <xf numFmtId="8" fontId="11" fillId="0" borderId="0" xfId="0" applyNumberFormat="1" applyFont="1" applyFill="1" applyBorder="1" applyAlignment="1">
      <alignment horizontal="right" vertical="center" wrapText="1"/>
    </xf>
    <xf numFmtId="164" fontId="11" fillId="0" borderId="0" xfId="0" applyNumberFormat="1" applyFont="1" applyFill="1" applyBorder="1" applyAlignment="1">
      <alignment horizontal="right" vertical="center" wrapText="1"/>
    </xf>
    <xf numFmtId="164" fontId="21" fillId="0" borderId="0" xfId="0" applyNumberFormat="1" applyFont="1" applyFill="1" applyBorder="1" applyAlignment="1">
      <alignment horizontal="right" vertical="center" wrapText="1"/>
    </xf>
    <xf numFmtId="164" fontId="13" fillId="0" borderId="0" xfId="4" applyNumberFormat="1" applyFont="1" applyFill="1" applyBorder="1" applyAlignment="1" applyProtection="1">
      <alignment horizontal="right" vertical="center" wrapText="1"/>
      <protection locked="0"/>
    </xf>
    <xf numFmtId="8" fontId="13" fillId="0" borderId="0" xfId="3" applyNumberFormat="1" applyFont="1" applyFill="1" applyBorder="1" applyAlignment="1">
      <alignment horizontal="right" vertical="center" wrapText="1"/>
    </xf>
    <xf numFmtId="7" fontId="13" fillId="0" borderId="0" xfId="3" applyNumberFormat="1" applyFont="1" applyFill="1" applyBorder="1" applyAlignment="1">
      <alignment horizontal="right" vertical="center" wrapText="1"/>
    </xf>
    <xf numFmtId="170" fontId="11" fillId="0" borderId="0" xfId="3" applyNumberFormat="1" applyFont="1" applyFill="1" applyBorder="1" applyAlignment="1">
      <alignment horizontal="right" vertical="center" wrapText="1"/>
    </xf>
    <xf numFmtId="44" fontId="11" fillId="0" borderId="0" xfId="3" applyNumberFormat="1" applyFont="1" applyFill="1" applyBorder="1" applyAlignment="1">
      <alignment horizontal="right" vertical="center" wrapText="1"/>
    </xf>
    <xf numFmtId="0" fontId="21" fillId="0" borderId="0" xfId="3" applyNumberFormat="1" applyFont="1" applyFill="1" applyBorder="1" applyAlignment="1">
      <alignment horizontal="right" vertical="center" wrapText="1"/>
    </xf>
    <xf numFmtId="171" fontId="11" fillId="0" borderId="0" xfId="3" applyNumberFormat="1" applyFont="1" applyFill="1" applyBorder="1" applyAlignment="1">
      <alignment horizontal="right" vertical="center" wrapText="1"/>
    </xf>
    <xf numFmtId="7" fontId="21" fillId="0" borderId="0" xfId="3" applyNumberFormat="1" applyFont="1" applyFill="1" applyBorder="1" applyAlignment="1">
      <alignment horizontal="right" vertical="center" wrapText="1"/>
    </xf>
    <xf numFmtId="164" fontId="49" fillId="0" borderId="0" xfId="0" applyNumberFormat="1" applyFont="1" applyFill="1" applyBorder="1" applyAlignment="1">
      <alignment horizontal="right" vertical="center"/>
    </xf>
    <xf numFmtId="164" fontId="21" fillId="0" borderId="0" xfId="3" applyNumberFormat="1" applyFont="1" applyFill="1" applyBorder="1" applyAlignment="1">
      <alignment horizontal="right" vertical="center" wrapText="1"/>
    </xf>
    <xf numFmtId="170" fontId="11" fillId="0" borderId="0" xfId="2" applyNumberFormat="1" applyFont="1" applyFill="1" applyBorder="1" applyAlignment="1">
      <alignment horizontal="right" vertical="center" wrapText="1"/>
    </xf>
    <xf numFmtId="164" fontId="25" fillId="0" borderId="0" xfId="3" applyNumberFormat="1" applyFont="1" applyFill="1" applyBorder="1" applyAlignment="1">
      <alignment horizontal="right" vertical="center" wrapText="1"/>
    </xf>
    <xf numFmtId="164" fontId="36" fillId="0" borderId="0" xfId="3" applyNumberFormat="1" applyFont="1" applyFill="1" applyBorder="1" applyAlignment="1">
      <alignment horizontal="right" vertical="center" wrapText="1"/>
    </xf>
    <xf numFmtId="43" fontId="63" fillId="2" borderId="0" xfId="1" applyFont="1" applyFill="1" applyBorder="1" applyAlignment="1">
      <alignment horizontal="right" vertical="top" wrapText="1"/>
    </xf>
    <xf numFmtId="8" fontId="11" fillId="0" borderId="0" xfId="1" applyNumberFormat="1" applyFont="1" applyFill="1" applyBorder="1" applyAlignment="1">
      <alignment horizontal="right" vertical="top" wrapText="1"/>
    </xf>
    <xf numFmtId="8" fontId="11" fillId="0" borderId="0" xfId="0" applyNumberFormat="1" applyFont="1" applyFill="1" applyBorder="1" applyAlignment="1">
      <alignment horizontal="left" vertical="top" wrapText="1"/>
    </xf>
    <xf numFmtId="43" fontId="12" fillId="0" borderId="0" xfId="0" applyNumberFormat="1" applyFont="1" applyFill="1" applyBorder="1" applyAlignment="1">
      <alignment horizontal="left" vertical="top" wrapText="1"/>
    </xf>
    <xf numFmtId="0" fontId="8" fillId="0" borderId="0" xfId="0" applyFont="1" applyFill="1" applyBorder="1" applyAlignment="1">
      <alignment horizontal="center" vertical="top" wrapText="1"/>
    </xf>
    <xf numFmtId="43" fontId="10" fillId="6" borderId="0" xfId="1" applyFont="1" applyFill="1" applyBorder="1" applyAlignment="1">
      <alignment horizontal="right" vertical="top" wrapText="1"/>
    </xf>
    <xf numFmtId="0" fontId="11" fillId="0" borderId="0" xfId="0" applyFont="1" applyFill="1" applyBorder="1" applyAlignment="1">
      <alignment horizontal="justify" vertical="top" wrapText="1"/>
    </xf>
    <xf numFmtId="10" fontId="10" fillId="8" borderId="1" xfId="0" applyNumberFormat="1" applyFont="1" applyFill="1" applyBorder="1" applyAlignment="1">
      <alignment horizontal="center" wrapText="1"/>
    </xf>
    <xf numFmtId="164" fontId="10" fillId="8" borderId="0" xfId="0" applyNumberFormat="1" applyFont="1" applyFill="1" applyBorder="1" applyAlignment="1">
      <alignment horizontal="right" vertical="top" wrapText="1"/>
    </xf>
    <xf numFmtId="164" fontId="8" fillId="8" borderId="0" xfId="2" applyNumberFormat="1" applyFont="1" applyFill="1" applyBorder="1" applyAlignment="1" applyProtection="1">
      <alignment horizontal="right" vertical="top" wrapText="1"/>
      <protection locked="0"/>
    </xf>
    <xf numFmtId="0" fontId="10" fillId="8" borderId="0" xfId="0" applyFont="1" applyFill="1" applyBorder="1" applyAlignment="1">
      <alignment horizontal="right" vertical="top" wrapText="1"/>
    </xf>
    <xf numFmtId="164" fontId="8" fillId="8" borderId="0" xfId="2" applyNumberFormat="1" applyFont="1" applyFill="1" applyBorder="1" applyAlignment="1" applyProtection="1">
      <alignment horizontal="right" vertical="top" wrapText="1"/>
    </xf>
    <xf numFmtId="164" fontId="8" fillId="8" borderId="0" xfId="0" applyNumberFormat="1" applyFont="1" applyFill="1" applyBorder="1" applyAlignment="1">
      <alignment horizontal="right" vertical="top" wrapText="1"/>
    </xf>
    <xf numFmtId="164" fontId="11" fillId="8" borderId="0" xfId="2" applyNumberFormat="1" applyFont="1" applyFill="1" applyBorder="1" applyAlignment="1" applyProtection="1">
      <alignment horizontal="right" vertical="top" wrapText="1"/>
    </xf>
    <xf numFmtId="44" fontId="10" fillId="8" borderId="0" xfId="4" applyNumberFormat="1" applyFont="1" applyFill="1" applyBorder="1" applyAlignment="1" applyProtection="1">
      <alignment horizontal="right" vertical="center" wrapText="1"/>
      <protection locked="0"/>
    </xf>
    <xf numFmtId="164" fontId="10" fillId="8" borderId="0" xfId="0" applyNumberFormat="1" applyFont="1" applyFill="1" applyBorder="1" applyAlignment="1">
      <alignment horizontal="right" vertical="center" wrapText="1"/>
    </xf>
    <xf numFmtId="164" fontId="10" fillId="8" borderId="0" xfId="4" applyNumberFormat="1" applyFont="1" applyFill="1" applyBorder="1" applyAlignment="1" applyProtection="1">
      <alignment horizontal="right" vertical="center" wrapText="1"/>
      <protection locked="0"/>
    </xf>
    <xf numFmtId="7" fontId="10" fillId="8" borderId="0" xfId="4" applyNumberFormat="1" applyFont="1" applyFill="1" applyBorder="1" applyAlignment="1" applyProtection="1">
      <alignment horizontal="right" vertical="center" wrapText="1"/>
      <protection locked="0"/>
    </xf>
    <xf numFmtId="44" fontId="10" fillId="8" borderId="0" xfId="3" applyNumberFormat="1" applyFont="1" applyFill="1" applyBorder="1" applyAlignment="1">
      <alignment horizontal="right" vertical="center" wrapText="1"/>
    </xf>
    <xf numFmtId="0" fontId="11" fillId="2" borderId="0" xfId="3" applyFont="1" applyFill="1" applyBorder="1" applyAlignment="1" applyProtection="1">
      <alignment horizontal="left" vertical="center" wrapText="1"/>
      <protection locked="0"/>
    </xf>
    <xf numFmtId="0" fontId="11" fillId="2" borderId="0" xfId="3" applyFont="1" applyFill="1" applyBorder="1" applyAlignment="1">
      <alignment horizontal="center" vertical="center" wrapText="1"/>
    </xf>
    <xf numFmtId="0" fontId="21" fillId="2" borderId="0" xfId="3" applyFont="1" applyFill="1" applyBorder="1" applyAlignment="1" applyProtection="1">
      <alignment horizontal="left" vertical="center" wrapText="1"/>
      <protection locked="0"/>
    </xf>
    <xf numFmtId="49" fontId="11" fillId="2" borderId="0" xfId="3" applyNumberFormat="1" applyFont="1" applyFill="1" applyBorder="1" applyAlignment="1" applyProtection="1">
      <alignment horizontal="center" vertical="center" wrapText="1"/>
      <protection locked="0"/>
    </xf>
    <xf numFmtId="43" fontId="66" fillId="2" borderId="0" xfId="1" applyFont="1" applyFill="1" applyBorder="1" applyAlignment="1">
      <alignment horizontal="right" vertical="center"/>
    </xf>
    <xf numFmtId="44" fontId="11" fillId="2" borderId="0" xfId="4" applyNumberFormat="1" applyFont="1" applyFill="1" applyBorder="1" applyAlignment="1" applyProtection="1">
      <alignment horizontal="right" vertical="center" wrapText="1"/>
      <protection locked="0"/>
    </xf>
    <xf numFmtId="0" fontId="21" fillId="2" borderId="0" xfId="3" applyFont="1" applyFill="1" applyBorder="1" applyAlignment="1">
      <alignment horizontal="left" vertical="center" wrapText="1"/>
    </xf>
    <xf numFmtId="0" fontId="11" fillId="2" borderId="0" xfId="3" quotePrefix="1" applyFont="1" applyFill="1" applyBorder="1" applyAlignment="1">
      <alignment horizontal="center" vertical="center"/>
    </xf>
    <xf numFmtId="7" fontId="11" fillId="2" borderId="0" xfId="3" applyNumberFormat="1" applyFont="1" applyFill="1" applyBorder="1" applyAlignment="1">
      <alignment horizontal="right" vertical="center" wrapText="1"/>
    </xf>
    <xf numFmtId="0" fontId="11" fillId="2" borderId="0" xfId="0" applyFont="1" applyFill="1" applyBorder="1" applyAlignment="1">
      <alignment horizontal="left" vertical="center" wrapText="1"/>
    </xf>
    <xf numFmtId="0" fontId="11" fillId="2" borderId="0" xfId="0" applyFont="1" applyFill="1" applyBorder="1" applyAlignment="1">
      <alignment horizontal="center" vertical="center"/>
    </xf>
    <xf numFmtId="7" fontId="21" fillId="2" borderId="0" xfId="1" applyNumberFormat="1" applyFont="1" applyFill="1" applyBorder="1" applyAlignment="1">
      <alignment horizontal="right" vertical="center"/>
    </xf>
    <xf numFmtId="0" fontId="11" fillId="2" borderId="0" xfId="0" applyFont="1" applyFill="1" applyBorder="1" applyAlignment="1">
      <alignment horizontal="center" vertical="center" wrapText="1"/>
    </xf>
    <xf numFmtId="164" fontId="11" fillId="2" borderId="0" xfId="1" applyNumberFormat="1" applyFont="1" applyFill="1" applyBorder="1" applyAlignment="1">
      <alignment horizontal="right" vertical="center"/>
    </xf>
    <xf numFmtId="7" fontId="11" fillId="2" borderId="0" xfId="1" applyNumberFormat="1" applyFont="1" applyFill="1" applyBorder="1" applyAlignment="1">
      <alignment horizontal="right" vertical="center"/>
    </xf>
    <xf numFmtId="0" fontId="36" fillId="2" borderId="0" xfId="0" applyFont="1" applyFill="1" applyBorder="1" applyAlignment="1">
      <alignment horizontal="center" vertical="center" wrapText="1"/>
    </xf>
    <xf numFmtId="49" fontId="11" fillId="2" borderId="0" xfId="0" applyNumberFormat="1" applyFont="1" applyFill="1" applyBorder="1" applyAlignment="1">
      <alignment horizontal="center" vertical="center" wrapText="1"/>
    </xf>
    <xf numFmtId="164" fontId="21" fillId="2" borderId="0" xfId="0" applyNumberFormat="1" applyFont="1" applyFill="1" applyBorder="1" applyAlignment="1">
      <alignment horizontal="right" vertical="center" wrapText="1"/>
    </xf>
    <xf numFmtId="0" fontId="11" fillId="2" borderId="0" xfId="0" applyFont="1" applyFill="1" applyBorder="1" applyAlignment="1" applyProtection="1">
      <alignment horizontal="left" vertical="center" wrapText="1"/>
    </xf>
    <xf numFmtId="0" fontId="21" fillId="2" borderId="0" xfId="0" applyFont="1" applyFill="1" applyBorder="1" applyAlignment="1" applyProtection="1">
      <alignment horizontal="left" vertical="center" wrapText="1"/>
      <protection locked="0"/>
    </xf>
    <xf numFmtId="49" fontId="11" fillId="2" borderId="0" xfId="0" applyNumberFormat="1" applyFont="1" applyFill="1" applyBorder="1" applyAlignment="1" applyProtection="1">
      <alignment horizontal="center" vertical="center" wrapText="1"/>
      <protection locked="0"/>
    </xf>
    <xf numFmtId="164" fontId="13" fillId="2" borderId="0" xfId="4" applyNumberFormat="1" applyFont="1" applyFill="1" applyBorder="1" applyAlignment="1" applyProtection="1">
      <alignment horizontal="right" vertical="center" wrapText="1"/>
      <protection locked="0"/>
    </xf>
    <xf numFmtId="0" fontId="11" fillId="2" borderId="0" xfId="3" applyFont="1" applyFill="1" applyBorder="1" applyAlignment="1">
      <alignment horizontal="left" vertical="center" wrapText="1"/>
    </xf>
    <xf numFmtId="8" fontId="13" fillId="2" borderId="0" xfId="3" applyNumberFormat="1" applyFont="1" applyFill="1" applyBorder="1" applyAlignment="1">
      <alignment horizontal="right" vertical="center" wrapText="1"/>
    </xf>
    <xf numFmtId="7" fontId="13" fillId="2" borderId="0" xfId="3" applyNumberFormat="1" applyFont="1" applyFill="1" applyBorder="1" applyAlignment="1">
      <alignment horizontal="right" vertical="center" wrapText="1"/>
    </xf>
    <xf numFmtId="174" fontId="66" fillId="2" borderId="0" xfId="1" applyNumberFormat="1" applyFont="1" applyFill="1" applyBorder="1" applyAlignment="1">
      <alignment horizontal="right" vertical="center"/>
    </xf>
    <xf numFmtId="170" fontId="11" fillId="2" borderId="0" xfId="3" applyNumberFormat="1" applyFont="1" applyFill="1" applyBorder="1" applyAlignment="1">
      <alignment horizontal="right" vertical="center" wrapText="1"/>
    </xf>
    <xf numFmtId="164" fontId="11" fillId="2" borderId="0" xfId="4" applyNumberFormat="1" applyFont="1" applyFill="1" applyBorder="1" applyAlignment="1" applyProtection="1">
      <alignment horizontal="right" vertical="center" wrapText="1"/>
      <protection locked="0"/>
    </xf>
    <xf numFmtId="7" fontId="11" fillId="2" borderId="0" xfId="4" applyNumberFormat="1" applyFont="1" applyFill="1" applyBorder="1" applyAlignment="1" applyProtection="1">
      <alignment horizontal="right" vertical="center" wrapText="1"/>
      <protection locked="0"/>
    </xf>
    <xf numFmtId="164" fontId="63" fillId="2" borderId="0" xfId="4" applyNumberFormat="1" applyFont="1" applyFill="1" applyBorder="1" applyAlignment="1" applyProtection="1">
      <alignment horizontal="right" vertical="center" wrapText="1"/>
      <protection locked="0"/>
    </xf>
    <xf numFmtId="164" fontId="63" fillId="2" borderId="0" xfId="3" applyNumberFormat="1" applyFont="1" applyFill="1" applyBorder="1" applyAlignment="1">
      <alignment horizontal="right" vertical="center" wrapText="1"/>
    </xf>
    <xf numFmtId="164" fontId="11" fillId="2" borderId="0" xfId="3" applyNumberFormat="1" applyFont="1" applyFill="1" applyBorder="1" applyAlignment="1">
      <alignment horizontal="right" vertical="center" wrapText="1"/>
    </xf>
    <xf numFmtId="172" fontId="63" fillId="2" borderId="0" xfId="3" applyNumberFormat="1" applyFont="1" applyFill="1" applyBorder="1" applyAlignment="1">
      <alignment horizontal="right" vertical="center" wrapText="1"/>
    </xf>
    <xf numFmtId="171" fontId="11" fillId="2" borderId="0" xfId="3" applyNumberFormat="1" applyFont="1" applyFill="1" applyBorder="1" applyAlignment="1">
      <alignment horizontal="right" vertical="center" wrapText="1"/>
    </xf>
    <xf numFmtId="173" fontId="63" fillId="2" borderId="0" xfId="3" applyNumberFormat="1" applyFont="1" applyFill="1" applyBorder="1" applyAlignment="1">
      <alignment horizontal="right" vertical="center" wrapText="1"/>
    </xf>
    <xf numFmtId="7" fontId="63" fillId="2" borderId="0" xfId="3" applyNumberFormat="1" applyFont="1" applyFill="1" applyBorder="1" applyAlignment="1">
      <alignment horizontal="right" vertical="center" wrapText="1"/>
    </xf>
    <xf numFmtId="7" fontId="21" fillId="2" borderId="0" xfId="3" applyNumberFormat="1" applyFont="1" applyFill="1" applyBorder="1" applyAlignment="1">
      <alignment horizontal="right" vertical="center" wrapText="1"/>
    </xf>
    <xf numFmtId="0" fontId="23" fillId="2" borderId="0" xfId="0" applyFont="1" applyFill="1" applyBorder="1" applyAlignment="1">
      <alignment vertical="center" wrapText="1"/>
    </xf>
    <xf numFmtId="164" fontId="49" fillId="2" borderId="0" xfId="0" applyNumberFormat="1" applyFont="1" applyFill="1" applyBorder="1" applyAlignment="1">
      <alignment horizontal="right" vertical="center"/>
    </xf>
    <xf numFmtId="164" fontId="21" fillId="2" borderId="0" xfId="3" applyNumberFormat="1" applyFont="1" applyFill="1" applyBorder="1" applyAlignment="1">
      <alignment horizontal="right" vertical="center" wrapText="1"/>
    </xf>
    <xf numFmtId="0" fontId="23" fillId="2" borderId="0" xfId="0" applyFont="1" applyFill="1" applyBorder="1" applyAlignment="1">
      <alignment horizontal="left" vertical="center" wrapText="1"/>
    </xf>
    <xf numFmtId="170" fontId="11" fillId="2" borderId="0" xfId="2" applyNumberFormat="1" applyFont="1" applyFill="1" applyBorder="1" applyAlignment="1">
      <alignment horizontal="right" vertical="center" wrapText="1"/>
    </xf>
    <xf numFmtId="172" fontId="63" fillId="2" borderId="0" xfId="3" applyNumberFormat="1" applyFont="1" applyFill="1" applyBorder="1" applyAlignment="1">
      <alignment horizontal="right" vertical="center"/>
    </xf>
    <xf numFmtId="44" fontId="63" fillId="2" borderId="0" xfId="3" applyNumberFormat="1" applyFont="1" applyFill="1" applyBorder="1" applyAlignment="1">
      <alignment horizontal="right" vertical="center" wrapText="1"/>
    </xf>
    <xf numFmtId="44" fontId="11" fillId="2" borderId="0" xfId="3" applyNumberFormat="1" applyFont="1" applyFill="1" applyBorder="1" applyAlignment="1">
      <alignment horizontal="right" vertical="center" wrapText="1"/>
    </xf>
    <xf numFmtId="0" fontId="25" fillId="2" borderId="0" xfId="3" applyFont="1" applyFill="1" applyBorder="1" applyAlignment="1">
      <alignment horizontal="left" vertical="center" wrapText="1"/>
    </xf>
    <xf numFmtId="0" fontId="36" fillId="2" borderId="0" xfId="3" applyFont="1" applyFill="1" applyBorder="1" applyAlignment="1">
      <alignment horizontal="left" vertical="top" wrapText="1"/>
    </xf>
    <xf numFmtId="0" fontId="25" fillId="2" borderId="0" xfId="3" applyFont="1" applyFill="1" applyBorder="1" applyAlignment="1">
      <alignment horizontal="center" vertical="center" wrapText="1"/>
    </xf>
    <xf numFmtId="164" fontId="25" fillId="2" borderId="0" xfId="3" applyNumberFormat="1" applyFont="1" applyFill="1" applyBorder="1" applyAlignment="1">
      <alignment horizontal="right" vertical="center" wrapText="1"/>
    </xf>
    <xf numFmtId="0" fontId="21" fillId="2" borderId="0" xfId="3" applyFont="1" applyFill="1" applyBorder="1" applyAlignment="1">
      <alignment horizontal="center" vertical="center" wrapText="1"/>
    </xf>
    <xf numFmtId="16" fontId="11" fillId="2" borderId="0" xfId="3" applyNumberFormat="1" applyFont="1" applyFill="1" applyBorder="1" applyAlignment="1">
      <alignment horizontal="center" vertical="center" wrapText="1"/>
    </xf>
    <xf numFmtId="0" fontId="22" fillId="2" borderId="0" xfId="3" applyFont="1" applyFill="1" applyBorder="1" applyAlignment="1">
      <alignment horizontal="left" vertical="center" wrapText="1"/>
    </xf>
    <xf numFmtId="0" fontId="8" fillId="2" borderId="0" xfId="3" applyFont="1" applyFill="1" applyBorder="1" applyAlignment="1">
      <alignment horizontal="center" vertical="center" wrapText="1"/>
    </xf>
    <xf numFmtId="0" fontId="16" fillId="2" borderId="0" xfId="3" applyFont="1" applyFill="1" applyBorder="1" applyAlignment="1">
      <alignment horizontal="center" vertical="center" wrapText="1"/>
    </xf>
    <xf numFmtId="44" fontId="10" fillId="2" borderId="0" xfId="4" applyNumberFormat="1" applyFont="1" applyFill="1" applyBorder="1" applyAlignment="1" applyProtection="1">
      <alignment horizontal="right" vertical="center" wrapText="1"/>
      <protection locked="0"/>
    </xf>
    <xf numFmtId="164" fontId="10" fillId="2" borderId="0" xfId="0" applyNumberFormat="1" applyFont="1" applyFill="1" applyBorder="1" applyAlignment="1">
      <alignment horizontal="right" vertical="top" wrapText="1"/>
    </xf>
    <xf numFmtId="0" fontId="21" fillId="2" borderId="0" xfId="0" applyFont="1" applyFill="1" applyBorder="1" applyAlignment="1">
      <alignment horizontal="center" vertical="center"/>
    </xf>
    <xf numFmtId="0" fontId="21" fillId="2" borderId="0" xfId="0" applyFont="1" applyFill="1" applyBorder="1" applyAlignment="1">
      <alignment horizontal="center" vertical="center" wrapText="1"/>
    </xf>
    <xf numFmtId="0" fontId="22" fillId="2" borderId="0" xfId="0" applyFont="1" applyFill="1" applyBorder="1" applyAlignment="1">
      <alignment horizontal="left" vertical="center" wrapText="1"/>
    </xf>
    <xf numFmtId="0" fontId="8" fillId="2" borderId="0" xfId="0" applyFont="1" applyFill="1" applyBorder="1" applyAlignment="1">
      <alignment horizontal="center" vertical="center"/>
    </xf>
    <xf numFmtId="0" fontId="16" fillId="2" borderId="0" xfId="0" applyFont="1" applyFill="1" applyBorder="1" applyAlignment="1">
      <alignment horizontal="center" vertical="center" wrapText="1"/>
    </xf>
    <xf numFmtId="164" fontId="10" fillId="2" borderId="0" xfId="0" applyNumberFormat="1" applyFont="1" applyFill="1" applyBorder="1" applyAlignment="1">
      <alignment horizontal="right" vertical="center" wrapText="1"/>
    </xf>
    <xf numFmtId="0" fontId="22" fillId="2" borderId="0" xfId="0" applyFont="1" applyFill="1" applyBorder="1" applyAlignment="1">
      <alignment horizontal="left" vertical="center"/>
    </xf>
    <xf numFmtId="0" fontId="16" fillId="2" borderId="0" xfId="0" applyFont="1" applyFill="1" applyBorder="1" applyAlignment="1">
      <alignment horizontal="center" vertical="center"/>
    </xf>
    <xf numFmtId="0" fontId="40" fillId="2" borderId="0" xfId="0" applyFont="1" applyFill="1" applyBorder="1"/>
    <xf numFmtId="0" fontId="15" fillId="2" borderId="0"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21" fillId="2" borderId="0" xfId="3" applyNumberFormat="1" applyFont="1" applyFill="1" applyBorder="1" applyAlignment="1">
      <alignment horizontal="center" vertical="center" wrapText="1"/>
    </xf>
    <xf numFmtId="169" fontId="16" fillId="2" borderId="0" xfId="3" applyNumberFormat="1" applyFont="1" applyFill="1" applyBorder="1" applyAlignment="1">
      <alignment horizontal="right" vertical="top" wrapText="1"/>
    </xf>
    <xf numFmtId="43" fontId="21" fillId="2" borderId="0" xfId="1" applyFont="1" applyFill="1" applyBorder="1" applyAlignment="1">
      <alignment horizontal="center" vertical="center"/>
    </xf>
    <xf numFmtId="164" fontId="10" fillId="2" borderId="0" xfId="4" applyNumberFormat="1" applyFont="1" applyFill="1" applyBorder="1" applyAlignment="1" applyProtection="1">
      <alignment horizontal="right" vertical="center" wrapText="1"/>
      <protection locked="0"/>
    </xf>
    <xf numFmtId="0" fontId="11" fillId="2" borderId="0" xfId="3" applyNumberFormat="1" applyFont="1" applyFill="1" applyBorder="1" applyAlignment="1">
      <alignment horizontal="center" vertical="center" wrapText="1"/>
    </xf>
    <xf numFmtId="7" fontId="10" fillId="2" borderId="0" xfId="4" applyNumberFormat="1" applyFont="1" applyFill="1" applyBorder="1" applyAlignment="1" applyProtection="1">
      <alignment horizontal="right" vertical="center" wrapText="1"/>
      <protection locked="0"/>
    </xf>
    <xf numFmtId="16" fontId="11" fillId="2" borderId="0" xfId="0" applyNumberFormat="1" applyFont="1" applyFill="1" applyBorder="1" applyAlignment="1">
      <alignment horizontal="center" vertical="center" wrapText="1"/>
    </xf>
    <xf numFmtId="0" fontId="49" fillId="2" borderId="0" xfId="0" applyFont="1" applyFill="1" applyBorder="1" applyAlignment="1">
      <alignment horizontal="center" vertical="center"/>
    </xf>
    <xf numFmtId="16" fontId="11" fillId="2" borderId="0" xfId="3" applyNumberFormat="1" applyFont="1" applyFill="1" applyBorder="1" applyAlignment="1">
      <alignment horizontal="right" vertical="top" wrapText="1"/>
    </xf>
    <xf numFmtId="0" fontId="22" fillId="2" borderId="0" xfId="3" applyFont="1" applyFill="1" applyBorder="1" applyAlignment="1">
      <alignment vertical="center" wrapText="1"/>
    </xf>
    <xf numFmtId="164" fontId="11" fillId="2" borderId="0" xfId="3" applyNumberFormat="1" applyFont="1" applyFill="1" applyBorder="1" applyAlignment="1">
      <alignment horizontal="center" vertical="center" wrapText="1"/>
    </xf>
    <xf numFmtId="164" fontId="13" fillId="2" borderId="0" xfId="3" applyNumberFormat="1" applyFont="1" applyFill="1" applyBorder="1" applyAlignment="1">
      <alignment horizontal="center" vertical="center" wrapText="1"/>
    </xf>
    <xf numFmtId="0" fontId="12" fillId="2" borderId="0" xfId="0" applyFont="1" applyFill="1" applyBorder="1" applyAlignment="1">
      <alignment horizontal="center" vertical="center" wrapText="1"/>
    </xf>
    <xf numFmtId="7" fontId="11" fillId="2" borderId="0" xfId="3" applyNumberFormat="1" applyFont="1" applyFill="1" applyBorder="1" applyAlignment="1">
      <alignment horizontal="center" vertical="center" wrapText="1"/>
    </xf>
    <xf numFmtId="0" fontId="26" fillId="2" borderId="0" xfId="3" applyFont="1" applyFill="1" applyBorder="1" applyAlignment="1">
      <alignment vertical="center" wrapText="1"/>
    </xf>
    <xf numFmtId="0" fontId="27" fillId="2" borderId="0" xfId="3" applyFont="1" applyFill="1" applyBorder="1" applyAlignment="1">
      <alignment horizontal="center" vertical="center" wrapText="1"/>
    </xf>
    <xf numFmtId="7" fontId="12" fillId="2" borderId="0" xfId="0" applyNumberFormat="1" applyFont="1" applyFill="1" applyBorder="1" applyAlignment="1">
      <alignment horizontal="center" vertical="center" wrapText="1"/>
    </xf>
    <xf numFmtId="0" fontId="17" fillId="2" borderId="0" xfId="0" applyFont="1" applyFill="1" applyBorder="1" applyAlignment="1">
      <alignment horizontal="center" vertical="center" wrapText="1"/>
    </xf>
    <xf numFmtId="0" fontId="8" fillId="2" borderId="0" xfId="3" applyNumberFormat="1" applyFont="1" applyFill="1" applyBorder="1" applyAlignment="1">
      <alignment horizontal="center" vertical="center" wrapText="1"/>
    </xf>
    <xf numFmtId="0" fontId="23" fillId="2" borderId="0" xfId="0" applyFont="1" applyFill="1" applyBorder="1" applyAlignment="1">
      <alignment horizontal="center" vertical="center"/>
    </xf>
    <xf numFmtId="0" fontId="22" fillId="2" borderId="0" xfId="3" applyFont="1" applyFill="1" applyBorder="1" applyAlignment="1">
      <alignment horizontal="center" vertical="center" wrapText="1"/>
    </xf>
    <xf numFmtId="44" fontId="10" fillId="2" borderId="0" xfId="3" applyNumberFormat="1" applyFont="1" applyFill="1" applyBorder="1" applyAlignment="1">
      <alignment horizontal="right" vertical="center" wrapText="1"/>
    </xf>
    <xf numFmtId="0" fontId="27" fillId="2" borderId="0" xfId="3" applyNumberFormat="1" applyFont="1" applyFill="1" applyBorder="1" applyAlignment="1">
      <alignment horizontal="center" vertical="center" wrapText="1"/>
    </xf>
    <xf numFmtId="0" fontId="32" fillId="2" borderId="0" xfId="3" applyFont="1" applyFill="1" applyBorder="1" applyAlignment="1">
      <alignment horizontal="center" vertical="center" wrapText="1"/>
    </xf>
    <xf numFmtId="0" fontId="42" fillId="2" borderId="0" xfId="3" applyFont="1" applyFill="1" applyBorder="1" applyAlignment="1">
      <alignment horizontal="center" vertical="center" wrapText="1"/>
    </xf>
    <xf numFmtId="0" fontId="22" fillId="2" borderId="0" xfId="3" applyNumberFormat="1" applyFont="1" applyFill="1" applyBorder="1" applyAlignment="1">
      <alignment horizontal="left" vertical="center" wrapText="1"/>
    </xf>
    <xf numFmtId="0" fontId="25" fillId="2" borderId="0" xfId="3" applyNumberFormat="1" applyFont="1" applyFill="1" applyBorder="1" applyAlignment="1">
      <alignment horizontal="center" vertical="center" wrapText="1"/>
    </xf>
    <xf numFmtId="0" fontId="36" fillId="2" borderId="0" xfId="3" applyNumberFormat="1" applyFont="1" applyFill="1" applyBorder="1" applyAlignment="1">
      <alignment horizontal="center" vertical="center" wrapText="1"/>
    </xf>
    <xf numFmtId="0" fontId="36" fillId="2" borderId="0" xfId="3" applyNumberFormat="1" applyFont="1" applyFill="1" applyBorder="1" applyAlignment="1">
      <alignment horizontal="center" vertical="top" wrapText="1"/>
    </xf>
    <xf numFmtId="16" fontId="25" fillId="2" borderId="0" xfId="3" applyNumberFormat="1" applyFont="1" applyFill="1" applyBorder="1" applyAlignment="1">
      <alignment horizontal="center" vertical="top" wrapText="1"/>
    </xf>
    <xf numFmtId="0" fontId="22" fillId="2" borderId="0" xfId="3" applyFont="1" applyFill="1" applyBorder="1" applyAlignment="1">
      <alignment horizontal="left" vertical="top" wrapText="1"/>
    </xf>
    <xf numFmtId="0" fontId="36" fillId="2" borderId="0" xfId="3" applyFont="1" applyFill="1" applyBorder="1" applyAlignment="1">
      <alignment horizontal="center" vertical="center" wrapText="1"/>
    </xf>
    <xf numFmtId="0" fontId="53" fillId="2" borderId="0" xfId="3" applyFont="1" applyFill="1" applyBorder="1" applyAlignment="1">
      <alignment horizontal="center" vertical="top" wrapText="1"/>
    </xf>
    <xf numFmtId="43" fontId="12" fillId="2" borderId="0" xfId="1" applyFont="1" applyFill="1" applyBorder="1" applyAlignment="1">
      <alignment horizontal="right" vertical="top" wrapText="1"/>
    </xf>
    <xf numFmtId="0" fontId="12" fillId="2" borderId="0" xfId="0" applyFont="1" applyFill="1" applyBorder="1" applyAlignment="1">
      <alignment horizontal="left" vertical="top" wrapText="1"/>
    </xf>
    <xf numFmtId="0" fontId="11" fillId="2" borderId="0" xfId="3" applyFont="1" applyFill="1" applyBorder="1" applyAlignment="1">
      <alignment horizontal="left" vertical="top" wrapText="1"/>
    </xf>
    <xf numFmtId="0" fontId="11" fillId="2" borderId="0" xfId="0" applyFont="1" applyFill="1" applyBorder="1" applyAlignment="1">
      <alignment horizontal="left" vertical="top" wrapText="1"/>
    </xf>
    <xf numFmtId="43" fontId="11" fillId="2" borderId="0" xfId="1" applyFont="1" applyFill="1" applyBorder="1" applyAlignment="1">
      <alignment horizontal="right" vertical="top" wrapText="1"/>
    </xf>
    <xf numFmtId="0" fontId="11" fillId="2" borderId="0" xfId="0" applyFont="1" applyFill="1" applyBorder="1" applyAlignment="1">
      <alignment horizontal="left" vertical="top"/>
    </xf>
    <xf numFmtId="43" fontId="18" fillId="2" borderId="0" xfId="1" applyFont="1" applyFill="1" applyBorder="1" applyAlignment="1">
      <alignment horizontal="right" vertical="top" wrapText="1"/>
    </xf>
    <xf numFmtId="0" fontId="18" fillId="2" borderId="0" xfId="0" applyFont="1" applyFill="1" applyBorder="1" applyAlignment="1">
      <alignment horizontal="left" vertical="top" wrapText="1"/>
    </xf>
    <xf numFmtId="0" fontId="13" fillId="2" borderId="0" xfId="0" applyFont="1" applyFill="1" applyBorder="1" applyAlignment="1">
      <alignment horizontal="left" vertical="top" wrapText="1"/>
    </xf>
    <xf numFmtId="0" fontId="15" fillId="2" borderId="0" xfId="0" applyFont="1" applyFill="1" applyBorder="1" applyAlignment="1">
      <alignment horizontal="left" vertical="top" wrapText="1"/>
    </xf>
    <xf numFmtId="43" fontId="15" fillId="2" borderId="0" xfId="1" applyFont="1" applyFill="1" applyBorder="1" applyAlignment="1">
      <alignment horizontal="right" vertical="top" wrapText="1"/>
    </xf>
    <xf numFmtId="2" fontId="11" fillId="2" borderId="0" xfId="3" quotePrefix="1" applyNumberFormat="1" applyFont="1" applyFill="1" applyBorder="1" applyAlignment="1">
      <alignment horizontal="center" vertical="center" wrapText="1"/>
    </xf>
    <xf numFmtId="49" fontId="11" fillId="2" borderId="0" xfId="3" applyNumberFormat="1" applyFont="1" applyFill="1" applyBorder="1" applyAlignment="1">
      <alignment horizontal="center" vertical="center" wrapText="1"/>
    </xf>
    <xf numFmtId="0" fontId="11" fillId="2" borderId="0" xfId="0" quotePrefix="1" applyFont="1" applyFill="1" applyBorder="1" applyAlignment="1">
      <alignment horizontal="center" vertical="center" wrapText="1"/>
    </xf>
    <xf numFmtId="0" fontId="13" fillId="2" borderId="0" xfId="0" applyFont="1" applyFill="1" applyBorder="1" applyAlignment="1">
      <alignment horizontal="left" vertical="center" wrapText="1"/>
    </xf>
    <xf numFmtId="8" fontId="11" fillId="2" borderId="0" xfId="0" applyNumberFormat="1" applyFont="1" applyFill="1" applyBorder="1" applyAlignment="1">
      <alignment horizontal="right" vertical="center" wrapText="1"/>
    </xf>
    <xf numFmtId="164" fontId="11" fillId="2" borderId="0" xfId="0" applyNumberFormat="1" applyFont="1" applyFill="1" applyBorder="1" applyAlignment="1">
      <alignment horizontal="right" vertical="center" wrapText="1"/>
    </xf>
    <xf numFmtId="0" fontId="11" fillId="2" borderId="0" xfId="5" applyFont="1" applyFill="1" applyBorder="1" applyAlignment="1">
      <alignment horizontal="left" vertical="center" wrapText="1"/>
    </xf>
    <xf numFmtId="0" fontId="62" fillId="2" borderId="0" xfId="6" applyFont="1" applyFill="1" applyBorder="1" applyAlignment="1">
      <alignment vertical="center" wrapText="1"/>
    </xf>
    <xf numFmtId="0" fontId="62" fillId="2" borderId="0" xfId="6" applyFont="1" applyFill="1" applyBorder="1" applyAlignment="1">
      <alignment horizontal="center" vertical="center"/>
    </xf>
    <xf numFmtId="164" fontId="62" fillId="2" borderId="0" xfId="6" applyNumberFormat="1" applyFont="1" applyFill="1" applyBorder="1" applyAlignment="1">
      <alignment horizontal="right" vertical="center"/>
    </xf>
    <xf numFmtId="0" fontId="11" fillId="2" borderId="0" xfId="3" applyFont="1" applyFill="1" applyBorder="1" applyAlignment="1" applyProtection="1">
      <alignment horizontal="left" vertical="center" wrapText="1"/>
    </xf>
    <xf numFmtId="0" fontId="21" fillId="2" borderId="0" xfId="3" applyNumberFormat="1" applyFont="1" applyFill="1" applyBorder="1" applyAlignment="1">
      <alignment horizontal="right" vertical="center" wrapText="1"/>
    </xf>
    <xf numFmtId="164" fontId="63" fillId="2" borderId="0" xfId="0" applyNumberFormat="1" applyFont="1" applyFill="1" applyBorder="1" applyAlignment="1">
      <alignment horizontal="right" vertical="center" wrapText="1"/>
    </xf>
    <xf numFmtId="2" fontId="24" fillId="2" borderId="0" xfId="0" applyNumberFormat="1" applyFont="1" applyFill="1" applyBorder="1" applyAlignment="1">
      <alignment horizontal="center" vertical="center"/>
    </xf>
    <xf numFmtId="2" fontId="22" fillId="2" borderId="0" xfId="0" applyNumberFormat="1" applyFont="1" applyFill="1" applyBorder="1" applyAlignment="1">
      <alignment horizontal="left" vertical="center"/>
    </xf>
    <xf numFmtId="2" fontId="21" fillId="2" borderId="0" xfId="0" applyNumberFormat="1" applyFont="1" applyFill="1" applyBorder="1" applyAlignment="1">
      <alignment horizontal="center" vertical="center"/>
    </xf>
    <xf numFmtId="0" fontId="11" fillId="2" borderId="0" xfId="0" applyFont="1" applyFill="1" applyBorder="1" applyAlignment="1" applyProtection="1">
      <alignment horizontal="center" vertical="center" wrapText="1"/>
    </xf>
    <xf numFmtId="0" fontId="25" fillId="2" borderId="0" xfId="0" applyFont="1" applyFill="1" applyBorder="1" applyAlignment="1">
      <alignment horizontal="center" vertical="center" wrapText="1"/>
    </xf>
    <xf numFmtId="0" fontId="26" fillId="2" borderId="0" xfId="0" applyFont="1" applyFill="1" applyBorder="1" applyAlignment="1">
      <alignment horizontal="left" vertical="center"/>
    </xf>
    <xf numFmtId="0" fontId="27" fillId="2" borderId="0" xfId="0" applyFont="1" applyFill="1" applyBorder="1" applyAlignment="1">
      <alignment horizontal="center" vertical="center"/>
    </xf>
    <xf numFmtId="0" fontId="28" fillId="2" borderId="0" xfId="0" applyFont="1" applyFill="1" applyBorder="1" applyAlignment="1">
      <alignment horizontal="center" vertical="center" wrapText="1"/>
    </xf>
    <xf numFmtId="0" fontId="31" fillId="2" borderId="0" xfId="0" applyFont="1" applyFill="1" applyBorder="1" applyAlignment="1">
      <alignment horizontal="center" vertical="center" wrapText="1"/>
    </xf>
    <xf numFmtId="0" fontId="0" fillId="2" borderId="0" xfId="0" applyFill="1" applyBorder="1" applyAlignment="1">
      <alignment horizontal="center"/>
    </xf>
    <xf numFmtId="0" fontId="32" fillId="2" borderId="0" xfId="0" applyFont="1" applyFill="1" applyBorder="1" applyAlignment="1">
      <alignment horizontal="center" vertical="center" wrapText="1"/>
    </xf>
    <xf numFmtId="0" fontId="33" fillId="2" borderId="0" xfId="0" applyFont="1" applyFill="1" applyBorder="1" applyAlignment="1">
      <alignment horizontal="center" vertical="top" wrapText="1"/>
    </xf>
    <xf numFmtId="0" fontId="24" fillId="2" borderId="0" xfId="0" applyFont="1" applyFill="1" applyBorder="1" applyAlignment="1">
      <alignment horizontal="center" vertical="center"/>
    </xf>
    <xf numFmtId="0" fontId="21" fillId="2" borderId="0" xfId="0" quotePrefix="1" applyFont="1" applyFill="1" applyBorder="1" applyAlignment="1">
      <alignment horizontal="center" vertical="center" wrapText="1"/>
    </xf>
    <xf numFmtId="0" fontId="38" fillId="2" borderId="0" xfId="0" applyFont="1" applyFill="1" applyBorder="1" applyAlignment="1">
      <alignment horizontal="center" vertical="top" wrapText="1"/>
    </xf>
    <xf numFmtId="0" fontId="29" fillId="2" borderId="0" xfId="0" applyFont="1" applyFill="1" applyBorder="1" applyAlignment="1">
      <alignment horizontal="center" vertical="center" wrapText="1"/>
    </xf>
    <xf numFmtId="0" fontId="62" fillId="2" borderId="0" xfId="6" applyFont="1" applyFill="1" applyBorder="1"/>
    <xf numFmtId="0" fontId="6" fillId="2" borderId="0" xfId="6" applyFont="1" applyFill="1" applyBorder="1"/>
    <xf numFmtId="0" fontId="8" fillId="2" borderId="0" xfId="5" applyFont="1" applyFill="1" applyBorder="1" applyAlignment="1">
      <alignment horizontal="center" vertical="center"/>
    </xf>
    <xf numFmtId="0" fontId="11" fillId="2" borderId="0" xfId="0" applyFont="1" applyFill="1" applyBorder="1" applyAlignment="1" applyProtection="1">
      <alignment horizontal="center" vertical="center" wrapText="1"/>
      <protection locked="0"/>
    </xf>
    <xf numFmtId="0" fontId="21" fillId="2" borderId="0" xfId="0" applyFont="1" applyFill="1" applyBorder="1" applyAlignment="1" applyProtection="1">
      <alignment horizontal="center" vertical="center" wrapText="1"/>
      <protection locked="0"/>
    </xf>
    <xf numFmtId="0" fontId="27" fillId="2" borderId="0" xfId="0" applyFont="1" applyFill="1" applyBorder="1" applyAlignment="1">
      <alignment horizontal="center" vertical="center" wrapText="1"/>
    </xf>
    <xf numFmtId="0" fontId="24" fillId="2" borderId="0" xfId="0" applyFont="1" applyFill="1" applyBorder="1" applyAlignment="1" applyProtection="1">
      <alignment horizontal="center" vertical="center" wrapText="1"/>
      <protection locked="0"/>
    </xf>
    <xf numFmtId="16" fontId="15" fillId="2" borderId="0" xfId="0" applyNumberFormat="1" applyFont="1" applyFill="1" applyBorder="1" applyAlignment="1">
      <alignment horizontal="center" vertical="center" wrapText="1"/>
    </xf>
    <xf numFmtId="0" fontId="43" fillId="2" borderId="0" xfId="0" applyFont="1" applyFill="1" applyBorder="1" applyAlignment="1">
      <alignment horizontal="left" vertical="center" wrapText="1"/>
    </xf>
    <xf numFmtId="2" fontId="11" fillId="2" borderId="0" xfId="0" applyNumberFormat="1" applyFont="1" applyFill="1" applyBorder="1" applyAlignment="1">
      <alignment horizontal="center" vertical="center" wrapText="1"/>
    </xf>
    <xf numFmtId="0" fontId="24" fillId="2" borderId="0" xfId="3" applyFont="1" applyFill="1" applyBorder="1" applyAlignment="1">
      <alignment horizontal="center" vertical="center" wrapText="1"/>
    </xf>
    <xf numFmtId="16" fontId="15" fillId="2" borderId="0" xfId="3" applyNumberFormat="1" applyFont="1" applyFill="1" applyBorder="1" applyAlignment="1">
      <alignment horizontal="center" vertical="center" wrapText="1"/>
    </xf>
    <xf numFmtId="0" fontId="43" fillId="2" borderId="0" xfId="3" applyFont="1" applyFill="1" applyBorder="1" applyAlignment="1">
      <alignment horizontal="left" vertical="center" wrapText="1"/>
    </xf>
    <xf numFmtId="0" fontId="22" fillId="2" borderId="0" xfId="0" applyFont="1" applyFill="1" applyBorder="1" applyAlignment="1">
      <alignment horizontal="left" vertical="top" wrapText="1"/>
    </xf>
    <xf numFmtId="0" fontId="11" fillId="2" borderId="0" xfId="0" applyNumberFormat="1" applyFont="1" applyFill="1" applyBorder="1" applyAlignment="1">
      <alignment horizontal="center" vertical="center" wrapText="1"/>
    </xf>
    <xf numFmtId="0" fontId="0" fillId="2" borderId="0" xfId="0" applyFill="1" applyBorder="1"/>
    <xf numFmtId="0" fontId="46" fillId="2" borderId="0" xfId="0" applyFont="1" applyFill="1" applyBorder="1" applyAlignment="1">
      <alignment horizontal="center" vertical="center" wrapText="1"/>
    </xf>
    <xf numFmtId="14" fontId="13" fillId="2" borderId="0" xfId="3" applyNumberFormat="1" applyFont="1" applyFill="1" applyBorder="1" applyAlignment="1">
      <alignment horizontal="center" vertical="center" wrapText="1"/>
    </xf>
    <xf numFmtId="164" fontId="11" fillId="2" borderId="0" xfId="4" applyNumberFormat="1" applyFont="1" applyFill="1" applyBorder="1" applyAlignment="1" applyProtection="1">
      <alignment horizontal="center" vertical="center" wrapText="1"/>
      <protection locked="0"/>
    </xf>
    <xf numFmtId="0" fontId="31" fillId="2" borderId="0" xfId="3" applyNumberFormat="1" applyFont="1" applyFill="1" applyBorder="1" applyAlignment="1">
      <alignment horizontal="center" vertical="center" wrapText="1"/>
    </xf>
    <xf numFmtId="0" fontId="21" fillId="2" borderId="0" xfId="3" applyNumberFormat="1" applyFont="1" applyFill="1" applyBorder="1" applyAlignment="1">
      <alignment horizontal="left" vertical="center" wrapText="1"/>
    </xf>
    <xf numFmtId="0" fontId="46" fillId="2" borderId="0" xfId="3" applyFont="1" applyFill="1" applyBorder="1" applyAlignment="1">
      <alignment horizontal="center" vertical="center" wrapText="1"/>
    </xf>
    <xf numFmtId="0" fontId="51" fillId="2" borderId="0" xfId="3" applyFont="1" applyFill="1" applyBorder="1" applyAlignment="1">
      <alignment horizontal="left" vertical="center" wrapText="1"/>
    </xf>
    <xf numFmtId="0" fontId="22" fillId="2" borderId="0" xfId="3" applyNumberFormat="1" applyFont="1" applyFill="1" applyBorder="1" applyAlignment="1">
      <alignment horizontal="center" vertical="center" wrapText="1"/>
    </xf>
    <xf numFmtId="43" fontId="0" fillId="2" borderId="0" xfId="1" applyFont="1" applyFill="1" applyBorder="1" applyAlignment="1">
      <alignment horizontal="right" vertical="top"/>
    </xf>
    <xf numFmtId="43" fontId="61" fillId="2" borderId="0" xfId="1" applyFont="1" applyFill="1" applyBorder="1" applyAlignment="1">
      <alignment horizontal="right" vertical="top"/>
    </xf>
    <xf numFmtId="0" fontId="61" fillId="2" borderId="0" xfId="0" applyFont="1" applyFill="1" applyBorder="1"/>
    <xf numFmtId="0" fontId="13" fillId="2" borderId="0" xfId="0" applyFont="1" applyFill="1" applyBorder="1" applyAlignment="1">
      <alignment horizontal="left" vertical="top"/>
    </xf>
    <xf numFmtId="0" fontId="25" fillId="2" borderId="0" xfId="0" applyFont="1" applyFill="1" applyBorder="1" applyAlignment="1">
      <alignment horizontal="left" vertical="top" wrapText="1"/>
    </xf>
    <xf numFmtId="0" fontId="0" fillId="0" borderId="0" xfId="0" applyFill="1" applyBorder="1" applyAlignment="1">
      <alignment horizontal="center"/>
    </xf>
    <xf numFmtId="0" fontId="62" fillId="0" borderId="0" xfId="152" applyFont="1" applyFill="1" applyBorder="1" applyAlignment="1">
      <alignment vertical="center" wrapText="1"/>
    </xf>
    <xf numFmtId="0" fontId="62" fillId="0" borderId="0" xfId="152" applyFont="1" applyFill="1" applyBorder="1" applyAlignment="1">
      <alignment horizontal="center" vertical="center"/>
    </xf>
    <xf numFmtId="164" fontId="62" fillId="0" borderId="0" xfId="152" applyNumberFormat="1" applyFont="1" applyFill="1" applyBorder="1" applyAlignment="1">
      <alignment horizontal="right" vertical="center"/>
    </xf>
    <xf numFmtId="0" fontId="62" fillId="0" borderId="0" xfId="152" applyFont="1" applyFill="1" applyBorder="1" applyAlignment="1">
      <alignment horizontal="right" vertical="top"/>
    </xf>
    <xf numFmtId="0" fontId="62" fillId="0" borderId="0" xfId="152" applyFont="1" applyFill="1" applyBorder="1"/>
    <xf numFmtId="0" fontId="6" fillId="0" borderId="0" xfId="152" applyFont="1" applyFill="1" applyBorder="1"/>
    <xf numFmtId="164" fontId="13" fillId="0" borderId="0" xfId="0" applyNumberFormat="1" applyFont="1" applyFill="1" applyBorder="1" applyAlignment="1">
      <alignment horizontal="center" vertical="center" wrapText="1"/>
    </xf>
    <xf numFmtId="0" fontId="10" fillId="8" borderId="0" xfId="3" applyNumberFormat="1" applyFont="1" applyFill="1" applyBorder="1" applyAlignment="1">
      <alignment horizontal="right" vertical="center" wrapText="1"/>
    </xf>
    <xf numFmtId="164" fontId="10" fillId="8" borderId="0" xfId="4" applyNumberFormat="1" applyFont="1" applyFill="1" applyBorder="1" applyAlignment="1" applyProtection="1">
      <alignment horizontal="right" vertical="top" wrapText="1"/>
      <protection locked="0"/>
    </xf>
    <xf numFmtId="0" fontId="11" fillId="0" borderId="0" xfId="153" applyFont="1" applyFill="1" applyBorder="1" applyAlignment="1">
      <alignment horizontal="left" vertical="top" wrapText="1"/>
    </xf>
    <xf numFmtId="0" fontId="11" fillId="0" borderId="0" xfId="153" applyFont="1" applyFill="1" applyBorder="1" applyAlignment="1" applyProtection="1">
      <alignment horizontal="left" vertical="top" wrapText="1"/>
    </xf>
    <xf numFmtId="49" fontId="11" fillId="0" borderId="0" xfId="153" applyNumberFormat="1" applyFont="1" applyFill="1" applyBorder="1" applyAlignment="1">
      <alignment horizontal="left" vertical="top" wrapText="1"/>
    </xf>
    <xf numFmtId="0" fontId="11" fillId="0" borderId="0" xfId="153" applyFont="1" applyFill="1" applyBorder="1" applyAlignment="1" applyProtection="1">
      <alignment horizontal="left" vertical="top" wrapText="1"/>
      <protection locked="0"/>
    </xf>
    <xf numFmtId="0" fontId="11" fillId="0" borderId="0" xfId="0" applyFont="1" applyFill="1" applyBorder="1" applyAlignment="1" applyProtection="1">
      <alignment horizontal="left" vertical="top" wrapText="1"/>
      <protection locked="0"/>
    </xf>
    <xf numFmtId="0" fontId="11" fillId="0" borderId="0" xfId="0" applyFont="1" applyFill="1" applyBorder="1" applyAlignment="1" applyProtection="1">
      <alignment horizontal="left" vertical="top" wrapText="1"/>
      <protection locked="0"/>
    </xf>
    <xf numFmtId="164" fontId="11" fillId="0" borderId="0" xfId="2" applyNumberFormat="1" applyFont="1" applyFill="1" applyBorder="1" applyAlignment="1" applyProtection="1">
      <alignment horizontal="center" vertical="center" wrapText="1"/>
    </xf>
    <xf numFmtId="164" fontId="11" fillId="0" borderId="0" xfId="2" applyNumberFormat="1" applyFont="1" applyFill="1" applyBorder="1" applyAlignment="1" applyProtection="1">
      <alignment horizontal="center" wrapText="1"/>
    </xf>
    <xf numFmtId="0" fontId="11" fillId="0" borderId="0" xfId="0" applyFont="1" applyFill="1" applyBorder="1" applyAlignment="1">
      <alignment horizontal="center" wrapText="1"/>
    </xf>
    <xf numFmtId="0" fontId="68" fillId="0" borderId="0" xfId="0" applyFont="1" applyFill="1" applyBorder="1" applyAlignment="1">
      <alignment horizontal="center" wrapText="1"/>
    </xf>
    <xf numFmtId="165" fontId="12" fillId="0" borderId="0" xfId="0" applyNumberFormat="1" applyFont="1" applyFill="1" applyBorder="1" applyAlignment="1">
      <alignment horizontal="center" wrapText="1"/>
    </xf>
    <xf numFmtId="0" fontId="12" fillId="0" borderId="0" xfId="0" applyFont="1" applyFill="1" applyBorder="1" applyAlignment="1">
      <alignment horizontal="center" wrapText="1"/>
    </xf>
    <xf numFmtId="10" fontId="12" fillId="0" borderId="0" xfId="0" applyNumberFormat="1" applyFont="1" applyFill="1" applyBorder="1" applyAlignment="1">
      <alignment horizontal="center" wrapText="1"/>
    </xf>
    <xf numFmtId="0" fontId="1" fillId="0" borderId="2" xfId="184" applyFont="1" applyFill="1" applyBorder="1" applyAlignment="1">
      <alignment vertical="center" wrapText="1"/>
    </xf>
    <xf numFmtId="0" fontId="62" fillId="0" borderId="0" xfId="184" applyFont="1" applyFill="1" applyBorder="1" applyAlignment="1">
      <alignment vertical="center" wrapText="1"/>
    </xf>
    <xf numFmtId="14" fontId="11" fillId="0" borderId="0" xfId="3" applyNumberFormat="1" applyFont="1" applyFill="1" applyBorder="1" applyAlignment="1">
      <alignment horizontal="center" vertical="center" wrapText="1"/>
    </xf>
    <xf numFmtId="0" fontId="62" fillId="0" borderId="0" xfId="184" applyFont="1" applyFill="1" applyBorder="1" applyAlignment="1">
      <alignment vertical="center"/>
    </xf>
    <xf numFmtId="0" fontId="62" fillId="0" borderId="0" xfId="184" applyFont="1" applyFill="1" applyBorder="1" applyAlignment="1">
      <alignment horizontal="center" vertical="center" wrapText="1"/>
    </xf>
    <xf numFmtId="164" fontId="10" fillId="0" borderId="0" xfId="4" applyNumberFormat="1" applyFont="1" applyFill="1" applyBorder="1" applyAlignment="1" applyProtection="1">
      <alignment horizontal="right" vertical="center" wrapText="1"/>
      <protection locked="0"/>
    </xf>
  </cellXfs>
  <cellStyles count="293">
    <cellStyle name="Comma" xfId="1" builtinId="3"/>
    <cellStyle name="Comma 2" xfId="7"/>
    <cellStyle name="Comma 3" xfId="8"/>
    <cellStyle name="Comma 4" xfId="154"/>
    <cellStyle name="Currency" xfId="2" builtinId="4"/>
    <cellStyle name="Currency 2" xfId="4"/>
    <cellStyle name="Currency 2 2" xfId="9"/>
    <cellStyle name="Currency 3" xfId="10"/>
    <cellStyle name="Currency 3 2" xfId="11"/>
    <cellStyle name="Currency 3 3" xfId="12"/>
    <cellStyle name="Currency 3 3 2" xfId="13"/>
    <cellStyle name="Currency 3 3 2 2" xfId="14"/>
    <cellStyle name="Currency 3 3 2 2 2" xfId="15"/>
    <cellStyle name="Currency 3 3 2 2 2 2" xfId="160"/>
    <cellStyle name="Currency 3 3 2 2 3" xfId="159"/>
    <cellStyle name="Currency 3 3 2 3" xfId="16"/>
    <cellStyle name="Currency 3 3 2 3 2" xfId="161"/>
    <cellStyle name="Currency 3 3 2 4" xfId="158"/>
    <cellStyle name="Currency 3 3 3" xfId="17"/>
    <cellStyle name="Currency 3 3 3 2" xfId="18"/>
    <cellStyle name="Currency 3 3 3 2 2" xfId="19"/>
    <cellStyle name="Currency 3 3 3 2 2 2" xfId="164"/>
    <cellStyle name="Currency 3 3 3 2 3" xfId="163"/>
    <cellStyle name="Currency 3 3 3 3" xfId="20"/>
    <cellStyle name="Currency 3 3 3 3 2" xfId="165"/>
    <cellStyle name="Currency 3 3 3 4" xfId="162"/>
    <cellStyle name="Currency 3 3 4" xfId="21"/>
    <cellStyle name="Currency 3 3 4 2" xfId="22"/>
    <cellStyle name="Currency 3 3 4 2 2" xfId="167"/>
    <cellStyle name="Currency 3 3 4 3" xfId="166"/>
    <cellStyle name="Currency 3 3 5" xfId="23"/>
    <cellStyle name="Currency 3 3 5 2" xfId="168"/>
    <cellStyle name="Currency 3 3 6" xfId="157"/>
    <cellStyle name="Currency 3 4" xfId="24"/>
    <cellStyle name="Currency 3 5" xfId="25"/>
    <cellStyle name="Currency 3 5 2" xfId="26"/>
    <cellStyle name="Currency 3 5 2 2" xfId="27"/>
    <cellStyle name="Currency 3 5 2 2 2" xfId="171"/>
    <cellStyle name="Currency 3 5 2 3" xfId="170"/>
    <cellStyle name="Currency 3 5 3" xfId="28"/>
    <cellStyle name="Currency 3 5 3 2" xfId="172"/>
    <cellStyle name="Currency 3 5 4" xfId="169"/>
    <cellStyle name="Currency 3 6" xfId="29"/>
    <cellStyle name="Currency 3 6 2" xfId="30"/>
    <cellStyle name="Currency 3 6 2 2" xfId="31"/>
    <cellStyle name="Currency 3 6 2 2 2" xfId="175"/>
    <cellStyle name="Currency 3 6 2 3" xfId="174"/>
    <cellStyle name="Currency 3 6 3" xfId="32"/>
    <cellStyle name="Currency 3 6 3 2" xfId="176"/>
    <cellStyle name="Currency 3 6 4" xfId="173"/>
    <cellStyle name="Currency 3 7" xfId="33"/>
    <cellStyle name="Currency 3 7 2" xfId="34"/>
    <cellStyle name="Currency 3 7 2 2" xfId="178"/>
    <cellStyle name="Currency 3 7 3" xfId="177"/>
    <cellStyle name="Currency 3 8" xfId="35"/>
    <cellStyle name="Currency 3 8 2" xfId="179"/>
    <cellStyle name="Currency 3 9" xfId="156"/>
    <cellStyle name="Currency 4" xfId="36"/>
    <cellStyle name="Currency 5" xfId="37"/>
    <cellStyle name="Normal" xfId="0" builtinId="0"/>
    <cellStyle name="Normal 2" xfId="3"/>
    <cellStyle name="Normal 2 2" xfId="38"/>
    <cellStyle name="Normal 2 2 2" xfId="39"/>
    <cellStyle name="Normal 2 2 2 2" xfId="40"/>
    <cellStyle name="Normal 2 2 2 2 2" xfId="41"/>
    <cellStyle name="Normal 2 2 2 2 2 2" xfId="42"/>
    <cellStyle name="Normal 2 2 2 2 2 2 2" xfId="184"/>
    <cellStyle name="Normal 2 2 2 2 2 3" xfId="183"/>
    <cellStyle name="Normal 2 2 2 2 3" xfId="43"/>
    <cellStyle name="Normal 2 2 2 2 3 2" xfId="185"/>
    <cellStyle name="Normal 2 2 2 2 4" xfId="182"/>
    <cellStyle name="Normal 2 2 2 3" xfId="44"/>
    <cellStyle name="Normal 2 2 2 3 2" xfId="45"/>
    <cellStyle name="Normal 2 2 2 3 2 2" xfId="46"/>
    <cellStyle name="Normal 2 2 2 3 2 2 2" xfId="188"/>
    <cellStyle name="Normal 2 2 2 3 2 3" xfId="187"/>
    <cellStyle name="Normal 2 2 2 3 3" xfId="47"/>
    <cellStyle name="Normal 2 2 2 3 3 2" xfId="189"/>
    <cellStyle name="Normal 2 2 2 3 4" xfId="186"/>
    <cellStyle name="Normal 2 2 2 4" xfId="48"/>
    <cellStyle name="Normal 2 2 2 4 2" xfId="49"/>
    <cellStyle name="Normal 2 2 2 4 2 2" xfId="191"/>
    <cellStyle name="Normal 2 2 2 4 3" xfId="190"/>
    <cellStyle name="Normal 2 2 2 5" xfId="50"/>
    <cellStyle name="Normal 2 2 2 5 2" xfId="192"/>
    <cellStyle name="Normal 2 2 2 6" xfId="181"/>
    <cellStyle name="Normal 2 2 3" xfId="51"/>
    <cellStyle name="Normal 2 2 3 2" xfId="52"/>
    <cellStyle name="Normal 2 2 3 2 2" xfId="53"/>
    <cellStyle name="Normal 2 2 3 2 2 2" xfId="54"/>
    <cellStyle name="Normal 2 2 3 2 2 2 2" xfId="196"/>
    <cellStyle name="Normal 2 2 3 2 2 3" xfId="195"/>
    <cellStyle name="Normal 2 2 3 2 3" xfId="55"/>
    <cellStyle name="Normal 2 2 3 2 3 2" xfId="197"/>
    <cellStyle name="Normal 2 2 3 2 4" xfId="194"/>
    <cellStyle name="Normal 2 2 3 3" xfId="56"/>
    <cellStyle name="Normal 2 2 3 3 2" xfId="57"/>
    <cellStyle name="Normal 2 2 3 3 2 2" xfId="58"/>
    <cellStyle name="Normal 2 2 3 3 2 2 2" xfId="200"/>
    <cellStyle name="Normal 2 2 3 3 2 3" xfId="199"/>
    <cellStyle name="Normal 2 2 3 3 3" xfId="59"/>
    <cellStyle name="Normal 2 2 3 3 3 2" xfId="201"/>
    <cellStyle name="Normal 2 2 3 3 4" xfId="198"/>
    <cellStyle name="Normal 2 2 3 4" xfId="60"/>
    <cellStyle name="Normal 2 2 3 4 2" xfId="61"/>
    <cellStyle name="Normal 2 2 3 4 2 2" xfId="203"/>
    <cellStyle name="Normal 2 2 3 4 3" xfId="202"/>
    <cellStyle name="Normal 2 2 3 5" xfId="62"/>
    <cellStyle name="Normal 2 2 3 5 2" xfId="204"/>
    <cellStyle name="Normal 2 2 3 6" xfId="193"/>
    <cellStyle name="Normal 2 2 4" xfId="63"/>
    <cellStyle name="Normal 2 2 4 2" xfId="64"/>
    <cellStyle name="Normal 2 2 4 2 2" xfId="65"/>
    <cellStyle name="Normal 2 2 4 2 2 2" xfId="66"/>
    <cellStyle name="Normal 2 2 4 2 2 2 2" xfId="208"/>
    <cellStyle name="Normal 2 2 4 2 2 3" xfId="207"/>
    <cellStyle name="Normal 2 2 4 2 3" xfId="67"/>
    <cellStyle name="Normal 2 2 4 2 3 2" xfId="209"/>
    <cellStyle name="Normal 2 2 4 2 4" xfId="206"/>
    <cellStyle name="Normal 2 2 4 3" xfId="68"/>
    <cellStyle name="Normal 2 2 4 3 2" xfId="69"/>
    <cellStyle name="Normal 2 2 4 3 2 2" xfId="70"/>
    <cellStyle name="Normal 2 2 4 3 2 2 2" xfId="212"/>
    <cellStyle name="Normal 2 2 4 3 2 3" xfId="211"/>
    <cellStyle name="Normal 2 2 4 3 3" xfId="71"/>
    <cellStyle name="Normal 2 2 4 3 3 2" xfId="213"/>
    <cellStyle name="Normal 2 2 4 3 4" xfId="210"/>
    <cellStyle name="Normal 2 2 4 4" xfId="72"/>
    <cellStyle name="Normal 2 2 4 4 2" xfId="73"/>
    <cellStyle name="Normal 2 2 4 4 2 2" xfId="215"/>
    <cellStyle name="Normal 2 2 4 4 3" xfId="214"/>
    <cellStyle name="Normal 2 2 4 5" xfId="74"/>
    <cellStyle name="Normal 2 2 4 5 2" xfId="216"/>
    <cellStyle name="Normal 2 2 4 6" xfId="205"/>
    <cellStyle name="Normal 2 2 5" xfId="75"/>
    <cellStyle name="Normal 2 2 5 2" xfId="76"/>
    <cellStyle name="Normal 2 2 5 2 2" xfId="77"/>
    <cellStyle name="Normal 2 2 5 2 2 2" xfId="219"/>
    <cellStyle name="Normal 2 2 5 2 3" xfId="218"/>
    <cellStyle name="Normal 2 2 5 3" xfId="78"/>
    <cellStyle name="Normal 2 2 5 3 2" xfId="220"/>
    <cellStyle name="Normal 2 2 5 4" xfId="217"/>
    <cellStyle name="Normal 2 2 6" xfId="79"/>
    <cellStyle name="Normal 2 2 6 2" xfId="80"/>
    <cellStyle name="Normal 2 2 6 2 2" xfId="81"/>
    <cellStyle name="Normal 2 2 6 2 2 2" xfId="223"/>
    <cellStyle name="Normal 2 2 6 2 3" xfId="222"/>
    <cellStyle name="Normal 2 2 6 3" xfId="82"/>
    <cellStyle name="Normal 2 2 6 3 2" xfId="224"/>
    <cellStyle name="Normal 2 2 6 4" xfId="221"/>
    <cellStyle name="Normal 2 2 7" xfId="83"/>
    <cellStyle name="Normal 2 2 7 2" xfId="84"/>
    <cellStyle name="Normal 2 2 7 2 2" xfId="226"/>
    <cellStyle name="Normal 2 2 7 3" xfId="225"/>
    <cellStyle name="Normal 2 2 8" xfId="85"/>
    <cellStyle name="Normal 2 2 8 2" xfId="227"/>
    <cellStyle name="Normal 2 2 9" xfId="180"/>
    <cellStyle name="Normal 2 3" xfId="86"/>
    <cellStyle name="Normal 3" xfId="87"/>
    <cellStyle name="Normal 3 2" xfId="88"/>
    <cellStyle name="Normal 3 2 2" xfId="89"/>
    <cellStyle name="Normal 3 2 2 2" xfId="90"/>
    <cellStyle name="Normal 3 2 2 2 2" xfId="91"/>
    <cellStyle name="Normal 3 2 2 2 2 2" xfId="232"/>
    <cellStyle name="Normal 3 2 2 2 3" xfId="231"/>
    <cellStyle name="Normal 3 2 2 3" xfId="92"/>
    <cellStyle name="Normal 3 2 2 3 2" xfId="233"/>
    <cellStyle name="Normal 3 2 2 4" xfId="230"/>
    <cellStyle name="Normal 3 2 3" xfId="93"/>
    <cellStyle name="Normal 3 2 3 2" xfId="94"/>
    <cellStyle name="Normal 3 2 3 2 2" xfId="95"/>
    <cellStyle name="Normal 3 2 3 2 2 2" xfId="236"/>
    <cellStyle name="Normal 3 2 3 2 3" xfId="235"/>
    <cellStyle name="Normal 3 2 3 3" xfId="96"/>
    <cellStyle name="Normal 3 2 3 3 2" xfId="237"/>
    <cellStyle name="Normal 3 2 3 4" xfId="234"/>
    <cellStyle name="Normal 3 2 4" xfId="97"/>
    <cellStyle name="Normal 3 2 4 2" xfId="98"/>
    <cellStyle name="Normal 3 2 4 2 2" xfId="239"/>
    <cellStyle name="Normal 3 2 4 3" xfId="238"/>
    <cellStyle name="Normal 3 2 5" xfId="99"/>
    <cellStyle name="Normal 3 2 5 2" xfId="240"/>
    <cellStyle name="Normal 3 2 6" xfId="229"/>
    <cellStyle name="Normal 3 3" xfId="100"/>
    <cellStyle name="Normal 3 3 2" xfId="101"/>
    <cellStyle name="Normal 3 3 2 2" xfId="102"/>
    <cellStyle name="Normal 3 3 2 2 2" xfId="103"/>
    <cellStyle name="Normal 3 3 2 2 2 2" xfId="244"/>
    <cellStyle name="Normal 3 3 2 2 3" xfId="243"/>
    <cellStyle name="Normal 3 3 2 3" xfId="104"/>
    <cellStyle name="Normal 3 3 2 3 2" xfId="245"/>
    <cellStyle name="Normal 3 3 2 4" xfId="242"/>
    <cellStyle name="Normal 3 3 3" xfId="105"/>
    <cellStyle name="Normal 3 3 3 2" xfId="106"/>
    <cellStyle name="Normal 3 3 3 2 2" xfId="107"/>
    <cellStyle name="Normal 3 3 3 2 2 2" xfId="248"/>
    <cellStyle name="Normal 3 3 3 2 3" xfId="247"/>
    <cellStyle name="Normal 3 3 3 3" xfId="108"/>
    <cellStyle name="Normal 3 3 3 3 2" xfId="249"/>
    <cellStyle name="Normal 3 3 3 4" xfId="246"/>
    <cellStyle name="Normal 3 3 4" xfId="109"/>
    <cellStyle name="Normal 3 3 4 2" xfId="110"/>
    <cellStyle name="Normal 3 3 4 2 2" xfId="251"/>
    <cellStyle name="Normal 3 3 4 3" xfId="250"/>
    <cellStyle name="Normal 3 3 5" xfId="111"/>
    <cellStyle name="Normal 3 3 5 2" xfId="252"/>
    <cellStyle name="Normal 3 3 6" xfId="241"/>
    <cellStyle name="Normal 3 4" xfId="112"/>
    <cellStyle name="Normal 3 4 2" xfId="113"/>
    <cellStyle name="Normal 3 4 2 2" xfId="114"/>
    <cellStyle name="Normal 3 4 2 2 2" xfId="115"/>
    <cellStyle name="Normal 3 4 2 2 2 2" xfId="256"/>
    <cellStyle name="Normal 3 4 2 2 3" xfId="255"/>
    <cellStyle name="Normal 3 4 2 3" xfId="116"/>
    <cellStyle name="Normal 3 4 2 3 2" xfId="257"/>
    <cellStyle name="Normal 3 4 2 4" xfId="254"/>
    <cellStyle name="Normal 3 4 3" xfId="117"/>
    <cellStyle name="Normal 3 4 3 2" xfId="118"/>
    <cellStyle name="Normal 3 4 3 2 2" xfId="119"/>
    <cellStyle name="Normal 3 4 3 2 2 2" xfId="260"/>
    <cellStyle name="Normal 3 4 3 2 3" xfId="259"/>
    <cellStyle name="Normal 3 4 3 3" xfId="120"/>
    <cellStyle name="Normal 3 4 3 3 2" xfId="261"/>
    <cellStyle name="Normal 3 4 3 4" xfId="258"/>
    <cellStyle name="Normal 3 4 4" xfId="121"/>
    <cellStyle name="Normal 3 4 4 2" xfId="122"/>
    <cellStyle name="Normal 3 4 4 2 2" xfId="263"/>
    <cellStyle name="Normal 3 4 4 3" xfId="262"/>
    <cellStyle name="Normal 3 4 5" xfId="123"/>
    <cellStyle name="Normal 3 4 5 2" xfId="264"/>
    <cellStyle name="Normal 3 4 6" xfId="253"/>
    <cellStyle name="Normal 3 5" xfId="124"/>
    <cellStyle name="Normal 3 5 2" xfId="125"/>
    <cellStyle name="Normal 3 5 2 2" xfId="126"/>
    <cellStyle name="Normal 3 5 2 2 2" xfId="267"/>
    <cellStyle name="Normal 3 5 2 3" xfId="266"/>
    <cellStyle name="Normal 3 5 3" xfId="127"/>
    <cellStyle name="Normal 3 5 3 2" xfId="268"/>
    <cellStyle name="Normal 3 5 4" xfId="265"/>
    <cellStyle name="Normal 3 6" xfId="128"/>
    <cellStyle name="Normal 3 6 2" xfId="129"/>
    <cellStyle name="Normal 3 6 2 2" xfId="130"/>
    <cellStyle name="Normal 3 6 2 2 2" xfId="271"/>
    <cellStyle name="Normal 3 6 2 3" xfId="270"/>
    <cellStyle name="Normal 3 6 3" xfId="131"/>
    <cellStyle name="Normal 3 6 3 2" xfId="272"/>
    <cellStyle name="Normal 3 6 4" xfId="269"/>
    <cellStyle name="Normal 3 7" xfId="132"/>
    <cellStyle name="Normal 3 7 2" xfId="133"/>
    <cellStyle name="Normal 3 7 2 2" xfId="274"/>
    <cellStyle name="Normal 3 7 3" xfId="273"/>
    <cellStyle name="Normal 3 8" xfId="134"/>
    <cellStyle name="Normal 3 8 2" xfId="275"/>
    <cellStyle name="Normal 3 9" xfId="228"/>
    <cellStyle name="Normal 4" xfId="135"/>
    <cellStyle name="Normal 4 2" xfId="136"/>
    <cellStyle name="Normal 4 2 2" xfId="137"/>
    <cellStyle name="Normal 4 2 2 2" xfId="138"/>
    <cellStyle name="Normal 4 2 2 2 2" xfId="139"/>
    <cellStyle name="Normal 4 2 2 2 2 2" xfId="279"/>
    <cellStyle name="Normal 4 2 2 2 3" xfId="278"/>
    <cellStyle name="Normal 4 2 2 3" xfId="140"/>
    <cellStyle name="Normal 4 2 2 3 2" xfId="280"/>
    <cellStyle name="Normal 4 2 2 4" xfId="277"/>
    <cellStyle name="Normal 4 2 3" xfId="141"/>
    <cellStyle name="Normal 4 2 3 2" xfId="142"/>
    <cellStyle name="Normal 4 2 3 2 2" xfId="143"/>
    <cellStyle name="Normal 4 2 3 2 2 2" xfId="283"/>
    <cellStyle name="Normal 4 2 3 2 3" xfId="282"/>
    <cellStyle name="Normal 4 2 3 3" xfId="144"/>
    <cellStyle name="Normal 4 2 3 3 2" xfId="284"/>
    <cellStyle name="Normal 4 2 3 4" xfId="281"/>
    <cellStyle name="Normal 4 2 4" xfId="145"/>
    <cellStyle name="Normal 4 2 4 2" xfId="146"/>
    <cellStyle name="Normal 4 2 4 2 2" xfId="286"/>
    <cellStyle name="Normal 4 2 4 3" xfId="285"/>
    <cellStyle name="Normal 4 2 5" xfId="147"/>
    <cellStyle name="Normal 4 2 5 2" xfId="287"/>
    <cellStyle name="Normal 4 2 6" xfId="276"/>
    <cellStyle name="Normal 5" xfId="5"/>
    <cellStyle name="Normal 6" xfId="148"/>
    <cellStyle name="Normal 6 2" xfId="149"/>
    <cellStyle name="Normal 6 2 2" xfId="289"/>
    <cellStyle name="Normal 6 3" xfId="288"/>
    <cellStyle name="Normal 7" xfId="6"/>
    <cellStyle name="Normal 7 2" xfId="150"/>
    <cellStyle name="Normal 7 2 2" xfId="290"/>
    <cellStyle name="Normal 7 3" xfId="151"/>
    <cellStyle name="Normal 7 3 2" xfId="291"/>
    <cellStyle name="Normal 7 4" xfId="152"/>
    <cellStyle name="Normal 7 5" xfId="155"/>
    <cellStyle name="Normal 8" xfId="153"/>
    <cellStyle name="Normal 9" xfId="292"/>
  </cellStyles>
  <dxfs count="0"/>
  <tableStyles count="0" defaultTableStyle="TableStyleMedium2" defaultPivotStyle="PivotStyleLight16"/>
  <colors>
    <mruColors>
      <color rgb="FF3333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906"/>
  <sheetViews>
    <sheetView tabSelected="1" zoomScaleNormal="100" workbookViewId="0"/>
  </sheetViews>
  <sheetFormatPr defaultColWidth="9.140625" defaultRowHeight="39" customHeight="1" x14ac:dyDescent="0.25"/>
  <cols>
    <col min="1" max="1" width="18.5703125" style="2" customWidth="1"/>
    <col min="2" max="2" width="14.7109375" style="2" customWidth="1"/>
    <col min="3" max="3" width="24.28515625" style="2" customWidth="1"/>
    <col min="4" max="4" width="11.140625" style="2" customWidth="1"/>
    <col min="5" max="5" width="16.85546875" style="269" customWidth="1"/>
    <col min="6" max="6" width="12.140625" style="288" customWidth="1"/>
    <col min="7" max="7" width="11.7109375" style="10" customWidth="1"/>
    <col min="8" max="8" width="22.5703125" style="2" customWidth="1"/>
    <col min="9" max="9" width="8.7109375" style="11" bestFit="1" customWidth="1"/>
    <col min="10" max="10" width="9.42578125" style="11" bestFit="1" customWidth="1"/>
    <col min="11" max="11" width="10" style="13" bestFit="1" customWidth="1"/>
    <col min="12" max="12" width="29" style="2" customWidth="1"/>
    <col min="13" max="13" width="18.7109375" style="12" customWidth="1"/>
    <col min="14" max="14" width="18" style="13" customWidth="1"/>
    <col min="15" max="15" width="12.140625" style="14" customWidth="1"/>
    <col min="16" max="16" width="23.5703125" style="313" customWidth="1"/>
    <col min="17" max="17" width="11.5703125" style="16" customWidth="1"/>
    <col min="18" max="18" width="9.140625" style="17" customWidth="1"/>
    <col min="19" max="19" width="9.140625" style="18" customWidth="1"/>
    <col min="20" max="20" width="7.85546875" style="17" customWidth="1"/>
    <col min="21" max="21" width="15.28515625" style="19" customWidth="1"/>
    <col min="22" max="22" width="25.7109375" style="2" customWidth="1"/>
    <col min="23" max="23" width="9.85546875" style="275" customWidth="1"/>
    <col min="24" max="24" width="11.7109375" style="276" customWidth="1"/>
  </cols>
  <sheetData>
    <row r="1" spans="1:24" ht="121.5" customHeight="1" thickBot="1" x14ac:dyDescent="0.3">
      <c r="A1" s="244" t="s">
        <v>0</v>
      </c>
      <c r="B1" s="244" t="s">
        <v>1</v>
      </c>
      <c r="C1" s="244" t="s">
        <v>2</v>
      </c>
      <c r="D1" s="245" t="s">
        <v>3</v>
      </c>
      <c r="E1" s="258" t="s">
        <v>3204</v>
      </c>
      <c r="F1" s="278" t="s">
        <v>4</v>
      </c>
      <c r="G1" s="246" t="s">
        <v>3205</v>
      </c>
      <c r="H1" s="247" t="s">
        <v>5</v>
      </c>
      <c r="I1" s="247" t="s">
        <v>6</v>
      </c>
      <c r="J1" s="247" t="s">
        <v>7</v>
      </c>
      <c r="K1" s="247" t="s">
        <v>8</v>
      </c>
      <c r="L1" s="247" t="s">
        <v>9</v>
      </c>
      <c r="M1" s="248" t="s">
        <v>10</v>
      </c>
      <c r="N1" s="249" t="s">
        <v>11</v>
      </c>
      <c r="O1" s="250" t="s">
        <v>12</v>
      </c>
      <c r="P1" s="310" t="s">
        <v>3271</v>
      </c>
      <c r="Q1" s="251" t="s">
        <v>3272</v>
      </c>
      <c r="R1" s="252" t="s">
        <v>13</v>
      </c>
      <c r="S1" s="253" t="s">
        <v>14</v>
      </c>
      <c r="T1" s="252">
        <v>1.024214</v>
      </c>
      <c r="U1" s="254" t="s">
        <v>15</v>
      </c>
      <c r="V1" s="247" t="s">
        <v>16</v>
      </c>
      <c r="W1" s="270" t="s">
        <v>3229</v>
      </c>
      <c r="X1" s="271" t="s">
        <v>3230</v>
      </c>
    </row>
    <row r="2" spans="1:24" ht="51" x14ac:dyDescent="0.25">
      <c r="A2" s="2" t="s">
        <v>32</v>
      </c>
      <c r="B2" s="2" t="s">
        <v>18</v>
      </c>
      <c r="C2" s="2" t="s">
        <v>33</v>
      </c>
      <c r="D2" s="20" t="s">
        <v>34</v>
      </c>
      <c r="E2" s="255" t="s">
        <v>26</v>
      </c>
      <c r="F2" s="10" t="s">
        <v>26</v>
      </c>
      <c r="H2" s="24" t="s">
        <v>27</v>
      </c>
      <c r="I2" s="11" t="s">
        <v>22</v>
      </c>
      <c r="J2" s="11" t="s">
        <v>22</v>
      </c>
      <c r="K2" s="11" t="s">
        <v>28</v>
      </c>
      <c r="M2" s="12">
        <v>2</v>
      </c>
      <c r="N2" s="13">
        <v>3</v>
      </c>
      <c r="O2" s="22"/>
      <c r="P2" s="311" t="str">
        <f t="shared" ref="P2:P17" si="0">IF(N2=1,INT(E2*$T$1*100)/100,E2)</f>
        <v>TBD</v>
      </c>
      <c r="Q2" s="16" t="str">
        <f t="shared" ref="Q2:Q26" si="1">IF(N2=1,INT(E2*$T$1*10000)/10000,E2)</f>
        <v>TBD</v>
      </c>
      <c r="R2" s="23">
        <v>0</v>
      </c>
      <c r="S2" s="18">
        <v>0</v>
      </c>
      <c r="W2" s="2"/>
      <c r="X2" s="2"/>
    </row>
    <row r="3" spans="1:24" ht="38.25" x14ac:dyDescent="0.25">
      <c r="A3" s="2" t="s">
        <v>17</v>
      </c>
      <c r="B3" s="2" t="s">
        <v>18</v>
      </c>
      <c r="C3" s="2" t="s">
        <v>19</v>
      </c>
      <c r="D3" s="20" t="s">
        <v>20</v>
      </c>
      <c r="E3" s="255">
        <v>25</v>
      </c>
      <c r="F3" s="10">
        <v>25</v>
      </c>
      <c r="I3" s="11" t="s">
        <v>21</v>
      </c>
      <c r="J3" s="11" t="s">
        <v>22</v>
      </c>
      <c r="K3" s="21">
        <v>40544</v>
      </c>
      <c r="M3" s="12">
        <v>1</v>
      </c>
      <c r="N3" s="13" t="s">
        <v>23</v>
      </c>
      <c r="O3" s="22"/>
      <c r="P3" s="311">
        <f t="shared" si="0"/>
        <v>25</v>
      </c>
      <c r="Q3" s="16">
        <f t="shared" si="1"/>
        <v>25</v>
      </c>
      <c r="R3" s="23">
        <f>P3-E3</f>
        <v>0</v>
      </c>
      <c r="S3" s="18">
        <f>IF(E3&lt;&gt;0,R3/E3,0)</f>
        <v>0</v>
      </c>
      <c r="W3" s="2"/>
      <c r="X3" s="2"/>
    </row>
    <row r="4" spans="1:24" ht="51" x14ac:dyDescent="0.25">
      <c r="A4" s="2" t="s">
        <v>17</v>
      </c>
      <c r="B4" s="2" t="s">
        <v>18</v>
      </c>
      <c r="C4" s="2" t="s">
        <v>24</v>
      </c>
      <c r="D4" s="20" t="s">
        <v>25</v>
      </c>
      <c r="E4" s="255" t="s">
        <v>26</v>
      </c>
      <c r="F4" s="10" t="s">
        <v>26</v>
      </c>
      <c r="H4" s="24" t="s">
        <v>27</v>
      </c>
      <c r="I4" s="11" t="s">
        <v>22</v>
      </c>
      <c r="J4" s="11" t="s">
        <v>22</v>
      </c>
      <c r="K4" s="11" t="s">
        <v>28</v>
      </c>
      <c r="M4" s="12">
        <v>1</v>
      </c>
      <c r="N4" s="13">
        <v>3</v>
      </c>
      <c r="O4" s="25"/>
      <c r="P4" s="311" t="str">
        <f t="shared" si="0"/>
        <v>TBD</v>
      </c>
      <c r="Q4" s="16" t="str">
        <f t="shared" si="1"/>
        <v>TBD</v>
      </c>
      <c r="R4" s="23">
        <v>0</v>
      </c>
      <c r="S4" s="18">
        <v>0</v>
      </c>
      <c r="W4" s="2"/>
      <c r="X4" s="2"/>
    </row>
    <row r="5" spans="1:24" ht="51" x14ac:dyDescent="0.25">
      <c r="A5" s="2" t="s">
        <v>17</v>
      </c>
      <c r="B5" s="2" t="s">
        <v>18</v>
      </c>
      <c r="C5" s="2" t="s">
        <v>29</v>
      </c>
      <c r="D5" s="20" t="s">
        <v>25</v>
      </c>
      <c r="E5" s="255" t="s">
        <v>30</v>
      </c>
      <c r="F5" s="26" t="s">
        <v>30</v>
      </c>
      <c r="H5" s="2" t="s">
        <v>31</v>
      </c>
      <c r="K5" s="11"/>
      <c r="M5" s="12">
        <v>1</v>
      </c>
      <c r="N5" s="13">
        <v>3</v>
      </c>
      <c r="O5" s="22"/>
      <c r="P5" s="311" t="str">
        <f t="shared" si="0"/>
        <v>Varies</v>
      </c>
      <c r="Q5" s="16" t="str">
        <f t="shared" si="1"/>
        <v>Varies</v>
      </c>
      <c r="R5" s="23">
        <v>0</v>
      </c>
      <c r="S5" s="18">
        <v>0</v>
      </c>
      <c r="W5" s="2"/>
      <c r="X5" s="2"/>
    </row>
    <row r="6" spans="1:24" ht="51" x14ac:dyDescent="0.25">
      <c r="A6" s="27" t="s">
        <v>92</v>
      </c>
      <c r="B6" s="27" t="s">
        <v>18</v>
      </c>
      <c r="C6" s="24" t="s">
        <v>93</v>
      </c>
      <c r="D6" s="28" t="s">
        <v>94</v>
      </c>
      <c r="E6" s="256" t="s">
        <v>95</v>
      </c>
      <c r="F6" s="29" t="s">
        <v>95</v>
      </c>
      <c r="G6" s="13"/>
      <c r="H6" s="2" t="s">
        <v>96</v>
      </c>
      <c r="I6" s="11" t="s">
        <v>21</v>
      </c>
      <c r="K6" s="21">
        <v>40544</v>
      </c>
      <c r="M6" s="12">
        <v>6</v>
      </c>
      <c r="N6" s="13">
        <v>6</v>
      </c>
      <c r="O6" s="22"/>
      <c r="P6" s="311" t="str">
        <f t="shared" si="0"/>
        <v>$45.00 - $75.00</v>
      </c>
      <c r="Q6" s="16" t="str">
        <f t="shared" si="1"/>
        <v>$45.00 - $75.00</v>
      </c>
      <c r="R6" s="23" t="e">
        <f t="shared" ref="R6:R17" si="2">P6-E6</f>
        <v>#VALUE!</v>
      </c>
      <c r="S6" s="18" t="e">
        <f t="shared" ref="S6:S17" si="3">IF(E6&lt;&gt;0,R6/E6,0)</f>
        <v>#VALUE!</v>
      </c>
      <c r="V6" s="3"/>
      <c r="W6" s="3"/>
      <c r="X6" s="3"/>
    </row>
    <row r="7" spans="1:24" ht="51" x14ac:dyDescent="0.25">
      <c r="A7" s="27" t="s">
        <v>97</v>
      </c>
      <c r="B7" s="27" t="s">
        <v>18</v>
      </c>
      <c r="C7" s="24" t="s">
        <v>98</v>
      </c>
      <c r="D7" s="28" t="s">
        <v>99</v>
      </c>
      <c r="E7" s="256">
        <v>12</v>
      </c>
      <c r="F7" s="29">
        <v>12</v>
      </c>
      <c r="G7" s="13"/>
      <c r="H7" s="2" t="s">
        <v>96</v>
      </c>
      <c r="I7" s="11" t="s">
        <v>21</v>
      </c>
      <c r="K7" s="21">
        <v>40544</v>
      </c>
      <c r="M7" s="12">
        <v>6</v>
      </c>
      <c r="N7" s="13">
        <v>6</v>
      </c>
      <c r="O7" s="22"/>
      <c r="P7" s="311">
        <f t="shared" si="0"/>
        <v>12</v>
      </c>
      <c r="Q7" s="16">
        <f t="shared" si="1"/>
        <v>12</v>
      </c>
      <c r="R7" s="23">
        <f t="shared" si="2"/>
        <v>0</v>
      </c>
      <c r="S7" s="18">
        <f t="shared" si="3"/>
        <v>0</v>
      </c>
      <c r="V7" s="3"/>
      <c r="W7" s="3"/>
      <c r="X7" s="3"/>
    </row>
    <row r="8" spans="1:24" ht="51" x14ac:dyDescent="0.25">
      <c r="A8" s="27" t="s">
        <v>97</v>
      </c>
      <c r="B8" s="27" t="s">
        <v>18</v>
      </c>
      <c r="C8" s="24" t="s">
        <v>100</v>
      </c>
      <c r="D8" s="28" t="s">
        <v>101</v>
      </c>
      <c r="E8" s="256">
        <v>20</v>
      </c>
      <c r="F8" s="29">
        <v>20</v>
      </c>
      <c r="G8" s="13"/>
      <c r="H8" s="2" t="s">
        <v>96</v>
      </c>
      <c r="I8" s="11" t="s">
        <v>21</v>
      </c>
      <c r="K8" s="21">
        <v>40544</v>
      </c>
      <c r="M8" s="12">
        <v>6</v>
      </c>
      <c r="N8" s="13">
        <v>6</v>
      </c>
      <c r="O8" s="22"/>
      <c r="P8" s="311">
        <f t="shared" si="0"/>
        <v>20</v>
      </c>
      <c r="Q8" s="16">
        <f t="shared" si="1"/>
        <v>20</v>
      </c>
      <c r="R8" s="23">
        <f t="shared" si="2"/>
        <v>0</v>
      </c>
      <c r="S8" s="18">
        <f t="shared" si="3"/>
        <v>0</v>
      </c>
      <c r="V8" s="3"/>
      <c r="W8" s="3"/>
      <c r="X8" s="3"/>
    </row>
    <row r="9" spans="1:24" ht="38.25" x14ac:dyDescent="0.25">
      <c r="A9" s="27" t="s">
        <v>97</v>
      </c>
      <c r="B9" s="27" t="s">
        <v>18</v>
      </c>
      <c r="C9" s="24" t="s">
        <v>102</v>
      </c>
      <c r="D9" s="28" t="s">
        <v>103</v>
      </c>
      <c r="E9" s="256">
        <v>25</v>
      </c>
      <c r="F9" s="29">
        <v>25</v>
      </c>
      <c r="G9" s="29"/>
      <c r="I9" s="11" t="s">
        <v>21</v>
      </c>
      <c r="K9" s="21">
        <v>40544</v>
      </c>
      <c r="M9" s="12">
        <v>6</v>
      </c>
      <c r="N9" s="13">
        <v>6</v>
      </c>
      <c r="O9" s="22"/>
      <c r="P9" s="311">
        <f t="shared" si="0"/>
        <v>25</v>
      </c>
      <c r="Q9" s="16">
        <f t="shared" si="1"/>
        <v>25</v>
      </c>
      <c r="R9" s="23">
        <f t="shared" si="2"/>
        <v>0</v>
      </c>
      <c r="S9" s="18">
        <f t="shared" si="3"/>
        <v>0</v>
      </c>
      <c r="V9" s="3"/>
      <c r="W9" s="3"/>
      <c r="X9" s="3"/>
    </row>
    <row r="10" spans="1:24" ht="38.25" x14ac:dyDescent="0.25">
      <c r="A10" s="27" t="s">
        <v>97</v>
      </c>
      <c r="B10" s="27" t="s">
        <v>18</v>
      </c>
      <c r="C10" s="24" t="s">
        <v>104</v>
      </c>
      <c r="D10" s="28" t="s">
        <v>105</v>
      </c>
      <c r="E10" s="256">
        <v>25</v>
      </c>
      <c r="F10" s="29">
        <v>25</v>
      </c>
      <c r="G10" s="13"/>
      <c r="I10" s="11" t="s">
        <v>21</v>
      </c>
      <c r="K10" s="21">
        <v>40544</v>
      </c>
      <c r="M10" s="12">
        <v>6</v>
      </c>
      <c r="N10" s="13">
        <v>6</v>
      </c>
      <c r="O10" s="22"/>
      <c r="P10" s="311">
        <f t="shared" si="0"/>
        <v>25</v>
      </c>
      <c r="Q10" s="16">
        <f t="shared" si="1"/>
        <v>25</v>
      </c>
      <c r="R10" s="23">
        <f t="shared" si="2"/>
        <v>0</v>
      </c>
      <c r="S10" s="18">
        <f t="shared" si="3"/>
        <v>0</v>
      </c>
      <c r="V10" s="3"/>
      <c r="W10" s="3"/>
      <c r="X10" s="3"/>
    </row>
    <row r="11" spans="1:24" ht="51" x14ac:dyDescent="0.25">
      <c r="A11" s="27" t="s">
        <v>97</v>
      </c>
      <c r="B11" s="27" t="s">
        <v>18</v>
      </c>
      <c r="C11" s="24" t="s">
        <v>106</v>
      </c>
      <c r="D11" s="28" t="s">
        <v>107</v>
      </c>
      <c r="E11" s="256">
        <v>30</v>
      </c>
      <c r="F11" s="29">
        <v>30</v>
      </c>
      <c r="G11" s="13"/>
      <c r="H11" s="2" t="s">
        <v>96</v>
      </c>
      <c r="I11" s="11" t="s">
        <v>21</v>
      </c>
      <c r="K11" s="21">
        <v>40544</v>
      </c>
      <c r="M11" s="12">
        <v>6</v>
      </c>
      <c r="N11" s="13">
        <v>6</v>
      </c>
      <c r="O11" s="22"/>
      <c r="P11" s="311">
        <f t="shared" si="0"/>
        <v>30</v>
      </c>
      <c r="Q11" s="16">
        <f t="shared" si="1"/>
        <v>30</v>
      </c>
      <c r="R11" s="23">
        <f t="shared" si="2"/>
        <v>0</v>
      </c>
      <c r="S11" s="18">
        <f t="shared" si="3"/>
        <v>0</v>
      </c>
      <c r="V11" s="3"/>
      <c r="W11" s="3"/>
      <c r="X11" s="3"/>
    </row>
    <row r="12" spans="1:24" ht="51" x14ac:dyDescent="0.25">
      <c r="A12" s="27" t="s">
        <v>97</v>
      </c>
      <c r="B12" s="27" t="s">
        <v>18</v>
      </c>
      <c r="C12" s="24" t="s">
        <v>108</v>
      </c>
      <c r="D12" s="28" t="s">
        <v>109</v>
      </c>
      <c r="E12" s="256">
        <v>55</v>
      </c>
      <c r="F12" s="29">
        <v>55</v>
      </c>
      <c r="G12" s="13"/>
      <c r="H12" s="2" t="s">
        <v>96</v>
      </c>
      <c r="I12" s="11" t="s">
        <v>21</v>
      </c>
      <c r="K12" s="21">
        <v>40544</v>
      </c>
      <c r="M12" s="12">
        <v>6</v>
      </c>
      <c r="N12" s="13">
        <v>6</v>
      </c>
      <c r="O12" s="22"/>
      <c r="P12" s="311">
        <f t="shared" si="0"/>
        <v>55</v>
      </c>
      <c r="Q12" s="16">
        <f t="shared" si="1"/>
        <v>55</v>
      </c>
      <c r="R12" s="23">
        <f t="shared" si="2"/>
        <v>0</v>
      </c>
      <c r="S12" s="18">
        <f t="shared" si="3"/>
        <v>0</v>
      </c>
      <c r="V12" s="3"/>
      <c r="W12" s="3"/>
      <c r="X12" s="3"/>
    </row>
    <row r="13" spans="1:24" ht="51" x14ac:dyDescent="0.25">
      <c r="A13" s="27" t="s">
        <v>97</v>
      </c>
      <c r="B13" s="27" t="s">
        <v>18</v>
      </c>
      <c r="C13" s="24" t="s">
        <v>110</v>
      </c>
      <c r="D13" s="28" t="s">
        <v>111</v>
      </c>
      <c r="E13" s="256">
        <v>80</v>
      </c>
      <c r="F13" s="29">
        <v>80</v>
      </c>
      <c r="G13" s="13"/>
      <c r="H13" s="2" t="s">
        <v>96</v>
      </c>
      <c r="I13" s="11" t="s">
        <v>21</v>
      </c>
      <c r="K13" s="21">
        <v>40544</v>
      </c>
      <c r="M13" s="12">
        <v>6</v>
      </c>
      <c r="N13" s="13">
        <v>6</v>
      </c>
      <c r="O13" s="22"/>
      <c r="P13" s="311">
        <f t="shared" si="0"/>
        <v>80</v>
      </c>
      <c r="Q13" s="16">
        <f t="shared" si="1"/>
        <v>80</v>
      </c>
      <c r="R13" s="23">
        <f t="shared" si="2"/>
        <v>0</v>
      </c>
      <c r="S13" s="18">
        <f t="shared" si="3"/>
        <v>0</v>
      </c>
      <c r="V13" s="3"/>
      <c r="W13" s="3"/>
      <c r="X13" s="3"/>
    </row>
    <row r="14" spans="1:24" ht="51" x14ac:dyDescent="0.25">
      <c r="A14" s="27" t="s">
        <v>97</v>
      </c>
      <c r="B14" s="27" t="s">
        <v>18</v>
      </c>
      <c r="C14" s="24" t="s">
        <v>112</v>
      </c>
      <c r="D14" s="28" t="s">
        <v>113</v>
      </c>
      <c r="E14" s="256">
        <v>60</v>
      </c>
      <c r="F14" s="29">
        <v>60</v>
      </c>
      <c r="G14" s="13"/>
      <c r="H14" s="2" t="s">
        <v>96</v>
      </c>
      <c r="I14" s="11" t="s">
        <v>21</v>
      </c>
      <c r="K14" s="21">
        <v>40544</v>
      </c>
      <c r="M14" s="12">
        <v>6</v>
      </c>
      <c r="N14" s="13">
        <v>6</v>
      </c>
      <c r="O14" s="22"/>
      <c r="P14" s="311">
        <f t="shared" si="0"/>
        <v>60</v>
      </c>
      <c r="Q14" s="16">
        <f t="shared" si="1"/>
        <v>60</v>
      </c>
      <c r="R14" s="23">
        <f t="shared" si="2"/>
        <v>0</v>
      </c>
      <c r="S14" s="18">
        <f t="shared" si="3"/>
        <v>0</v>
      </c>
      <c r="V14" s="3"/>
      <c r="W14" s="3"/>
      <c r="X14" s="3"/>
    </row>
    <row r="15" spans="1:24" ht="51" x14ac:dyDescent="0.25">
      <c r="A15" s="27" t="s">
        <v>97</v>
      </c>
      <c r="B15" s="27" t="s">
        <v>18</v>
      </c>
      <c r="C15" s="24" t="s">
        <v>114</v>
      </c>
      <c r="D15" s="28" t="s">
        <v>115</v>
      </c>
      <c r="E15" s="256">
        <v>85</v>
      </c>
      <c r="F15" s="29">
        <v>85</v>
      </c>
      <c r="G15" s="13"/>
      <c r="H15" s="2" t="s">
        <v>96</v>
      </c>
      <c r="I15" s="11" t="s">
        <v>21</v>
      </c>
      <c r="K15" s="21">
        <v>40544</v>
      </c>
      <c r="M15" s="12">
        <v>6</v>
      </c>
      <c r="N15" s="13">
        <v>6</v>
      </c>
      <c r="O15" s="22"/>
      <c r="P15" s="311">
        <f t="shared" si="0"/>
        <v>85</v>
      </c>
      <c r="Q15" s="16">
        <f t="shared" si="1"/>
        <v>85</v>
      </c>
      <c r="R15" s="23">
        <f t="shared" si="2"/>
        <v>0</v>
      </c>
      <c r="S15" s="18">
        <f t="shared" si="3"/>
        <v>0</v>
      </c>
      <c r="V15" s="3"/>
      <c r="W15" s="3"/>
      <c r="X15" s="3"/>
    </row>
    <row r="16" spans="1:24" ht="51" x14ac:dyDescent="0.25">
      <c r="A16" s="27" t="s">
        <v>97</v>
      </c>
      <c r="B16" s="27" t="s">
        <v>18</v>
      </c>
      <c r="C16" s="24" t="s">
        <v>116</v>
      </c>
      <c r="D16" s="28" t="s">
        <v>117</v>
      </c>
      <c r="E16" s="256">
        <v>110</v>
      </c>
      <c r="F16" s="29">
        <v>110</v>
      </c>
      <c r="G16" s="13"/>
      <c r="H16" s="2" t="s">
        <v>96</v>
      </c>
      <c r="I16" s="11" t="s">
        <v>21</v>
      </c>
      <c r="K16" s="21">
        <v>40544</v>
      </c>
      <c r="M16" s="12">
        <v>6</v>
      </c>
      <c r="N16" s="13">
        <v>6</v>
      </c>
      <c r="O16" s="22"/>
      <c r="P16" s="311">
        <f t="shared" si="0"/>
        <v>110</v>
      </c>
      <c r="Q16" s="16">
        <f t="shared" si="1"/>
        <v>110</v>
      </c>
      <c r="R16" s="23">
        <f t="shared" si="2"/>
        <v>0</v>
      </c>
      <c r="S16" s="18">
        <f t="shared" si="3"/>
        <v>0</v>
      </c>
      <c r="V16" s="3"/>
      <c r="W16" s="3"/>
      <c r="X16" s="3"/>
    </row>
    <row r="17" spans="1:24" ht="38.25" x14ac:dyDescent="0.25">
      <c r="A17" s="27" t="s">
        <v>118</v>
      </c>
      <c r="B17" s="2" t="s">
        <v>18</v>
      </c>
      <c r="C17" s="24" t="s">
        <v>119</v>
      </c>
      <c r="D17" s="28" t="s">
        <v>120</v>
      </c>
      <c r="E17" s="256">
        <v>10</v>
      </c>
      <c r="F17" s="29">
        <v>10</v>
      </c>
      <c r="G17" s="29"/>
      <c r="I17" s="11" t="s">
        <v>21</v>
      </c>
      <c r="K17" s="21">
        <v>40544</v>
      </c>
      <c r="M17" s="12">
        <v>6</v>
      </c>
      <c r="N17" s="13">
        <v>6</v>
      </c>
      <c r="O17" s="22"/>
      <c r="P17" s="311">
        <f t="shared" si="0"/>
        <v>10</v>
      </c>
      <c r="Q17" s="16">
        <f t="shared" si="1"/>
        <v>10</v>
      </c>
      <c r="R17" s="23">
        <f t="shared" si="2"/>
        <v>0</v>
      </c>
      <c r="S17" s="18">
        <f t="shared" si="3"/>
        <v>0</v>
      </c>
      <c r="V17" s="3"/>
      <c r="W17" s="3"/>
      <c r="X17" s="3"/>
    </row>
    <row r="18" spans="1:24" ht="89.25" x14ac:dyDescent="0.25">
      <c r="A18" s="27" t="s">
        <v>118</v>
      </c>
      <c r="B18" s="27" t="s">
        <v>18</v>
      </c>
      <c r="C18" s="24" t="s">
        <v>121</v>
      </c>
      <c r="D18" s="28" t="s">
        <v>122</v>
      </c>
      <c r="E18" s="256" t="s">
        <v>26</v>
      </c>
      <c r="F18" s="29" t="s">
        <v>26</v>
      </c>
      <c r="G18" s="29"/>
      <c r="H18" s="2" t="s">
        <v>123</v>
      </c>
      <c r="I18" s="11" t="s">
        <v>21</v>
      </c>
      <c r="K18" s="21">
        <v>40544</v>
      </c>
      <c r="M18" s="12">
        <v>6</v>
      </c>
      <c r="N18" s="13">
        <v>6</v>
      </c>
      <c r="O18" s="22"/>
      <c r="P18" s="312" t="str">
        <f>E18</f>
        <v>TBD</v>
      </c>
      <c r="Q18" s="16" t="str">
        <f t="shared" si="1"/>
        <v>TBD</v>
      </c>
      <c r="R18" s="23">
        <v>0</v>
      </c>
      <c r="S18" s="18">
        <v>0</v>
      </c>
      <c r="V18" s="3"/>
      <c r="W18" s="3"/>
      <c r="X18" s="3"/>
    </row>
    <row r="19" spans="1:24" ht="38.25" x14ac:dyDescent="0.25">
      <c r="A19" s="27" t="s">
        <v>118</v>
      </c>
      <c r="B19" s="2" t="s">
        <v>18</v>
      </c>
      <c r="C19" s="24" t="s">
        <v>124</v>
      </c>
      <c r="D19" s="28" t="s">
        <v>125</v>
      </c>
      <c r="E19" s="256">
        <v>300</v>
      </c>
      <c r="F19" s="29">
        <v>300</v>
      </c>
      <c r="G19" s="29"/>
      <c r="I19" s="11" t="s">
        <v>21</v>
      </c>
      <c r="K19" s="21">
        <v>40544</v>
      </c>
      <c r="M19" s="12">
        <v>6</v>
      </c>
      <c r="N19" s="13">
        <v>6</v>
      </c>
      <c r="O19" s="22"/>
      <c r="P19" s="311">
        <f t="shared" ref="P19:P25" si="4">IF(N19=1,INT(E19*$T$1*100)/100,E19)</f>
        <v>300</v>
      </c>
      <c r="Q19" s="16">
        <f t="shared" si="1"/>
        <v>300</v>
      </c>
      <c r="R19" s="23">
        <f t="shared" ref="R19:R25" si="5">P19-E19</f>
        <v>0</v>
      </c>
      <c r="S19" s="18">
        <f t="shared" ref="S19:S25" si="6">IF(E19&lt;&gt;0,R19/E19,0)</f>
        <v>0</v>
      </c>
      <c r="V19" s="3"/>
      <c r="W19" s="3"/>
      <c r="X19" s="3"/>
    </row>
    <row r="20" spans="1:24" ht="38.25" x14ac:dyDescent="0.25">
      <c r="A20" s="27" t="s">
        <v>118</v>
      </c>
      <c r="B20" s="2" t="s">
        <v>18</v>
      </c>
      <c r="C20" s="24" t="s">
        <v>126</v>
      </c>
      <c r="D20" s="28" t="s">
        <v>125</v>
      </c>
      <c r="E20" s="256">
        <v>100</v>
      </c>
      <c r="F20" s="29">
        <v>100</v>
      </c>
      <c r="G20" s="29"/>
      <c r="I20" s="11" t="s">
        <v>21</v>
      </c>
      <c r="K20" s="21">
        <v>40544</v>
      </c>
      <c r="M20" s="12">
        <v>6</v>
      </c>
      <c r="N20" s="13">
        <v>6</v>
      </c>
      <c r="O20" s="22"/>
      <c r="P20" s="311">
        <f t="shared" si="4"/>
        <v>100</v>
      </c>
      <c r="Q20" s="16">
        <f t="shared" si="1"/>
        <v>100</v>
      </c>
      <c r="R20" s="23">
        <f t="shared" si="5"/>
        <v>0</v>
      </c>
      <c r="S20" s="18">
        <f t="shared" si="6"/>
        <v>0</v>
      </c>
      <c r="V20" s="3"/>
      <c r="W20" s="3"/>
      <c r="X20" s="3"/>
    </row>
    <row r="21" spans="1:24" ht="38.25" x14ac:dyDescent="0.25">
      <c r="A21" s="27" t="s">
        <v>118</v>
      </c>
      <c r="B21" s="2" t="s">
        <v>18</v>
      </c>
      <c r="C21" s="24" t="s">
        <v>127</v>
      </c>
      <c r="D21" s="28" t="s">
        <v>125</v>
      </c>
      <c r="E21" s="256">
        <v>200</v>
      </c>
      <c r="F21" s="29">
        <v>200</v>
      </c>
      <c r="G21" s="29"/>
      <c r="I21" s="11" t="s">
        <v>21</v>
      </c>
      <c r="K21" s="21">
        <v>40544</v>
      </c>
      <c r="M21" s="12">
        <v>6</v>
      </c>
      <c r="N21" s="13">
        <v>6</v>
      </c>
      <c r="O21" s="22"/>
      <c r="P21" s="311">
        <f t="shared" si="4"/>
        <v>200</v>
      </c>
      <c r="Q21" s="16">
        <f t="shared" si="1"/>
        <v>200</v>
      </c>
      <c r="R21" s="23">
        <f t="shared" si="5"/>
        <v>0</v>
      </c>
      <c r="S21" s="18">
        <f t="shared" si="6"/>
        <v>0</v>
      </c>
      <c r="V21" s="3"/>
      <c r="W21" s="3"/>
      <c r="X21" s="3"/>
    </row>
    <row r="22" spans="1:24" ht="51" x14ac:dyDescent="0.25">
      <c r="A22" s="27" t="s">
        <v>118</v>
      </c>
      <c r="B22" s="27" t="s">
        <v>18</v>
      </c>
      <c r="C22" s="24" t="s">
        <v>128</v>
      </c>
      <c r="D22" s="28" t="s">
        <v>129</v>
      </c>
      <c r="E22" s="256">
        <v>75</v>
      </c>
      <c r="F22" s="29">
        <v>75</v>
      </c>
      <c r="G22" s="29"/>
      <c r="H22" s="2" t="s">
        <v>130</v>
      </c>
      <c r="I22" s="11" t="s">
        <v>21</v>
      </c>
      <c r="K22" s="21">
        <v>40544</v>
      </c>
      <c r="M22" s="12">
        <v>6</v>
      </c>
      <c r="N22" s="13">
        <v>6</v>
      </c>
      <c r="O22" s="22"/>
      <c r="P22" s="311">
        <f t="shared" si="4"/>
        <v>75</v>
      </c>
      <c r="Q22" s="16">
        <f t="shared" si="1"/>
        <v>75</v>
      </c>
      <c r="R22" s="23">
        <f t="shared" si="5"/>
        <v>0</v>
      </c>
      <c r="S22" s="18">
        <f t="shared" si="6"/>
        <v>0</v>
      </c>
      <c r="V22" s="3"/>
      <c r="W22" s="3"/>
      <c r="X22" s="3"/>
    </row>
    <row r="23" spans="1:24" ht="51" x14ac:dyDescent="0.25">
      <c r="A23" s="27" t="s">
        <v>118</v>
      </c>
      <c r="B23" s="27" t="s">
        <v>18</v>
      </c>
      <c r="C23" s="24" t="s">
        <v>131</v>
      </c>
      <c r="D23" s="28" t="s">
        <v>129</v>
      </c>
      <c r="E23" s="256">
        <v>5</v>
      </c>
      <c r="F23" s="29">
        <v>5</v>
      </c>
      <c r="G23" s="29"/>
      <c r="H23" s="2" t="s">
        <v>130</v>
      </c>
      <c r="I23" s="11" t="s">
        <v>21</v>
      </c>
      <c r="K23" s="21">
        <v>40544</v>
      </c>
      <c r="M23" s="12">
        <v>6</v>
      </c>
      <c r="N23" s="13">
        <v>6</v>
      </c>
      <c r="O23" s="22"/>
      <c r="P23" s="311">
        <f t="shared" si="4"/>
        <v>5</v>
      </c>
      <c r="Q23" s="16">
        <f t="shared" si="1"/>
        <v>5</v>
      </c>
      <c r="R23" s="23">
        <f t="shared" si="5"/>
        <v>0</v>
      </c>
      <c r="S23" s="18">
        <f t="shared" si="6"/>
        <v>0</v>
      </c>
      <c r="V23" s="3"/>
      <c r="W23" s="3"/>
      <c r="X23" s="3"/>
    </row>
    <row r="24" spans="1:24" ht="51" x14ac:dyDescent="0.25">
      <c r="A24" s="27" t="s">
        <v>118</v>
      </c>
      <c r="B24" s="27" t="s">
        <v>18</v>
      </c>
      <c r="C24" s="24" t="s">
        <v>132</v>
      </c>
      <c r="D24" s="28" t="s">
        <v>129</v>
      </c>
      <c r="E24" s="256">
        <v>250</v>
      </c>
      <c r="F24" s="29">
        <v>250</v>
      </c>
      <c r="G24" s="29"/>
      <c r="H24" s="2" t="s">
        <v>130</v>
      </c>
      <c r="I24" s="11" t="s">
        <v>21</v>
      </c>
      <c r="K24" s="21">
        <v>40544</v>
      </c>
      <c r="M24" s="12">
        <v>6</v>
      </c>
      <c r="N24" s="13">
        <v>6</v>
      </c>
      <c r="O24" s="22"/>
      <c r="P24" s="311">
        <f t="shared" si="4"/>
        <v>250</v>
      </c>
      <c r="Q24" s="16">
        <f t="shared" si="1"/>
        <v>250</v>
      </c>
      <c r="R24" s="23">
        <f t="shared" si="5"/>
        <v>0</v>
      </c>
      <c r="S24" s="18">
        <f t="shared" si="6"/>
        <v>0</v>
      </c>
      <c r="V24" s="3"/>
      <c r="W24" s="3"/>
      <c r="X24" s="3"/>
    </row>
    <row r="25" spans="1:24" ht="51" x14ac:dyDescent="0.25">
      <c r="A25" s="27" t="s">
        <v>118</v>
      </c>
      <c r="B25" s="27" t="s">
        <v>18</v>
      </c>
      <c r="C25" s="24" t="s">
        <v>133</v>
      </c>
      <c r="D25" s="28" t="s">
        <v>129</v>
      </c>
      <c r="E25" s="256">
        <v>50</v>
      </c>
      <c r="F25" s="29">
        <v>50</v>
      </c>
      <c r="G25" s="29"/>
      <c r="H25" s="2" t="s">
        <v>130</v>
      </c>
      <c r="I25" s="11" t="s">
        <v>21</v>
      </c>
      <c r="K25" s="21">
        <v>40544</v>
      </c>
      <c r="M25" s="12">
        <v>6</v>
      </c>
      <c r="N25" s="13">
        <v>6</v>
      </c>
      <c r="O25" s="22"/>
      <c r="P25" s="311">
        <f t="shared" si="4"/>
        <v>50</v>
      </c>
      <c r="Q25" s="16">
        <f t="shared" si="1"/>
        <v>50</v>
      </c>
      <c r="R25" s="23">
        <f t="shared" si="5"/>
        <v>0</v>
      </c>
      <c r="S25" s="18">
        <f t="shared" si="6"/>
        <v>0</v>
      </c>
      <c r="V25" s="3"/>
      <c r="W25" s="3"/>
      <c r="X25" s="3"/>
    </row>
    <row r="26" spans="1:24" ht="89.25" x14ac:dyDescent="0.25">
      <c r="A26" s="27" t="s">
        <v>134</v>
      </c>
      <c r="B26" s="27" t="s">
        <v>18</v>
      </c>
      <c r="C26" s="24" t="s">
        <v>139</v>
      </c>
      <c r="D26" s="28" t="s">
        <v>140</v>
      </c>
      <c r="E26" s="255" t="s">
        <v>141</v>
      </c>
      <c r="F26" s="10" t="s">
        <v>141</v>
      </c>
      <c r="G26" s="29"/>
      <c r="H26" s="32" t="s">
        <v>142</v>
      </c>
      <c r="I26" s="33" t="s">
        <v>22</v>
      </c>
      <c r="J26" s="33" t="s">
        <v>22</v>
      </c>
      <c r="K26" s="11"/>
      <c r="M26" s="12">
        <v>6</v>
      </c>
      <c r="N26" s="13">
        <v>6</v>
      </c>
      <c r="O26" s="22"/>
      <c r="P26" s="312" t="str">
        <f>E26</f>
        <v>Actual Cost</v>
      </c>
      <c r="Q26" s="16" t="str">
        <f t="shared" si="1"/>
        <v>Actual Cost</v>
      </c>
      <c r="R26" s="23">
        <v>0</v>
      </c>
      <c r="S26" s="18">
        <v>0</v>
      </c>
      <c r="W26" s="2"/>
      <c r="X26" s="2"/>
    </row>
    <row r="27" spans="1:24" ht="38.25" x14ac:dyDescent="0.25">
      <c r="A27" s="27" t="s">
        <v>134</v>
      </c>
      <c r="B27" s="27" t="s">
        <v>18</v>
      </c>
      <c r="C27" s="27" t="s">
        <v>135</v>
      </c>
      <c r="D27" s="30" t="s">
        <v>136</v>
      </c>
      <c r="E27" s="255">
        <v>154.84</v>
      </c>
      <c r="F27" s="31">
        <v>150</v>
      </c>
      <c r="G27" s="13"/>
      <c r="I27" s="11" t="s">
        <v>21</v>
      </c>
      <c r="K27" s="11"/>
      <c r="M27" s="307">
        <v>6</v>
      </c>
      <c r="N27" s="11">
        <v>1</v>
      </c>
      <c r="O27" s="99"/>
      <c r="P27" s="311">
        <f t="shared" ref="P27:P33" si="7">IF(N27=1,INT(E27*$T$1*100)/100,E27)</f>
        <v>158.58000000000001</v>
      </c>
      <c r="Q27" s="16">
        <f>IF(N27=1,INT(E27*(1+$T$1/10000))/10000,E27)</f>
        <v>1.54E-2</v>
      </c>
      <c r="R27" s="23">
        <f t="shared" ref="R27:R54" si="8">P27-E27</f>
        <v>3.7400000000000091</v>
      </c>
      <c r="S27" s="18">
        <f t="shared" ref="S27:S54" si="9">IF(E27&lt;&gt;0,R27/E27,0)</f>
        <v>2.4153965383621863E-2</v>
      </c>
      <c r="W27" s="2"/>
      <c r="X27" s="2"/>
    </row>
    <row r="28" spans="1:24" ht="38.25" x14ac:dyDescent="0.25">
      <c r="A28" s="27" t="s">
        <v>134</v>
      </c>
      <c r="B28" s="27" t="s">
        <v>18</v>
      </c>
      <c r="C28" s="24" t="s">
        <v>137</v>
      </c>
      <c r="D28" s="28" t="s">
        <v>138</v>
      </c>
      <c r="E28" s="255">
        <v>154.84</v>
      </c>
      <c r="F28" s="29">
        <v>150</v>
      </c>
      <c r="G28" s="13"/>
      <c r="I28" s="11" t="s">
        <v>21</v>
      </c>
      <c r="J28" s="11" t="s">
        <v>22</v>
      </c>
      <c r="K28" s="11"/>
      <c r="M28" s="307">
        <v>6</v>
      </c>
      <c r="N28" s="11">
        <v>1</v>
      </c>
      <c r="O28" s="99"/>
      <c r="P28" s="311">
        <f t="shared" si="7"/>
        <v>158.58000000000001</v>
      </c>
      <c r="Q28" s="16">
        <f t="shared" ref="Q28:Q59" si="10">IF(N28=1,INT(E28*$T$1*10000)/10000,E28)</f>
        <v>158.58920000000001</v>
      </c>
      <c r="R28" s="23">
        <f t="shared" si="8"/>
        <v>3.7400000000000091</v>
      </c>
      <c r="S28" s="18">
        <f t="shared" si="9"/>
        <v>2.4153965383621863E-2</v>
      </c>
      <c r="W28" s="2"/>
      <c r="X28" s="2"/>
    </row>
    <row r="29" spans="1:24" ht="38.25" x14ac:dyDescent="0.25">
      <c r="A29" s="27" t="s">
        <v>143</v>
      </c>
      <c r="B29" s="27" t="s">
        <v>18</v>
      </c>
      <c r="C29" s="24" t="s">
        <v>149</v>
      </c>
      <c r="D29" s="28" t="s">
        <v>150</v>
      </c>
      <c r="E29" s="256">
        <v>50</v>
      </c>
      <c r="F29" s="29">
        <v>50</v>
      </c>
      <c r="G29" s="29"/>
      <c r="H29" s="2" t="s">
        <v>31</v>
      </c>
      <c r="I29" s="11" t="s">
        <v>22</v>
      </c>
      <c r="K29" s="11" t="s">
        <v>28</v>
      </c>
      <c r="M29" s="12">
        <v>1</v>
      </c>
      <c r="N29" s="13">
        <v>3</v>
      </c>
      <c r="O29" s="22"/>
      <c r="P29" s="311">
        <f t="shared" si="7"/>
        <v>50</v>
      </c>
      <c r="Q29" s="16">
        <f t="shared" si="10"/>
        <v>50</v>
      </c>
      <c r="R29" s="23">
        <f t="shared" si="8"/>
        <v>0</v>
      </c>
      <c r="S29" s="18">
        <f t="shared" si="9"/>
        <v>0</v>
      </c>
      <c r="V29" s="3"/>
      <c r="W29" s="3"/>
      <c r="X29" s="3"/>
    </row>
    <row r="30" spans="1:24" ht="51" x14ac:dyDescent="0.25">
      <c r="A30" s="27" t="s">
        <v>143</v>
      </c>
      <c r="B30" s="27" t="s">
        <v>18</v>
      </c>
      <c r="C30" s="24" t="s">
        <v>144</v>
      </c>
      <c r="D30" s="28" t="s">
        <v>145</v>
      </c>
      <c r="E30" s="256">
        <v>103.23</v>
      </c>
      <c r="F30" s="29">
        <v>100</v>
      </c>
      <c r="G30" s="29"/>
      <c r="H30" s="2" t="s">
        <v>96</v>
      </c>
      <c r="I30" s="11" t="s">
        <v>21</v>
      </c>
      <c r="K30" s="21">
        <v>40544</v>
      </c>
      <c r="M30" s="307">
        <v>1</v>
      </c>
      <c r="N30" s="11">
        <v>1</v>
      </c>
      <c r="O30" s="99"/>
      <c r="P30" s="311">
        <f t="shared" si="7"/>
        <v>105.72</v>
      </c>
      <c r="Q30" s="16">
        <f t="shared" si="10"/>
        <v>105.7296</v>
      </c>
      <c r="R30" s="23">
        <f t="shared" si="8"/>
        <v>2.4899999999999949</v>
      </c>
      <c r="S30" s="18">
        <f t="shared" si="9"/>
        <v>2.4120895088636973E-2</v>
      </c>
      <c r="V30" s="3"/>
      <c r="W30" s="3"/>
      <c r="X30" s="3"/>
    </row>
    <row r="31" spans="1:24" ht="51" x14ac:dyDescent="0.25">
      <c r="A31" s="27" t="s">
        <v>143</v>
      </c>
      <c r="B31" s="27" t="s">
        <v>18</v>
      </c>
      <c r="C31" s="24" t="s">
        <v>146</v>
      </c>
      <c r="D31" s="28" t="s">
        <v>145</v>
      </c>
      <c r="E31" s="256">
        <v>103.23</v>
      </c>
      <c r="F31" s="29">
        <v>100</v>
      </c>
      <c r="G31" s="29"/>
      <c r="H31" s="2" t="s">
        <v>96</v>
      </c>
      <c r="I31" s="11" t="s">
        <v>21</v>
      </c>
      <c r="K31" s="21">
        <v>40544</v>
      </c>
      <c r="M31" s="307">
        <v>1</v>
      </c>
      <c r="N31" s="11">
        <v>1</v>
      </c>
      <c r="O31" s="99"/>
      <c r="P31" s="311">
        <f t="shared" si="7"/>
        <v>105.72</v>
      </c>
      <c r="Q31" s="16">
        <f t="shared" si="10"/>
        <v>105.7296</v>
      </c>
      <c r="R31" s="23">
        <f t="shared" si="8"/>
        <v>2.4899999999999949</v>
      </c>
      <c r="S31" s="18">
        <f t="shared" si="9"/>
        <v>2.4120895088636973E-2</v>
      </c>
      <c r="V31" s="3"/>
      <c r="W31" s="3"/>
      <c r="X31" s="3"/>
    </row>
    <row r="32" spans="1:24" ht="51" x14ac:dyDescent="0.25">
      <c r="A32" s="27" t="s">
        <v>143</v>
      </c>
      <c r="B32" s="27" t="s">
        <v>18</v>
      </c>
      <c r="C32" s="24" t="s">
        <v>147</v>
      </c>
      <c r="D32" s="28" t="s">
        <v>148</v>
      </c>
      <c r="E32" s="256">
        <v>36.130000000000003</v>
      </c>
      <c r="F32" s="29">
        <v>35</v>
      </c>
      <c r="G32" s="29"/>
      <c r="H32" s="2" t="s">
        <v>96</v>
      </c>
      <c r="I32" s="11" t="s">
        <v>21</v>
      </c>
      <c r="K32" s="11"/>
      <c r="M32" s="307">
        <v>1</v>
      </c>
      <c r="N32" s="11">
        <v>1</v>
      </c>
      <c r="O32" s="99"/>
      <c r="P32" s="311">
        <f t="shared" si="7"/>
        <v>37</v>
      </c>
      <c r="Q32" s="16">
        <f t="shared" si="10"/>
        <v>37.004800000000003</v>
      </c>
      <c r="R32" s="23">
        <f t="shared" si="8"/>
        <v>0.86999999999999744</v>
      </c>
      <c r="S32" s="18">
        <f t="shared" si="9"/>
        <v>2.4079712150567322E-2</v>
      </c>
      <c r="V32" s="3"/>
      <c r="W32" s="3"/>
      <c r="X32" s="3"/>
    </row>
    <row r="33" spans="1:24" ht="127.5" x14ac:dyDescent="0.25">
      <c r="A33" s="34" t="s">
        <v>151</v>
      </c>
      <c r="B33" s="2" t="s">
        <v>18</v>
      </c>
      <c r="C33" s="35" t="s">
        <v>152</v>
      </c>
      <c r="D33" s="36" t="s">
        <v>153</v>
      </c>
      <c r="E33" s="256">
        <v>100</v>
      </c>
      <c r="F33" s="37">
        <v>100</v>
      </c>
      <c r="G33" s="37"/>
      <c r="H33" s="38" t="s">
        <v>154</v>
      </c>
      <c r="I33" s="39"/>
      <c r="J33" s="39"/>
      <c r="K33" s="40"/>
      <c r="L33" s="6" t="s">
        <v>155</v>
      </c>
      <c r="M33" s="41">
        <v>1</v>
      </c>
      <c r="N33" s="42">
        <v>6</v>
      </c>
      <c r="O33" s="43"/>
      <c r="P33" s="311">
        <f t="shared" si="7"/>
        <v>100</v>
      </c>
      <c r="Q33" s="16">
        <f t="shared" si="10"/>
        <v>100</v>
      </c>
      <c r="R33" s="23">
        <f t="shared" si="8"/>
        <v>0</v>
      </c>
      <c r="S33" s="18">
        <f t="shared" si="9"/>
        <v>0</v>
      </c>
      <c r="V33" s="3"/>
      <c r="W33" s="3"/>
      <c r="X33" s="3"/>
    </row>
    <row r="34" spans="1:24" ht="51" x14ac:dyDescent="0.25">
      <c r="A34" s="27" t="s">
        <v>156</v>
      </c>
      <c r="B34" s="27" t="s">
        <v>18</v>
      </c>
      <c r="C34" s="24" t="s">
        <v>157</v>
      </c>
      <c r="D34" s="28" t="s">
        <v>158</v>
      </c>
      <c r="E34" s="256">
        <v>258.07</v>
      </c>
      <c r="F34" s="29">
        <v>250</v>
      </c>
      <c r="H34" s="2" t="s">
        <v>96</v>
      </c>
      <c r="I34" s="11" t="s">
        <v>21</v>
      </c>
      <c r="K34" s="21">
        <v>40544</v>
      </c>
      <c r="M34" s="307">
        <v>1</v>
      </c>
      <c r="N34" s="11">
        <v>1</v>
      </c>
      <c r="O34" s="99"/>
      <c r="P34" s="311">
        <f>IF(N34=1,INT(E34*$T$1*100)/100,E34)+0.01</f>
        <v>264.32</v>
      </c>
      <c r="Q34" s="16">
        <f t="shared" si="10"/>
        <v>264.31889999999999</v>
      </c>
      <c r="R34" s="23">
        <f t="shared" si="8"/>
        <v>6.25</v>
      </c>
      <c r="S34" s="18">
        <f t="shared" si="9"/>
        <v>2.4218235362498546E-2</v>
      </c>
      <c r="V34" s="3"/>
      <c r="W34" s="3"/>
      <c r="X34" s="3"/>
    </row>
    <row r="35" spans="1:24" ht="51" x14ac:dyDescent="0.25">
      <c r="A35" s="27" t="s">
        <v>156</v>
      </c>
      <c r="B35" s="27" t="s">
        <v>18</v>
      </c>
      <c r="C35" s="24" t="s">
        <v>159</v>
      </c>
      <c r="D35" s="28" t="s">
        <v>158</v>
      </c>
      <c r="E35" s="256">
        <v>516.15</v>
      </c>
      <c r="F35" s="29">
        <v>500</v>
      </c>
      <c r="H35" s="2" t="s">
        <v>96</v>
      </c>
      <c r="I35" s="11" t="s">
        <v>21</v>
      </c>
      <c r="K35" s="21">
        <v>40544</v>
      </c>
      <c r="M35" s="307">
        <v>1</v>
      </c>
      <c r="N35" s="11">
        <v>1</v>
      </c>
      <c r="O35" s="99"/>
      <c r="P35" s="311">
        <f>IF(N35=1,INT(E35*$T$1*100)/100,E35)</f>
        <v>528.64</v>
      </c>
      <c r="Q35" s="16">
        <f t="shared" si="10"/>
        <v>528.64800000000002</v>
      </c>
      <c r="R35" s="23">
        <f t="shared" si="8"/>
        <v>12.490000000000009</v>
      </c>
      <c r="S35" s="18">
        <f t="shared" si="9"/>
        <v>2.4198391940327444E-2</v>
      </c>
      <c r="V35" s="3"/>
      <c r="W35" s="3"/>
      <c r="X35" s="3"/>
    </row>
    <row r="36" spans="1:24" ht="38.25" x14ac:dyDescent="0.25">
      <c r="A36" s="27" t="s">
        <v>156</v>
      </c>
      <c r="B36" s="27" t="s">
        <v>18</v>
      </c>
      <c r="C36" s="24" t="s">
        <v>160</v>
      </c>
      <c r="D36" s="28" t="s">
        <v>158</v>
      </c>
      <c r="E36" s="256">
        <v>51.61</v>
      </c>
      <c r="F36" s="29">
        <v>50</v>
      </c>
      <c r="G36" s="29"/>
      <c r="I36" s="11" t="s">
        <v>21</v>
      </c>
      <c r="K36" s="21">
        <v>40544</v>
      </c>
      <c r="M36" s="307">
        <v>1</v>
      </c>
      <c r="N36" s="11">
        <v>1</v>
      </c>
      <c r="O36" s="99"/>
      <c r="P36" s="311">
        <f>IF(N36=1,INT(E36*$T$1*100)/100,E36)</f>
        <v>52.85</v>
      </c>
      <c r="Q36" s="16">
        <f t="shared" si="10"/>
        <v>52.8596</v>
      </c>
      <c r="R36" s="23">
        <f t="shared" si="8"/>
        <v>1.240000000000002</v>
      </c>
      <c r="S36" s="18">
        <f t="shared" si="9"/>
        <v>2.4026351482270916E-2</v>
      </c>
      <c r="V36" s="3"/>
      <c r="W36" s="3"/>
      <c r="X36" s="3"/>
    </row>
    <row r="37" spans="1:24" ht="51" x14ac:dyDescent="0.25">
      <c r="A37" s="27" t="s">
        <v>156</v>
      </c>
      <c r="B37" s="27" t="s">
        <v>18</v>
      </c>
      <c r="C37" s="24" t="s">
        <v>161</v>
      </c>
      <c r="D37" s="28" t="s">
        <v>158</v>
      </c>
      <c r="E37" s="256" t="s">
        <v>162</v>
      </c>
      <c r="F37" s="29" t="s">
        <v>162</v>
      </c>
      <c r="H37" s="2" t="s">
        <v>96</v>
      </c>
      <c r="I37" s="11" t="s">
        <v>21</v>
      </c>
      <c r="K37" s="21">
        <v>40544</v>
      </c>
      <c r="M37" s="307">
        <v>1</v>
      </c>
      <c r="N37" s="11">
        <v>1</v>
      </c>
      <c r="O37" s="99"/>
      <c r="P37" s="311" t="str">
        <f>E37</f>
        <v>No charge</v>
      </c>
      <c r="Q37" s="16" t="e">
        <f t="shared" si="10"/>
        <v>#VALUE!</v>
      </c>
      <c r="R37" s="23" t="e">
        <f t="shared" si="8"/>
        <v>#VALUE!</v>
      </c>
      <c r="S37" s="18" t="e">
        <f t="shared" si="9"/>
        <v>#VALUE!</v>
      </c>
      <c r="V37" s="3"/>
      <c r="W37" s="3"/>
      <c r="X37" s="3"/>
    </row>
    <row r="38" spans="1:24" ht="51" x14ac:dyDescent="0.25">
      <c r="A38" s="27" t="s">
        <v>156</v>
      </c>
      <c r="B38" s="27" t="s">
        <v>18</v>
      </c>
      <c r="C38" s="24" t="s">
        <v>163</v>
      </c>
      <c r="D38" s="28" t="s">
        <v>164</v>
      </c>
      <c r="E38" s="256">
        <v>206.46</v>
      </c>
      <c r="F38" s="29">
        <v>200</v>
      </c>
      <c r="G38" s="13"/>
      <c r="H38" s="2" t="s">
        <v>96</v>
      </c>
      <c r="I38" s="11" t="s">
        <v>21</v>
      </c>
      <c r="K38" s="21">
        <v>40544</v>
      </c>
      <c r="M38" s="307">
        <v>1</v>
      </c>
      <c r="N38" s="11">
        <v>1</v>
      </c>
      <c r="O38" s="99"/>
      <c r="P38" s="311">
        <f t="shared" ref="P38:P69" si="11">IF(N38=1,INT(E38*$T$1*100)/100,E38)</f>
        <v>211.45</v>
      </c>
      <c r="Q38" s="16">
        <f t="shared" si="10"/>
        <v>211.45920000000001</v>
      </c>
      <c r="R38" s="23">
        <f t="shared" si="8"/>
        <v>4.9899999999999807</v>
      </c>
      <c r="S38" s="18">
        <f t="shared" si="9"/>
        <v>2.4169330620943428E-2</v>
      </c>
      <c r="V38" s="3"/>
      <c r="W38" s="3"/>
      <c r="X38" s="3"/>
    </row>
    <row r="39" spans="1:24" ht="51" x14ac:dyDescent="0.25">
      <c r="A39" s="27" t="s">
        <v>156</v>
      </c>
      <c r="B39" s="27" t="s">
        <v>18</v>
      </c>
      <c r="C39" s="24" t="s">
        <v>165</v>
      </c>
      <c r="D39" s="28" t="s">
        <v>164</v>
      </c>
      <c r="E39" s="256">
        <v>206.46</v>
      </c>
      <c r="F39" s="29">
        <v>200</v>
      </c>
      <c r="G39" s="13"/>
      <c r="H39" s="2" t="s">
        <v>96</v>
      </c>
      <c r="I39" s="11" t="s">
        <v>21</v>
      </c>
      <c r="K39" s="21">
        <v>40544</v>
      </c>
      <c r="M39" s="307">
        <v>1</v>
      </c>
      <c r="N39" s="11">
        <v>1</v>
      </c>
      <c r="O39" s="99"/>
      <c r="P39" s="311">
        <f t="shared" si="11"/>
        <v>211.45</v>
      </c>
      <c r="Q39" s="16">
        <f t="shared" si="10"/>
        <v>211.45920000000001</v>
      </c>
      <c r="R39" s="23">
        <f t="shared" si="8"/>
        <v>4.9899999999999807</v>
      </c>
      <c r="S39" s="18">
        <f t="shared" si="9"/>
        <v>2.4169330620943428E-2</v>
      </c>
      <c r="V39" s="3"/>
      <c r="W39" s="3"/>
      <c r="X39" s="3"/>
    </row>
    <row r="40" spans="1:24" ht="51" x14ac:dyDescent="0.25">
      <c r="A40" s="27" t="s">
        <v>156</v>
      </c>
      <c r="B40" s="27" t="s">
        <v>18</v>
      </c>
      <c r="C40" s="24" t="s">
        <v>166</v>
      </c>
      <c r="D40" s="28" t="s">
        <v>164</v>
      </c>
      <c r="E40" s="256">
        <v>206.46</v>
      </c>
      <c r="F40" s="29">
        <v>200</v>
      </c>
      <c r="G40" s="13"/>
      <c r="H40" s="2" t="s">
        <v>96</v>
      </c>
      <c r="I40" s="11" t="s">
        <v>21</v>
      </c>
      <c r="K40" s="21">
        <v>40544</v>
      </c>
      <c r="M40" s="307">
        <v>1</v>
      </c>
      <c r="N40" s="11">
        <v>1</v>
      </c>
      <c r="O40" s="99"/>
      <c r="P40" s="311">
        <f t="shared" si="11"/>
        <v>211.45</v>
      </c>
      <c r="Q40" s="16">
        <f t="shared" si="10"/>
        <v>211.45920000000001</v>
      </c>
      <c r="R40" s="23">
        <f t="shared" si="8"/>
        <v>4.9899999999999807</v>
      </c>
      <c r="S40" s="18">
        <f t="shared" si="9"/>
        <v>2.4169330620943428E-2</v>
      </c>
      <c r="V40" s="3"/>
      <c r="W40" s="3"/>
      <c r="X40" s="3"/>
    </row>
    <row r="41" spans="1:24" ht="51" x14ac:dyDescent="0.25">
      <c r="A41" s="27" t="s">
        <v>156</v>
      </c>
      <c r="B41" s="27" t="s">
        <v>18</v>
      </c>
      <c r="C41" s="24" t="s">
        <v>167</v>
      </c>
      <c r="D41" s="28" t="s">
        <v>168</v>
      </c>
      <c r="E41" s="256">
        <v>103.23</v>
      </c>
      <c r="F41" s="29">
        <v>100</v>
      </c>
      <c r="H41" s="2" t="s">
        <v>96</v>
      </c>
      <c r="I41" s="11" t="s">
        <v>21</v>
      </c>
      <c r="K41" s="21">
        <v>40544</v>
      </c>
      <c r="M41" s="307">
        <v>1</v>
      </c>
      <c r="N41" s="11">
        <v>1</v>
      </c>
      <c r="O41" s="99"/>
      <c r="P41" s="311">
        <f t="shared" si="11"/>
        <v>105.72</v>
      </c>
      <c r="Q41" s="16">
        <f t="shared" si="10"/>
        <v>105.7296</v>
      </c>
      <c r="R41" s="23">
        <f t="shared" si="8"/>
        <v>2.4899999999999949</v>
      </c>
      <c r="S41" s="18">
        <f t="shared" si="9"/>
        <v>2.4120895088636973E-2</v>
      </c>
      <c r="V41" s="3"/>
      <c r="W41" s="3"/>
      <c r="X41" s="3"/>
    </row>
    <row r="42" spans="1:24" ht="38.25" x14ac:dyDescent="0.25">
      <c r="A42" s="2" t="s">
        <v>169</v>
      </c>
      <c r="B42" s="2" t="s">
        <v>18</v>
      </c>
      <c r="C42" s="2" t="s">
        <v>170</v>
      </c>
      <c r="D42" s="2" t="s">
        <v>171</v>
      </c>
      <c r="E42" s="256">
        <v>15</v>
      </c>
      <c r="F42" s="26">
        <v>15</v>
      </c>
      <c r="H42" s="2" t="s">
        <v>31</v>
      </c>
      <c r="K42" s="11"/>
      <c r="M42" s="12">
        <v>6</v>
      </c>
      <c r="N42" s="13">
        <v>3</v>
      </c>
      <c r="O42" s="22"/>
      <c r="P42" s="311">
        <f t="shared" si="11"/>
        <v>15</v>
      </c>
      <c r="Q42" s="16">
        <f t="shared" si="10"/>
        <v>15</v>
      </c>
      <c r="R42" s="23">
        <f t="shared" si="8"/>
        <v>0</v>
      </c>
      <c r="S42" s="18">
        <f t="shared" si="9"/>
        <v>0</v>
      </c>
      <c r="V42" s="3"/>
      <c r="W42" s="3"/>
      <c r="X42" s="3"/>
    </row>
    <row r="43" spans="1:24" ht="51" x14ac:dyDescent="0.25">
      <c r="A43" s="27" t="s">
        <v>172</v>
      </c>
      <c r="B43" s="27" t="s">
        <v>18</v>
      </c>
      <c r="C43" s="24" t="s">
        <v>173</v>
      </c>
      <c r="D43" s="28" t="s">
        <v>174</v>
      </c>
      <c r="E43" s="256">
        <v>15.48</v>
      </c>
      <c r="F43" s="29">
        <v>15</v>
      </c>
      <c r="H43" s="2" t="s">
        <v>96</v>
      </c>
      <c r="I43" s="11" t="s">
        <v>21</v>
      </c>
      <c r="K43" s="21">
        <v>40544</v>
      </c>
      <c r="M43" s="307">
        <v>1</v>
      </c>
      <c r="N43" s="11">
        <v>1</v>
      </c>
      <c r="O43" s="99"/>
      <c r="P43" s="311">
        <f t="shared" si="11"/>
        <v>15.85</v>
      </c>
      <c r="Q43" s="16">
        <f t="shared" si="10"/>
        <v>15.854799999999999</v>
      </c>
      <c r="R43" s="23">
        <f t="shared" si="8"/>
        <v>0.36999999999999922</v>
      </c>
      <c r="S43" s="18">
        <f t="shared" si="9"/>
        <v>2.3901808785529666E-2</v>
      </c>
      <c r="V43" s="3"/>
      <c r="W43" s="3"/>
      <c r="X43" s="3"/>
    </row>
    <row r="44" spans="1:24" ht="51" x14ac:dyDescent="0.25">
      <c r="A44" s="27" t="s">
        <v>175</v>
      </c>
      <c r="B44" s="27" t="s">
        <v>18</v>
      </c>
      <c r="C44" s="24" t="s">
        <v>176</v>
      </c>
      <c r="D44" s="28" t="s">
        <v>177</v>
      </c>
      <c r="E44" s="256">
        <v>283.88</v>
      </c>
      <c r="F44" s="29">
        <v>275</v>
      </c>
      <c r="H44" s="2" t="s">
        <v>96</v>
      </c>
      <c r="I44" s="11" t="s">
        <v>21</v>
      </c>
      <c r="K44" s="21">
        <v>40544</v>
      </c>
      <c r="M44" s="307">
        <v>2</v>
      </c>
      <c r="N44" s="11">
        <v>1</v>
      </c>
      <c r="O44" s="99"/>
      <c r="P44" s="311">
        <f t="shared" si="11"/>
        <v>290.75</v>
      </c>
      <c r="Q44" s="16">
        <f t="shared" si="10"/>
        <v>290.75380000000001</v>
      </c>
      <c r="R44" s="23">
        <f t="shared" si="8"/>
        <v>6.8700000000000045</v>
      </c>
      <c r="S44" s="18">
        <f t="shared" si="9"/>
        <v>2.4200366351979728E-2</v>
      </c>
      <c r="V44" s="3"/>
      <c r="W44" s="3"/>
      <c r="X44" s="3"/>
    </row>
    <row r="45" spans="1:24" ht="51" x14ac:dyDescent="0.25">
      <c r="A45" s="27" t="s">
        <v>175</v>
      </c>
      <c r="B45" s="27" t="s">
        <v>18</v>
      </c>
      <c r="C45" s="24" t="s">
        <v>178</v>
      </c>
      <c r="D45" s="28" t="s">
        <v>179</v>
      </c>
      <c r="E45" s="256">
        <v>774.22</v>
      </c>
      <c r="F45" s="29">
        <v>750</v>
      </c>
      <c r="H45" s="2" t="s">
        <v>96</v>
      </c>
      <c r="I45" s="11" t="s">
        <v>21</v>
      </c>
      <c r="K45" s="21">
        <v>40544</v>
      </c>
      <c r="M45" s="307">
        <v>2</v>
      </c>
      <c r="N45" s="11">
        <v>1</v>
      </c>
      <c r="O45" s="99"/>
      <c r="P45" s="311">
        <f t="shared" si="11"/>
        <v>792.96</v>
      </c>
      <c r="Q45" s="16">
        <f t="shared" si="10"/>
        <v>792.96690000000001</v>
      </c>
      <c r="R45" s="23">
        <f t="shared" si="8"/>
        <v>18.740000000000009</v>
      </c>
      <c r="S45" s="18">
        <f t="shared" si="9"/>
        <v>2.4205006328950437E-2</v>
      </c>
      <c r="V45" s="3"/>
      <c r="W45" s="3"/>
      <c r="X45" s="3"/>
    </row>
    <row r="46" spans="1:24" ht="38.25" x14ac:dyDescent="0.25">
      <c r="A46" s="27" t="s">
        <v>175</v>
      </c>
      <c r="B46" s="27" t="s">
        <v>18</v>
      </c>
      <c r="C46" s="24" t="s">
        <v>180</v>
      </c>
      <c r="D46" s="28" t="s">
        <v>181</v>
      </c>
      <c r="E46" s="256">
        <v>10.32</v>
      </c>
      <c r="F46" s="29">
        <v>10</v>
      </c>
      <c r="I46" s="11" t="s">
        <v>21</v>
      </c>
      <c r="K46" s="21">
        <v>40544</v>
      </c>
      <c r="M46" s="307">
        <v>2</v>
      </c>
      <c r="N46" s="11">
        <v>1</v>
      </c>
      <c r="O46" s="99"/>
      <c r="P46" s="311">
        <f t="shared" si="11"/>
        <v>10.56</v>
      </c>
      <c r="Q46" s="16">
        <f t="shared" si="10"/>
        <v>10.569800000000001</v>
      </c>
      <c r="R46" s="23">
        <f t="shared" si="8"/>
        <v>0.24000000000000021</v>
      </c>
      <c r="S46" s="18">
        <f t="shared" si="9"/>
        <v>2.3255813953488393E-2</v>
      </c>
      <c r="V46" s="3"/>
      <c r="W46" s="3"/>
      <c r="X46" s="3"/>
    </row>
    <row r="47" spans="1:24" ht="51" x14ac:dyDescent="0.25">
      <c r="A47" s="27" t="s">
        <v>175</v>
      </c>
      <c r="B47" s="27" t="s">
        <v>18</v>
      </c>
      <c r="C47" s="24" t="s">
        <v>182</v>
      </c>
      <c r="D47" s="28" t="s">
        <v>183</v>
      </c>
      <c r="E47" s="256">
        <v>103.23</v>
      </c>
      <c r="F47" s="29">
        <v>100</v>
      </c>
      <c r="H47" s="2" t="s">
        <v>96</v>
      </c>
      <c r="I47" s="11" t="s">
        <v>21</v>
      </c>
      <c r="K47" s="21">
        <v>40544</v>
      </c>
      <c r="M47" s="307">
        <v>2</v>
      </c>
      <c r="N47" s="11">
        <v>1</v>
      </c>
      <c r="O47" s="99"/>
      <c r="P47" s="311">
        <f t="shared" si="11"/>
        <v>105.72</v>
      </c>
      <c r="Q47" s="16">
        <f t="shared" si="10"/>
        <v>105.7296</v>
      </c>
      <c r="R47" s="23">
        <f t="shared" si="8"/>
        <v>2.4899999999999949</v>
      </c>
      <c r="S47" s="18">
        <f t="shared" si="9"/>
        <v>2.4120895088636973E-2</v>
      </c>
      <c r="V47" s="3"/>
      <c r="W47" s="3"/>
      <c r="X47" s="3"/>
    </row>
    <row r="48" spans="1:24" ht="38.25" x14ac:dyDescent="0.25">
      <c r="A48" s="27" t="s">
        <v>175</v>
      </c>
      <c r="B48" s="27" t="s">
        <v>18</v>
      </c>
      <c r="C48" s="24" t="s">
        <v>184</v>
      </c>
      <c r="D48" s="28" t="s">
        <v>185</v>
      </c>
      <c r="E48" s="256">
        <v>123.87</v>
      </c>
      <c r="F48" s="29">
        <v>120</v>
      </c>
      <c r="I48" s="11" t="s">
        <v>21</v>
      </c>
      <c r="K48" s="21">
        <v>40544</v>
      </c>
      <c r="M48" s="307">
        <v>2</v>
      </c>
      <c r="N48" s="11">
        <v>1</v>
      </c>
      <c r="O48" s="99"/>
      <c r="P48" s="311">
        <f t="shared" si="11"/>
        <v>126.86</v>
      </c>
      <c r="Q48" s="16">
        <f t="shared" si="10"/>
        <v>126.8693</v>
      </c>
      <c r="R48" s="23">
        <f t="shared" si="8"/>
        <v>2.9899999999999949</v>
      </c>
      <c r="S48" s="18">
        <f t="shared" si="9"/>
        <v>2.413820941309433E-2</v>
      </c>
      <c r="V48" s="3"/>
      <c r="W48" s="3"/>
      <c r="X48" s="3"/>
    </row>
    <row r="49" spans="1:24" ht="38.25" x14ac:dyDescent="0.25">
      <c r="A49" s="27" t="s">
        <v>175</v>
      </c>
      <c r="B49" s="27" t="s">
        <v>18</v>
      </c>
      <c r="C49" s="24" t="s">
        <v>186</v>
      </c>
      <c r="D49" s="28" t="s">
        <v>187</v>
      </c>
      <c r="E49" s="256">
        <v>61.93</v>
      </c>
      <c r="F49" s="29">
        <v>60</v>
      </c>
      <c r="I49" s="11" t="s">
        <v>21</v>
      </c>
      <c r="K49" s="21">
        <v>40544</v>
      </c>
      <c r="M49" s="307">
        <v>2</v>
      </c>
      <c r="N49" s="11">
        <v>1</v>
      </c>
      <c r="O49" s="99"/>
      <c r="P49" s="311">
        <f t="shared" si="11"/>
        <v>63.42</v>
      </c>
      <c r="Q49" s="16">
        <f t="shared" si="10"/>
        <v>63.429499999999997</v>
      </c>
      <c r="R49" s="23">
        <f t="shared" si="8"/>
        <v>1.490000000000002</v>
      </c>
      <c r="S49" s="18">
        <f t="shared" si="9"/>
        <v>2.405942192798324E-2</v>
      </c>
      <c r="V49" s="3"/>
      <c r="W49" s="3"/>
      <c r="X49" s="3"/>
    </row>
    <row r="50" spans="1:24" ht="38.25" x14ac:dyDescent="0.25">
      <c r="A50" s="27" t="s">
        <v>188</v>
      </c>
      <c r="B50" s="27" t="s">
        <v>18</v>
      </c>
      <c r="C50" s="24" t="s">
        <v>189</v>
      </c>
      <c r="D50" s="28" t="s">
        <v>190</v>
      </c>
      <c r="E50" s="256">
        <v>50</v>
      </c>
      <c r="F50" s="29">
        <v>50</v>
      </c>
      <c r="G50" s="29"/>
      <c r="H50" s="2" t="s">
        <v>31</v>
      </c>
      <c r="I50" s="11" t="s">
        <v>22</v>
      </c>
      <c r="K50" s="11" t="s">
        <v>28</v>
      </c>
      <c r="M50" s="12">
        <v>6</v>
      </c>
      <c r="N50" s="13">
        <v>3</v>
      </c>
      <c r="O50" s="22"/>
      <c r="P50" s="311">
        <f t="shared" si="11"/>
        <v>50</v>
      </c>
      <c r="Q50" s="16">
        <f t="shared" si="10"/>
        <v>50</v>
      </c>
      <c r="R50" s="23">
        <f t="shared" si="8"/>
        <v>0</v>
      </c>
      <c r="S50" s="18">
        <f t="shared" si="9"/>
        <v>0</v>
      </c>
      <c r="V50" s="3"/>
      <c r="W50" s="3"/>
      <c r="X50" s="3"/>
    </row>
    <row r="51" spans="1:24" ht="38.25" x14ac:dyDescent="0.25">
      <c r="A51" s="27" t="s">
        <v>188</v>
      </c>
      <c r="B51" s="27" t="s">
        <v>18</v>
      </c>
      <c r="C51" s="24" t="s">
        <v>191</v>
      </c>
      <c r="D51" s="28" t="s">
        <v>190</v>
      </c>
      <c r="E51" s="256">
        <v>50</v>
      </c>
      <c r="F51" s="29">
        <v>50</v>
      </c>
      <c r="G51" s="29"/>
      <c r="H51" s="2" t="s">
        <v>31</v>
      </c>
      <c r="I51" s="11" t="s">
        <v>22</v>
      </c>
      <c r="K51" s="11" t="s">
        <v>28</v>
      </c>
      <c r="M51" s="12">
        <v>6</v>
      </c>
      <c r="N51" s="13">
        <v>3</v>
      </c>
      <c r="O51" s="22"/>
      <c r="P51" s="311">
        <f t="shared" si="11"/>
        <v>50</v>
      </c>
      <c r="Q51" s="16">
        <f t="shared" si="10"/>
        <v>50</v>
      </c>
      <c r="R51" s="23">
        <f t="shared" si="8"/>
        <v>0</v>
      </c>
      <c r="S51" s="18">
        <f t="shared" si="9"/>
        <v>0</v>
      </c>
      <c r="V51" s="3"/>
      <c r="W51" s="3"/>
      <c r="X51" s="3"/>
    </row>
    <row r="52" spans="1:24" ht="38.25" x14ac:dyDescent="0.25">
      <c r="A52" s="27" t="s">
        <v>188</v>
      </c>
      <c r="B52" s="27" t="s">
        <v>18</v>
      </c>
      <c r="C52" s="24" t="s">
        <v>192</v>
      </c>
      <c r="D52" s="28" t="s">
        <v>190</v>
      </c>
      <c r="E52" s="256">
        <v>75</v>
      </c>
      <c r="F52" s="29">
        <v>75</v>
      </c>
      <c r="G52" s="29"/>
      <c r="H52" s="2" t="s">
        <v>31</v>
      </c>
      <c r="I52" s="11" t="s">
        <v>22</v>
      </c>
      <c r="K52" s="11" t="s">
        <v>28</v>
      </c>
      <c r="M52" s="12">
        <v>6</v>
      </c>
      <c r="N52" s="13">
        <v>3</v>
      </c>
      <c r="O52" s="22"/>
      <c r="P52" s="311">
        <f t="shared" si="11"/>
        <v>75</v>
      </c>
      <c r="Q52" s="16">
        <f t="shared" si="10"/>
        <v>75</v>
      </c>
      <c r="R52" s="23">
        <f t="shared" si="8"/>
        <v>0</v>
      </c>
      <c r="S52" s="18">
        <f t="shared" si="9"/>
        <v>0</v>
      </c>
      <c r="V52" s="3"/>
      <c r="W52" s="3"/>
      <c r="X52" s="3"/>
    </row>
    <row r="53" spans="1:24" ht="38.25" x14ac:dyDescent="0.25">
      <c r="A53" s="27" t="s">
        <v>188</v>
      </c>
      <c r="B53" s="27" t="s">
        <v>18</v>
      </c>
      <c r="C53" s="24" t="s">
        <v>193</v>
      </c>
      <c r="D53" s="28" t="s">
        <v>190</v>
      </c>
      <c r="E53" s="256">
        <v>75</v>
      </c>
      <c r="F53" s="29">
        <v>75</v>
      </c>
      <c r="G53" s="29"/>
      <c r="H53" s="2" t="s">
        <v>31</v>
      </c>
      <c r="I53" s="11" t="s">
        <v>22</v>
      </c>
      <c r="K53" s="11" t="s">
        <v>28</v>
      </c>
      <c r="M53" s="12">
        <v>6</v>
      </c>
      <c r="N53" s="13">
        <v>3</v>
      </c>
      <c r="O53" s="22"/>
      <c r="P53" s="311">
        <f t="shared" si="11"/>
        <v>75</v>
      </c>
      <c r="Q53" s="16">
        <f t="shared" si="10"/>
        <v>75</v>
      </c>
      <c r="R53" s="23">
        <f t="shared" si="8"/>
        <v>0</v>
      </c>
      <c r="S53" s="18">
        <f t="shared" si="9"/>
        <v>0</v>
      </c>
      <c r="V53" s="3"/>
      <c r="W53" s="3"/>
      <c r="X53" s="3"/>
    </row>
    <row r="54" spans="1:24" ht="38.25" x14ac:dyDescent="0.25">
      <c r="A54" s="27" t="s">
        <v>188</v>
      </c>
      <c r="B54" s="27" t="s">
        <v>18</v>
      </c>
      <c r="C54" s="24" t="s">
        <v>194</v>
      </c>
      <c r="D54" s="28" t="s">
        <v>190</v>
      </c>
      <c r="E54" s="256">
        <v>100</v>
      </c>
      <c r="F54" s="29">
        <v>100</v>
      </c>
      <c r="G54" s="29"/>
      <c r="H54" s="2" t="s">
        <v>31</v>
      </c>
      <c r="I54" s="11" t="s">
        <v>22</v>
      </c>
      <c r="K54" s="11" t="s">
        <v>28</v>
      </c>
      <c r="M54" s="12">
        <v>6</v>
      </c>
      <c r="N54" s="13">
        <v>3</v>
      </c>
      <c r="O54" s="22"/>
      <c r="P54" s="311">
        <f t="shared" si="11"/>
        <v>100</v>
      </c>
      <c r="Q54" s="16">
        <f t="shared" si="10"/>
        <v>100</v>
      </c>
      <c r="R54" s="23">
        <f t="shared" si="8"/>
        <v>0</v>
      </c>
      <c r="S54" s="18">
        <f t="shared" si="9"/>
        <v>0</v>
      </c>
      <c r="V54" s="3"/>
      <c r="W54" s="3"/>
      <c r="X54" s="3"/>
    </row>
    <row r="55" spans="1:24" ht="38.25" x14ac:dyDescent="0.25">
      <c r="A55" s="27" t="s">
        <v>188</v>
      </c>
      <c r="B55" s="27" t="s">
        <v>18</v>
      </c>
      <c r="C55" s="24" t="s">
        <v>195</v>
      </c>
      <c r="D55" s="28" t="s">
        <v>196</v>
      </c>
      <c r="E55" s="256" t="s">
        <v>30</v>
      </c>
      <c r="F55" s="10" t="s">
        <v>30</v>
      </c>
      <c r="G55" s="29"/>
      <c r="H55" s="44" t="s">
        <v>197</v>
      </c>
      <c r="I55" s="11" t="s">
        <v>22</v>
      </c>
      <c r="K55" s="11" t="s">
        <v>28</v>
      </c>
      <c r="M55" s="12">
        <v>6</v>
      </c>
      <c r="N55" s="13">
        <v>6</v>
      </c>
      <c r="O55" s="22"/>
      <c r="P55" s="311" t="str">
        <f t="shared" si="11"/>
        <v>Varies</v>
      </c>
      <c r="Q55" s="16" t="str">
        <f t="shared" si="10"/>
        <v>Varies</v>
      </c>
      <c r="R55" s="23">
        <v>0</v>
      </c>
      <c r="S55" s="18">
        <v>0</v>
      </c>
      <c r="V55" s="3"/>
      <c r="W55" s="3"/>
      <c r="X55" s="3"/>
    </row>
    <row r="56" spans="1:24" ht="51" x14ac:dyDescent="0.25">
      <c r="A56" s="27" t="s">
        <v>188</v>
      </c>
      <c r="B56" s="27" t="s">
        <v>18</v>
      </c>
      <c r="C56" s="24" t="s">
        <v>198</v>
      </c>
      <c r="D56" s="28" t="s">
        <v>199</v>
      </c>
      <c r="E56" s="256">
        <v>433.56</v>
      </c>
      <c r="F56" s="29">
        <v>420</v>
      </c>
      <c r="G56" s="13"/>
      <c r="H56" s="2" t="s">
        <v>96</v>
      </c>
      <c r="I56" s="11" t="s">
        <v>21</v>
      </c>
      <c r="K56" s="21">
        <v>40544</v>
      </c>
      <c r="M56" s="307">
        <v>6</v>
      </c>
      <c r="N56" s="11">
        <v>1</v>
      </c>
      <c r="O56" s="99"/>
      <c r="P56" s="311">
        <f t="shared" si="11"/>
        <v>444.05</v>
      </c>
      <c r="Q56" s="16">
        <f t="shared" si="10"/>
        <v>444.0582</v>
      </c>
      <c r="R56" s="23">
        <f t="shared" ref="R56:R101" si="12">P56-E56</f>
        <v>10.490000000000009</v>
      </c>
      <c r="S56" s="18">
        <f t="shared" ref="S56:S101" si="13">IF(E56&lt;&gt;0,R56/E56,0)</f>
        <v>2.4195036442476264E-2</v>
      </c>
      <c r="V56" s="3"/>
      <c r="W56" s="3"/>
      <c r="X56" s="3"/>
    </row>
    <row r="57" spans="1:24" ht="38.25" x14ac:dyDescent="0.25">
      <c r="A57" s="27" t="s">
        <v>188</v>
      </c>
      <c r="B57" s="27" t="s">
        <v>18</v>
      </c>
      <c r="C57" s="24" t="s">
        <v>200</v>
      </c>
      <c r="D57" s="28" t="s">
        <v>201</v>
      </c>
      <c r="E57" s="256">
        <v>206.46</v>
      </c>
      <c r="F57" s="29">
        <v>200</v>
      </c>
      <c r="G57" s="29"/>
      <c r="I57" s="11" t="s">
        <v>21</v>
      </c>
      <c r="K57" s="21">
        <v>40544</v>
      </c>
      <c r="M57" s="307">
        <v>6</v>
      </c>
      <c r="N57" s="11">
        <v>1</v>
      </c>
      <c r="O57" s="99"/>
      <c r="P57" s="311">
        <f t="shared" si="11"/>
        <v>211.45</v>
      </c>
      <c r="Q57" s="16">
        <f t="shared" si="10"/>
        <v>211.45920000000001</v>
      </c>
      <c r="R57" s="23">
        <f t="shared" si="12"/>
        <v>4.9899999999999807</v>
      </c>
      <c r="S57" s="18">
        <f t="shared" si="13"/>
        <v>2.4169330620943428E-2</v>
      </c>
      <c r="V57" s="3"/>
      <c r="W57" s="3"/>
      <c r="X57" s="3"/>
    </row>
    <row r="58" spans="1:24" ht="38.25" x14ac:dyDescent="0.25">
      <c r="A58" s="27" t="s">
        <v>188</v>
      </c>
      <c r="B58" s="27" t="s">
        <v>18</v>
      </c>
      <c r="C58" s="24" t="s">
        <v>202</v>
      </c>
      <c r="D58" s="28" t="s">
        <v>203</v>
      </c>
      <c r="E58" s="256">
        <v>103.23</v>
      </c>
      <c r="F58" s="29">
        <v>100</v>
      </c>
      <c r="G58" s="29"/>
      <c r="I58" s="11" t="s">
        <v>21</v>
      </c>
      <c r="K58" s="21">
        <v>40544</v>
      </c>
      <c r="M58" s="307">
        <v>6</v>
      </c>
      <c r="N58" s="11">
        <v>1</v>
      </c>
      <c r="O58" s="99"/>
      <c r="P58" s="311">
        <f t="shared" si="11"/>
        <v>105.72</v>
      </c>
      <c r="Q58" s="16">
        <f t="shared" si="10"/>
        <v>105.7296</v>
      </c>
      <c r="R58" s="23">
        <f t="shared" si="12"/>
        <v>2.4899999999999949</v>
      </c>
      <c r="S58" s="18">
        <f t="shared" si="13"/>
        <v>2.4120895088636973E-2</v>
      </c>
      <c r="V58" s="3"/>
      <c r="W58" s="3"/>
      <c r="X58" s="3"/>
    </row>
    <row r="59" spans="1:24" ht="51" x14ac:dyDescent="0.25">
      <c r="A59" s="27" t="s">
        <v>188</v>
      </c>
      <c r="B59" s="27" t="s">
        <v>18</v>
      </c>
      <c r="C59" s="24" t="s">
        <v>204</v>
      </c>
      <c r="D59" s="28" t="s">
        <v>205</v>
      </c>
      <c r="E59" s="256">
        <v>247.75</v>
      </c>
      <c r="F59" s="29">
        <v>240</v>
      </c>
      <c r="H59" s="2" t="s">
        <v>96</v>
      </c>
      <c r="I59" s="11" t="s">
        <v>21</v>
      </c>
      <c r="K59" s="21">
        <v>40544</v>
      </c>
      <c r="M59" s="307">
        <v>6</v>
      </c>
      <c r="N59" s="11">
        <v>1</v>
      </c>
      <c r="O59" s="99"/>
      <c r="P59" s="311">
        <f t="shared" si="11"/>
        <v>253.74</v>
      </c>
      <c r="Q59" s="16">
        <f t="shared" si="10"/>
        <v>253.749</v>
      </c>
      <c r="R59" s="23">
        <f t="shared" si="12"/>
        <v>5.9900000000000091</v>
      </c>
      <c r="S59" s="18">
        <f t="shared" si="13"/>
        <v>2.4177598385469259E-2</v>
      </c>
      <c r="V59" s="3"/>
      <c r="W59" s="3"/>
      <c r="X59" s="3"/>
    </row>
    <row r="60" spans="1:24" ht="51" x14ac:dyDescent="0.25">
      <c r="A60" s="27" t="s">
        <v>188</v>
      </c>
      <c r="B60" s="27" t="s">
        <v>18</v>
      </c>
      <c r="C60" s="24" t="s">
        <v>206</v>
      </c>
      <c r="D60" s="28" t="s">
        <v>205</v>
      </c>
      <c r="E60" s="256">
        <v>495.5</v>
      </c>
      <c r="F60" s="29">
        <v>480</v>
      </c>
      <c r="H60" s="2" t="s">
        <v>96</v>
      </c>
      <c r="I60" s="11" t="s">
        <v>21</v>
      </c>
      <c r="K60" s="21">
        <v>40544</v>
      </c>
      <c r="M60" s="307">
        <v>6</v>
      </c>
      <c r="N60" s="11">
        <v>1</v>
      </c>
      <c r="O60" s="99"/>
      <c r="P60" s="311">
        <f t="shared" si="11"/>
        <v>507.49</v>
      </c>
      <c r="Q60" s="16">
        <f t="shared" ref="Q60:Q91" si="14">IF(N60=1,INT(E60*$T$1*10000)/10000,E60)</f>
        <v>507.49799999999999</v>
      </c>
      <c r="R60" s="23">
        <f t="shared" si="12"/>
        <v>11.990000000000009</v>
      </c>
      <c r="S60" s="18">
        <f t="shared" si="13"/>
        <v>2.4197780020181654E-2</v>
      </c>
      <c r="V60" s="3"/>
      <c r="W60" s="3"/>
      <c r="X60" s="3"/>
    </row>
    <row r="61" spans="1:24" ht="51" x14ac:dyDescent="0.25">
      <c r="A61" s="27" t="s">
        <v>188</v>
      </c>
      <c r="B61" s="27" t="s">
        <v>18</v>
      </c>
      <c r="C61" s="24" t="s">
        <v>207</v>
      </c>
      <c r="D61" s="28" t="s">
        <v>205</v>
      </c>
      <c r="E61" s="256">
        <v>619.38</v>
      </c>
      <c r="F61" s="29">
        <v>600</v>
      </c>
      <c r="G61" s="13"/>
      <c r="H61" s="2" t="s">
        <v>96</v>
      </c>
      <c r="I61" s="11" t="s">
        <v>21</v>
      </c>
      <c r="K61" s="21">
        <v>40544</v>
      </c>
      <c r="M61" s="307">
        <v>6</v>
      </c>
      <c r="N61" s="11">
        <v>1</v>
      </c>
      <c r="O61" s="99"/>
      <c r="P61" s="311">
        <f t="shared" si="11"/>
        <v>634.37</v>
      </c>
      <c r="Q61" s="16">
        <f t="shared" si="14"/>
        <v>634.37760000000003</v>
      </c>
      <c r="R61" s="23">
        <f t="shared" si="12"/>
        <v>14.990000000000009</v>
      </c>
      <c r="S61" s="18">
        <f t="shared" si="13"/>
        <v>2.420162097581454E-2</v>
      </c>
      <c r="V61" s="3"/>
      <c r="W61" s="3"/>
      <c r="X61" s="3"/>
    </row>
    <row r="62" spans="1:24" ht="51" x14ac:dyDescent="0.25">
      <c r="A62" s="27" t="s">
        <v>188</v>
      </c>
      <c r="B62" s="27" t="s">
        <v>18</v>
      </c>
      <c r="C62" s="24" t="s">
        <v>208</v>
      </c>
      <c r="D62" s="28" t="s">
        <v>209</v>
      </c>
      <c r="E62" s="256">
        <v>272.52</v>
      </c>
      <c r="F62" s="29">
        <v>264</v>
      </c>
      <c r="G62" s="13"/>
      <c r="H62" s="2" t="s">
        <v>96</v>
      </c>
      <c r="I62" s="11" t="s">
        <v>21</v>
      </c>
      <c r="K62" s="21">
        <v>40544</v>
      </c>
      <c r="M62" s="307">
        <v>6</v>
      </c>
      <c r="N62" s="11">
        <v>1</v>
      </c>
      <c r="O62" s="99"/>
      <c r="P62" s="311">
        <f t="shared" si="11"/>
        <v>279.11</v>
      </c>
      <c r="Q62" s="16">
        <f t="shared" si="14"/>
        <v>279.11869999999999</v>
      </c>
      <c r="R62" s="23">
        <f t="shared" si="12"/>
        <v>6.5900000000000318</v>
      </c>
      <c r="S62" s="18">
        <f t="shared" si="13"/>
        <v>2.4181711434023308E-2</v>
      </c>
      <c r="V62" s="3"/>
      <c r="W62" s="3"/>
      <c r="X62" s="3"/>
    </row>
    <row r="63" spans="1:24" ht="51" x14ac:dyDescent="0.25">
      <c r="A63" s="27" t="s">
        <v>188</v>
      </c>
      <c r="B63" s="27" t="s">
        <v>18</v>
      </c>
      <c r="C63" s="24" t="s">
        <v>210</v>
      </c>
      <c r="D63" s="28" t="s">
        <v>211</v>
      </c>
      <c r="E63" s="256">
        <v>123.87</v>
      </c>
      <c r="F63" s="29">
        <v>120</v>
      </c>
      <c r="H63" s="2" t="s">
        <v>96</v>
      </c>
      <c r="I63" s="11" t="s">
        <v>21</v>
      </c>
      <c r="K63" s="21">
        <v>40544</v>
      </c>
      <c r="M63" s="307">
        <v>6</v>
      </c>
      <c r="N63" s="11">
        <v>1</v>
      </c>
      <c r="O63" s="99"/>
      <c r="P63" s="311">
        <f t="shared" si="11"/>
        <v>126.86</v>
      </c>
      <c r="Q63" s="16">
        <f t="shared" si="14"/>
        <v>126.8693</v>
      </c>
      <c r="R63" s="23">
        <f t="shared" si="12"/>
        <v>2.9899999999999949</v>
      </c>
      <c r="S63" s="18">
        <f t="shared" si="13"/>
        <v>2.413820941309433E-2</v>
      </c>
      <c r="V63" s="3"/>
      <c r="W63" s="3"/>
      <c r="X63" s="3"/>
    </row>
    <row r="64" spans="1:24" ht="51" x14ac:dyDescent="0.25">
      <c r="A64" s="27" t="s">
        <v>188</v>
      </c>
      <c r="B64" s="27" t="s">
        <v>18</v>
      </c>
      <c r="C64" s="24" t="s">
        <v>212</v>
      </c>
      <c r="D64" s="28" t="s">
        <v>211</v>
      </c>
      <c r="E64" s="256">
        <v>247.75</v>
      </c>
      <c r="F64" s="29">
        <v>240</v>
      </c>
      <c r="H64" s="2" t="s">
        <v>96</v>
      </c>
      <c r="I64" s="11" t="s">
        <v>21</v>
      </c>
      <c r="K64" s="21">
        <v>40544</v>
      </c>
      <c r="M64" s="307">
        <v>6</v>
      </c>
      <c r="N64" s="11">
        <v>1</v>
      </c>
      <c r="O64" s="99"/>
      <c r="P64" s="311">
        <f t="shared" si="11"/>
        <v>253.74</v>
      </c>
      <c r="Q64" s="16">
        <f t="shared" si="14"/>
        <v>253.749</v>
      </c>
      <c r="R64" s="23">
        <f t="shared" si="12"/>
        <v>5.9900000000000091</v>
      </c>
      <c r="S64" s="18">
        <f t="shared" si="13"/>
        <v>2.4177598385469259E-2</v>
      </c>
      <c r="V64" s="3"/>
      <c r="W64" s="3"/>
      <c r="X64" s="3"/>
    </row>
    <row r="65" spans="1:24" ht="51" x14ac:dyDescent="0.25">
      <c r="A65" s="27" t="s">
        <v>188</v>
      </c>
      <c r="B65" s="27" t="s">
        <v>18</v>
      </c>
      <c r="C65" s="24" t="s">
        <v>213</v>
      </c>
      <c r="D65" s="28" t="s">
        <v>211</v>
      </c>
      <c r="E65" s="256">
        <v>371.62</v>
      </c>
      <c r="F65" s="29">
        <v>360</v>
      </c>
      <c r="H65" s="2" t="s">
        <v>96</v>
      </c>
      <c r="I65" s="11" t="s">
        <v>21</v>
      </c>
      <c r="K65" s="21">
        <v>40544</v>
      </c>
      <c r="M65" s="307">
        <v>6</v>
      </c>
      <c r="N65" s="11">
        <v>1</v>
      </c>
      <c r="O65" s="99"/>
      <c r="P65" s="311">
        <f t="shared" si="11"/>
        <v>380.61</v>
      </c>
      <c r="Q65" s="16">
        <f t="shared" si="14"/>
        <v>380.61840000000001</v>
      </c>
      <c r="R65" s="23">
        <f t="shared" si="12"/>
        <v>8.9900000000000091</v>
      </c>
      <c r="S65" s="18">
        <f t="shared" si="13"/>
        <v>2.4191378289650744E-2</v>
      </c>
      <c r="V65" s="3"/>
      <c r="W65" s="3"/>
      <c r="X65" s="3"/>
    </row>
    <row r="66" spans="1:24" ht="51" x14ac:dyDescent="0.25">
      <c r="A66" s="27" t="s">
        <v>188</v>
      </c>
      <c r="B66" s="27" t="s">
        <v>18</v>
      </c>
      <c r="C66" s="24" t="s">
        <v>214</v>
      </c>
      <c r="D66" s="28" t="s">
        <v>211</v>
      </c>
      <c r="E66" s="256">
        <v>495.5</v>
      </c>
      <c r="F66" s="29">
        <v>480</v>
      </c>
      <c r="H66" s="2" t="s">
        <v>96</v>
      </c>
      <c r="I66" s="11" t="s">
        <v>21</v>
      </c>
      <c r="K66" s="21">
        <v>40544</v>
      </c>
      <c r="M66" s="307">
        <v>6</v>
      </c>
      <c r="N66" s="11">
        <v>1</v>
      </c>
      <c r="O66" s="99"/>
      <c r="P66" s="311">
        <f t="shared" si="11"/>
        <v>507.49</v>
      </c>
      <c r="Q66" s="16">
        <f t="shared" si="14"/>
        <v>507.49799999999999</v>
      </c>
      <c r="R66" s="23">
        <f t="shared" si="12"/>
        <v>11.990000000000009</v>
      </c>
      <c r="S66" s="18">
        <f t="shared" si="13"/>
        <v>2.4197780020181654E-2</v>
      </c>
      <c r="V66" s="3"/>
      <c r="W66" s="3"/>
      <c r="X66" s="3"/>
    </row>
    <row r="67" spans="1:24" ht="38.25" x14ac:dyDescent="0.25">
      <c r="A67" s="2" t="s">
        <v>215</v>
      </c>
      <c r="B67" s="2" t="s">
        <v>18</v>
      </c>
      <c r="C67" s="2" t="s">
        <v>216</v>
      </c>
      <c r="D67" s="2" t="s">
        <v>217</v>
      </c>
      <c r="E67" s="256">
        <v>381.95</v>
      </c>
      <c r="F67" s="26">
        <v>370</v>
      </c>
      <c r="H67" s="2" t="s">
        <v>218</v>
      </c>
      <c r="K67" s="11"/>
      <c r="M67" s="307">
        <v>2</v>
      </c>
      <c r="N67" s="11">
        <v>1</v>
      </c>
      <c r="O67" s="99"/>
      <c r="P67" s="311">
        <f t="shared" si="11"/>
        <v>391.19</v>
      </c>
      <c r="Q67" s="16">
        <f t="shared" si="14"/>
        <v>391.19850000000002</v>
      </c>
      <c r="R67" s="23">
        <f t="shared" si="12"/>
        <v>9.2400000000000091</v>
      </c>
      <c r="S67" s="18">
        <f t="shared" si="13"/>
        <v>2.4191648121481894E-2</v>
      </c>
      <c r="V67" s="3"/>
      <c r="W67" s="3"/>
      <c r="X67" s="3"/>
    </row>
    <row r="68" spans="1:24" ht="38.25" x14ac:dyDescent="0.25">
      <c r="A68" s="2" t="s">
        <v>219</v>
      </c>
      <c r="B68" s="2" t="s">
        <v>18</v>
      </c>
      <c r="C68" s="2" t="s">
        <v>220</v>
      </c>
      <c r="D68" s="2" t="s">
        <v>217</v>
      </c>
      <c r="E68" s="256">
        <v>464.53</v>
      </c>
      <c r="F68" s="26">
        <v>450</v>
      </c>
      <c r="H68" s="2" t="s">
        <v>218</v>
      </c>
      <c r="K68" s="11"/>
      <c r="M68" s="307">
        <v>2</v>
      </c>
      <c r="N68" s="11">
        <v>1</v>
      </c>
      <c r="O68" s="99"/>
      <c r="P68" s="311">
        <f t="shared" si="11"/>
        <v>475.77</v>
      </c>
      <c r="Q68" s="16">
        <f t="shared" si="14"/>
        <v>475.77809999999999</v>
      </c>
      <c r="R68" s="23">
        <f t="shared" si="12"/>
        <v>11.240000000000009</v>
      </c>
      <c r="S68" s="18">
        <f t="shared" si="13"/>
        <v>2.4196499687856563E-2</v>
      </c>
      <c r="V68" s="3"/>
      <c r="W68" s="3"/>
      <c r="X68" s="3"/>
    </row>
    <row r="69" spans="1:24" ht="51" x14ac:dyDescent="0.25">
      <c r="A69" s="27" t="s">
        <v>224</v>
      </c>
      <c r="B69" s="27" t="s">
        <v>18</v>
      </c>
      <c r="C69" s="2" t="s">
        <v>225</v>
      </c>
      <c r="D69" s="20" t="s">
        <v>226</v>
      </c>
      <c r="E69" s="256">
        <v>51.61</v>
      </c>
      <c r="F69" s="29">
        <v>50</v>
      </c>
      <c r="H69" s="2" t="s">
        <v>96</v>
      </c>
      <c r="I69" s="11" t="s">
        <v>21</v>
      </c>
      <c r="K69" s="21">
        <v>40544</v>
      </c>
      <c r="M69" s="307">
        <v>3</v>
      </c>
      <c r="N69" s="11">
        <v>1</v>
      </c>
      <c r="O69" s="99"/>
      <c r="P69" s="311">
        <f t="shared" si="11"/>
        <v>52.85</v>
      </c>
      <c r="Q69" s="16">
        <f t="shared" si="14"/>
        <v>52.8596</v>
      </c>
      <c r="R69" s="23">
        <f t="shared" si="12"/>
        <v>1.240000000000002</v>
      </c>
      <c r="S69" s="18">
        <f t="shared" si="13"/>
        <v>2.4026351482270916E-2</v>
      </c>
      <c r="V69" s="3"/>
      <c r="W69" s="3"/>
      <c r="X69" s="3"/>
    </row>
    <row r="70" spans="1:24" ht="38.25" x14ac:dyDescent="0.25">
      <c r="A70" s="27" t="s">
        <v>227</v>
      </c>
      <c r="B70" s="27" t="s">
        <v>18</v>
      </c>
      <c r="C70" s="2" t="s">
        <v>228</v>
      </c>
      <c r="D70" s="20" t="s">
        <v>223</v>
      </c>
      <c r="E70" s="256">
        <v>103.23</v>
      </c>
      <c r="F70" s="45">
        <v>100</v>
      </c>
      <c r="G70" s="29"/>
      <c r="I70" s="11" t="s">
        <v>21</v>
      </c>
      <c r="K70" s="21">
        <v>40544</v>
      </c>
      <c r="M70" s="307">
        <v>1</v>
      </c>
      <c r="N70" s="11">
        <v>1</v>
      </c>
      <c r="O70" s="99"/>
      <c r="P70" s="311">
        <f t="shared" ref="P70:P101" si="15">IF(N70=1,INT(E70*$T$1*100)/100,E70)</f>
        <v>105.72</v>
      </c>
      <c r="Q70" s="16">
        <f t="shared" si="14"/>
        <v>105.7296</v>
      </c>
      <c r="R70" s="23">
        <f t="shared" si="12"/>
        <v>2.4899999999999949</v>
      </c>
      <c r="S70" s="18">
        <f t="shared" si="13"/>
        <v>2.4120895088636973E-2</v>
      </c>
      <c r="V70" s="3"/>
      <c r="W70" s="3"/>
      <c r="X70" s="3"/>
    </row>
    <row r="71" spans="1:24" ht="51" x14ac:dyDescent="0.25">
      <c r="A71" s="27" t="s">
        <v>227</v>
      </c>
      <c r="B71" s="27" t="s">
        <v>18</v>
      </c>
      <c r="C71" s="2" t="s">
        <v>229</v>
      </c>
      <c r="D71" s="20" t="s">
        <v>230</v>
      </c>
      <c r="E71" s="256">
        <v>516.15</v>
      </c>
      <c r="F71" s="29">
        <v>500</v>
      </c>
      <c r="H71" s="2" t="s">
        <v>96</v>
      </c>
      <c r="I71" s="11" t="s">
        <v>21</v>
      </c>
      <c r="K71" s="21">
        <v>40544</v>
      </c>
      <c r="M71" s="307">
        <v>1</v>
      </c>
      <c r="N71" s="11">
        <v>1</v>
      </c>
      <c r="O71" s="99"/>
      <c r="P71" s="311">
        <f t="shared" si="15"/>
        <v>528.64</v>
      </c>
      <c r="Q71" s="16">
        <f t="shared" si="14"/>
        <v>528.64800000000002</v>
      </c>
      <c r="R71" s="23">
        <f t="shared" si="12"/>
        <v>12.490000000000009</v>
      </c>
      <c r="S71" s="18">
        <f t="shared" si="13"/>
        <v>2.4198391940327444E-2</v>
      </c>
      <c r="V71" s="3"/>
      <c r="W71" s="3"/>
      <c r="X71" s="3"/>
    </row>
    <row r="72" spans="1:24" ht="38.25" x14ac:dyDescent="0.25">
      <c r="A72" s="27" t="s">
        <v>227</v>
      </c>
      <c r="B72" s="27" t="s">
        <v>18</v>
      </c>
      <c r="C72" s="2" t="s">
        <v>231</v>
      </c>
      <c r="D72" s="20" t="s">
        <v>232</v>
      </c>
      <c r="E72" s="256">
        <v>103.23</v>
      </c>
      <c r="F72" s="45">
        <v>100</v>
      </c>
      <c r="G72" s="29"/>
      <c r="I72" s="11" t="s">
        <v>21</v>
      </c>
      <c r="K72" s="21">
        <v>40544</v>
      </c>
      <c r="M72" s="307">
        <v>1</v>
      </c>
      <c r="N72" s="11">
        <v>1</v>
      </c>
      <c r="O72" s="99"/>
      <c r="P72" s="311">
        <f t="shared" si="15"/>
        <v>105.72</v>
      </c>
      <c r="Q72" s="16">
        <f t="shared" si="14"/>
        <v>105.7296</v>
      </c>
      <c r="R72" s="23">
        <f t="shared" si="12"/>
        <v>2.4899999999999949</v>
      </c>
      <c r="S72" s="18">
        <f t="shared" si="13"/>
        <v>2.4120895088636973E-2</v>
      </c>
      <c r="V72" s="3"/>
      <c r="W72" s="3"/>
      <c r="X72" s="3"/>
    </row>
    <row r="73" spans="1:24" ht="38.25" x14ac:dyDescent="0.25">
      <c r="A73" s="27" t="s">
        <v>227</v>
      </c>
      <c r="B73" s="27" t="s">
        <v>18</v>
      </c>
      <c r="C73" s="2" t="s">
        <v>233</v>
      </c>
      <c r="D73" s="20" t="s">
        <v>234</v>
      </c>
      <c r="E73" s="256">
        <v>30.96</v>
      </c>
      <c r="F73" s="45">
        <v>30</v>
      </c>
      <c r="G73" s="29"/>
      <c r="I73" s="11" t="s">
        <v>21</v>
      </c>
      <c r="K73" s="21">
        <v>40544</v>
      </c>
      <c r="M73" s="307">
        <v>1</v>
      </c>
      <c r="N73" s="11">
        <v>1</v>
      </c>
      <c r="O73" s="99"/>
      <c r="P73" s="311">
        <f t="shared" si="15"/>
        <v>31.7</v>
      </c>
      <c r="Q73" s="16">
        <f t="shared" si="14"/>
        <v>31.709599999999998</v>
      </c>
      <c r="R73" s="23">
        <f t="shared" si="12"/>
        <v>0.73999999999999844</v>
      </c>
      <c r="S73" s="18">
        <f t="shared" si="13"/>
        <v>2.3901808785529666E-2</v>
      </c>
      <c r="V73" s="3"/>
      <c r="W73" s="3"/>
      <c r="X73" s="3"/>
    </row>
    <row r="74" spans="1:24" ht="38.25" x14ac:dyDescent="0.25">
      <c r="A74" s="27" t="s">
        <v>3298</v>
      </c>
      <c r="B74" s="27" t="s">
        <v>18</v>
      </c>
      <c r="C74" s="2" t="s">
        <v>222</v>
      </c>
      <c r="D74" s="20" t="s">
        <v>223</v>
      </c>
      <c r="E74" s="256">
        <v>10.32</v>
      </c>
      <c r="F74" s="45">
        <v>10</v>
      </c>
      <c r="G74" s="29"/>
      <c r="I74" s="11" t="s">
        <v>21</v>
      </c>
      <c r="K74" s="21">
        <v>40544</v>
      </c>
      <c r="M74" s="307">
        <v>2</v>
      </c>
      <c r="N74" s="11">
        <v>1</v>
      </c>
      <c r="O74" s="99"/>
      <c r="P74" s="311">
        <f t="shared" si="15"/>
        <v>10.56</v>
      </c>
      <c r="Q74" s="16">
        <f t="shared" si="14"/>
        <v>10.569800000000001</v>
      </c>
      <c r="R74" s="23">
        <f t="shared" si="12"/>
        <v>0.24000000000000021</v>
      </c>
      <c r="S74" s="18">
        <f t="shared" si="13"/>
        <v>2.3255813953488393E-2</v>
      </c>
      <c r="V74" s="3"/>
      <c r="W74" s="3"/>
      <c r="X74" s="3"/>
    </row>
    <row r="75" spans="1:24" ht="51" x14ac:dyDescent="0.25">
      <c r="A75" s="24" t="s">
        <v>235</v>
      </c>
      <c r="B75" s="24" t="s">
        <v>18</v>
      </c>
      <c r="C75" s="24" t="s">
        <v>236</v>
      </c>
      <c r="D75" s="28" t="s">
        <v>237</v>
      </c>
      <c r="E75" s="256">
        <v>25.8</v>
      </c>
      <c r="F75" s="29">
        <v>25</v>
      </c>
      <c r="H75" s="2" t="s">
        <v>96</v>
      </c>
      <c r="I75" s="11" t="s">
        <v>21</v>
      </c>
      <c r="K75" s="21">
        <v>40544</v>
      </c>
      <c r="M75" s="307">
        <v>3</v>
      </c>
      <c r="N75" s="11">
        <v>1</v>
      </c>
      <c r="O75" s="99"/>
      <c r="P75" s="311">
        <f t="shared" si="15"/>
        <v>26.42</v>
      </c>
      <c r="Q75" s="16">
        <f t="shared" si="14"/>
        <v>26.424700000000001</v>
      </c>
      <c r="R75" s="23">
        <f t="shared" si="12"/>
        <v>0.62000000000000099</v>
      </c>
      <c r="S75" s="18">
        <f t="shared" si="13"/>
        <v>2.4031007751938022E-2</v>
      </c>
      <c r="V75" s="3"/>
      <c r="W75" s="3"/>
      <c r="X75" s="3"/>
    </row>
    <row r="76" spans="1:24" ht="51" x14ac:dyDescent="0.25">
      <c r="A76" s="24" t="s">
        <v>235</v>
      </c>
      <c r="B76" s="27" t="s">
        <v>18</v>
      </c>
      <c r="C76" s="24" t="s">
        <v>238</v>
      </c>
      <c r="D76" s="28" t="s">
        <v>237</v>
      </c>
      <c r="E76" s="256">
        <v>51.61</v>
      </c>
      <c r="F76" s="29">
        <v>50</v>
      </c>
      <c r="H76" s="2" t="s">
        <v>96</v>
      </c>
      <c r="I76" s="11" t="s">
        <v>21</v>
      </c>
      <c r="K76" s="21">
        <v>40544</v>
      </c>
      <c r="M76" s="307">
        <v>3</v>
      </c>
      <c r="N76" s="11">
        <v>1</v>
      </c>
      <c r="O76" s="99"/>
      <c r="P76" s="311">
        <f t="shared" si="15"/>
        <v>52.85</v>
      </c>
      <c r="Q76" s="16">
        <f t="shared" si="14"/>
        <v>52.8596</v>
      </c>
      <c r="R76" s="23">
        <f t="shared" si="12"/>
        <v>1.240000000000002</v>
      </c>
      <c r="S76" s="18">
        <f t="shared" si="13"/>
        <v>2.4026351482270916E-2</v>
      </c>
      <c r="V76" s="3"/>
      <c r="W76" s="3"/>
      <c r="X76" s="3"/>
    </row>
    <row r="77" spans="1:24" ht="51" x14ac:dyDescent="0.25">
      <c r="A77" s="24" t="s">
        <v>239</v>
      </c>
      <c r="B77" s="27" t="s">
        <v>18</v>
      </c>
      <c r="C77" s="24" t="s">
        <v>240</v>
      </c>
      <c r="D77" s="28" t="s">
        <v>241</v>
      </c>
      <c r="E77" s="256">
        <v>516.15</v>
      </c>
      <c r="F77" s="29">
        <v>500</v>
      </c>
      <c r="H77" s="2" t="s">
        <v>96</v>
      </c>
      <c r="I77" s="11" t="s">
        <v>21</v>
      </c>
      <c r="K77" s="21">
        <v>40544</v>
      </c>
      <c r="M77" s="307">
        <v>1</v>
      </c>
      <c r="N77" s="11">
        <v>1</v>
      </c>
      <c r="O77" s="99"/>
      <c r="P77" s="311">
        <f t="shared" si="15"/>
        <v>528.64</v>
      </c>
      <c r="Q77" s="16">
        <f t="shared" si="14"/>
        <v>528.64800000000002</v>
      </c>
      <c r="R77" s="23">
        <f t="shared" si="12"/>
        <v>12.490000000000009</v>
      </c>
      <c r="S77" s="18">
        <f t="shared" si="13"/>
        <v>2.4198391940327444E-2</v>
      </c>
      <c r="V77" s="3"/>
      <c r="W77" s="3"/>
      <c r="X77" s="3"/>
    </row>
    <row r="78" spans="1:24" ht="51" x14ac:dyDescent="0.25">
      <c r="A78" s="24" t="s">
        <v>239</v>
      </c>
      <c r="B78" s="27" t="s">
        <v>18</v>
      </c>
      <c r="C78" s="24" t="s">
        <v>242</v>
      </c>
      <c r="D78" s="28" t="s">
        <v>241</v>
      </c>
      <c r="E78" s="256">
        <v>258.07</v>
      </c>
      <c r="F78" s="29">
        <v>250</v>
      </c>
      <c r="H78" s="2" t="s">
        <v>96</v>
      </c>
      <c r="I78" s="11" t="s">
        <v>21</v>
      </c>
      <c r="K78" s="21">
        <v>40544</v>
      </c>
      <c r="M78" s="307">
        <v>1</v>
      </c>
      <c r="N78" s="11">
        <v>1</v>
      </c>
      <c r="O78" s="99"/>
      <c r="P78" s="311">
        <f t="shared" si="15"/>
        <v>264.31</v>
      </c>
      <c r="Q78" s="16">
        <f t="shared" si="14"/>
        <v>264.31889999999999</v>
      </c>
      <c r="R78" s="23">
        <f t="shared" si="12"/>
        <v>6.2400000000000091</v>
      </c>
      <c r="S78" s="18">
        <f t="shared" si="13"/>
        <v>2.4179486185918586E-2</v>
      </c>
      <c r="V78" s="3"/>
      <c r="W78" s="3"/>
      <c r="X78" s="3"/>
    </row>
    <row r="79" spans="1:24" ht="38.25" x14ac:dyDescent="0.25">
      <c r="A79" s="24" t="s">
        <v>239</v>
      </c>
      <c r="B79" s="24" t="s">
        <v>18</v>
      </c>
      <c r="C79" s="24" t="s">
        <v>160</v>
      </c>
      <c r="D79" s="28" t="s">
        <v>241</v>
      </c>
      <c r="E79" s="256">
        <v>51.61</v>
      </c>
      <c r="F79" s="29">
        <v>50</v>
      </c>
      <c r="G79" s="29"/>
      <c r="H79" s="2" t="s">
        <v>243</v>
      </c>
      <c r="K79" s="11"/>
      <c r="M79" s="307">
        <v>1</v>
      </c>
      <c r="N79" s="11">
        <v>1</v>
      </c>
      <c r="O79" s="99"/>
      <c r="P79" s="311">
        <f t="shared" si="15"/>
        <v>52.85</v>
      </c>
      <c r="Q79" s="16">
        <f t="shared" si="14"/>
        <v>52.8596</v>
      </c>
      <c r="R79" s="23">
        <f t="shared" si="12"/>
        <v>1.240000000000002</v>
      </c>
      <c r="S79" s="18">
        <f t="shared" si="13"/>
        <v>2.4026351482270916E-2</v>
      </c>
      <c r="V79" s="3"/>
      <c r="W79" s="3"/>
      <c r="X79" s="3"/>
    </row>
    <row r="80" spans="1:24" ht="51" x14ac:dyDescent="0.25">
      <c r="A80" s="24" t="s">
        <v>239</v>
      </c>
      <c r="B80" s="27" t="s">
        <v>18</v>
      </c>
      <c r="C80" s="24" t="s">
        <v>167</v>
      </c>
      <c r="D80" s="28" t="s">
        <v>244</v>
      </c>
      <c r="E80" s="256">
        <v>103.23</v>
      </c>
      <c r="F80" s="29">
        <v>100</v>
      </c>
      <c r="H80" s="2" t="s">
        <v>96</v>
      </c>
      <c r="I80" s="11" t="s">
        <v>21</v>
      </c>
      <c r="K80" s="21">
        <v>40544</v>
      </c>
      <c r="M80" s="307">
        <v>1</v>
      </c>
      <c r="N80" s="11">
        <v>1</v>
      </c>
      <c r="O80" s="99"/>
      <c r="P80" s="311">
        <f t="shared" si="15"/>
        <v>105.72</v>
      </c>
      <c r="Q80" s="16">
        <f t="shared" si="14"/>
        <v>105.7296</v>
      </c>
      <c r="R80" s="23">
        <f t="shared" si="12"/>
        <v>2.4899999999999949</v>
      </c>
      <c r="S80" s="18">
        <f t="shared" si="13"/>
        <v>2.4120895088636973E-2</v>
      </c>
      <c r="V80" s="3"/>
      <c r="W80" s="3"/>
      <c r="X80" s="3"/>
    </row>
    <row r="81" spans="1:24" ht="38.25" x14ac:dyDescent="0.25">
      <c r="A81" s="27" t="s">
        <v>245</v>
      </c>
      <c r="B81" s="27" t="s">
        <v>18</v>
      </c>
      <c r="C81" s="2" t="s">
        <v>246</v>
      </c>
      <c r="D81" s="2" t="s">
        <v>247</v>
      </c>
      <c r="E81" s="256">
        <v>103.23</v>
      </c>
      <c r="F81" s="10">
        <v>100</v>
      </c>
      <c r="I81" s="11" t="s">
        <v>21</v>
      </c>
      <c r="K81" s="21">
        <v>40544</v>
      </c>
      <c r="M81" s="307">
        <v>6</v>
      </c>
      <c r="N81" s="11">
        <v>1</v>
      </c>
      <c r="O81" s="99"/>
      <c r="P81" s="311">
        <f t="shared" si="15"/>
        <v>105.72</v>
      </c>
      <c r="Q81" s="16">
        <f t="shared" si="14"/>
        <v>105.7296</v>
      </c>
      <c r="R81" s="23">
        <f t="shared" si="12"/>
        <v>2.4899999999999949</v>
      </c>
      <c r="S81" s="18">
        <f t="shared" si="13"/>
        <v>2.4120895088636973E-2</v>
      </c>
      <c r="V81" s="3"/>
      <c r="W81" s="3"/>
      <c r="X81" s="3"/>
    </row>
    <row r="82" spans="1:24" ht="38.25" x14ac:dyDescent="0.25">
      <c r="A82" s="27" t="s">
        <v>245</v>
      </c>
      <c r="B82" s="27" t="s">
        <v>18</v>
      </c>
      <c r="C82" s="2" t="s">
        <v>259</v>
      </c>
      <c r="D82" s="2" t="s">
        <v>260</v>
      </c>
      <c r="E82" s="256">
        <v>30.96</v>
      </c>
      <c r="F82" s="10">
        <v>30</v>
      </c>
      <c r="I82" s="11" t="s">
        <v>21</v>
      </c>
      <c r="K82" s="21">
        <v>40544</v>
      </c>
      <c r="M82" s="307">
        <v>6</v>
      </c>
      <c r="N82" s="11">
        <v>1</v>
      </c>
      <c r="O82" s="99"/>
      <c r="P82" s="311">
        <f t="shared" si="15"/>
        <v>31.7</v>
      </c>
      <c r="Q82" s="16">
        <f t="shared" si="14"/>
        <v>31.709599999999998</v>
      </c>
      <c r="R82" s="23">
        <f t="shared" si="12"/>
        <v>0.73999999999999844</v>
      </c>
      <c r="S82" s="18">
        <f t="shared" si="13"/>
        <v>2.3901808785529666E-2</v>
      </c>
      <c r="V82" s="3"/>
      <c r="W82" s="3"/>
      <c r="X82" s="3"/>
    </row>
    <row r="83" spans="1:24" ht="38.25" x14ac:dyDescent="0.25">
      <c r="A83" s="27" t="s">
        <v>245</v>
      </c>
      <c r="B83" s="27" t="s">
        <v>18</v>
      </c>
      <c r="C83" s="2" t="s">
        <v>261</v>
      </c>
      <c r="D83" s="2" t="s">
        <v>260</v>
      </c>
      <c r="E83" s="256">
        <v>30.96</v>
      </c>
      <c r="F83" s="10">
        <v>30</v>
      </c>
      <c r="I83" s="11" t="s">
        <v>21</v>
      </c>
      <c r="K83" s="21">
        <v>40544</v>
      </c>
      <c r="M83" s="307">
        <v>6</v>
      </c>
      <c r="N83" s="11">
        <v>1</v>
      </c>
      <c r="O83" s="99"/>
      <c r="P83" s="311">
        <f t="shared" si="15"/>
        <v>31.7</v>
      </c>
      <c r="Q83" s="16">
        <f t="shared" si="14"/>
        <v>31.709599999999998</v>
      </c>
      <c r="R83" s="23">
        <f t="shared" si="12"/>
        <v>0.73999999999999844</v>
      </c>
      <c r="S83" s="18">
        <f t="shared" si="13"/>
        <v>2.3901808785529666E-2</v>
      </c>
      <c r="V83" s="3"/>
      <c r="W83" s="3"/>
      <c r="X83" s="3"/>
    </row>
    <row r="84" spans="1:24" ht="51" x14ac:dyDescent="0.25">
      <c r="A84" s="27" t="s">
        <v>254</v>
      </c>
      <c r="B84" s="27" t="s">
        <v>18</v>
      </c>
      <c r="C84" s="24" t="s">
        <v>255</v>
      </c>
      <c r="D84" s="28" t="s">
        <v>256</v>
      </c>
      <c r="E84" s="256">
        <v>51.61</v>
      </c>
      <c r="F84" s="29">
        <v>50</v>
      </c>
      <c r="H84" s="2" t="s">
        <v>96</v>
      </c>
      <c r="I84" s="11" t="s">
        <v>21</v>
      </c>
      <c r="K84" s="21">
        <v>40544</v>
      </c>
      <c r="M84" s="307">
        <v>3</v>
      </c>
      <c r="N84" s="11">
        <v>1</v>
      </c>
      <c r="O84" s="99"/>
      <c r="P84" s="311">
        <f t="shared" si="15"/>
        <v>52.85</v>
      </c>
      <c r="Q84" s="16">
        <f t="shared" si="14"/>
        <v>52.8596</v>
      </c>
      <c r="R84" s="23">
        <f t="shared" si="12"/>
        <v>1.240000000000002</v>
      </c>
      <c r="S84" s="18">
        <f t="shared" si="13"/>
        <v>2.4026351482270916E-2</v>
      </c>
      <c r="V84" s="3"/>
      <c r="W84" s="3"/>
      <c r="X84" s="3"/>
    </row>
    <row r="85" spans="1:24" ht="38.25" x14ac:dyDescent="0.25">
      <c r="A85" s="27" t="s">
        <v>248</v>
      </c>
      <c r="B85" s="27" t="s">
        <v>18</v>
      </c>
      <c r="C85" s="2" t="s">
        <v>249</v>
      </c>
      <c r="D85" s="20" t="s">
        <v>250</v>
      </c>
      <c r="E85" s="256">
        <v>10.32</v>
      </c>
      <c r="F85" s="45">
        <v>10</v>
      </c>
      <c r="G85" s="29"/>
      <c r="I85" s="11" t="s">
        <v>21</v>
      </c>
      <c r="K85" s="21">
        <v>40544</v>
      </c>
      <c r="M85" s="307">
        <v>2</v>
      </c>
      <c r="N85" s="11">
        <v>1</v>
      </c>
      <c r="O85" s="99"/>
      <c r="P85" s="311">
        <f t="shared" si="15"/>
        <v>10.56</v>
      </c>
      <c r="Q85" s="16">
        <f t="shared" si="14"/>
        <v>10.569800000000001</v>
      </c>
      <c r="R85" s="23">
        <f t="shared" si="12"/>
        <v>0.24000000000000021</v>
      </c>
      <c r="S85" s="18">
        <f t="shared" si="13"/>
        <v>2.3255813953488393E-2</v>
      </c>
      <c r="V85" s="3"/>
      <c r="W85" s="3"/>
      <c r="X85" s="3"/>
    </row>
    <row r="86" spans="1:24" ht="38.25" x14ac:dyDescent="0.25">
      <c r="A86" s="27" t="s">
        <v>251</v>
      </c>
      <c r="B86" s="27" t="s">
        <v>18</v>
      </c>
      <c r="C86" s="2" t="s">
        <v>252</v>
      </c>
      <c r="D86" s="20" t="s">
        <v>253</v>
      </c>
      <c r="E86" s="256">
        <v>103.23</v>
      </c>
      <c r="F86" s="45">
        <v>100</v>
      </c>
      <c r="G86" s="29"/>
      <c r="I86" s="11" t="s">
        <v>21</v>
      </c>
      <c r="K86" s="21">
        <v>40544</v>
      </c>
      <c r="M86" s="307">
        <v>1</v>
      </c>
      <c r="N86" s="11">
        <v>1</v>
      </c>
      <c r="O86" s="99"/>
      <c r="P86" s="311">
        <f t="shared" si="15"/>
        <v>105.72</v>
      </c>
      <c r="Q86" s="16">
        <f t="shared" si="14"/>
        <v>105.7296</v>
      </c>
      <c r="R86" s="23">
        <f t="shared" si="12"/>
        <v>2.4899999999999949</v>
      </c>
      <c r="S86" s="18">
        <f t="shared" si="13"/>
        <v>2.4120895088636973E-2</v>
      </c>
      <c r="V86" s="3"/>
      <c r="W86" s="3"/>
      <c r="X86" s="3"/>
    </row>
    <row r="87" spans="1:24" ht="51" x14ac:dyDescent="0.25">
      <c r="A87" s="27" t="s">
        <v>251</v>
      </c>
      <c r="B87" s="27" t="s">
        <v>18</v>
      </c>
      <c r="C87" s="24" t="s">
        <v>257</v>
      </c>
      <c r="D87" s="28" t="s">
        <v>258</v>
      </c>
      <c r="E87" s="256">
        <v>516.15</v>
      </c>
      <c r="F87" s="29">
        <v>500</v>
      </c>
      <c r="H87" s="2" t="s">
        <v>96</v>
      </c>
      <c r="I87" s="11" t="s">
        <v>21</v>
      </c>
      <c r="K87" s="21">
        <v>40544</v>
      </c>
      <c r="M87" s="307">
        <v>1</v>
      </c>
      <c r="N87" s="11">
        <v>1</v>
      </c>
      <c r="O87" s="99"/>
      <c r="P87" s="311">
        <f t="shared" si="15"/>
        <v>528.64</v>
      </c>
      <c r="Q87" s="16">
        <f t="shared" si="14"/>
        <v>528.64800000000002</v>
      </c>
      <c r="R87" s="23">
        <f t="shared" si="12"/>
        <v>12.490000000000009</v>
      </c>
      <c r="S87" s="18">
        <f t="shared" si="13"/>
        <v>2.4198391940327444E-2</v>
      </c>
      <c r="V87" s="3"/>
      <c r="W87" s="3"/>
      <c r="X87" s="3"/>
    </row>
    <row r="88" spans="1:24" ht="63.75" x14ac:dyDescent="0.25">
      <c r="A88" s="27" t="s">
        <v>262</v>
      </c>
      <c r="B88" s="27" t="s">
        <v>18</v>
      </c>
      <c r="C88" s="2" t="s">
        <v>263</v>
      </c>
      <c r="D88" s="2" t="s">
        <v>264</v>
      </c>
      <c r="E88" s="256">
        <v>5</v>
      </c>
      <c r="F88" s="10">
        <v>5</v>
      </c>
      <c r="H88" s="3" t="s">
        <v>265</v>
      </c>
      <c r="I88" s="11" t="s">
        <v>22</v>
      </c>
      <c r="J88" s="11" t="s">
        <v>22</v>
      </c>
      <c r="K88" s="11" t="s">
        <v>28</v>
      </c>
      <c r="M88" s="12">
        <v>1</v>
      </c>
      <c r="N88" s="13">
        <v>4</v>
      </c>
      <c r="O88" s="22"/>
      <c r="P88" s="311">
        <f t="shared" si="15"/>
        <v>5</v>
      </c>
      <c r="Q88" s="16">
        <f t="shared" si="14"/>
        <v>5</v>
      </c>
      <c r="R88" s="23">
        <f t="shared" si="12"/>
        <v>0</v>
      </c>
      <c r="S88" s="18">
        <f t="shared" si="13"/>
        <v>0</v>
      </c>
      <c r="V88" s="3"/>
      <c r="W88" s="3"/>
      <c r="X88" s="3"/>
    </row>
    <row r="89" spans="1:24" ht="38.25" x14ac:dyDescent="0.25">
      <c r="A89" s="2" t="s">
        <v>266</v>
      </c>
      <c r="B89" s="2" t="s">
        <v>18</v>
      </c>
      <c r="C89" s="2" t="s">
        <v>267</v>
      </c>
      <c r="D89" s="2" t="s">
        <v>268</v>
      </c>
      <c r="E89" s="255">
        <v>250</v>
      </c>
      <c r="F89" s="26">
        <v>250</v>
      </c>
      <c r="H89" s="2" t="s">
        <v>31</v>
      </c>
      <c r="K89" s="11"/>
      <c r="M89" s="12">
        <v>2</v>
      </c>
      <c r="N89" s="13">
        <v>3</v>
      </c>
      <c r="O89" s="22"/>
      <c r="P89" s="311">
        <f t="shared" si="15"/>
        <v>250</v>
      </c>
      <c r="Q89" s="16">
        <f t="shared" si="14"/>
        <v>250</v>
      </c>
      <c r="R89" s="23">
        <f t="shared" si="12"/>
        <v>0</v>
      </c>
      <c r="S89" s="18">
        <f t="shared" si="13"/>
        <v>0</v>
      </c>
      <c r="W89" s="2"/>
      <c r="X89" s="2"/>
    </row>
    <row r="90" spans="1:24" ht="102" x14ac:dyDescent="0.25">
      <c r="A90" s="2" t="s">
        <v>266</v>
      </c>
      <c r="B90" s="27" t="s">
        <v>18</v>
      </c>
      <c r="C90" s="24" t="s">
        <v>269</v>
      </c>
      <c r="D90" s="28" t="s">
        <v>270</v>
      </c>
      <c r="E90" s="255">
        <v>250</v>
      </c>
      <c r="F90" s="29">
        <v>250</v>
      </c>
      <c r="G90" s="13"/>
      <c r="H90" s="2" t="s">
        <v>271</v>
      </c>
      <c r="K90" s="11"/>
      <c r="M90" s="12">
        <v>2</v>
      </c>
      <c r="N90" s="13">
        <v>3</v>
      </c>
      <c r="O90" s="22"/>
      <c r="P90" s="311">
        <f t="shared" si="15"/>
        <v>250</v>
      </c>
      <c r="Q90" s="16">
        <f t="shared" si="14"/>
        <v>250</v>
      </c>
      <c r="R90" s="23">
        <f t="shared" si="12"/>
        <v>0</v>
      </c>
      <c r="S90" s="18">
        <f t="shared" si="13"/>
        <v>0</v>
      </c>
      <c r="W90" s="2"/>
      <c r="X90" s="2"/>
    </row>
    <row r="91" spans="1:24" ht="63.75" x14ac:dyDescent="0.25">
      <c r="A91" s="27" t="s">
        <v>272</v>
      </c>
      <c r="B91" s="27" t="s">
        <v>18</v>
      </c>
      <c r="C91" s="2" t="s">
        <v>273</v>
      </c>
      <c r="D91" s="2" t="s">
        <v>274</v>
      </c>
      <c r="E91" s="255">
        <v>10.32</v>
      </c>
      <c r="F91" s="10">
        <v>10</v>
      </c>
      <c r="H91" s="2" t="s">
        <v>96</v>
      </c>
      <c r="K91" s="21"/>
      <c r="M91" s="307">
        <v>2</v>
      </c>
      <c r="N91" s="11">
        <v>1</v>
      </c>
      <c r="O91" s="99"/>
      <c r="P91" s="311">
        <f t="shared" si="15"/>
        <v>10.56</v>
      </c>
      <c r="Q91" s="16">
        <f t="shared" si="14"/>
        <v>10.569800000000001</v>
      </c>
      <c r="R91" s="23">
        <f t="shared" si="12"/>
        <v>0.24000000000000021</v>
      </c>
      <c r="S91" s="18">
        <f t="shared" si="13"/>
        <v>2.3255813953488393E-2</v>
      </c>
      <c r="W91" s="2"/>
      <c r="X91" s="2"/>
    </row>
    <row r="92" spans="1:24" ht="38.25" x14ac:dyDescent="0.25">
      <c r="A92" s="27" t="s">
        <v>275</v>
      </c>
      <c r="B92" s="27" t="s">
        <v>18</v>
      </c>
      <c r="C92" s="2" t="s">
        <v>276</v>
      </c>
      <c r="D92" s="2" t="s">
        <v>277</v>
      </c>
      <c r="E92" s="255">
        <v>1.8</v>
      </c>
      <c r="F92" s="10">
        <v>1.8</v>
      </c>
      <c r="H92" s="2" t="s">
        <v>278</v>
      </c>
      <c r="K92" s="21"/>
      <c r="M92" s="12">
        <v>1</v>
      </c>
      <c r="N92" s="13">
        <v>4</v>
      </c>
      <c r="O92" s="22"/>
      <c r="P92" s="311">
        <f t="shared" si="15"/>
        <v>1.8</v>
      </c>
      <c r="Q92" s="16">
        <f t="shared" ref="Q92:Q116" si="16">IF(N92=1,INT(E92*$T$1*10000)/10000,E92)</f>
        <v>1.8</v>
      </c>
      <c r="R92" s="23">
        <f t="shared" si="12"/>
        <v>0</v>
      </c>
      <c r="S92" s="18">
        <f t="shared" si="13"/>
        <v>0</v>
      </c>
      <c r="W92" s="2"/>
      <c r="X92" s="2"/>
    </row>
    <row r="93" spans="1:24" ht="38.25" x14ac:dyDescent="0.25">
      <c r="A93" s="27" t="s">
        <v>275</v>
      </c>
      <c r="B93" s="27" t="s">
        <v>18</v>
      </c>
      <c r="C93" s="2" t="s">
        <v>279</v>
      </c>
      <c r="D93" s="2" t="s">
        <v>277</v>
      </c>
      <c r="E93" s="255">
        <v>0.3</v>
      </c>
      <c r="F93" s="10">
        <v>0.3</v>
      </c>
      <c r="H93" s="2" t="s">
        <v>280</v>
      </c>
      <c r="K93" s="21"/>
      <c r="M93" s="12">
        <v>1</v>
      </c>
      <c r="N93" s="13">
        <v>4</v>
      </c>
      <c r="O93" s="22"/>
      <c r="P93" s="311">
        <f t="shared" si="15"/>
        <v>0.3</v>
      </c>
      <c r="Q93" s="16">
        <f t="shared" si="16"/>
        <v>0.3</v>
      </c>
      <c r="R93" s="23">
        <f t="shared" si="12"/>
        <v>0</v>
      </c>
      <c r="S93" s="18">
        <f t="shared" si="13"/>
        <v>0</v>
      </c>
      <c r="W93" s="2"/>
      <c r="X93" s="2"/>
    </row>
    <row r="94" spans="1:24" ht="51" x14ac:dyDescent="0.25">
      <c r="A94" s="27" t="s">
        <v>275</v>
      </c>
      <c r="B94" s="27" t="s">
        <v>18</v>
      </c>
      <c r="C94" s="2" t="s">
        <v>281</v>
      </c>
      <c r="D94" s="2" t="s">
        <v>282</v>
      </c>
      <c r="E94" s="255">
        <v>1.8</v>
      </c>
      <c r="F94" s="10">
        <v>1.8</v>
      </c>
      <c r="H94" s="2" t="s">
        <v>283</v>
      </c>
      <c r="K94" s="21"/>
      <c r="M94" s="12">
        <v>1</v>
      </c>
      <c r="N94" s="13">
        <v>4</v>
      </c>
      <c r="O94" s="22"/>
      <c r="P94" s="311">
        <f t="shared" si="15"/>
        <v>1.8</v>
      </c>
      <c r="Q94" s="16">
        <f t="shared" si="16"/>
        <v>1.8</v>
      </c>
      <c r="R94" s="23">
        <f t="shared" si="12"/>
        <v>0</v>
      </c>
      <c r="S94" s="18">
        <f t="shared" si="13"/>
        <v>0</v>
      </c>
      <c r="W94" s="2"/>
      <c r="X94" s="2"/>
    </row>
    <row r="95" spans="1:24" ht="51" x14ac:dyDescent="0.25">
      <c r="A95" s="27" t="s">
        <v>275</v>
      </c>
      <c r="B95" s="27" t="s">
        <v>18</v>
      </c>
      <c r="C95" s="2" t="s">
        <v>284</v>
      </c>
      <c r="D95" s="2" t="s">
        <v>282</v>
      </c>
      <c r="E95" s="255">
        <v>0.3</v>
      </c>
      <c r="F95" s="10">
        <v>0.3</v>
      </c>
      <c r="H95" s="2" t="s">
        <v>285</v>
      </c>
      <c r="K95" s="21"/>
      <c r="M95" s="12">
        <v>1</v>
      </c>
      <c r="N95" s="13">
        <v>4</v>
      </c>
      <c r="O95" s="22"/>
      <c r="P95" s="311">
        <f t="shared" si="15"/>
        <v>0.3</v>
      </c>
      <c r="Q95" s="16">
        <f t="shared" si="16"/>
        <v>0.3</v>
      </c>
      <c r="R95" s="23">
        <f t="shared" si="12"/>
        <v>0</v>
      </c>
      <c r="S95" s="18">
        <f t="shared" si="13"/>
        <v>0</v>
      </c>
      <c r="W95" s="2"/>
      <c r="X95" s="2"/>
    </row>
    <row r="96" spans="1:24" ht="38.25" x14ac:dyDescent="0.25">
      <c r="A96" s="27" t="s">
        <v>286</v>
      </c>
      <c r="B96" s="27" t="s">
        <v>18</v>
      </c>
      <c r="C96" s="2" t="s">
        <v>287</v>
      </c>
      <c r="D96" s="2" t="s">
        <v>277</v>
      </c>
      <c r="E96" s="255">
        <v>45</v>
      </c>
      <c r="F96" s="10">
        <v>45</v>
      </c>
      <c r="H96" s="2" t="s">
        <v>288</v>
      </c>
      <c r="K96" s="21"/>
      <c r="M96" s="12">
        <v>1</v>
      </c>
      <c r="N96" s="13">
        <v>4</v>
      </c>
      <c r="O96" s="22"/>
      <c r="P96" s="311">
        <f t="shared" si="15"/>
        <v>45</v>
      </c>
      <c r="Q96" s="16">
        <f t="shared" si="16"/>
        <v>45</v>
      </c>
      <c r="R96" s="23">
        <f t="shared" si="12"/>
        <v>0</v>
      </c>
      <c r="S96" s="18">
        <f t="shared" si="13"/>
        <v>0</v>
      </c>
      <c r="W96" s="2"/>
      <c r="X96" s="2"/>
    </row>
    <row r="97" spans="1:24" ht="38.25" x14ac:dyDescent="0.25">
      <c r="A97" s="27" t="s">
        <v>286</v>
      </c>
      <c r="B97" s="27" t="s">
        <v>18</v>
      </c>
      <c r="C97" s="2" t="s">
        <v>289</v>
      </c>
      <c r="D97" s="2" t="s">
        <v>277</v>
      </c>
      <c r="E97" s="255">
        <v>45</v>
      </c>
      <c r="F97" s="10">
        <v>45</v>
      </c>
      <c r="H97" s="2" t="s">
        <v>290</v>
      </c>
      <c r="K97" s="21"/>
      <c r="M97" s="12">
        <v>1</v>
      </c>
      <c r="N97" s="13">
        <v>4</v>
      </c>
      <c r="O97" s="22"/>
      <c r="P97" s="311">
        <f t="shared" si="15"/>
        <v>45</v>
      </c>
      <c r="Q97" s="16">
        <f t="shared" si="16"/>
        <v>45</v>
      </c>
      <c r="R97" s="23">
        <f t="shared" si="12"/>
        <v>0</v>
      </c>
      <c r="S97" s="18">
        <f t="shared" si="13"/>
        <v>0</v>
      </c>
      <c r="W97" s="2"/>
      <c r="X97" s="2"/>
    </row>
    <row r="98" spans="1:24" ht="51" x14ac:dyDescent="0.25">
      <c r="A98" s="3" t="s">
        <v>291</v>
      </c>
      <c r="B98" s="27" t="s">
        <v>18</v>
      </c>
      <c r="C98" s="3" t="s">
        <v>292</v>
      </c>
      <c r="D98" s="3" t="s">
        <v>293</v>
      </c>
      <c r="E98" s="255">
        <f>1.75</f>
        <v>1.75</v>
      </c>
      <c r="F98" s="46">
        <v>1.72</v>
      </c>
      <c r="G98" s="47"/>
      <c r="H98" s="24" t="s">
        <v>294</v>
      </c>
      <c r="I98" s="11" t="s">
        <v>22</v>
      </c>
      <c r="K98" s="242">
        <v>41091</v>
      </c>
      <c r="M98" s="12">
        <v>6</v>
      </c>
      <c r="N98" s="13">
        <v>3</v>
      </c>
      <c r="O98" s="48"/>
      <c r="P98" s="311">
        <f t="shared" si="15"/>
        <v>1.75</v>
      </c>
      <c r="Q98" s="16">
        <f t="shared" si="16"/>
        <v>1.75</v>
      </c>
      <c r="R98" s="23">
        <f t="shared" si="12"/>
        <v>0</v>
      </c>
      <c r="S98" s="18">
        <f t="shared" si="13"/>
        <v>0</v>
      </c>
      <c r="W98" s="2"/>
      <c r="X98" s="2"/>
    </row>
    <row r="99" spans="1:24" ht="51" x14ac:dyDescent="0.25">
      <c r="A99" s="3" t="s">
        <v>291</v>
      </c>
      <c r="B99" s="27" t="s">
        <v>18</v>
      </c>
      <c r="C99" s="3" t="s">
        <v>295</v>
      </c>
      <c r="D99" s="3" t="s">
        <v>293</v>
      </c>
      <c r="E99" s="255">
        <f>5.92</f>
        <v>5.92</v>
      </c>
      <c r="F99" s="46">
        <v>5.81</v>
      </c>
      <c r="G99" s="47"/>
      <c r="H99" s="24" t="s">
        <v>294</v>
      </c>
      <c r="I99" s="11" t="s">
        <v>22</v>
      </c>
      <c r="K99" s="242">
        <v>41091</v>
      </c>
      <c r="M99" s="12">
        <v>6</v>
      </c>
      <c r="N99" s="13">
        <v>3</v>
      </c>
      <c r="O99" s="49"/>
      <c r="P99" s="311">
        <f t="shared" si="15"/>
        <v>5.92</v>
      </c>
      <c r="Q99" s="16">
        <f t="shared" si="16"/>
        <v>5.92</v>
      </c>
      <c r="R99" s="23">
        <f t="shared" si="12"/>
        <v>0</v>
      </c>
      <c r="S99" s="18">
        <f t="shared" si="13"/>
        <v>0</v>
      </c>
      <c r="W99" s="2"/>
      <c r="X99" s="2"/>
    </row>
    <row r="100" spans="1:24" ht="51" x14ac:dyDescent="0.25">
      <c r="A100" s="3" t="s">
        <v>291</v>
      </c>
      <c r="B100" s="27" t="s">
        <v>18</v>
      </c>
      <c r="C100" s="3" t="s">
        <v>296</v>
      </c>
      <c r="D100" s="3" t="s">
        <v>293</v>
      </c>
      <c r="E100" s="255">
        <f>16.8</f>
        <v>16.8</v>
      </c>
      <c r="F100" s="46">
        <v>16.510000000000002</v>
      </c>
      <c r="G100" s="47"/>
      <c r="H100" s="24" t="s">
        <v>294</v>
      </c>
      <c r="I100" s="11" t="s">
        <v>22</v>
      </c>
      <c r="K100" s="242">
        <v>41091</v>
      </c>
      <c r="M100" s="12">
        <v>6</v>
      </c>
      <c r="N100" s="13">
        <v>3</v>
      </c>
      <c r="O100" s="48"/>
      <c r="P100" s="311">
        <f t="shared" si="15"/>
        <v>16.8</v>
      </c>
      <c r="Q100" s="16">
        <f t="shared" si="16"/>
        <v>16.8</v>
      </c>
      <c r="R100" s="23">
        <f t="shared" si="12"/>
        <v>0</v>
      </c>
      <c r="S100" s="18">
        <f t="shared" si="13"/>
        <v>0</v>
      </c>
      <c r="W100" s="2"/>
      <c r="X100" s="2"/>
    </row>
    <row r="101" spans="1:24" ht="38.25" x14ac:dyDescent="0.25">
      <c r="A101" s="27" t="s">
        <v>297</v>
      </c>
      <c r="B101" s="27" t="s">
        <v>18</v>
      </c>
      <c r="C101" s="2" t="s">
        <v>298</v>
      </c>
      <c r="D101" s="2" t="s">
        <v>299</v>
      </c>
      <c r="E101" s="255">
        <v>5.16</v>
      </c>
      <c r="F101" s="10">
        <v>5</v>
      </c>
      <c r="K101" s="21"/>
      <c r="M101" s="307">
        <v>1</v>
      </c>
      <c r="N101" s="11">
        <v>1</v>
      </c>
      <c r="O101" s="99"/>
      <c r="P101" s="311">
        <f t="shared" si="15"/>
        <v>5.28</v>
      </c>
      <c r="Q101" s="16">
        <f t="shared" si="16"/>
        <v>5.2849000000000004</v>
      </c>
      <c r="R101" s="23">
        <f t="shared" si="12"/>
        <v>0.12000000000000011</v>
      </c>
      <c r="S101" s="18">
        <f t="shared" si="13"/>
        <v>2.3255813953488393E-2</v>
      </c>
      <c r="W101" s="2"/>
      <c r="X101" s="2"/>
    </row>
    <row r="102" spans="1:24" ht="38.25" x14ac:dyDescent="0.25">
      <c r="A102" s="27" t="s">
        <v>297</v>
      </c>
      <c r="B102" s="27" t="s">
        <v>18</v>
      </c>
      <c r="C102" s="2" t="s">
        <v>300</v>
      </c>
      <c r="D102" s="2" t="s">
        <v>301</v>
      </c>
      <c r="E102" s="255" t="s">
        <v>303</v>
      </c>
      <c r="F102" s="10" t="s">
        <v>302</v>
      </c>
      <c r="K102" s="21"/>
      <c r="M102" s="307">
        <v>1</v>
      </c>
      <c r="N102" s="11">
        <v>1</v>
      </c>
      <c r="O102" s="99"/>
      <c r="P102" s="311" t="s">
        <v>3250</v>
      </c>
      <c r="Q102" s="16" t="e">
        <f t="shared" si="16"/>
        <v>#VALUE!</v>
      </c>
      <c r="R102" s="23">
        <v>0.16</v>
      </c>
      <c r="S102" s="18">
        <f>R102/5</f>
        <v>3.2000000000000001E-2</v>
      </c>
      <c r="T102" s="50"/>
      <c r="W102" s="2"/>
      <c r="X102" s="2"/>
    </row>
    <row r="103" spans="1:24" ht="38.25" x14ac:dyDescent="0.25">
      <c r="A103" s="27" t="s">
        <v>297</v>
      </c>
      <c r="B103" s="27" t="s">
        <v>18</v>
      </c>
      <c r="C103" s="2" t="s">
        <v>304</v>
      </c>
      <c r="D103" s="2" t="s">
        <v>305</v>
      </c>
      <c r="E103" s="255">
        <v>1.03</v>
      </c>
      <c r="F103" s="10">
        <v>1</v>
      </c>
      <c r="K103" s="21"/>
      <c r="M103" s="307">
        <v>1</v>
      </c>
      <c r="N103" s="11">
        <v>1</v>
      </c>
      <c r="O103" s="99"/>
      <c r="P103" s="311">
        <f>IF(N103=1,INT(E103*$T$1*100)/100,E103)</f>
        <v>1.05</v>
      </c>
      <c r="Q103" s="16">
        <f t="shared" si="16"/>
        <v>1.0548999999999999</v>
      </c>
      <c r="R103" s="23">
        <f>P103-E103</f>
        <v>2.0000000000000018E-2</v>
      </c>
      <c r="S103" s="18">
        <f>IF(E103&lt;&gt;0,R103/E103,0)</f>
        <v>1.9417475728155355E-2</v>
      </c>
      <c r="W103" s="2"/>
      <c r="X103" s="2"/>
    </row>
    <row r="104" spans="1:24" ht="38.25" x14ac:dyDescent="0.25">
      <c r="A104" s="27" t="s">
        <v>297</v>
      </c>
      <c r="B104" s="27" t="s">
        <v>18</v>
      </c>
      <c r="C104" s="2" t="s">
        <v>306</v>
      </c>
      <c r="D104" s="2" t="s">
        <v>299</v>
      </c>
      <c r="E104" s="255">
        <v>309.69</v>
      </c>
      <c r="F104" s="10">
        <v>300</v>
      </c>
      <c r="K104" s="21"/>
      <c r="M104" s="307">
        <v>1</v>
      </c>
      <c r="N104" s="11">
        <v>1</v>
      </c>
      <c r="O104" s="99"/>
      <c r="P104" s="311">
        <f>IF(N104=1,INT(E104*$T$1*100)/100,E104)</f>
        <v>317.18</v>
      </c>
      <c r="Q104" s="16">
        <f t="shared" si="16"/>
        <v>317.18880000000001</v>
      </c>
      <c r="R104" s="23">
        <f>P104-E104</f>
        <v>7.4900000000000091</v>
      </c>
      <c r="S104" s="18">
        <f>IF(E104&lt;&gt;0,R104/E104,0)</f>
        <v>2.4185475798379055E-2</v>
      </c>
      <c r="W104" s="2"/>
      <c r="X104" s="2"/>
    </row>
    <row r="105" spans="1:24" ht="38.25" x14ac:dyDescent="0.25">
      <c r="A105" s="27" t="s">
        <v>307</v>
      </c>
      <c r="B105" s="27" t="s">
        <v>18</v>
      </c>
      <c r="C105" s="2" t="s">
        <v>308</v>
      </c>
      <c r="D105" s="2" t="s">
        <v>309</v>
      </c>
      <c r="E105" s="255">
        <v>1032.3</v>
      </c>
      <c r="F105" s="10">
        <v>1000</v>
      </c>
      <c r="H105" s="2" t="s">
        <v>310</v>
      </c>
      <c r="K105" s="21"/>
      <c r="M105" s="307">
        <v>1</v>
      </c>
      <c r="N105" s="11">
        <v>1</v>
      </c>
      <c r="O105" s="99"/>
      <c r="P105" s="311">
        <f>IF(N105=1,INT(E105*$T$1*100)/100,E105)</f>
        <v>1057.29</v>
      </c>
      <c r="Q105" s="16">
        <f t="shared" si="16"/>
        <v>1057.2961</v>
      </c>
      <c r="R105" s="23">
        <f>P105-E105</f>
        <v>24.990000000000009</v>
      </c>
      <c r="S105" s="18">
        <f>IF(E105&lt;&gt;0,R105/E105,0)</f>
        <v>2.4208079046788733E-2</v>
      </c>
      <c r="W105" s="2"/>
      <c r="X105" s="2"/>
    </row>
    <row r="106" spans="1:24" ht="38.25" x14ac:dyDescent="0.25">
      <c r="A106" s="27" t="s">
        <v>307</v>
      </c>
      <c r="B106" s="27" t="s">
        <v>18</v>
      </c>
      <c r="C106" s="2" t="s">
        <v>311</v>
      </c>
      <c r="D106" s="2" t="s">
        <v>312</v>
      </c>
      <c r="E106" s="255">
        <v>30.96</v>
      </c>
      <c r="F106" s="10">
        <v>30</v>
      </c>
      <c r="H106" s="2" t="s">
        <v>310</v>
      </c>
      <c r="K106" s="21"/>
      <c r="M106" s="307">
        <v>1</v>
      </c>
      <c r="N106" s="11">
        <v>1</v>
      </c>
      <c r="O106" s="99"/>
      <c r="P106" s="311">
        <f>IF(N106=1,INT(E106*$T$1*100)/100,E106)</f>
        <v>31.7</v>
      </c>
      <c r="Q106" s="16">
        <f t="shared" si="16"/>
        <v>31.709599999999998</v>
      </c>
      <c r="R106" s="23">
        <f>P106-E106</f>
        <v>0.73999999999999844</v>
      </c>
      <c r="S106" s="18">
        <f>IF(E106&lt;&gt;0,R106/E106,0)</f>
        <v>2.3901808785529666E-2</v>
      </c>
      <c r="W106" s="2"/>
      <c r="X106" s="2"/>
    </row>
    <row r="107" spans="1:24" ht="38.25" x14ac:dyDescent="0.25">
      <c r="A107" s="27" t="s">
        <v>307</v>
      </c>
      <c r="B107" s="27" t="s">
        <v>18</v>
      </c>
      <c r="C107" s="2" t="s">
        <v>313</v>
      </c>
      <c r="D107" s="2" t="s">
        <v>314</v>
      </c>
      <c r="E107" s="255">
        <v>61.93</v>
      </c>
      <c r="F107" s="10">
        <v>60</v>
      </c>
      <c r="H107" s="2" t="s">
        <v>310</v>
      </c>
      <c r="K107" s="21"/>
      <c r="M107" s="307">
        <v>1</v>
      </c>
      <c r="N107" s="11">
        <v>1</v>
      </c>
      <c r="O107" s="99"/>
      <c r="P107" s="311">
        <f>IF(N107=1,INT(E107*$T$1*100)/100,E107)</f>
        <v>63.42</v>
      </c>
      <c r="Q107" s="16">
        <f t="shared" si="16"/>
        <v>63.429499999999997</v>
      </c>
      <c r="R107" s="23">
        <f>P107-E107</f>
        <v>1.490000000000002</v>
      </c>
      <c r="S107" s="18">
        <f>IF(E107&lt;&gt;0,R107/E107,0)</f>
        <v>2.405942192798324E-2</v>
      </c>
      <c r="W107" s="2"/>
      <c r="X107" s="2"/>
    </row>
    <row r="108" spans="1:24" ht="140.25" x14ac:dyDescent="0.25">
      <c r="A108" s="27" t="s">
        <v>315</v>
      </c>
      <c r="B108" s="27" t="s">
        <v>18</v>
      </c>
      <c r="C108" s="24" t="s">
        <v>316</v>
      </c>
      <c r="D108" s="28" t="s">
        <v>317</v>
      </c>
      <c r="E108" s="255" t="s">
        <v>318</v>
      </c>
      <c r="F108" s="51" t="s">
        <v>318</v>
      </c>
      <c r="G108" s="29"/>
      <c r="H108" s="52" t="s">
        <v>319</v>
      </c>
      <c r="I108" s="53" t="s">
        <v>22</v>
      </c>
      <c r="J108" s="53" t="s">
        <v>22</v>
      </c>
      <c r="K108" s="54" t="s">
        <v>320</v>
      </c>
      <c r="L108" s="52" t="s">
        <v>321</v>
      </c>
      <c r="M108" s="12">
        <v>6</v>
      </c>
      <c r="N108" s="13">
        <v>6</v>
      </c>
      <c r="O108" s="22"/>
      <c r="P108" s="312" t="str">
        <f>E108</f>
        <v>Director will determine cost at time of the request.</v>
      </c>
      <c r="Q108" s="16" t="str">
        <f t="shared" si="16"/>
        <v>Director will determine cost at time of the request.</v>
      </c>
      <c r="R108" s="23">
        <v>0</v>
      </c>
      <c r="S108" s="18">
        <v>0</v>
      </c>
      <c r="W108" s="2"/>
      <c r="X108" s="2"/>
    </row>
    <row r="109" spans="1:24" ht="51" x14ac:dyDescent="0.25">
      <c r="A109" s="27" t="s">
        <v>322</v>
      </c>
      <c r="B109" s="27" t="s">
        <v>18</v>
      </c>
      <c r="C109" s="2" t="s">
        <v>323</v>
      </c>
      <c r="D109" s="2" t="s">
        <v>324</v>
      </c>
      <c r="E109" s="255">
        <v>2.06</v>
      </c>
      <c r="F109" s="10">
        <v>2</v>
      </c>
      <c r="I109" s="11" t="s">
        <v>21</v>
      </c>
      <c r="K109" s="21">
        <v>40544</v>
      </c>
      <c r="M109" s="307">
        <v>2</v>
      </c>
      <c r="N109" s="11">
        <v>1</v>
      </c>
      <c r="O109" s="99"/>
      <c r="P109" s="311">
        <f t="shared" ref="P109:P116" si="17">IF(N109=1,INT(E109*$T$1*100)/100,E109)</f>
        <v>2.1</v>
      </c>
      <c r="Q109" s="16">
        <f t="shared" si="16"/>
        <v>2.1097999999999999</v>
      </c>
      <c r="R109" s="23">
        <f t="shared" ref="R109:R116" si="18">P109-E109</f>
        <v>4.0000000000000036E-2</v>
      </c>
      <c r="S109" s="18">
        <f t="shared" ref="S109:S116" si="19">IF(E109&lt;&gt;0,R109/E109,0)</f>
        <v>1.9417475728155355E-2</v>
      </c>
      <c r="W109" s="2"/>
      <c r="X109" s="2"/>
    </row>
    <row r="110" spans="1:24" ht="51" x14ac:dyDescent="0.25">
      <c r="A110" s="27" t="s">
        <v>322</v>
      </c>
      <c r="B110" s="27" t="s">
        <v>18</v>
      </c>
      <c r="C110" s="24" t="s">
        <v>325</v>
      </c>
      <c r="D110" s="28" t="s">
        <v>326</v>
      </c>
      <c r="E110" s="255">
        <v>103.23</v>
      </c>
      <c r="F110" s="29">
        <v>100</v>
      </c>
      <c r="G110" s="13"/>
      <c r="H110" s="2" t="s">
        <v>96</v>
      </c>
      <c r="I110" s="11" t="s">
        <v>21</v>
      </c>
      <c r="K110" s="21">
        <v>40544</v>
      </c>
      <c r="M110" s="307">
        <v>2</v>
      </c>
      <c r="N110" s="11">
        <v>1</v>
      </c>
      <c r="O110" s="99"/>
      <c r="P110" s="311">
        <f t="shared" si="17"/>
        <v>105.72</v>
      </c>
      <c r="Q110" s="16">
        <f t="shared" si="16"/>
        <v>105.7296</v>
      </c>
      <c r="R110" s="23">
        <f t="shared" si="18"/>
        <v>2.4899999999999949</v>
      </c>
      <c r="S110" s="18">
        <f t="shared" si="19"/>
        <v>2.4120895088636973E-2</v>
      </c>
      <c r="W110" s="2"/>
      <c r="X110" s="2"/>
    </row>
    <row r="111" spans="1:24" ht="51" x14ac:dyDescent="0.25">
      <c r="A111" s="27" t="s">
        <v>322</v>
      </c>
      <c r="B111" s="27" t="s">
        <v>18</v>
      </c>
      <c r="C111" s="2" t="s">
        <v>327</v>
      </c>
      <c r="D111" s="2" t="s">
        <v>328</v>
      </c>
      <c r="E111" s="255">
        <v>10.32</v>
      </c>
      <c r="F111" s="10">
        <v>10</v>
      </c>
      <c r="H111" s="2" t="s">
        <v>96</v>
      </c>
      <c r="I111" s="11" t="s">
        <v>21</v>
      </c>
      <c r="K111" s="21">
        <v>40544</v>
      </c>
      <c r="M111" s="307">
        <v>2</v>
      </c>
      <c r="N111" s="11">
        <v>1</v>
      </c>
      <c r="O111" s="99"/>
      <c r="P111" s="311">
        <f t="shared" si="17"/>
        <v>10.56</v>
      </c>
      <c r="Q111" s="16">
        <f t="shared" si="16"/>
        <v>10.569800000000001</v>
      </c>
      <c r="R111" s="23">
        <f t="shared" si="18"/>
        <v>0.24000000000000021</v>
      </c>
      <c r="S111" s="18">
        <f t="shared" si="19"/>
        <v>2.3255813953488393E-2</v>
      </c>
      <c r="W111" s="2"/>
      <c r="X111" s="2"/>
    </row>
    <row r="112" spans="1:24" ht="51" x14ac:dyDescent="0.25">
      <c r="A112" s="27" t="s">
        <v>322</v>
      </c>
      <c r="B112" s="27" t="s">
        <v>18</v>
      </c>
      <c r="C112" s="2" t="s">
        <v>329</v>
      </c>
      <c r="D112" s="2" t="s">
        <v>330</v>
      </c>
      <c r="E112" s="255">
        <v>77.42</v>
      </c>
      <c r="F112" s="10">
        <v>75</v>
      </c>
      <c r="H112" s="2" t="s">
        <v>96</v>
      </c>
      <c r="I112" s="11" t="s">
        <v>21</v>
      </c>
      <c r="K112" s="21">
        <v>40544</v>
      </c>
      <c r="M112" s="307">
        <v>2</v>
      </c>
      <c r="N112" s="11">
        <v>1</v>
      </c>
      <c r="O112" s="99"/>
      <c r="P112" s="311">
        <f t="shared" si="17"/>
        <v>79.290000000000006</v>
      </c>
      <c r="Q112" s="16">
        <f t="shared" si="16"/>
        <v>79.294600000000003</v>
      </c>
      <c r="R112" s="23">
        <f t="shared" si="18"/>
        <v>1.8700000000000045</v>
      </c>
      <c r="S112" s="18">
        <f t="shared" si="19"/>
        <v>2.4153965383621863E-2</v>
      </c>
      <c r="W112" s="2"/>
      <c r="X112" s="2"/>
    </row>
    <row r="113" spans="1:24" ht="51" x14ac:dyDescent="0.25">
      <c r="A113" s="27" t="s">
        <v>322</v>
      </c>
      <c r="B113" s="27" t="s">
        <v>18</v>
      </c>
      <c r="C113" s="2" t="s">
        <v>331</v>
      </c>
      <c r="D113" s="2" t="s">
        <v>330</v>
      </c>
      <c r="E113" s="255">
        <v>154.84</v>
      </c>
      <c r="F113" s="10">
        <v>150</v>
      </c>
      <c r="H113" s="2" t="s">
        <v>96</v>
      </c>
      <c r="I113" s="11" t="s">
        <v>21</v>
      </c>
      <c r="K113" s="21">
        <v>40544</v>
      </c>
      <c r="M113" s="307">
        <v>2</v>
      </c>
      <c r="N113" s="11">
        <v>1</v>
      </c>
      <c r="O113" s="99"/>
      <c r="P113" s="311">
        <f t="shared" si="17"/>
        <v>158.58000000000001</v>
      </c>
      <c r="Q113" s="16">
        <f t="shared" si="16"/>
        <v>158.58920000000001</v>
      </c>
      <c r="R113" s="23">
        <f t="shared" si="18"/>
        <v>3.7400000000000091</v>
      </c>
      <c r="S113" s="18">
        <f t="shared" si="19"/>
        <v>2.4153965383621863E-2</v>
      </c>
      <c r="W113" s="2"/>
      <c r="X113" s="2"/>
    </row>
    <row r="114" spans="1:24" ht="51" x14ac:dyDescent="0.25">
      <c r="A114" s="27" t="s">
        <v>322</v>
      </c>
      <c r="B114" s="27" t="s">
        <v>18</v>
      </c>
      <c r="C114" s="2" t="s">
        <v>332</v>
      </c>
      <c r="D114" s="2" t="s">
        <v>330</v>
      </c>
      <c r="E114" s="255">
        <v>206.46</v>
      </c>
      <c r="F114" s="10">
        <v>200</v>
      </c>
      <c r="H114" s="2" t="s">
        <v>96</v>
      </c>
      <c r="I114" s="11" t="s">
        <v>21</v>
      </c>
      <c r="K114" s="21">
        <v>40544</v>
      </c>
      <c r="M114" s="307">
        <v>2</v>
      </c>
      <c r="N114" s="11">
        <v>1</v>
      </c>
      <c r="O114" s="99"/>
      <c r="P114" s="311">
        <f t="shared" si="17"/>
        <v>211.45</v>
      </c>
      <c r="Q114" s="16">
        <f t="shared" si="16"/>
        <v>211.45920000000001</v>
      </c>
      <c r="R114" s="23">
        <f t="shared" si="18"/>
        <v>4.9899999999999807</v>
      </c>
      <c r="S114" s="18">
        <f t="shared" si="19"/>
        <v>2.4169330620943428E-2</v>
      </c>
      <c r="W114" s="2"/>
      <c r="X114" s="2"/>
    </row>
    <row r="115" spans="1:24" ht="51" x14ac:dyDescent="0.25">
      <c r="A115" s="27" t="s">
        <v>322</v>
      </c>
      <c r="B115" s="27" t="s">
        <v>18</v>
      </c>
      <c r="C115" s="2" t="s">
        <v>333</v>
      </c>
      <c r="D115" s="2" t="s">
        <v>334</v>
      </c>
      <c r="E115" s="255">
        <v>309.69</v>
      </c>
      <c r="F115" s="10">
        <v>300</v>
      </c>
      <c r="H115" s="2" t="s">
        <v>96</v>
      </c>
      <c r="I115" s="11" t="s">
        <v>21</v>
      </c>
      <c r="K115" s="21">
        <v>40544</v>
      </c>
      <c r="M115" s="307">
        <v>2</v>
      </c>
      <c r="N115" s="11">
        <v>1</v>
      </c>
      <c r="O115" s="99"/>
      <c r="P115" s="311">
        <f t="shared" si="17"/>
        <v>317.18</v>
      </c>
      <c r="Q115" s="16">
        <f t="shared" si="16"/>
        <v>317.18880000000001</v>
      </c>
      <c r="R115" s="23">
        <f t="shared" si="18"/>
        <v>7.4900000000000091</v>
      </c>
      <c r="S115" s="18">
        <f t="shared" si="19"/>
        <v>2.4185475798379055E-2</v>
      </c>
      <c r="W115" s="2"/>
      <c r="X115" s="2"/>
    </row>
    <row r="116" spans="1:24" ht="38.25" x14ac:dyDescent="0.25">
      <c r="A116" s="27" t="s">
        <v>322</v>
      </c>
      <c r="B116" s="27" t="s">
        <v>18</v>
      </c>
      <c r="C116" s="2" t="s">
        <v>335</v>
      </c>
      <c r="D116" s="2" t="s">
        <v>336</v>
      </c>
      <c r="E116" s="255">
        <v>10.32</v>
      </c>
      <c r="F116" s="10">
        <v>10</v>
      </c>
      <c r="I116" s="11" t="s">
        <v>21</v>
      </c>
      <c r="K116" s="21">
        <v>40544</v>
      </c>
      <c r="M116" s="307">
        <v>2</v>
      </c>
      <c r="N116" s="11">
        <v>1</v>
      </c>
      <c r="O116" s="99"/>
      <c r="P116" s="311">
        <f t="shared" si="17"/>
        <v>10.56</v>
      </c>
      <c r="Q116" s="16">
        <f t="shared" si="16"/>
        <v>10.569800000000001</v>
      </c>
      <c r="R116" s="23">
        <f t="shared" si="18"/>
        <v>0.24000000000000021</v>
      </c>
      <c r="S116" s="18">
        <f t="shared" si="19"/>
        <v>2.3255813953488393E-2</v>
      </c>
      <c r="W116" s="2"/>
      <c r="X116" s="2"/>
    </row>
    <row r="117" spans="1:24" ht="102" x14ac:dyDescent="0.25">
      <c r="A117" s="27" t="s">
        <v>337</v>
      </c>
      <c r="B117" s="27" t="s">
        <v>18</v>
      </c>
      <c r="C117" s="2" t="s">
        <v>338</v>
      </c>
      <c r="D117" s="2" t="s">
        <v>339</v>
      </c>
      <c r="E117" s="255" t="s">
        <v>141</v>
      </c>
      <c r="F117" s="10" t="s">
        <v>141</v>
      </c>
      <c r="H117" s="2" t="s">
        <v>340</v>
      </c>
      <c r="I117" s="11" t="s">
        <v>22</v>
      </c>
      <c r="K117" s="21"/>
      <c r="M117" s="12">
        <v>6</v>
      </c>
      <c r="N117" s="13">
        <v>3</v>
      </c>
      <c r="O117" s="22"/>
      <c r="P117" s="311" t="s">
        <v>141</v>
      </c>
      <c r="Q117" s="23" t="s">
        <v>141</v>
      </c>
      <c r="R117" s="23"/>
      <c r="W117" s="2"/>
      <c r="X117" s="2"/>
    </row>
    <row r="118" spans="1:24" ht="51" x14ac:dyDescent="0.25">
      <c r="A118" s="27" t="s">
        <v>341</v>
      </c>
      <c r="B118" s="27" t="s">
        <v>18</v>
      </c>
      <c r="C118" s="24" t="s">
        <v>342</v>
      </c>
      <c r="D118" s="28" t="s">
        <v>343</v>
      </c>
      <c r="E118" s="255">
        <v>103.23</v>
      </c>
      <c r="F118" s="29">
        <v>100</v>
      </c>
      <c r="G118" s="29"/>
      <c r="H118" s="2" t="s">
        <v>96</v>
      </c>
      <c r="I118" s="11" t="s">
        <v>21</v>
      </c>
      <c r="K118" s="21">
        <v>40544</v>
      </c>
      <c r="M118" s="307">
        <v>1</v>
      </c>
      <c r="N118" s="11">
        <v>1</v>
      </c>
      <c r="O118" s="99"/>
      <c r="P118" s="311">
        <f t="shared" ref="P118:P165" si="20">IF(N118=1,INT(E118*$T$1*100)/100,E118)</f>
        <v>105.72</v>
      </c>
      <c r="Q118" s="16">
        <f t="shared" ref="Q118:Q149" si="21">IF(N118=1,INT(E118*$T$1*10000)/10000,E118)</f>
        <v>105.7296</v>
      </c>
      <c r="R118" s="23">
        <f t="shared" ref="R118:R149" si="22">P118-E118</f>
        <v>2.4899999999999949</v>
      </c>
      <c r="S118" s="18">
        <f t="shared" ref="S118:S149" si="23">IF(E118&lt;&gt;0,R118/E118,0)</f>
        <v>2.4120895088636973E-2</v>
      </c>
      <c r="W118" s="2"/>
      <c r="X118" s="2"/>
    </row>
    <row r="119" spans="1:24" ht="51" x14ac:dyDescent="0.25">
      <c r="A119" s="27" t="s">
        <v>341</v>
      </c>
      <c r="B119" s="27" t="s">
        <v>18</v>
      </c>
      <c r="C119" s="24" t="s">
        <v>344</v>
      </c>
      <c r="D119" s="28" t="s">
        <v>345</v>
      </c>
      <c r="E119" s="255">
        <v>20.64</v>
      </c>
      <c r="F119" s="29">
        <v>20</v>
      </c>
      <c r="G119" s="13"/>
      <c r="H119" s="2" t="s">
        <v>96</v>
      </c>
      <c r="I119" s="11" t="s">
        <v>21</v>
      </c>
      <c r="K119" s="21"/>
      <c r="M119" s="307">
        <v>1</v>
      </c>
      <c r="N119" s="11">
        <v>1</v>
      </c>
      <c r="O119" s="99"/>
      <c r="P119" s="311">
        <f t="shared" si="20"/>
        <v>21.13</v>
      </c>
      <c r="Q119" s="16">
        <f t="shared" si="21"/>
        <v>21.139700000000001</v>
      </c>
      <c r="R119" s="23">
        <f t="shared" si="22"/>
        <v>0.48999999999999844</v>
      </c>
      <c r="S119" s="18">
        <f t="shared" si="23"/>
        <v>2.3740310077519304E-2</v>
      </c>
      <c r="W119" s="2"/>
      <c r="X119" s="2"/>
    </row>
    <row r="120" spans="1:24" ht="51" x14ac:dyDescent="0.25">
      <c r="A120" s="27" t="s">
        <v>341</v>
      </c>
      <c r="B120" s="27" t="s">
        <v>18</v>
      </c>
      <c r="C120" s="24" t="s">
        <v>346</v>
      </c>
      <c r="D120" s="28" t="s">
        <v>345</v>
      </c>
      <c r="E120" s="255">
        <v>20.64</v>
      </c>
      <c r="F120" s="29">
        <v>20</v>
      </c>
      <c r="G120" s="13"/>
      <c r="H120" s="2" t="s">
        <v>96</v>
      </c>
      <c r="I120" s="11" t="s">
        <v>21</v>
      </c>
      <c r="K120" s="21"/>
      <c r="M120" s="307">
        <v>1</v>
      </c>
      <c r="N120" s="11">
        <v>1</v>
      </c>
      <c r="O120" s="99"/>
      <c r="P120" s="311">
        <f t="shared" si="20"/>
        <v>21.13</v>
      </c>
      <c r="Q120" s="16">
        <f t="shared" si="21"/>
        <v>21.139700000000001</v>
      </c>
      <c r="R120" s="23">
        <f t="shared" si="22"/>
        <v>0.48999999999999844</v>
      </c>
      <c r="S120" s="18">
        <f t="shared" si="23"/>
        <v>2.3740310077519304E-2</v>
      </c>
      <c r="W120" s="2"/>
      <c r="X120" s="2"/>
    </row>
    <row r="121" spans="1:24" ht="51" x14ac:dyDescent="0.25">
      <c r="A121" s="27" t="s">
        <v>341</v>
      </c>
      <c r="B121" s="27" t="s">
        <v>18</v>
      </c>
      <c r="C121" s="24" t="s">
        <v>347</v>
      </c>
      <c r="D121" s="28" t="s">
        <v>345</v>
      </c>
      <c r="E121" s="255">
        <v>20.64</v>
      </c>
      <c r="F121" s="29">
        <v>20</v>
      </c>
      <c r="G121" s="13"/>
      <c r="H121" s="2" t="s">
        <v>96</v>
      </c>
      <c r="I121" s="11" t="s">
        <v>21</v>
      </c>
      <c r="K121" s="21">
        <v>40544</v>
      </c>
      <c r="M121" s="307">
        <v>1</v>
      </c>
      <c r="N121" s="11">
        <v>1</v>
      </c>
      <c r="O121" s="99"/>
      <c r="P121" s="311">
        <f t="shared" si="20"/>
        <v>21.13</v>
      </c>
      <c r="Q121" s="16">
        <f t="shared" si="21"/>
        <v>21.139700000000001</v>
      </c>
      <c r="R121" s="23">
        <f t="shared" si="22"/>
        <v>0.48999999999999844</v>
      </c>
      <c r="S121" s="18">
        <f t="shared" si="23"/>
        <v>2.3740310077519304E-2</v>
      </c>
      <c r="W121" s="2"/>
      <c r="X121" s="2"/>
    </row>
    <row r="122" spans="1:24" ht="51" x14ac:dyDescent="0.25">
      <c r="A122" s="27" t="s">
        <v>341</v>
      </c>
      <c r="B122" s="27" t="s">
        <v>18</v>
      </c>
      <c r="C122" s="24" t="s">
        <v>348</v>
      </c>
      <c r="D122" s="28" t="s">
        <v>349</v>
      </c>
      <c r="E122" s="255">
        <v>103.23</v>
      </c>
      <c r="F122" s="29">
        <v>100</v>
      </c>
      <c r="G122" s="13"/>
      <c r="H122" s="2" t="s">
        <v>96</v>
      </c>
      <c r="I122" s="11" t="s">
        <v>21</v>
      </c>
      <c r="K122" s="21">
        <v>40544</v>
      </c>
      <c r="M122" s="307">
        <v>2</v>
      </c>
      <c r="N122" s="11">
        <v>1</v>
      </c>
      <c r="O122" s="99"/>
      <c r="P122" s="311">
        <f t="shared" si="20"/>
        <v>105.72</v>
      </c>
      <c r="Q122" s="16">
        <f t="shared" si="21"/>
        <v>105.7296</v>
      </c>
      <c r="R122" s="23">
        <f t="shared" si="22"/>
        <v>2.4899999999999949</v>
      </c>
      <c r="S122" s="18">
        <f t="shared" si="23"/>
        <v>2.4120895088636973E-2</v>
      </c>
      <c r="W122" s="2"/>
      <c r="X122" s="2"/>
    </row>
    <row r="123" spans="1:24" ht="76.5" x14ac:dyDescent="0.25">
      <c r="A123" s="27" t="s">
        <v>350</v>
      </c>
      <c r="B123" s="27" t="s">
        <v>18</v>
      </c>
      <c r="C123" s="24" t="s">
        <v>351</v>
      </c>
      <c r="D123" s="28" t="s">
        <v>352</v>
      </c>
      <c r="E123" s="256">
        <v>5</v>
      </c>
      <c r="F123" s="29">
        <v>5</v>
      </c>
      <c r="G123" s="29"/>
      <c r="H123" s="2" t="s">
        <v>353</v>
      </c>
      <c r="I123" s="11" t="s">
        <v>22</v>
      </c>
      <c r="K123" s="11"/>
      <c r="M123" s="12">
        <v>1</v>
      </c>
      <c r="N123" s="13">
        <v>4</v>
      </c>
      <c r="O123" s="22"/>
      <c r="P123" s="311">
        <f t="shared" si="20"/>
        <v>5</v>
      </c>
      <c r="Q123" s="16">
        <f t="shared" si="21"/>
        <v>5</v>
      </c>
      <c r="R123" s="23">
        <f t="shared" si="22"/>
        <v>0</v>
      </c>
      <c r="S123" s="18">
        <f t="shared" si="23"/>
        <v>0</v>
      </c>
      <c r="V123" s="3"/>
      <c r="W123" s="3"/>
      <c r="X123" s="3"/>
    </row>
    <row r="124" spans="1:24" ht="38.25" x14ac:dyDescent="0.25">
      <c r="A124" s="27" t="s">
        <v>350</v>
      </c>
      <c r="B124" s="27" t="s">
        <v>18</v>
      </c>
      <c r="C124" s="24" t="s">
        <v>354</v>
      </c>
      <c r="D124" s="28" t="s">
        <v>355</v>
      </c>
      <c r="E124" s="256">
        <v>25.8</v>
      </c>
      <c r="F124" s="29">
        <v>25</v>
      </c>
      <c r="G124" s="29"/>
      <c r="I124" s="11" t="s">
        <v>21</v>
      </c>
      <c r="K124" s="21">
        <v>40544</v>
      </c>
      <c r="M124" s="307">
        <v>1</v>
      </c>
      <c r="N124" s="11">
        <v>1</v>
      </c>
      <c r="O124" s="99"/>
      <c r="P124" s="311">
        <f t="shared" si="20"/>
        <v>26.42</v>
      </c>
      <c r="Q124" s="16">
        <f t="shared" si="21"/>
        <v>26.424700000000001</v>
      </c>
      <c r="R124" s="23">
        <f t="shared" si="22"/>
        <v>0.62000000000000099</v>
      </c>
      <c r="S124" s="18">
        <f t="shared" si="23"/>
        <v>2.4031007751938022E-2</v>
      </c>
      <c r="V124" s="3"/>
      <c r="W124" s="3"/>
      <c r="X124" s="3"/>
    </row>
    <row r="125" spans="1:24" ht="38.25" x14ac:dyDescent="0.25">
      <c r="A125" s="27" t="s">
        <v>350</v>
      </c>
      <c r="B125" s="27" t="s">
        <v>18</v>
      </c>
      <c r="C125" s="24" t="s">
        <v>356</v>
      </c>
      <c r="D125" s="28" t="s">
        <v>355</v>
      </c>
      <c r="E125" s="255">
        <v>1238.76</v>
      </c>
      <c r="F125" s="29">
        <v>1200</v>
      </c>
      <c r="G125" s="29"/>
      <c r="I125" s="11" t="s">
        <v>21</v>
      </c>
      <c r="K125" s="21">
        <v>40544</v>
      </c>
      <c r="M125" s="307">
        <v>1</v>
      </c>
      <c r="N125" s="11">
        <v>1</v>
      </c>
      <c r="O125" s="99"/>
      <c r="P125" s="311">
        <f t="shared" si="20"/>
        <v>1268.75</v>
      </c>
      <c r="Q125" s="16">
        <f t="shared" si="21"/>
        <v>1268.7553</v>
      </c>
      <c r="R125" s="23">
        <f t="shared" si="22"/>
        <v>29.990000000000009</v>
      </c>
      <c r="S125" s="18">
        <f t="shared" si="23"/>
        <v>2.4209693564532283E-2</v>
      </c>
      <c r="W125" s="2"/>
      <c r="X125" s="2"/>
    </row>
    <row r="126" spans="1:24" ht="38.25" x14ac:dyDescent="0.25">
      <c r="A126" s="27" t="s">
        <v>350</v>
      </c>
      <c r="B126" s="27" t="s">
        <v>18</v>
      </c>
      <c r="C126" s="24" t="s">
        <v>357</v>
      </c>
      <c r="D126" s="28" t="s">
        <v>355</v>
      </c>
      <c r="E126" s="255">
        <v>309.69</v>
      </c>
      <c r="F126" s="29">
        <v>300</v>
      </c>
      <c r="G126" s="29"/>
      <c r="I126" s="11" t="s">
        <v>21</v>
      </c>
      <c r="K126" s="21">
        <v>40544</v>
      </c>
      <c r="M126" s="307">
        <v>1</v>
      </c>
      <c r="N126" s="11">
        <v>1</v>
      </c>
      <c r="O126" s="99"/>
      <c r="P126" s="311">
        <f t="shared" si="20"/>
        <v>317.18</v>
      </c>
      <c r="Q126" s="16">
        <f t="shared" si="21"/>
        <v>317.18880000000001</v>
      </c>
      <c r="R126" s="23">
        <f t="shared" si="22"/>
        <v>7.4900000000000091</v>
      </c>
      <c r="S126" s="18">
        <f t="shared" si="23"/>
        <v>2.4185475798379055E-2</v>
      </c>
      <c r="W126" s="2"/>
      <c r="X126" s="2"/>
    </row>
    <row r="127" spans="1:24" ht="38.25" x14ac:dyDescent="0.25">
      <c r="A127" s="27" t="s">
        <v>350</v>
      </c>
      <c r="B127" s="27" t="s">
        <v>18</v>
      </c>
      <c r="C127" s="24" t="s">
        <v>358</v>
      </c>
      <c r="D127" s="28" t="s">
        <v>355</v>
      </c>
      <c r="E127" s="256">
        <v>154.84</v>
      </c>
      <c r="F127" s="29">
        <v>150</v>
      </c>
      <c r="G127" s="29"/>
      <c r="I127" s="11" t="s">
        <v>21</v>
      </c>
      <c r="K127" s="21">
        <v>40544</v>
      </c>
      <c r="M127" s="307">
        <v>1</v>
      </c>
      <c r="N127" s="11">
        <v>1</v>
      </c>
      <c r="O127" s="99"/>
      <c r="P127" s="311">
        <f t="shared" si="20"/>
        <v>158.58000000000001</v>
      </c>
      <c r="Q127" s="16">
        <f t="shared" si="21"/>
        <v>158.58920000000001</v>
      </c>
      <c r="R127" s="23">
        <f t="shared" si="22"/>
        <v>3.7400000000000091</v>
      </c>
      <c r="S127" s="18">
        <f t="shared" si="23"/>
        <v>2.4153965383621863E-2</v>
      </c>
      <c r="V127" s="3"/>
      <c r="W127" s="3"/>
      <c r="X127" s="3"/>
    </row>
    <row r="128" spans="1:24" ht="38.25" x14ac:dyDescent="0.25">
      <c r="A128" s="27" t="s">
        <v>350</v>
      </c>
      <c r="B128" s="27" t="s">
        <v>18</v>
      </c>
      <c r="C128" s="24" t="s">
        <v>359</v>
      </c>
      <c r="D128" s="28" t="s">
        <v>355</v>
      </c>
      <c r="E128" s="256">
        <v>25.8</v>
      </c>
      <c r="F128" s="29">
        <v>25</v>
      </c>
      <c r="G128" s="29"/>
      <c r="I128" s="11" t="s">
        <v>21</v>
      </c>
      <c r="K128" s="21">
        <v>40544</v>
      </c>
      <c r="M128" s="307">
        <v>1</v>
      </c>
      <c r="N128" s="11">
        <v>1</v>
      </c>
      <c r="O128" s="99"/>
      <c r="P128" s="311">
        <f t="shared" si="20"/>
        <v>26.42</v>
      </c>
      <c r="Q128" s="16">
        <f t="shared" si="21"/>
        <v>26.424700000000001</v>
      </c>
      <c r="R128" s="23">
        <f t="shared" si="22"/>
        <v>0.62000000000000099</v>
      </c>
      <c r="S128" s="18">
        <f t="shared" si="23"/>
        <v>2.4031007751938022E-2</v>
      </c>
      <c r="V128" s="3"/>
      <c r="W128" s="3"/>
      <c r="X128" s="3"/>
    </row>
    <row r="129" spans="1:24" ht="51" x14ac:dyDescent="0.25">
      <c r="A129" s="27" t="s">
        <v>368</v>
      </c>
      <c r="B129" s="27" t="s">
        <v>18</v>
      </c>
      <c r="C129" s="24" t="s">
        <v>369</v>
      </c>
      <c r="D129" s="28" t="s">
        <v>370</v>
      </c>
      <c r="E129" s="256">
        <v>51.61</v>
      </c>
      <c r="F129" s="29">
        <v>50</v>
      </c>
      <c r="G129" s="13"/>
      <c r="H129" s="2" t="s">
        <v>96</v>
      </c>
      <c r="I129" s="11" t="s">
        <v>21</v>
      </c>
      <c r="K129" s="21">
        <v>40544</v>
      </c>
      <c r="M129" s="307">
        <v>3</v>
      </c>
      <c r="N129" s="11">
        <v>1</v>
      </c>
      <c r="O129" s="99"/>
      <c r="P129" s="311">
        <f t="shared" si="20"/>
        <v>52.85</v>
      </c>
      <c r="Q129" s="16">
        <f t="shared" si="21"/>
        <v>52.8596</v>
      </c>
      <c r="R129" s="23">
        <f t="shared" si="22"/>
        <v>1.240000000000002</v>
      </c>
      <c r="S129" s="18">
        <f t="shared" si="23"/>
        <v>2.4026351482270916E-2</v>
      </c>
      <c r="V129" s="3"/>
      <c r="W129" s="3"/>
      <c r="X129" s="3"/>
    </row>
    <row r="130" spans="1:24" ht="38.25" x14ac:dyDescent="0.25">
      <c r="A130" s="27" t="s">
        <v>363</v>
      </c>
      <c r="B130" s="27" t="s">
        <v>18</v>
      </c>
      <c r="C130" s="24" t="s">
        <v>364</v>
      </c>
      <c r="D130" s="28" t="s">
        <v>365</v>
      </c>
      <c r="E130" s="256">
        <v>10.32</v>
      </c>
      <c r="F130" s="29">
        <v>10</v>
      </c>
      <c r="G130" s="29"/>
      <c r="I130" s="11" t="s">
        <v>21</v>
      </c>
      <c r="K130" s="21">
        <v>40544</v>
      </c>
      <c r="M130" s="307">
        <v>2</v>
      </c>
      <c r="N130" s="11">
        <v>1</v>
      </c>
      <c r="O130" s="99"/>
      <c r="P130" s="311">
        <f t="shared" si="20"/>
        <v>10.56</v>
      </c>
      <c r="Q130" s="16">
        <f t="shared" si="21"/>
        <v>10.569800000000001</v>
      </c>
      <c r="R130" s="23">
        <f t="shared" si="22"/>
        <v>0.24000000000000021</v>
      </c>
      <c r="S130" s="18">
        <f t="shared" si="23"/>
        <v>2.3255813953488393E-2</v>
      </c>
      <c r="V130" s="3"/>
      <c r="W130" s="3"/>
      <c r="X130" s="3"/>
    </row>
    <row r="131" spans="1:24" ht="38.25" x14ac:dyDescent="0.25">
      <c r="A131" s="27" t="s">
        <v>360</v>
      </c>
      <c r="B131" s="27" t="s">
        <v>18</v>
      </c>
      <c r="C131" s="24" t="s">
        <v>361</v>
      </c>
      <c r="D131" s="28" t="s">
        <v>362</v>
      </c>
      <c r="E131" s="256">
        <v>206.46</v>
      </c>
      <c r="F131" s="29">
        <v>200</v>
      </c>
      <c r="G131" s="29"/>
      <c r="I131" s="11" t="s">
        <v>21</v>
      </c>
      <c r="K131" s="21">
        <v>40544</v>
      </c>
      <c r="M131" s="307">
        <v>1</v>
      </c>
      <c r="N131" s="11">
        <v>1</v>
      </c>
      <c r="O131" s="99"/>
      <c r="P131" s="311">
        <f t="shared" si="20"/>
        <v>211.45</v>
      </c>
      <c r="Q131" s="16">
        <f t="shared" si="21"/>
        <v>211.45920000000001</v>
      </c>
      <c r="R131" s="23">
        <f t="shared" si="22"/>
        <v>4.9899999999999807</v>
      </c>
      <c r="S131" s="18">
        <f t="shared" si="23"/>
        <v>2.4169330620943428E-2</v>
      </c>
      <c r="V131" s="3"/>
      <c r="W131" s="3"/>
      <c r="X131" s="3"/>
    </row>
    <row r="132" spans="1:24" ht="38.25" x14ac:dyDescent="0.25">
      <c r="A132" s="27" t="s">
        <v>360</v>
      </c>
      <c r="B132" s="27" t="s">
        <v>18</v>
      </c>
      <c r="C132" s="24" t="s">
        <v>366</v>
      </c>
      <c r="D132" s="28" t="s">
        <v>367</v>
      </c>
      <c r="E132" s="256">
        <v>103.23</v>
      </c>
      <c r="F132" s="29">
        <v>100</v>
      </c>
      <c r="G132" s="29"/>
      <c r="I132" s="11" t="s">
        <v>21</v>
      </c>
      <c r="K132" s="21">
        <v>40544</v>
      </c>
      <c r="M132" s="307">
        <v>1</v>
      </c>
      <c r="N132" s="11">
        <v>1</v>
      </c>
      <c r="O132" s="99"/>
      <c r="P132" s="311">
        <f t="shared" si="20"/>
        <v>105.72</v>
      </c>
      <c r="Q132" s="16">
        <f t="shared" si="21"/>
        <v>105.7296</v>
      </c>
      <c r="R132" s="23">
        <f t="shared" si="22"/>
        <v>2.4899999999999949</v>
      </c>
      <c r="S132" s="18">
        <f t="shared" si="23"/>
        <v>2.4120895088636973E-2</v>
      </c>
      <c r="V132" s="3"/>
      <c r="W132" s="3"/>
      <c r="X132" s="3"/>
    </row>
    <row r="133" spans="1:24" ht="38.25" x14ac:dyDescent="0.25">
      <c r="A133" s="27" t="s">
        <v>360</v>
      </c>
      <c r="B133" s="27" t="s">
        <v>18</v>
      </c>
      <c r="C133" s="24" t="s">
        <v>371</v>
      </c>
      <c r="D133" s="28" t="s">
        <v>372</v>
      </c>
      <c r="E133" s="256">
        <v>103.23</v>
      </c>
      <c r="F133" s="29">
        <v>100</v>
      </c>
      <c r="G133" s="29"/>
      <c r="I133" s="11" t="s">
        <v>21</v>
      </c>
      <c r="K133" s="21">
        <v>40544</v>
      </c>
      <c r="M133" s="307">
        <v>1</v>
      </c>
      <c r="N133" s="11">
        <v>1</v>
      </c>
      <c r="O133" s="99"/>
      <c r="P133" s="311">
        <f t="shared" si="20"/>
        <v>105.72</v>
      </c>
      <c r="Q133" s="16">
        <f t="shared" si="21"/>
        <v>105.7296</v>
      </c>
      <c r="R133" s="23">
        <f t="shared" si="22"/>
        <v>2.4899999999999949</v>
      </c>
      <c r="S133" s="18">
        <f t="shared" si="23"/>
        <v>2.4120895088636973E-2</v>
      </c>
      <c r="V133" s="3"/>
      <c r="W133" s="3"/>
      <c r="X133" s="3"/>
    </row>
    <row r="134" spans="1:24" ht="51" x14ac:dyDescent="0.25">
      <c r="A134" s="27" t="s">
        <v>373</v>
      </c>
      <c r="B134" s="27" t="s">
        <v>18</v>
      </c>
      <c r="C134" s="24" t="s">
        <v>374</v>
      </c>
      <c r="D134" s="28" t="s">
        <v>375</v>
      </c>
      <c r="E134" s="256">
        <v>120</v>
      </c>
      <c r="F134" s="29">
        <v>120</v>
      </c>
      <c r="G134" s="29"/>
      <c r="H134" s="2" t="s">
        <v>96</v>
      </c>
      <c r="I134" s="11" t="s">
        <v>21</v>
      </c>
      <c r="K134" s="21">
        <v>40544</v>
      </c>
      <c r="M134" s="12">
        <v>2</v>
      </c>
      <c r="N134" s="13">
        <v>6</v>
      </c>
      <c r="O134" s="22"/>
      <c r="P134" s="311">
        <f t="shared" si="20"/>
        <v>120</v>
      </c>
      <c r="Q134" s="16">
        <f t="shared" si="21"/>
        <v>120</v>
      </c>
      <c r="R134" s="23">
        <f t="shared" si="22"/>
        <v>0</v>
      </c>
      <c r="S134" s="18">
        <f t="shared" si="23"/>
        <v>0</v>
      </c>
      <c r="V134" s="3"/>
      <c r="W134" s="3"/>
      <c r="X134" s="3"/>
    </row>
    <row r="135" spans="1:24" ht="51" x14ac:dyDescent="0.25">
      <c r="A135" s="27" t="s">
        <v>373</v>
      </c>
      <c r="B135" s="27" t="s">
        <v>18</v>
      </c>
      <c r="C135" s="24" t="s">
        <v>376</v>
      </c>
      <c r="D135" s="28" t="s">
        <v>375</v>
      </c>
      <c r="E135" s="256">
        <v>30</v>
      </c>
      <c r="F135" s="29">
        <v>30</v>
      </c>
      <c r="G135" s="13"/>
      <c r="H135" s="2" t="s">
        <v>96</v>
      </c>
      <c r="I135" s="11" t="s">
        <v>21</v>
      </c>
      <c r="K135" s="21">
        <v>40544</v>
      </c>
      <c r="M135" s="12">
        <v>2</v>
      </c>
      <c r="N135" s="13">
        <v>6</v>
      </c>
      <c r="O135" s="22"/>
      <c r="P135" s="311">
        <f t="shared" si="20"/>
        <v>30</v>
      </c>
      <c r="Q135" s="16">
        <f t="shared" si="21"/>
        <v>30</v>
      </c>
      <c r="R135" s="23">
        <f t="shared" si="22"/>
        <v>0</v>
      </c>
      <c r="S135" s="18">
        <f t="shared" si="23"/>
        <v>0</v>
      </c>
      <c r="V135" s="3"/>
      <c r="W135" s="3"/>
      <c r="X135" s="3"/>
    </row>
    <row r="136" spans="1:24" ht="38.25" x14ac:dyDescent="0.25">
      <c r="A136" s="27" t="s">
        <v>373</v>
      </c>
      <c r="B136" s="27" t="s">
        <v>18</v>
      </c>
      <c r="C136" s="24" t="s">
        <v>377</v>
      </c>
      <c r="D136" s="28" t="s">
        <v>378</v>
      </c>
      <c r="E136" s="256">
        <v>2</v>
      </c>
      <c r="F136" s="29">
        <v>2</v>
      </c>
      <c r="I136" s="11" t="s">
        <v>21</v>
      </c>
      <c r="K136" s="21">
        <v>40544</v>
      </c>
      <c r="M136" s="12">
        <v>2</v>
      </c>
      <c r="N136" s="13">
        <v>6</v>
      </c>
      <c r="O136" s="22"/>
      <c r="P136" s="311">
        <f t="shared" si="20"/>
        <v>2</v>
      </c>
      <c r="Q136" s="16">
        <f t="shared" si="21"/>
        <v>2</v>
      </c>
      <c r="R136" s="23">
        <f t="shared" si="22"/>
        <v>0</v>
      </c>
      <c r="S136" s="18">
        <f t="shared" si="23"/>
        <v>0</v>
      </c>
      <c r="V136" s="3"/>
      <c r="W136" s="3"/>
      <c r="X136" s="3"/>
    </row>
    <row r="137" spans="1:24" ht="51" x14ac:dyDescent="0.25">
      <c r="A137" s="27" t="s">
        <v>373</v>
      </c>
      <c r="B137" s="27" t="s">
        <v>18</v>
      </c>
      <c r="C137" s="24" t="s">
        <v>379</v>
      </c>
      <c r="D137" s="28" t="s">
        <v>380</v>
      </c>
      <c r="E137" s="256">
        <v>200</v>
      </c>
      <c r="F137" s="29">
        <v>200</v>
      </c>
      <c r="G137" s="13"/>
      <c r="H137" s="2" t="s">
        <v>96</v>
      </c>
      <c r="I137" s="11" t="s">
        <v>21</v>
      </c>
      <c r="K137" s="21">
        <v>40544</v>
      </c>
      <c r="M137" s="12">
        <v>2</v>
      </c>
      <c r="N137" s="13">
        <v>6</v>
      </c>
      <c r="O137" s="22"/>
      <c r="P137" s="311">
        <f t="shared" si="20"/>
        <v>200</v>
      </c>
      <c r="Q137" s="16">
        <f t="shared" si="21"/>
        <v>200</v>
      </c>
      <c r="R137" s="23">
        <f t="shared" si="22"/>
        <v>0</v>
      </c>
      <c r="S137" s="18">
        <f t="shared" si="23"/>
        <v>0</v>
      </c>
      <c r="V137" s="3"/>
      <c r="W137" s="3"/>
      <c r="X137" s="3"/>
    </row>
    <row r="138" spans="1:24" ht="38.25" x14ac:dyDescent="0.25">
      <c r="A138" s="27" t="s">
        <v>373</v>
      </c>
      <c r="B138" s="27" t="s">
        <v>18</v>
      </c>
      <c r="C138" s="24" t="s">
        <v>381</v>
      </c>
      <c r="D138" s="28" t="s">
        <v>382</v>
      </c>
      <c r="E138" s="255">
        <v>10</v>
      </c>
      <c r="F138" s="29">
        <v>10</v>
      </c>
      <c r="I138" s="11" t="s">
        <v>21</v>
      </c>
      <c r="K138" s="21">
        <v>40544</v>
      </c>
      <c r="M138" s="12">
        <v>2</v>
      </c>
      <c r="N138" s="13">
        <v>6</v>
      </c>
      <c r="O138" s="22"/>
      <c r="P138" s="311">
        <f t="shared" si="20"/>
        <v>10</v>
      </c>
      <c r="Q138" s="16">
        <f t="shared" si="21"/>
        <v>10</v>
      </c>
      <c r="R138" s="23">
        <f t="shared" si="22"/>
        <v>0</v>
      </c>
      <c r="S138" s="18">
        <f t="shared" si="23"/>
        <v>0</v>
      </c>
      <c r="W138" s="2"/>
      <c r="X138" s="2"/>
    </row>
    <row r="139" spans="1:24" ht="51" x14ac:dyDescent="0.25">
      <c r="A139" s="27" t="s">
        <v>373</v>
      </c>
      <c r="B139" s="27" t="s">
        <v>18</v>
      </c>
      <c r="C139" s="24" t="s">
        <v>383</v>
      </c>
      <c r="D139" s="28" t="s">
        <v>384</v>
      </c>
      <c r="E139" s="256">
        <v>20</v>
      </c>
      <c r="F139" s="29">
        <v>20</v>
      </c>
      <c r="H139" s="2" t="s">
        <v>96</v>
      </c>
      <c r="I139" s="11" t="s">
        <v>21</v>
      </c>
      <c r="K139" s="21">
        <v>40544</v>
      </c>
      <c r="M139" s="12">
        <v>2</v>
      </c>
      <c r="N139" s="13">
        <v>6</v>
      </c>
      <c r="O139" s="22"/>
      <c r="P139" s="311">
        <f t="shared" si="20"/>
        <v>20</v>
      </c>
      <c r="Q139" s="16">
        <f t="shared" si="21"/>
        <v>20</v>
      </c>
      <c r="R139" s="23">
        <f t="shared" si="22"/>
        <v>0</v>
      </c>
      <c r="S139" s="18">
        <f t="shared" si="23"/>
        <v>0</v>
      </c>
      <c r="V139" s="3"/>
      <c r="W139" s="3"/>
      <c r="X139" s="3"/>
    </row>
    <row r="140" spans="1:24" ht="38.25" x14ac:dyDescent="0.25">
      <c r="A140" s="27" t="s">
        <v>373</v>
      </c>
      <c r="B140" s="27" t="s">
        <v>18</v>
      </c>
      <c r="C140" s="24" t="s">
        <v>385</v>
      </c>
      <c r="D140" s="28" t="s">
        <v>386</v>
      </c>
      <c r="E140" s="255">
        <v>2</v>
      </c>
      <c r="F140" s="29">
        <v>2</v>
      </c>
      <c r="G140" s="29"/>
      <c r="I140" s="11" t="s">
        <v>21</v>
      </c>
      <c r="K140" s="21">
        <v>40544</v>
      </c>
      <c r="M140" s="12">
        <v>2</v>
      </c>
      <c r="N140" s="13">
        <v>6</v>
      </c>
      <c r="O140" s="22"/>
      <c r="P140" s="311">
        <f t="shared" si="20"/>
        <v>2</v>
      </c>
      <c r="Q140" s="16">
        <f t="shared" si="21"/>
        <v>2</v>
      </c>
      <c r="R140" s="23">
        <f t="shared" si="22"/>
        <v>0</v>
      </c>
      <c r="S140" s="18">
        <f t="shared" si="23"/>
        <v>0</v>
      </c>
      <c r="W140" s="2"/>
      <c r="X140" s="2"/>
    </row>
    <row r="141" spans="1:24" ht="38.25" x14ac:dyDescent="0.25">
      <c r="A141" s="27" t="s">
        <v>373</v>
      </c>
      <c r="B141" s="27" t="s">
        <v>18</v>
      </c>
      <c r="C141" s="24" t="s">
        <v>387</v>
      </c>
      <c r="D141" s="28" t="s">
        <v>388</v>
      </c>
      <c r="E141" s="256">
        <v>2</v>
      </c>
      <c r="F141" s="29">
        <v>2</v>
      </c>
      <c r="I141" s="11" t="s">
        <v>21</v>
      </c>
      <c r="K141" s="21">
        <v>40544</v>
      </c>
      <c r="M141" s="12">
        <v>2</v>
      </c>
      <c r="N141" s="13">
        <v>6</v>
      </c>
      <c r="O141" s="22"/>
      <c r="P141" s="311">
        <f t="shared" si="20"/>
        <v>2</v>
      </c>
      <c r="Q141" s="16">
        <f t="shared" si="21"/>
        <v>2</v>
      </c>
      <c r="R141" s="23">
        <f t="shared" si="22"/>
        <v>0</v>
      </c>
      <c r="S141" s="18">
        <f t="shared" si="23"/>
        <v>0</v>
      </c>
      <c r="V141" s="3"/>
      <c r="W141" s="3"/>
      <c r="X141" s="3"/>
    </row>
    <row r="142" spans="1:24" ht="38.25" x14ac:dyDescent="0.25">
      <c r="A142" s="27" t="s">
        <v>373</v>
      </c>
      <c r="B142" s="27" t="s">
        <v>18</v>
      </c>
      <c r="C142" s="24" t="s">
        <v>389</v>
      </c>
      <c r="D142" s="28" t="s">
        <v>388</v>
      </c>
      <c r="E142" s="256">
        <v>5</v>
      </c>
      <c r="F142" s="29">
        <v>5</v>
      </c>
      <c r="I142" s="11" t="s">
        <v>21</v>
      </c>
      <c r="K142" s="21">
        <v>40544</v>
      </c>
      <c r="M142" s="12">
        <v>2</v>
      </c>
      <c r="N142" s="13">
        <v>6</v>
      </c>
      <c r="O142" s="22"/>
      <c r="P142" s="311">
        <f t="shared" si="20"/>
        <v>5</v>
      </c>
      <c r="Q142" s="16">
        <f t="shared" si="21"/>
        <v>5</v>
      </c>
      <c r="R142" s="23">
        <f t="shared" si="22"/>
        <v>0</v>
      </c>
      <c r="S142" s="18">
        <f t="shared" si="23"/>
        <v>0</v>
      </c>
      <c r="V142" s="3"/>
      <c r="W142" s="3"/>
      <c r="X142" s="3"/>
    </row>
    <row r="143" spans="1:24" ht="51" x14ac:dyDescent="0.25">
      <c r="A143" s="27" t="s">
        <v>373</v>
      </c>
      <c r="B143" s="27" t="s">
        <v>18</v>
      </c>
      <c r="C143" s="24" t="s">
        <v>390</v>
      </c>
      <c r="D143" s="28" t="s">
        <v>391</v>
      </c>
      <c r="E143" s="256">
        <v>60</v>
      </c>
      <c r="F143" s="29">
        <v>60</v>
      </c>
      <c r="H143" s="2" t="s">
        <v>96</v>
      </c>
      <c r="I143" s="11" t="s">
        <v>21</v>
      </c>
      <c r="K143" s="21">
        <v>40544</v>
      </c>
      <c r="M143" s="12">
        <v>2</v>
      </c>
      <c r="N143" s="13">
        <v>6</v>
      </c>
      <c r="O143" s="22"/>
      <c r="P143" s="311">
        <f t="shared" si="20"/>
        <v>60</v>
      </c>
      <c r="Q143" s="16">
        <f t="shared" si="21"/>
        <v>60</v>
      </c>
      <c r="R143" s="23">
        <f t="shared" si="22"/>
        <v>0</v>
      </c>
      <c r="S143" s="18">
        <f t="shared" si="23"/>
        <v>0</v>
      </c>
      <c r="V143" s="3"/>
      <c r="W143" s="3"/>
      <c r="X143" s="3"/>
    </row>
    <row r="144" spans="1:24" ht="63.75" x14ac:dyDescent="0.25">
      <c r="A144" s="27" t="s">
        <v>392</v>
      </c>
      <c r="B144" s="27" t="s">
        <v>18</v>
      </c>
      <c r="C144" s="24" t="s">
        <v>393</v>
      </c>
      <c r="D144" s="28" t="s">
        <v>394</v>
      </c>
      <c r="E144" s="255">
        <v>25.8</v>
      </c>
      <c r="F144" s="29">
        <v>25</v>
      </c>
      <c r="G144" s="13"/>
      <c r="H144" s="2" t="s">
        <v>395</v>
      </c>
      <c r="I144" s="11" t="s">
        <v>21</v>
      </c>
      <c r="K144" s="21">
        <v>40544</v>
      </c>
      <c r="M144" s="307">
        <v>1</v>
      </c>
      <c r="N144" s="11">
        <v>1</v>
      </c>
      <c r="O144" s="99"/>
      <c r="P144" s="311">
        <f t="shared" si="20"/>
        <v>26.42</v>
      </c>
      <c r="Q144" s="16">
        <f t="shared" si="21"/>
        <v>26.424700000000001</v>
      </c>
      <c r="R144" s="23">
        <f t="shared" si="22"/>
        <v>0.62000000000000099</v>
      </c>
      <c r="S144" s="18">
        <f t="shared" si="23"/>
        <v>2.4031007751938022E-2</v>
      </c>
      <c r="W144" s="2"/>
      <c r="X144" s="2"/>
    </row>
    <row r="145" spans="1:24" ht="38.25" x14ac:dyDescent="0.25">
      <c r="A145" s="27" t="s">
        <v>392</v>
      </c>
      <c r="B145" s="27" t="s">
        <v>18</v>
      </c>
      <c r="C145" s="24" t="s">
        <v>396</v>
      </c>
      <c r="D145" s="28" t="s">
        <v>397</v>
      </c>
      <c r="E145" s="255">
        <v>1.03</v>
      </c>
      <c r="F145" s="29">
        <v>1</v>
      </c>
      <c r="G145" s="29"/>
      <c r="I145" s="11" t="s">
        <v>21</v>
      </c>
      <c r="K145" s="21">
        <v>40544</v>
      </c>
      <c r="M145" s="307">
        <v>1</v>
      </c>
      <c r="N145" s="11">
        <v>1</v>
      </c>
      <c r="O145" s="99"/>
      <c r="P145" s="311">
        <f t="shared" si="20"/>
        <v>1.05</v>
      </c>
      <c r="Q145" s="16">
        <f t="shared" si="21"/>
        <v>1.0548999999999999</v>
      </c>
      <c r="R145" s="23">
        <f t="shared" si="22"/>
        <v>2.0000000000000018E-2</v>
      </c>
      <c r="S145" s="18">
        <f t="shared" si="23"/>
        <v>1.9417475728155355E-2</v>
      </c>
      <c r="W145" s="2"/>
      <c r="X145" s="2"/>
    </row>
    <row r="146" spans="1:24" ht="38.25" x14ac:dyDescent="0.25">
      <c r="A146" s="27" t="s">
        <v>392</v>
      </c>
      <c r="B146" s="27" t="s">
        <v>18</v>
      </c>
      <c r="C146" s="24" t="s">
        <v>398</v>
      </c>
      <c r="D146" s="28" t="s">
        <v>399</v>
      </c>
      <c r="E146" s="255">
        <v>51.61</v>
      </c>
      <c r="F146" s="29">
        <v>50</v>
      </c>
      <c r="G146" s="29"/>
      <c r="I146" s="11" t="s">
        <v>21</v>
      </c>
      <c r="K146" s="21">
        <v>40544</v>
      </c>
      <c r="M146" s="307">
        <v>1</v>
      </c>
      <c r="N146" s="11">
        <v>1</v>
      </c>
      <c r="O146" s="99"/>
      <c r="P146" s="311">
        <f t="shared" si="20"/>
        <v>52.85</v>
      </c>
      <c r="Q146" s="16">
        <f t="shared" si="21"/>
        <v>52.8596</v>
      </c>
      <c r="R146" s="23">
        <f t="shared" si="22"/>
        <v>1.240000000000002</v>
      </c>
      <c r="S146" s="18">
        <f t="shared" si="23"/>
        <v>2.4026351482270916E-2</v>
      </c>
      <c r="W146" s="2"/>
      <c r="X146" s="2"/>
    </row>
    <row r="147" spans="1:24" ht="63.75" x14ac:dyDescent="0.25">
      <c r="A147" s="27" t="s">
        <v>392</v>
      </c>
      <c r="B147" s="27" t="s">
        <v>18</v>
      </c>
      <c r="C147" s="24" t="s">
        <v>400</v>
      </c>
      <c r="D147" s="28" t="s">
        <v>394</v>
      </c>
      <c r="E147" s="255">
        <v>25.8</v>
      </c>
      <c r="F147" s="29">
        <v>25</v>
      </c>
      <c r="G147" s="13"/>
      <c r="H147" s="2" t="s">
        <v>401</v>
      </c>
      <c r="I147" s="11" t="s">
        <v>21</v>
      </c>
      <c r="K147" s="21">
        <v>40544</v>
      </c>
      <c r="M147" s="307">
        <v>1</v>
      </c>
      <c r="N147" s="11">
        <v>1</v>
      </c>
      <c r="O147" s="99"/>
      <c r="P147" s="311">
        <f t="shared" si="20"/>
        <v>26.42</v>
      </c>
      <c r="Q147" s="16">
        <f t="shared" si="21"/>
        <v>26.424700000000001</v>
      </c>
      <c r="R147" s="23">
        <f t="shared" si="22"/>
        <v>0.62000000000000099</v>
      </c>
      <c r="S147" s="18">
        <f t="shared" si="23"/>
        <v>2.4031007751938022E-2</v>
      </c>
      <c r="W147" s="2"/>
      <c r="X147" s="2"/>
    </row>
    <row r="148" spans="1:24" ht="38.25" x14ac:dyDescent="0.25">
      <c r="A148" s="27" t="s">
        <v>407</v>
      </c>
      <c r="B148" s="27" t="s">
        <v>18</v>
      </c>
      <c r="C148" s="24" t="s">
        <v>408</v>
      </c>
      <c r="D148" s="28" t="s">
        <v>409</v>
      </c>
      <c r="E148" s="255">
        <v>10.32</v>
      </c>
      <c r="F148" s="29">
        <v>10</v>
      </c>
      <c r="G148" s="29"/>
      <c r="I148" s="11" t="s">
        <v>21</v>
      </c>
      <c r="K148" s="21">
        <v>40544</v>
      </c>
      <c r="M148" s="307">
        <v>2</v>
      </c>
      <c r="N148" s="11">
        <v>1</v>
      </c>
      <c r="O148" s="99"/>
      <c r="P148" s="311">
        <f t="shared" si="20"/>
        <v>10.56</v>
      </c>
      <c r="Q148" s="16">
        <f t="shared" si="21"/>
        <v>10.569800000000001</v>
      </c>
      <c r="R148" s="23">
        <f t="shared" si="22"/>
        <v>0.24000000000000021</v>
      </c>
      <c r="S148" s="18">
        <f t="shared" si="23"/>
        <v>2.3255813953488393E-2</v>
      </c>
      <c r="W148" s="2"/>
      <c r="X148" s="2"/>
    </row>
    <row r="149" spans="1:24" ht="38.25" x14ac:dyDescent="0.25">
      <c r="A149" s="27" t="s">
        <v>407</v>
      </c>
      <c r="B149" s="27" t="s">
        <v>18</v>
      </c>
      <c r="C149" s="24" t="s">
        <v>410</v>
      </c>
      <c r="D149" s="28" t="s">
        <v>411</v>
      </c>
      <c r="E149" s="255">
        <v>103.23</v>
      </c>
      <c r="F149" s="29">
        <v>100</v>
      </c>
      <c r="G149" s="29"/>
      <c r="I149" s="11" t="s">
        <v>21</v>
      </c>
      <c r="K149" s="21">
        <v>40544</v>
      </c>
      <c r="M149" s="307">
        <v>2</v>
      </c>
      <c r="N149" s="11">
        <v>1</v>
      </c>
      <c r="O149" s="99"/>
      <c r="P149" s="311">
        <f t="shared" si="20"/>
        <v>105.72</v>
      </c>
      <c r="Q149" s="16">
        <f t="shared" si="21"/>
        <v>105.7296</v>
      </c>
      <c r="R149" s="23">
        <f t="shared" si="22"/>
        <v>2.4899999999999949</v>
      </c>
      <c r="S149" s="18">
        <f t="shared" si="23"/>
        <v>2.4120895088636973E-2</v>
      </c>
      <c r="W149" s="2"/>
      <c r="X149" s="2"/>
    </row>
    <row r="150" spans="1:24" ht="51" x14ac:dyDescent="0.25">
      <c r="A150" s="27" t="s">
        <v>402</v>
      </c>
      <c r="B150" s="27" t="s">
        <v>18</v>
      </c>
      <c r="C150" s="24" t="s">
        <v>403</v>
      </c>
      <c r="D150" s="28" t="s">
        <v>404</v>
      </c>
      <c r="E150" s="255">
        <v>206.46</v>
      </c>
      <c r="F150" s="29">
        <v>200</v>
      </c>
      <c r="H150" s="2" t="s">
        <v>96</v>
      </c>
      <c r="I150" s="11" t="s">
        <v>21</v>
      </c>
      <c r="K150" s="21">
        <v>40544</v>
      </c>
      <c r="M150" s="307">
        <v>1</v>
      </c>
      <c r="N150" s="11">
        <v>1</v>
      </c>
      <c r="O150" s="99"/>
      <c r="P150" s="311">
        <f t="shared" si="20"/>
        <v>211.45</v>
      </c>
      <c r="Q150" s="16">
        <f t="shared" ref="Q150:Q181" si="24">IF(N150=1,INT(E150*$T$1*10000)/10000,E150)</f>
        <v>211.45920000000001</v>
      </c>
      <c r="R150" s="23">
        <f t="shared" ref="R150:R181" si="25">P150-E150</f>
        <v>4.9899999999999807</v>
      </c>
      <c r="S150" s="18">
        <f t="shared" ref="S150:S181" si="26">IF(E150&lt;&gt;0,R150/E150,0)</f>
        <v>2.4169330620943428E-2</v>
      </c>
      <c r="W150" s="2"/>
      <c r="X150" s="2"/>
    </row>
    <row r="151" spans="1:24" ht="38.25" x14ac:dyDescent="0.25">
      <c r="A151" s="27" t="s">
        <v>402</v>
      </c>
      <c r="B151" s="27" t="s">
        <v>18</v>
      </c>
      <c r="C151" s="24" t="s">
        <v>405</v>
      </c>
      <c r="D151" s="28" t="s">
        <v>404</v>
      </c>
      <c r="E151" s="255">
        <v>118.71</v>
      </c>
      <c r="F151" s="29">
        <v>115</v>
      </c>
      <c r="I151" s="11" t="s">
        <v>21</v>
      </c>
      <c r="K151" s="21">
        <v>40544</v>
      </c>
      <c r="M151" s="307">
        <v>1</v>
      </c>
      <c r="N151" s="11">
        <v>1</v>
      </c>
      <c r="O151" s="99"/>
      <c r="P151" s="311">
        <f t="shared" si="20"/>
        <v>121.58</v>
      </c>
      <c r="Q151" s="16">
        <f t="shared" si="24"/>
        <v>121.5844</v>
      </c>
      <c r="R151" s="23">
        <f t="shared" si="25"/>
        <v>2.8700000000000045</v>
      </c>
      <c r="S151" s="18">
        <f t="shared" si="26"/>
        <v>2.417656473759586E-2</v>
      </c>
      <c r="W151" s="2"/>
      <c r="X151" s="2"/>
    </row>
    <row r="152" spans="1:24" ht="38.25" x14ac:dyDescent="0.25">
      <c r="A152" s="27" t="s">
        <v>402</v>
      </c>
      <c r="B152" s="27" t="s">
        <v>18</v>
      </c>
      <c r="C152" s="24" t="s">
        <v>406</v>
      </c>
      <c r="D152" s="28" t="s">
        <v>404</v>
      </c>
      <c r="E152" s="255">
        <v>92.9</v>
      </c>
      <c r="F152" s="29">
        <v>90</v>
      </c>
      <c r="I152" s="11" t="s">
        <v>21</v>
      </c>
      <c r="K152" s="21">
        <v>40544</v>
      </c>
      <c r="M152" s="307">
        <v>1</v>
      </c>
      <c r="N152" s="11">
        <v>1</v>
      </c>
      <c r="O152" s="99"/>
      <c r="P152" s="311">
        <f t="shared" si="20"/>
        <v>95.14</v>
      </c>
      <c r="Q152" s="16">
        <f t="shared" si="24"/>
        <v>95.1494</v>
      </c>
      <c r="R152" s="23">
        <f t="shared" si="25"/>
        <v>2.2399999999999949</v>
      </c>
      <c r="S152" s="18">
        <f t="shared" si="26"/>
        <v>2.4111948331539235E-2</v>
      </c>
      <c r="W152" s="2"/>
      <c r="X152" s="2"/>
    </row>
    <row r="153" spans="1:24" ht="51" x14ac:dyDescent="0.25">
      <c r="A153" s="27" t="s">
        <v>431</v>
      </c>
      <c r="B153" s="27" t="s">
        <v>18</v>
      </c>
      <c r="C153" s="24" t="s">
        <v>432</v>
      </c>
      <c r="D153" s="28" t="s">
        <v>433</v>
      </c>
      <c r="E153" s="257">
        <v>516.15</v>
      </c>
      <c r="F153" s="29">
        <v>500</v>
      </c>
      <c r="G153" s="13"/>
      <c r="H153" s="2" t="s">
        <v>96</v>
      </c>
      <c r="I153" s="11" t="s">
        <v>21</v>
      </c>
      <c r="K153" s="21">
        <v>40544</v>
      </c>
      <c r="M153" s="307">
        <v>6</v>
      </c>
      <c r="N153" s="11">
        <v>1</v>
      </c>
      <c r="O153" s="99"/>
      <c r="P153" s="311">
        <f t="shared" si="20"/>
        <v>528.64</v>
      </c>
      <c r="Q153" s="16">
        <f t="shared" si="24"/>
        <v>528.64800000000002</v>
      </c>
      <c r="R153" s="23">
        <f t="shared" si="25"/>
        <v>12.490000000000009</v>
      </c>
      <c r="S153" s="18">
        <f t="shared" si="26"/>
        <v>2.4198391940327444E-2</v>
      </c>
      <c r="T153" s="55"/>
      <c r="V153" s="4"/>
      <c r="W153" s="4"/>
      <c r="X153" s="4"/>
    </row>
    <row r="154" spans="1:24" ht="51" x14ac:dyDescent="0.25">
      <c r="A154" s="27" t="s">
        <v>421</v>
      </c>
      <c r="B154" s="27" t="s">
        <v>18</v>
      </c>
      <c r="C154" s="24" t="s">
        <v>422</v>
      </c>
      <c r="D154" s="28" t="s">
        <v>423</v>
      </c>
      <c r="E154" s="255">
        <v>103.23</v>
      </c>
      <c r="F154" s="29">
        <v>100</v>
      </c>
      <c r="G154" s="13"/>
      <c r="H154" s="2" t="s">
        <v>96</v>
      </c>
      <c r="I154" s="11" t="s">
        <v>21</v>
      </c>
      <c r="K154" s="21">
        <v>40544</v>
      </c>
      <c r="M154" s="307">
        <v>3</v>
      </c>
      <c r="N154" s="11">
        <v>1</v>
      </c>
      <c r="O154" s="99"/>
      <c r="P154" s="311">
        <f t="shared" si="20"/>
        <v>105.72</v>
      </c>
      <c r="Q154" s="16">
        <f t="shared" si="24"/>
        <v>105.7296</v>
      </c>
      <c r="R154" s="23">
        <f t="shared" si="25"/>
        <v>2.4899999999999949</v>
      </c>
      <c r="S154" s="18">
        <f t="shared" si="26"/>
        <v>2.4120895088636973E-2</v>
      </c>
      <c r="W154" s="2"/>
      <c r="X154" s="2"/>
    </row>
    <row r="155" spans="1:24" ht="51" x14ac:dyDescent="0.25">
      <c r="A155" s="27" t="s">
        <v>421</v>
      </c>
      <c r="B155" s="27" t="s">
        <v>18</v>
      </c>
      <c r="C155" s="24" t="s">
        <v>424</v>
      </c>
      <c r="D155" s="28" t="s">
        <v>423</v>
      </c>
      <c r="E155" s="255">
        <v>30.96</v>
      </c>
      <c r="F155" s="29">
        <v>30</v>
      </c>
      <c r="G155" s="29"/>
      <c r="I155" s="11" t="s">
        <v>21</v>
      </c>
      <c r="K155" s="21">
        <v>40544</v>
      </c>
      <c r="M155" s="307">
        <v>3</v>
      </c>
      <c r="N155" s="11">
        <v>1</v>
      </c>
      <c r="O155" s="99"/>
      <c r="P155" s="311">
        <f t="shared" si="20"/>
        <v>31.7</v>
      </c>
      <c r="Q155" s="16">
        <f t="shared" si="24"/>
        <v>31.709599999999998</v>
      </c>
      <c r="R155" s="23">
        <f t="shared" si="25"/>
        <v>0.73999999999999844</v>
      </c>
      <c r="S155" s="18">
        <f t="shared" si="26"/>
        <v>2.3901808785529666E-2</v>
      </c>
      <c r="W155" s="2"/>
      <c r="X155" s="2"/>
    </row>
    <row r="156" spans="1:24" ht="51" x14ac:dyDescent="0.25">
      <c r="A156" s="27" t="s">
        <v>412</v>
      </c>
      <c r="B156" s="27" t="s">
        <v>18</v>
      </c>
      <c r="C156" s="24" t="s">
        <v>413</v>
      </c>
      <c r="D156" s="28" t="s">
        <v>414</v>
      </c>
      <c r="E156" s="255">
        <v>258.07</v>
      </c>
      <c r="F156" s="29">
        <v>250</v>
      </c>
      <c r="G156" s="13"/>
      <c r="H156" s="2" t="s">
        <v>96</v>
      </c>
      <c r="I156" s="11" t="s">
        <v>21</v>
      </c>
      <c r="K156" s="21">
        <v>40544</v>
      </c>
      <c r="M156" s="307">
        <v>1</v>
      </c>
      <c r="N156" s="11">
        <v>1</v>
      </c>
      <c r="O156" s="99"/>
      <c r="P156" s="311">
        <f t="shared" si="20"/>
        <v>264.31</v>
      </c>
      <c r="Q156" s="16">
        <f t="shared" si="24"/>
        <v>264.31889999999999</v>
      </c>
      <c r="R156" s="23">
        <f t="shared" si="25"/>
        <v>6.2400000000000091</v>
      </c>
      <c r="S156" s="18">
        <f t="shared" si="26"/>
        <v>2.4179486185918586E-2</v>
      </c>
      <c r="W156" s="2"/>
      <c r="X156" s="2"/>
    </row>
    <row r="157" spans="1:24" ht="38.25" x14ac:dyDescent="0.25">
      <c r="A157" s="27" t="s">
        <v>412</v>
      </c>
      <c r="B157" s="27" t="s">
        <v>18</v>
      </c>
      <c r="C157" s="24" t="s">
        <v>415</v>
      </c>
      <c r="D157" s="28" t="s">
        <v>416</v>
      </c>
      <c r="E157" s="255">
        <v>36.130000000000003</v>
      </c>
      <c r="F157" s="29">
        <v>35</v>
      </c>
      <c r="G157" s="29"/>
      <c r="I157" s="11" t="s">
        <v>21</v>
      </c>
      <c r="K157" s="21">
        <v>40544</v>
      </c>
      <c r="M157" s="307">
        <v>1</v>
      </c>
      <c r="N157" s="11">
        <v>1</v>
      </c>
      <c r="O157" s="99"/>
      <c r="P157" s="311">
        <f t="shared" si="20"/>
        <v>37</v>
      </c>
      <c r="Q157" s="16">
        <f t="shared" si="24"/>
        <v>37.004800000000003</v>
      </c>
      <c r="R157" s="23">
        <f t="shared" si="25"/>
        <v>0.86999999999999744</v>
      </c>
      <c r="S157" s="18">
        <f t="shared" si="26"/>
        <v>2.4079712150567322E-2</v>
      </c>
      <c r="W157" s="2"/>
      <c r="X157" s="2"/>
    </row>
    <row r="158" spans="1:24" ht="51" x14ac:dyDescent="0.25">
      <c r="A158" s="27" t="s">
        <v>412</v>
      </c>
      <c r="B158" s="27" t="s">
        <v>18</v>
      </c>
      <c r="C158" s="24" t="s">
        <v>417</v>
      </c>
      <c r="D158" s="28" t="s">
        <v>418</v>
      </c>
      <c r="E158" s="255">
        <v>2064.6</v>
      </c>
      <c r="F158" s="29">
        <v>2000</v>
      </c>
      <c r="G158" s="13"/>
      <c r="H158" s="2" t="s">
        <v>96</v>
      </c>
      <c r="I158" s="11" t="s">
        <v>21</v>
      </c>
      <c r="K158" s="21">
        <v>40544</v>
      </c>
      <c r="M158" s="307">
        <v>1</v>
      </c>
      <c r="N158" s="11">
        <v>1</v>
      </c>
      <c r="O158" s="99"/>
      <c r="P158" s="311">
        <f t="shared" si="20"/>
        <v>2114.59</v>
      </c>
      <c r="Q158" s="16">
        <f t="shared" si="24"/>
        <v>2114.5922</v>
      </c>
      <c r="R158" s="23">
        <f t="shared" si="25"/>
        <v>49.990000000000236</v>
      </c>
      <c r="S158" s="18">
        <f t="shared" si="26"/>
        <v>2.421292260001949E-2</v>
      </c>
      <c r="W158" s="2"/>
      <c r="X158" s="2"/>
    </row>
    <row r="159" spans="1:24" ht="51" x14ac:dyDescent="0.25">
      <c r="A159" s="27" t="s">
        <v>412</v>
      </c>
      <c r="B159" s="27" t="s">
        <v>18</v>
      </c>
      <c r="C159" s="24" t="s">
        <v>419</v>
      </c>
      <c r="D159" s="28" t="s">
        <v>420</v>
      </c>
      <c r="E159" s="255">
        <v>516.15</v>
      </c>
      <c r="F159" s="29">
        <v>500</v>
      </c>
      <c r="G159" s="13"/>
      <c r="H159" s="2" t="s">
        <v>96</v>
      </c>
      <c r="I159" s="11" t="s">
        <v>21</v>
      </c>
      <c r="K159" s="21">
        <v>40544</v>
      </c>
      <c r="M159" s="307">
        <v>1</v>
      </c>
      <c r="N159" s="11">
        <v>1</v>
      </c>
      <c r="O159" s="99"/>
      <c r="P159" s="311">
        <f t="shared" si="20"/>
        <v>528.64</v>
      </c>
      <c r="Q159" s="16">
        <f t="shared" si="24"/>
        <v>528.64800000000002</v>
      </c>
      <c r="R159" s="23">
        <f t="shared" si="25"/>
        <v>12.490000000000009</v>
      </c>
      <c r="S159" s="18">
        <f t="shared" si="26"/>
        <v>2.4198391940327444E-2</v>
      </c>
      <c r="W159" s="2"/>
      <c r="X159" s="2"/>
    </row>
    <row r="160" spans="1:24" ht="38.25" x14ac:dyDescent="0.25">
      <c r="A160" s="27" t="s">
        <v>412</v>
      </c>
      <c r="B160" s="27" t="s">
        <v>18</v>
      </c>
      <c r="C160" s="24" t="s">
        <v>425</v>
      </c>
      <c r="D160" s="28" t="s">
        <v>426</v>
      </c>
      <c r="E160" s="255">
        <v>1032.3</v>
      </c>
      <c r="F160" s="29">
        <v>1000</v>
      </c>
      <c r="G160" s="13"/>
      <c r="I160" s="11" t="s">
        <v>21</v>
      </c>
      <c r="K160" s="21">
        <v>40544</v>
      </c>
      <c r="M160" s="307">
        <v>1</v>
      </c>
      <c r="N160" s="11">
        <v>1</v>
      </c>
      <c r="O160" s="99"/>
      <c r="P160" s="311">
        <f t="shared" si="20"/>
        <v>1057.29</v>
      </c>
      <c r="Q160" s="16">
        <f t="shared" si="24"/>
        <v>1057.2961</v>
      </c>
      <c r="R160" s="23">
        <f t="shared" si="25"/>
        <v>24.990000000000009</v>
      </c>
      <c r="S160" s="18">
        <f t="shared" si="26"/>
        <v>2.4208079046788733E-2</v>
      </c>
      <c r="W160" s="2"/>
      <c r="X160" s="2"/>
    </row>
    <row r="161" spans="1:24" ht="51" x14ac:dyDescent="0.25">
      <c r="A161" s="27" t="s">
        <v>412</v>
      </c>
      <c r="B161" s="27" t="s">
        <v>18</v>
      </c>
      <c r="C161" s="24" t="s">
        <v>427</v>
      </c>
      <c r="D161" s="28" t="s">
        <v>428</v>
      </c>
      <c r="E161" s="255">
        <v>2064.6</v>
      </c>
      <c r="F161" s="29">
        <v>2000</v>
      </c>
      <c r="G161" s="13"/>
      <c r="H161" s="2" t="s">
        <v>96</v>
      </c>
      <c r="I161" s="11" t="s">
        <v>21</v>
      </c>
      <c r="K161" s="21">
        <v>40544</v>
      </c>
      <c r="M161" s="307">
        <v>1</v>
      </c>
      <c r="N161" s="11">
        <v>1</v>
      </c>
      <c r="O161" s="99"/>
      <c r="P161" s="311">
        <f t="shared" si="20"/>
        <v>2114.59</v>
      </c>
      <c r="Q161" s="16">
        <f t="shared" si="24"/>
        <v>2114.5922</v>
      </c>
      <c r="R161" s="23">
        <f t="shared" si="25"/>
        <v>49.990000000000236</v>
      </c>
      <c r="S161" s="18">
        <f t="shared" si="26"/>
        <v>2.421292260001949E-2</v>
      </c>
      <c r="W161" s="2"/>
      <c r="X161" s="2"/>
    </row>
    <row r="162" spans="1:24" ht="51" x14ac:dyDescent="0.25">
      <c r="A162" s="27" t="s">
        <v>412</v>
      </c>
      <c r="B162" s="27" t="s">
        <v>18</v>
      </c>
      <c r="C162" s="24" t="s">
        <v>429</v>
      </c>
      <c r="D162" s="28" t="s">
        <v>430</v>
      </c>
      <c r="E162" s="255">
        <v>1032.3</v>
      </c>
      <c r="F162" s="29">
        <v>1000</v>
      </c>
      <c r="G162" s="13"/>
      <c r="H162" s="2" t="s">
        <v>96</v>
      </c>
      <c r="I162" s="11" t="s">
        <v>21</v>
      </c>
      <c r="K162" s="21">
        <v>40544</v>
      </c>
      <c r="M162" s="307">
        <v>1</v>
      </c>
      <c r="N162" s="11">
        <v>1</v>
      </c>
      <c r="O162" s="99"/>
      <c r="P162" s="311">
        <f t="shared" si="20"/>
        <v>1057.29</v>
      </c>
      <c r="Q162" s="16">
        <f t="shared" si="24"/>
        <v>1057.2961</v>
      </c>
      <c r="R162" s="23">
        <f t="shared" si="25"/>
        <v>24.990000000000009</v>
      </c>
      <c r="S162" s="18">
        <f t="shared" si="26"/>
        <v>2.4208079046788733E-2</v>
      </c>
      <c r="W162" s="2"/>
      <c r="X162" s="2"/>
    </row>
    <row r="163" spans="1:24" ht="51" x14ac:dyDescent="0.25">
      <c r="A163" s="2" t="s">
        <v>434</v>
      </c>
      <c r="B163" s="2" t="s">
        <v>18</v>
      </c>
      <c r="C163" s="2" t="s">
        <v>435</v>
      </c>
      <c r="D163" s="20" t="s">
        <v>436</v>
      </c>
      <c r="E163" s="255">
        <v>139.36000000000001</v>
      </c>
      <c r="F163" s="10">
        <v>135</v>
      </c>
      <c r="H163" s="2" t="s">
        <v>96</v>
      </c>
      <c r="I163" s="11" t="s">
        <v>21</v>
      </c>
      <c r="K163" s="21">
        <v>40544</v>
      </c>
      <c r="M163" s="307">
        <v>1</v>
      </c>
      <c r="N163" s="11">
        <v>1</v>
      </c>
      <c r="O163" s="99"/>
      <c r="P163" s="311">
        <f t="shared" si="20"/>
        <v>142.72999999999999</v>
      </c>
      <c r="Q163" s="16">
        <f t="shared" si="24"/>
        <v>142.73439999999999</v>
      </c>
      <c r="R163" s="23">
        <f t="shared" si="25"/>
        <v>3.3699999999999761</v>
      </c>
      <c r="S163" s="18">
        <f t="shared" si="26"/>
        <v>2.4181974741676059E-2</v>
      </c>
      <c r="W163" s="2"/>
      <c r="X163" s="2"/>
    </row>
    <row r="164" spans="1:24" ht="51" x14ac:dyDescent="0.25">
      <c r="A164" s="27" t="s">
        <v>437</v>
      </c>
      <c r="B164" s="27" t="s">
        <v>18</v>
      </c>
      <c r="C164" s="24" t="s">
        <v>438</v>
      </c>
      <c r="D164" s="28" t="s">
        <v>439</v>
      </c>
      <c r="E164" s="255">
        <v>516.15</v>
      </c>
      <c r="F164" s="29">
        <v>500</v>
      </c>
      <c r="H164" s="2" t="s">
        <v>96</v>
      </c>
      <c r="I164" s="11" t="s">
        <v>21</v>
      </c>
      <c r="K164" s="21">
        <v>40544</v>
      </c>
      <c r="M164" s="307">
        <v>1</v>
      </c>
      <c r="N164" s="11">
        <v>1</v>
      </c>
      <c r="O164" s="99"/>
      <c r="P164" s="311">
        <f t="shared" si="20"/>
        <v>528.64</v>
      </c>
      <c r="Q164" s="16">
        <f t="shared" si="24"/>
        <v>528.64800000000002</v>
      </c>
      <c r="R164" s="23">
        <f t="shared" si="25"/>
        <v>12.490000000000009</v>
      </c>
      <c r="S164" s="18">
        <f t="shared" si="26"/>
        <v>2.4198391940327444E-2</v>
      </c>
      <c r="W164" s="2"/>
      <c r="X164" s="2"/>
    </row>
    <row r="165" spans="1:24" ht="51" x14ac:dyDescent="0.25">
      <c r="A165" s="27" t="s">
        <v>437</v>
      </c>
      <c r="B165" s="27" t="s">
        <v>18</v>
      </c>
      <c r="C165" s="24" t="s">
        <v>440</v>
      </c>
      <c r="D165" s="28" t="s">
        <v>439</v>
      </c>
      <c r="E165" s="255">
        <v>206.46</v>
      </c>
      <c r="F165" s="29">
        <v>200</v>
      </c>
      <c r="H165" s="2" t="s">
        <v>96</v>
      </c>
      <c r="I165" s="11" t="s">
        <v>21</v>
      </c>
      <c r="K165" s="21">
        <v>40544</v>
      </c>
      <c r="M165" s="307">
        <v>1</v>
      </c>
      <c r="N165" s="11">
        <v>1</v>
      </c>
      <c r="O165" s="99"/>
      <c r="P165" s="311">
        <f t="shared" si="20"/>
        <v>211.45</v>
      </c>
      <c r="Q165" s="16">
        <f t="shared" si="24"/>
        <v>211.45920000000001</v>
      </c>
      <c r="R165" s="23">
        <f t="shared" si="25"/>
        <v>4.9899999999999807</v>
      </c>
      <c r="S165" s="18">
        <f t="shared" si="26"/>
        <v>2.4169330620943428E-2</v>
      </c>
      <c r="W165" s="2"/>
      <c r="X165" s="2"/>
    </row>
    <row r="166" spans="1:24" ht="51" x14ac:dyDescent="0.25">
      <c r="A166" s="27" t="s">
        <v>437</v>
      </c>
      <c r="B166" s="27" t="s">
        <v>18</v>
      </c>
      <c r="C166" s="24" t="s">
        <v>441</v>
      </c>
      <c r="D166" s="28" t="s">
        <v>439</v>
      </c>
      <c r="E166" s="255">
        <v>154.84</v>
      </c>
      <c r="F166" s="29">
        <v>150</v>
      </c>
      <c r="H166" s="2" t="s">
        <v>96</v>
      </c>
      <c r="I166" s="11" t="s">
        <v>21</v>
      </c>
      <c r="K166" s="21">
        <v>40544</v>
      </c>
      <c r="M166" s="307">
        <v>1</v>
      </c>
      <c r="N166" s="11">
        <v>1</v>
      </c>
      <c r="O166" s="99"/>
      <c r="P166" s="311">
        <f>(P164-P165)/2</f>
        <v>158.595</v>
      </c>
      <c r="Q166" s="16">
        <f t="shared" si="24"/>
        <v>158.58920000000001</v>
      </c>
      <c r="R166" s="23">
        <f t="shared" si="25"/>
        <v>3.7549999999999955</v>
      </c>
      <c r="S166" s="18">
        <f t="shared" si="26"/>
        <v>2.4250839576336836E-2</v>
      </c>
      <c r="W166" s="2"/>
      <c r="X166" s="2"/>
    </row>
    <row r="167" spans="1:24" ht="51" x14ac:dyDescent="0.25">
      <c r="A167" s="27" t="s">
        <v>437</v>
      </c>
      <c r="B167" s="27" t="s">
        <v>18</v>
      </c>
      <c r="C167" s="24" t="s">
        <v>442</v>
      </c>
      <c r="D167" s="28" t="s">
        <v>439</v>
      </c>
      <c r="E167" s="255">
        <v>154.84</v>
      </c>
      <c r="F167" s="29">
        <v>150</v>
      </c>
      <c r="H167" s="2" t="s">
        <v>96</v>
      </c>
      <c r="I167" s="11" t="s">
        <v>21</v>
      </c>
      <c r="K167" s="21">
        <v>40544</v>
      </c>
      <c r="M167" s="307">
        <v>1</v>
      </c>
      <c r="N167" s="11">
        <v>1</v>
      </c>
      <c r="O167" s="99"/>
      <c r="P167" s="311">
        <f>P164-(P165+P166)-0.01</f>
        <v>158.58500000000004</v>
      </c>
      <c r="Q167" s="16">
        <f t="shared" si="24"/>
        <v>158.58920000000001</v>
      </c>
      <c r="R167" s="23">
        <f t="shared" si="25"/>
        <v>3.745000000000033</v>
      </c>
      <c r="S167" s="18">
        <f t="shared" si="26"/>
        <v>2.4186256781193703E-2</v>
      </c>
      <c r="W167" s="2"/>
      <c r="X167" s="2"/>
    </row>
    <row r="168" spans="1:24" ht="51" x14ac:dyDescent="0.25">
      <c r="A168" s="27" t="s">
        <v>437</v>
      </c>
      <c r="B168" s="27" t="s">
        <v>18</v>
      </c>
      <c r="C168" s="24" t="s">
        <v>443</v>
      </c>
      <c r="D168" s="28" t="s">
        <v>439</v>
      </c>
      <c r="E168" s="255" t="s">
        <v>162</v>
      </c>
      <c r="F168" s="29" t="s">
        <v>162</v>
      </c>
      <c r="H168" s="2" t="s">
        <v>96</v>
      </c>
      <c r="I168" s="11" t="s">
        <v>21</v>
      </c>
      <c r="K168" s="21">
        <v>40544</v>
      </c>
      <c r="M168" s="307">
        <v>1</v>
      </c>
      <c r="N168" s="11">
        <v>1</v>
      </c>
      <c r="O168" s="99"/>
      <c r="P168" s="311" t="str">
        <f>E168</f>
        <v>No charge</v>
      </c>
      <c r="Q168" s="16" t="e">
        <f t="shared" si="24"/>
        <v>#VALUE!</v>
      </c>
      <c r="R168" s="29" t="e">
        <f t="shared" si="25"/>
        <v>#VALUE!</v>
      </c>
      <c r="S168" s="29" t="e">
        <f t="shared" si="26"/>
        <v>#VALUE!</v>
      </c>
      <c r="W168" s="2"/>
      <c r="X168" s="2"/>
    </row>
    <row r="169" spans="1:24" ht="38.25" x14ac:dyDescent="0.25">
      <c r="A169" s="27" t="s">
        <v>437</v>
      </c>
      <c r="B169" s="27" t="s">
        <v>18</v>
      </c>
      <c r="C169" s="24" t="s">
        <v>444</v>
      </c>
      <c r="D169" s="28" t="s">
        <v>439</v>
      </c>
      <c r="E169" s="255">
        <v>51.61</v>
      </c>
      <c r="F169" s="29">
        <v>50</v>
      </c>
      <c r="H169" s="2" t="s">
        <v>445</v>
      </c>
      <c r="I169" s="11" t="s">
        <v>21</v>
      </c>
      <c r="K169" s="21">
        <v>40544</v>
      </c>
      <c r="M169" s="307">
        <v>1</v>
      </c>
      <c r="N169" s="11">
        <v>1</v>
      </c>
      <c r="O169" s="99"/>
      <c r="P169" s="311">
        <f t="shared" ref="P169:P181" si="27">IF(N169=1,INT(E169*$T$1*100)/100,E169)</f>
        <v>52.85</v>
      </c>
      <c r="Q169" s="16">
        <f t="shared" si="24"/>
        <v>52.8596</v>
      </c>
      <c r="R169" s="23">
        <f t="shared" si="25"/>
        <v>1.240000000000002</v>
      </c>
      <c r="S169" s="18">
        <f t="shared" si="26"/>
        <v>2.4026351482270916E-2</v>
      </c>
      <c r="W169" s="2"/>
      <c r="X169" s="2"/>
    </row>
    <row r="170" spans="1:24" ht="63.75" x14ac:dyDescent="0.25">
      <c r="A170" s="27" t="s">
        <v>446</v>
      </c>
      <c r="B170" s="27" t="s">
        <v>18</v>
      </c>
      <c r="C170" s="24" t="s">
        <v>447</v>
      </c>
      <c r="D170" s="28" t="s">
        <v>448</v>
      </c>
      <c r="E170" s="255">
        <v>105</v>
      </c>
      <c r="F170" s="10">
        <v>105</v>
      </c>
      <c r="H170" s="24" t="s">
        <v>449</v>
      </c>
      <c r="I170" s="11" t="s">
        <v>21</v>
      </c>
      <c r="K170" s="21">
        <v>40544</v>
      </c>
      <c r="M170" s="12">
        <v>1</v>
      </c>
      <c r="N170" s="13">
        <v>6</v>
      </c>
      <c r="O170" s="22"/>
      <c r="P170" s="311">
        <f t="shared" si="27"/>
        <v>105</v>
      </c>
      <c r="Q170" s="16">
        <f t="shared" si="24"/>
        <v>105</v>
      </c>
      <c r="R170" s="23">
        <f t="shared" si="25"/>
        <v>0</v>
      </c>
      <c r="S170" s="18">
        <f t="shared" si="26"/>
        <v>0</v>
      </c>
      <c r="W170" s="2"/>
      <c r="X170" s="2"/>
    </row>
    <row r="171" spans="1:24" ht="76.5" x14ac:dyDescent="0.25">
      <c r="A171" s="27" t="s">
        <v>450</v>
      </c>
      <c r="B171" s="27" t="s">
        <v>18</v>
      </c>
      <c r="C171" s="24" t="s">
        <v>451</v>
      </c>
      <c r="D171" s="28" t="s">
        <v>452</v>
      </c>
      <c r="E171" s="255">
        <v>1548.45</v>
      </c>
      <c r="F171" s="29">
        <v>1500</v>
      </c>
      <c r="G171" s="13"/>
      <c r="H171" s="56" t="s">
        <v>453</v>
      </c>
      <c r="I171" s="11" t="s">
        <v>21</v>
      </c>
      <c r="K171" s="21">
        <v>40544</v>
      </c>
      <c r="M171" s="307">
        <v>1</v>
      </c>
      <c r="N171" s="11">
        <v>1</v>
      </c>
      <c r="O171" s="99"/>
      <c r="P171" s="311">
        <f t="shared" si="27"/>
        <v>1585.94</v>
      </c>
      <c r="Q171" s="16">
        <f t="shared" si="24"/>
        <v>1585.9440999999999</v>
      </c>
      <c r="R171" s="23">
        <f t="shared" si="25"/>
        <v>37.490000000000009</v>
      </c>
      <c r="S171" s="18">
        <f t="shared" si="26"/>
        <v>2.4211308082275829E-2</v>
      </c>
      <c r="W171" s="2"/>
      <c r="X171" s="2"/>
    </row>
    <row r="172" spans="1:24" ht="76.5" x14ac:dyDescent="0.25">
      <c r="A172" s="27" t="s">
        <v>450</v>
      </c>
      <c r="B172" s="27" t="s">
        <v>18</v>
      </c>
      <c r="C172" s="24" t="s">
        <v>454</v>
      </c>
      <c r="D172" s="28" t="s">
        <v>452</v>
      </c>
      <c r="E172" s="255">
        <v>774.22</v>
      </c>
      <c r="F172" s="29">
        <v>750</v>
      </c>
      <c r="G172" s="29"/>
      <c r="H172" s="56" t="s">
        <v>453</v>
      </c>
      <c r="I172" s="11" t="s">
        <v>21</v>
      </c>
      <c r="K172" s="21">
        <v>40544</v>
      </c>
      <c r="M172" s="307">
        <v>1</v>
      </c>
      <c r="N172" s="11">
        <v>1</v>
      </c>
      <c r="O172" s="99"/>
      <c r="P172" s="311">
        <f t="shared" si="27"/>
        <v>792.96</v>
      </c>
      <c r="Q172" s="16">
        <f t="shared" si="24"/>
        <v>792.96690000000001</v>
      </c>
      <c r="R172" s="23">
        <f t="shared" si="25"/>
        <v>18.740000000000009</v>
      </c>
      <c r="S172" s="18">
        <f t="shared" si="26"/>
        <v>2.4205006328950437E-2</v>
      </c>
      <c r="W172" s="2"/>
      <c r="X172" s="2"/>
    </row>
    <row r="173" spans="1:24" ht="38.25" x14ac:dyDescent="0.25">
      <c r="A173" s="27" t="s">
        <v>450</v>
      </c>
      <c r="B173" s="27" t="s">
        <v>18</v>
      </c>
      <c r="C173" s="24" t="s">
        <v>455</v>
      </c>
      <c r="D173" s="28" t="s">
        <v>456</v>
      </c>
      <c r="E173" s="255">
        <v>10.32</v>
      </c>
      <c r="F173" s="29">
        <v>10</v>
      </c>
      <c r="G173" s="29"/>
      <c r="I173" s="11" t="s">
        <v>21</v>
      </c>
      <c r="K173" s="21">
        <v>40544</v>
      </c>
      <c r="M173" s="307">
        <v>1</v>
      </c>
      <c r="N173" s="11">
        <v>1</v>
      </c>
      <c r="O173" s="99"/>
      <c r="P173" s="311">
        <f t="shared" si="27"/>
        <v>10.56</v>
      </c>
      <c r="Q173" s="16">
        <f t="shared" si="24"/>
        <v>10.569800000000001</v>
      </c>
      <c r="R173" s="23">
        <f t="shared" si="25"/>
        <v>0.24000000000000021</v>
      </c>
      <c r="S173" s="18">
        <f t="shared" si="26"/>
        <v>2.3255813953488393E-2</v>
      </c>
      <c r="W173" s="2"/>
      <c r="X173" s="2"/>
    </row>
    <row r="174" spans="1:24" ht="76.5" x14ac:dyDescent="0.25">
      <c r="A174" s="27" t="s">
        <v>450</v>
      </c>
      <c r="B174" s="27" t="s">
        <v>18</v>
      </c>
      <c r="C174" s="57" t="s">
        <v>457</v>
      </c>
      <c r="D174" s="28" t="s">
        <v>458</v>
      </c>
      <c r="E174" s="255">
        <v>154.84</v>
      </c>
      <c r="F174" s="29">
        <v>150</v>
      </c>
      <c r="G174" s="29"/>
      <c r="I174" s="11" t="s">
        <v>21</v>
      </c>
      <c r="K174" s="21">
        <v>40544</v>
      </c>
      <c r="M174" s="307">
        <v>1</v>
      </c>
      <c r="N174" s="11">
        <v>1</v>
      </c>
      <c r="O174" s="99"/>
      <c r="P174" s="311">
        <f t="shared" si="27"/>
        <v>158.58000000000001</v>
      </c>
      <c r="Q174" s="16">
        <f t="shared" si="24"/>
        <v>158.58920000000001</v>
      </c>
      <c r="R174" s="23">
        <f t="shared" si="25"/>
        <v>3.7400000000000091</v>
      </c>
      <c r="S174" s="18">
        <f t="shared" si="26"/>
        <v>2.4153965383621863E-2</v>
      </c>
      <c r="W174" s="2"/>
      <c r="X174" s="2"/>
    </row>
    <row r="175" spans="1:24" ht="38.25" x14ac:dyDescent="0.25">
      <c r="A175" s="27" t="s">
        <v>450</v>
      </c>
      <c r="B175" s="27" t="s">
        <v>18</v>
      </c>
      <c r="C175" s="24" t="s">
        <v>459</v>
      </c>
      <c r="D175" s="28" t="s">
        <v>460</v>
      </c>
      <c r="E175" s="255">
        <v>77.42</v>
      </c>
      <c r="F175" s="29">
        <v>75</v>
      </c>
      <c r="G175" s="29"/>
      <c r="I175" s="11" t="s">
        <v>21</v>
      </c>
      <c r="K175" s="21">
        <v>40544</v>
      </c>
      <c r="M175" s="307">
        <v>1</v>
      </c>
      <c r="N175" s="11">
        <v>1</v>
      </c>
      <c r="O175" s="99"/>
      <c r="P175" s="311">
        <f t="shared" si="27"/>
        <v>79.290000000000006</v>
      </c>
      <c r="Q175" s="16">
        <f t="shared" si="24"/>
        <v>79.294600000000003</v>
      </c>
      <c r="R175" s="23">
        <f t="shared" si="25"/>
        <v>1.8700000000000045</v>
      </c>
      <c r="S175" s="18">
        <f t="shared" si="26"/>
        <v>2.4153965383621863E-2</v>
      </c>
      <c r="W175" s="2"/>
      <c r="X175" s="2"/>
    </row>
    <row r="176" spans="1:24" ht="51" x14ac:dyDescent="0.25">
      <c r="A176" s="27" t="s">
        <v>450</v>
      </c>
      <c r="B176" s="27" t="s">
        <v>18</v>
      </c>
      <c r="C176" s="24" t="s">
        <v>461</v>
      </c>
      <c r="D176" s="28" t="s">
        <v>462</v>
      </c>
      <c r="E176" s="255">
        <v>412.92</v>
      </c>
      <c r="F176" s="29">
        <v>400</v>
      </c>
      <c r="G176" s="13"/>
      <c r="H176" s="2" t="s">
        <v>96</v>
      </c>
      <c r="I176" s="11" t="s">
        <v>21</v>
      </c>
      <c r="K176" s="21">
        <v>40544</v>
      </c>
      <c r="M176" s="307">
        <v>1</v>
      </c>
      <c r="N176" s="11">
        <v>1</v>
      </c>
      <c r="O176" s="99"/>
      <c r="P176" s="311">
        <f t="shared" si="27"/>
        <v>422.91</v>
      </c>
      <c r="Q176" s="16">
        <f t="shared" si="24"/>
        <v>422.91840000000002</v>
      </c>
      <c r="R176" s="23">
        <f t="shared" si="25"/>
        <v>9.9900000000000091</v>
      </c>
      <c r="S176" s="18">
        <f t="shared" si="26"/>
        <v>2.4193548387096794E-2</v>
      </c>
      <c r="W176" s="2"/>
      <c r="X176" s="2"/>
    </row>
    <row r="177" spans="1:24" ht="51" x14ac:dyDescent="0.25">
      <c r="A177" s="27" t="s">
        <v>450</v>
      </c>
      <c r="B177" s="27" t="s">
        <v>18</v>
      </c>
      <c r="C177" s="24" t="s">
        <v>463</v>
      </c>
      <c r="D177" s="28" t="s">
        <v>464</v>
      </c>
      <c r="E177" s="255">
        <v>206.46</v>
      </c>
      <c r="F177" s="29">
        <v>200</v>
      </c>
      <c r="G177" s="13"/>
      <c r="H177" s="2" t="s">
        <v>96</v>
      </c>
      <c r="I177" s="11" t="s">
        <v>21</v>
      </c>
      <c r="K177" s="21">
        <v>40544</v>
      </c>
      <c r="M177" s="307">
        <v>1</v>
      </c>
      <c r="N177" s="11">
        <v>1</v>
      </c>
      <c r="O177" s="99"/>
      <c r="P177" s="311">
        <f t="shared" si="27"/>
        <v>211.45</v>
      </c>
      <c r="Q177" s="16">
        <f t="shared" si="24"/>
        <v>211.45920000000001</v>
      </c>
      <c r="R177" s="23">
        <f t="shared" si="25"/>
        <v>4.9899999999999807</v>
      </c>
      <c r="S177" s="18">
        <f t="shared" si="26"/>
        <v>2.4169330620943428E-2</v>
      </c>
      <c r="W177" s="2"/>
      <c r="X177" s="2"/>
    </row>
    <row r="178" spans="1:24" ht="140.25" x14ac:dyDescent="0.25">
      <c r="A178" s="27" t="s">
        <v>465</v>
      </c>
      <c r="B178" s="27" t="s">
        <v>18</v>
      </c>
      <c r="C178" s="24" t="s">
        <v>466</v>
      </c>
      <c r="D178" s="28" t="s">
        <v>467</v>
      </c>
      <c r="E178" s="255">
        <v>309.69</v>
      </c>
      <c r="F178" s="29">
        <v>300</v>
      </c>
      <c r="G178" s="29"/>
      <c r="H178" s="2" t="s">
        <v>468</v>
      </c>
      <c r="I178" s="11" t="s">
        <v>21</v>
      </c>
      <c r="K178" s="11"/>
      <c r="M178" s="307">
        <v>1</v>
      </c>
      <c r="N178" s="11">
        <v>1</v>
      </c>
      <c r="O178" s="99"/>
      <c r="P178" s="311">
        <f t="shared" si="27"/>
        <v>317.18</v>
      </c>
      <c r="Q178" s="16">
        <f t="shared" si="24"/>
        <v>317.18880000000001</v>
      </c>
      <c r="R178" s="23">
        <f t="shared" si="25"/>
        <v>7.4900000000000091</v>
      </c>
      <c r="S178" s="18">
        <f t="shared" si="26"/>
        <v>2.4185475798379055E-2</v>
      </c>
      <c r="W178" s="2"/>
      <c r="X178" s="2"/>
    </row>
    <row r="179" spans="1:24" ht="25.5" x14ac:dyDescent="0.25">
      <c r="A179" s="24" t="s">
        <v>469</v>
      </c>
      <c r="B179" s="2" t="s">
        <v>470</v>
      </c>
      <c r="C179" s="24" t="s">
        <v>471</v>
      </c>
      <c r="D179" s="28" t="s">
        <v>472</v>
      </c>
      <c r="E179" s="255">
        <v>1100</v>
      </c>
      <c r="F179" s="29">
        <v>1100</v>
      </c>
      <c r="G179" s="29"/>
      <c r="I179" s="11" t="s">
        <v>22</v>
      </c>
      <c r="K179" s="21">
        <v>40544</v>
      </c>
      <c r="M179" s="12">
        <v>6</v>
      </c>
      <c r="N179" s="13">
        <v>6</v>
      </c>
      <c r="O179" s="22"/>
      <c r="P179" s="311">
        <f t="shared" si="27"/>
        <v>1100</v>
      </c>
      <c r="Q179" s="16">
        <f t="shared" si="24"/>
        <v>1100</v>
      </c>
      <c r="R179" s="23">
        <f t="shared" si="25"/>
        <v>0</v>
      </c>
      <c r="S179" s="18">
        <f t="shared" si="26"/>
        <v>0</v>
      </c>
      <c r="W179" s="2"/>
      <c r="X179" s="2"/>
    </row>
    <row r="180" spans="1:24" ht="25.5" x14ac:dyDescent="0.25">
      <c r="A180" s="24" t="s">
        <v>469</v>
      </c>
      <c r="B180" s="2" t="s">
        <v>470</v>
      </c>
      <c r="C180" s="24" t="s">
        <v>473</v>
      </c>
      <c r="D180" s="28" t="s">
        <v>474</v>
      </c>
      <c r="E180" s="255">
        <v>400</v>
      </c>
      <c r="F180" s="29">
        <v>400</v>
      </c>
      <c r="G180" s="29"/>
      <c r="I180" s="11" t="s">
        <v>22</v>
      </c>
      <c r="K180" s="21">
        <v>40544</v>
      </c>
      <c r="M180" s="12">
        <v>6</v>
      </c>
      <c r="N180" s="13">
        <v>6</v>
      </c>
      <c r="O180" s="22"/>
      <c r="P180" s="311">
        <f t="shared" si="27"/>
        <v>400</v>
      </c>
      <c r="Q180" s="16">
        <f t="shared" si="24"/>
        <v>400</v>
      </c>
      <c r="R180" s="23">
        <f t="shared" si="25"/>
        <v>0</v>
      </c>
      <c r="S180" s="18">
        <f t="shared" si="26"/>
        <v>0</v>
      </c>
      <c r="W180" s="2"/>
      <c r="X180" s="2"/>
    </row>
    <row r="181" spans="1:24" ht="38.25" x14ac:dyDescent="0.25">
      <c r="A181" s="24" t="s">
        <v>469</v>
      </c>
      <c r="B181" s="2" t="s">
        <v>470</v>
      </c>
      <c r="C181" s="24" t="s">
        <v>475</v>
      </c>
      <c r="D181" s="28" t="s">
        <v>476</v>
      </c>
      <c r="E181" s="255">
        <v>650</v>
      </c>
      <c r="F181" s="29">
        <v>650</v>
      </c>
      <c r="G181" s="29"/>
      <c r="I181" s="11" t="s">
        <v>22</v>
      </c>
      <c r="K181" s="21">
        <v>40544</v>
      </c>
      <c r="M181" s="12">
        <v>6</v>
      </c>
      <c r="N181" s="13">
        <v>6</v>
      </c>
      <c r="O181" s="22"/>
      <c r="P181" s="311">
        <f t="shared" si="27"/>
        <v>650</v>
      </c>
      <c r="Q181" s="16">
        <f t="shared" si="24"/>
        <v>650</v>
      </c>
      <c r="R181" s="23">
        <f t="shared" si="25"/>
        <v>0</v>
      </c>
      <c r="S181" s="18">
        <f t="shared" si="26"/>
        <v>0</v>
      </c>
      <c r="W181" s="2"/>
      <c r="X181" s="2"/>
    </row>
    <row r="182" spans="1:24" ht="51" x14ac:dyDescent="0.25">
      <c r="A182" s="24" t="s">
        <v>469</v>
      </c>
      <c r="B182" s="2" t="s">
        <v>470</v>
      </c>
      <c r="C182" s="24" t="s">
        <v>477</v>
      </c>
      <c r="D182" s="28" t="s">
        <v>478</v>
      </c>
      <c r="E182" s="255" t="s">
        <v>76</v>
      </c>
      <c r="F182" s="31" t="s">
        <v>76</v>
      </c>
      <c r="G182" s="29"/>
      <c r="I182" s="11" t="s">
        <v>22</v>
      </c>
      <c r="K182" s="11" t="s">
        <v>28</v>
      </c>
      <c r="M182" s="12">
        <v>6</v>
      </c>
      <c r="N182" s="13">
        <v>6</v>
      </c>
      <c r="O182" s="22"/>
      <c r="P182" s="312" t="s">
        <v>76</v>
      </c>
      <c r="Q182" s="16" t="str">
        <f t="shared" ref="Q182:Q213" si="28">IF(N182=1,INT(E182*$T$1*10000)/10000,E182)</f>
        <v>Actual cost</v>
      </c>
      <c r="R182" s="29"/>
      <c r="S182" s="29"/>
      <c r="W182" s="2"/>
      <c r="X182" s="2"/>
    </row>
    <row r="183" spans="1:24" ht="38.25" x14ac:dyDescent="0.25">
      <c r="A183" s="24" t="s">
        <v>469</v>
      </c>
      <c r="B183" s="2" t="s">
        <v>470</v>
      </c>
      <c r="C183" s="24" t="s">
        <v>479</v>
      </c>
      <c r="D183" s="28" t="s">
        <v>476</v>
      </c>
      <c r="E183" s="255">
        <v>300</v>
      </c>
      <c r="F183" s="29">
        <v>300</v>
      </c>
      <c r="G183" s="29"/>
      <c r="I183" s="11" t="s">
        <v>22</v>
      </c>
      <c r="K183" s="21">
        <v>40544</v>
      </c>
      <c r="M183" s="12">
        <v>6</v>
      </c>
      <c r="N183" s="13">
        <v>6</v>
      </c>
      <c r="O183" s="22"/>
      <c r="P183" s="311">
        <f>IF(N183=1,INT(E183*$T$1*100)/100,E183)</f>
        <v>300</v>
      </c>
      <c r="Q183" s="16">
        <f t="shared" si="28"/>
        <v>300</v>
      </c>
      <c r="R183" s="23">
        <f>P183-E183</f>
        <v>0</v>
      </c>
      <c r="S183" s="18">
        <f>IF(E183&lt;&gt;0,R183/E183,0)</f>
        <v>0</v>
      </c>
      <c r="W183" s="2"/>
      <c r="X183" s="2"/>
    </row>
    <row r="184" spans="1:24" ht="25.5" x14ac:dyDescent="0.25">
      <c r="A184" s="27" t="s">
        <v>480</v>
      </c>
      <c r="B184" s="27" t="s">
        <v>481</v>
      </c>
      <c r="C184" s="27" t="s">
        <v>482</v>
      </c>
      <c r="D184" s="30" t="s">
        <v>483</v>
      </c>
      <c r="E184" s="255">
        <v>438.72</v>
      </c>
      <c r="F184" s="31">
        <v>425</v>
      </c>
      <c r="G184" s="31"/>
      <c r="H184" s="2" t="s">
        <v>484</v>
      </c>
      <c r="I184" s="11" t="s">
        <v>21</v>
      </c>
      <c r="J184" s="11" t="s">
        <v>22</v>
      </c>
      <c r="K184" s="11"/>
      <c r="M184" s="307">
        <v>6</v>
      </c>
      <c r="N184" s="11">
        <v>1</v>
      </c>
      <c r="O184" s="99"/>
      <c r="P184" s="311">
        <f>IF(N184=1,INT(E184*$T$1*100)/100,E184)</f>
        <v>449.34</v>
      </c>
      <c r="Q184" s="16">
        <f t="shared" si="28"/>
        <v>449.34309999999999</v>
      </c>
      <c r="R184" s="23">
        <f>P184-E184</f>
        <v>10.619999999999948</v>
      </c>
      <c r="S184" s="18">
        <f>IF(E184&lt;&gt;0,R184/E184,0)</f>
        <v>2.4206783369802944E-2</v>
      </c>
      <c r="W184" s="2"/>
      <c r="X184" s="2"/>
    </row>
    <row r="185" spans="1:24" ht="15" x14ac:dyDescent="0.25">
      <c r="A185" s="27" t="s">
        <v>485</v>
      </c>
      <c r="B185" s="2" t="s">
        <v>481</v>
      </c>
      <c r="C185" s="24" t="s">
        <v>486</v>
      </c>
      <c r="D185" s="28" t="s">
        <v>487</v>
      </c>
      <c r="E185" s="255">
        <v>258.07</v>
      </c>
      <c r="F185" s="29">
        <v>250</v>
      </c>
      <c r="G185" s="13"/>
      <c r="I185" s="11" t="s">
        <v>21</v>
      </c>
      <c r="K185" s="21">
        <v>40544</v>
      </c>
      <c r="M185" s="307">
        <v>6</v>
      </c>
      <c r="N185" s="11">
        <v>1</v>
      </c>
      <c r="O185" s="99"/>
      <c r="P185" s="311">
        <f>IF(N185=1,INT(E185*$T$1*100)/100,E185)</f>
        <v>264.31</v>
      </c>
      <c r="Q185" s="16">
        <f t="shared" si="28"/>
        <v>264.31889999999999</v>
      </c>
      <c r="R185" s="23">
        <f>P185-E185</f>
        <v>6.2400000000000091</v>
      </c>
      <c r="S185" s="18">
        <f>IF(E185&lt;&gt;0,R185/E185,0)</f>
        <v>2.4179486185918586E-2</v>
      </c>
      <c r="W185" s="2"/>
      <c r="X185" s="2"/>
    </row>
    <row r="186" spans="1:24" ht="76.5" x14ac:dyDescent="0.25">
      <c r="A186" s="27" t="s">
        <v>488</v>
      </c>
      <c r="B186" s="27" t="s">
        <v>481</v>
      </c>
      <c r="C186" s="27" t="s">
        <v>489</v>
      </c>
      <c r="D186" s="30" t="s">
        <v>490</v>
      </c>
      <c r="E186" s="255" t="s">
        <v>492</v>
      </c>
      <c r="F186" s="31" t="s">
        <v>76</v>
      </c>
      <c r="G186" s="31"/>
      <c r="H186" s="2" t="s">
        <v>491</v>
      </c>
      <c r="I186" s="11" t="s">
        <v>22</v>
      </c>
      <c r="K186" s="11" t="s">
        <v>28</v>
      </c>
      <c r="M186" s="12">
        <v>6</v>
      </c>
      <c r="N186" s="13">
        <v>4</v>
      </c>
      <c r="O186" s="22"/>
      <c r="P186" s="314" t="s">
        <v>492</v>
      </c>
      <c r="Q186" s="16" t="str">
        <f t="shared" si="28"/>
        <v>actual cost</v>
      </c>
      <c r="R186" s="23">
        <v>0</v>
      </c>
      <c r="S186" s="18">
        <v>0</v>
      </c>
      <c r="W186" s="2"/>
      <c r="X186" s="2"/>
    </row>
    <row r="187" spans="1:24" ht="89.25" x14ac:dyDescent="0.25">
      <c r="A187" s="27" t="s">
        <v>488</v>
      </c>
      <c r="B187" s="27" t="s">
        <v>481</v>
      </c>
      <c r="C187" s="27" t="s">
        <v>493</v>
      </c>
      <c r="D187" s="30" t="s">
        <v>494</v>
      </c>
      <c r="E187" s="255" t="s">
        <v>495</v>
      </c>
      <c r="F187" s="31" t="s">
        <v>495</v>
      </c>
      <c r="G187" s="31"/>
      <c r="H187" s="2" t="s">
        <v>496</v>
      </c>
      <c r="I187" s="11" t="s">
        <v>22</v>
      </c>
      <c r="K187" s="11" t="s">
        <v>28</v>
      </c>
      <c r="M187" s="12">
        <v>6</v>
      </c>
      <c r="N187" s="13">
        <v>3</v>
      </c>
      <c r="O187" s="22"/>
      <c r="P187" s="314" t="s">
        <v>495</v>
      </c>
      <c r="Q187" s="16" t="str">
        <f t="shared" si="28"/>
        <v>State Fee</v>
      </c>
      <c r="R187" s="23">
        <v>0</v>
      </c>
      <c r="S187" s="18">
        <v>0</v>
      </c>
      <c r="W187" s="2"/>
      <c r="X187" s="2"/>
    </row>
    <row r="188" spans="1:24" ht="63.75" x14ac:dyDescent="0.25">
      <c r="A188" s="27" t="s">
        <v>488</v>
      </c>
      <c r="B188" s="27" t="s">
        <v>481</v>
      </c>
      <c r="C188" s="27" t="s">
        <v>497</v>
      </c>
      <c r="D188" s="30" t="s">
        <v>498</v>
      </c>
      <c r="E188" s="255">
        <v>0.1</v>
      </c>
      <c r="F188" s="31">
        <v>0.1</v>
      </c>
      <c r="G188" s="31"/>
      <c r="H188" s="2" t="s">
        <v>499</v>
      </c>
      <c r="I188" s="11" t="s">
        <v>22</v>
      </c>
      <c r="K188" s="11" t="s">
        <v>28</v>
      </c>
      <c r="M188" s="12">
        <v>6</v>
      </c>
      <c r="N188" s="13">
        <v>3</v>
      </c>
      <c r="O188" s="22"/>
      <c r="P188" s="311">
        <f t="shared" ref="P188:P193" si="29">IF(N188=1,INT(E188*$T$1*100)/100,E188)</f>
        <v>0.1</v>
      </c>
      <c r="Q188" s="16">
        <f t="shared" si="28"/>
        <v>0.1</v>
      </c>
      <c r="R188" s="23">
        <f t="shared" ref="R188:R193" si="30">P188-E188</f>
        <v>0</v>
      </c>
      <c r="S188" s="18">
        <f t="shared" ref="S188:S193" si="31">IF(E188&lt;&gt;0,R188/E188,0)</f>
        <v>0</v>
      </c>
      <c r="W188" s="2"/>
      <c r="X188" s="2"/>
    </row>
    <row r="189" spans="1:24" ht="63.75" x14ac:dyDescent="0.25">
      <c r="A189" s="27" t="s">
        <v>488</v>
      </c>
      <c r="B189" s="27" t="s">
        <v>481</v>
      </c>
      <c r="C189" s="27" t="s">
        <v>500</v>
      </c>
      <c r="D189" s="30" t="s">
        <v>501</v>
      </c>
      <c r="E189" s="255">
        <v>0.1</v>
      </c>
      <c r="F189" s="31">
        <v>0.1</v>
      </c>
      <c r="G189" s="31"/>
      <c r="H189" s="2" t="s">
        <v>499</v>
      </c>
      <c r="I189" s="11" t="s">
        <v>22</v>
      </c>
      <c r="K189" s="11" t="s">
        <v>28</v>
      </c>
      <c r="M189" s="12">
        <v>6</v>
      </c>
      <c r="N189" s="13">
        <v>3</v>
      </c>
      <c r="O189" s="22"/>
      <c r="P189" s="311">
        <f t="shared" si="29"/>
        <v>0.1</v>
      </c>
      <c r="Q189" s="16">
        <f t="shared" si="28"/>
        <v>0.1</v>
      </c>
      <c r="R189" s="23">
        <f t="shared" si="30"/>
        <v>0</v>
      </c>
      <c r="S189" s="18">
        <f t="shared" si="31"/>
        <v>0</v>
      </c>
      <c r="W189" s="2"/>
      <c r="X189" s="2"/>
    </row>
    <row r="190" spans="1:24" ht="38.25" x14ac:dyDescent="0.25">
      <c r="A190" s="27" t="s">
        <v>488</v>
      </c>
      <c r="B190" s="27" t="s">
        <v>481</v>
      </c>
      <c r="C190" s="27" t="s">
        <v>502</v>
      </c>
      <c r="D190" s="30" t="s">
        <v>503</v>
      </c>
      <c r="E190" s="255">
        <v>0.51</v>
      </c>
      <c r="F190" s="31">
        <v>0.5</v>
      </c>
      <c r="G190" s="31"/>
      <c r="H190" s="2" t="s">
        <v>504</v>
      </c>
      <c r="I190" s="11" t="s">
        <v>21</v>
      </c>
      <c r="K190" s="11"/>
      <c r="M190" s="307">
        <v>6</v>
      </c>
      <c r="N190" s="11">
        <v>1</v>
      </c>
      <c r="O190" s="99"/>
      <c r="P190" s="311">
        <f t="shared" si="29"/>
        <v>0.52</v>
      </c>
      <c r="Q190" s="16">
        <f t="shared" si="28"/>
        <v>0.52229999999999999</v>
      </c>
      <c r="R190" s="23">
        <f t="shared" si="30"/>
        <v>1.0000000000000009E-2</v>
      </c>
      <c r="S190" s="18">
        <f t="shared" si="31"/>
        <v>1.9607843137254919E-2</v>
      </c>
      <c r="W190" s="2"/>
      <c r="X190" s="2"/>
    </row>
    <row r="191" spans="1:24" ht="25.5" x14ac:dyDescent="0.25">
      <c r="A191" s="27" t="s">
        <v>488</v>
      </c>
      <c r="B191" s="27" t="s">
        <v>481</v>
      </c>
      <c r="C191" s="27" t="s">
        <v>505</v>
      </c>
      <c r="D191" s="30" t="s">
        <v>503</v>
      </c>
      <c r="E191" s="255">
        <v>0.25</v>
      </c>
      <c r="F191" s="31">
        <v>0.25</v>
      </c>
      <c r="G191" s="31"/>
      <c r="H191" s="2" t="s">
        <v>28</v>
      </c>
      <c r="I191" s="11" t="s">
        <v>21</v>
      </c>
      <c r="K191" s="11"/>
      <c r="M191" s="307">
        <v>6</v>
      </c>
      <c r="N191" s="11">
        <v>1</v>
      </c>
      <c r="O191" s="99"/>
      <c r="P191" s="311">
        <f t="shared" si="29"/>
        <v>0.25</v>
      </c>
      <c r="Q191" s="16">
        <f t="shared" si="28"/>
        <v>0.25600000000000001</v>
      </c>
      <c r="R191" s="23">
        <f t="shared" si="30"/>
        <v>0</v>
      </c>
      <c r="S191" s="18">
        <f t="shared" si="31"/>
        <v>0</v>
      </c>
      <c r="W191" s="2"/>
      <c r="X191" s="2"/>
    </row>
    <row r="192" spans="1:24" ht="25.5" x14ac:dyDescent="0.25">
      <c r="A192" s="27" t="s">
        <v>506</v>
      </c>
      <c r="B192" s="27" t="s">
        <v>481</v>
      </c>
      <c r="C192" s="27" t="s">
        <v>507</v>
      </c>
      <c r="D192" s="30" t="s">
        <v>508</v>
      </c>
      <c r="E192" s="255">
        <v>1</v>
      </c>
      <c r="F192" s="31">
        <v>1</v>
      </c>
      <c r="G192" s="31"/>
      <c r="H192" s="2" t="s">
        <v>509</v>
      </c>
      <c r="I192" s="11" t="s">
        <v>22</v>
      </c>
      <c r="K192" s="11" t="s">
        <v>28</v>
      </c>
      <c r="M192" s="12">
        <v>3</v>
      </c>
      <c r="N192" s="13">
        <v>3</v>
      </c>
      <c r="O192" s="22"/>
      <c r="P192" s="311">
        <f t="shared" si="29"/>
        <v>1</v>
      </c>
      <c r="Q192" s="16">
        <f t="shared" si="28"/>
        <v>1</v>
      </c>
      <c r="R192" s="23">
        <f t="shared" si="30"/>
        <v>0</v>
      </c>
      <c r="S192" s="18">
        <f t="shared" si="31"/>
        <v>0</v>
      </c>
      <c r="W192" s="2"/>
      <c r="X192" s="2"/>
    </row>
    <row r="193" spans="1:24" ht="127.5" x14ac:dyDescent="0.25">
      <c r="A193" s="2" t="s">
        <v>510</v>
      </c>
      <c r="B193" s="2" t="s">
        <v>511</v>
      </c>
      <c r="C193" s="24" t="s">
        <v>512</v>
      </c>
      <c r="D193" s="28" t="s">
        <v>513</v>
      </c>
      <c r="E193" s="255">
        <v>25.8</v>
      </c>
      <c r="F193" s="29">
        <v>25</v>
      </c>
      <c r="G193" s="29"/>
      <c r="H193" s="2" t="s">
        <v>514</v>
      </c>
      <c r="K193" s="11"/>
      <c r="M193" s="307">
        <v>5</v>
      </c>
      <c r="N193" s="11">
        <v>1</v>
      </c>
      <c r="O193" s="99"/>
      <c r="P193" s="311">
        <f t="shared" si="29"/>
        <v>26.42</v>
      </c>
      <c r="Q193" s="16">
        <f t="shared" si="28"/>
        <v>26.424700000000001</v>
      </c>
      <c r="R193" s="23">
        <f t="shared" si="30"/>
        <v>0.62000000000000099</v>
      </c>
      <c r="S193" s="18">
        <f t="shared" si="31"/>
        <v>2.4031007751938022E-2</v>
      </c>
      <c r="W193" s="2"/>
      <c r="X193" s="2"/>
    </row>
    <row r="194" spans="1:24" ht="76.5" x14ac:dyDescent="0.25">
      <c r="A194" s="2" t="s">
        <v>488</v>
      </c>
      <c r="B194" s="2" t="s">
        <v>511</v>
      </c>
      <c r="C194" s="2" t="s">
        <v>515</v>
      </c>
      <c r="D194" s="2" t="s">
        <v>516</v>
      </c>
      <c r="E194" s="255" t="s">
        <v>76</v>
      </c>
      <c r="F194" s="31" t="s">
        <v>76</v>
      </c>
      <c r="K194" s="11"/>
      <c r="M194" s="12">
        <v>6</v>
      </c>
      <c r="N194" s="13">
        <v>6</v>
      </c>
      <c r="O194" s="22"/>
      <c r="P194" s="312" t="str">
        <f>E194</f>
        <v>Actual cost</v>
      </c>
      <c r="Q194" s="16" t="str">
        <f t="shared" si="28"/>
        <v>Actual cost</v>
      </c>
      <c r="R194" s="23">
        <v>0</v>
      </c>
      <c r="S194" s="18">
        <v>0</v>
      </c>
      <c r="W194" s="2"/>
      <c r="X194" s="2"/>
    </row>
    <row r="195" spans="1:24" ht="76.5" x14ac:dyDescent="0.25">
      <c r="A195" s="2" t="s">
        <v>488</v>
      </c>
      <c r="B195" s="2" t="s">
        <v>511</v>
      </c>
      <c r="C195" s="2" t="s">
        <v>517</v>
      </c>
      <c r="D195" s="2" t="s">
        <v>516</v>
      </c>
      <c r="E195" s="255">
        <v>1</v>
      </c>
      <c r="F195" s="10">
        <v>1</v>
      </c>
      <c r="K195" s="11"/>
      <c r="M195" s="12">
        <v>6</v>
      </c>
      <c r="N195" s="13">
        <v>6</v>
      </c>
      <c r="O195" s="22"/>
      <c r="P195" s="311">
        <f t="shared" ref="P195:P207" si="32">IF(N195=1,INT(E195*$T$1*100)/100,E195)</f>
        <v>1</v>
      </c>
      <c r="Q195" s="16">
        <f t="shared" si="28"/>
        <v>1</v>
      </c>
      <c r="R195" s="23">
        <f t="shared" ref="R195:R207" si="33">P195-E195</f>
        <v>0</v>
      </c>
      <c r="S195" s="18">
        <f t="shared" ref="S195:S207" si="34">IF(E195&lt;&gt;0,R195/E195,0)</f>
        <v>0</v>
      </c>
      <c r="W195" s="2"/>
      <c r="X195" s="2"/>
    </row>
    <row r="196" spans="1:24" ht="76.5" x14ac:dyDescent="0.25">
      <c r="A196" s="2" t="s">
        <v>488</v>
      </c>
      <c r="B196" s="2" t="s">
        <v>511</v>
      </c>
      <c r="C196" s="2" t="s">
        <v>518</v>
      </c>
      <c r="D196" s="2" t="s">
        <v>516</v>
      </c>
      <c r="E196" s="255">
        <v>0.2</v>
      </c>
      <c r="F196" s="10">
        <v>0.2</v>
      </c>
      <c r="K196" s="11"/>
      <c r="M196" s="12">
        <v>6</v>
      </c>
      <c r="N196" s="13">
        <v>6</v>
      </c>
      <c r="O196" s="22"/>
      <c r="P196" s="311">
        <f t="shared" si="32"/>
        <v>0.2</v>
      </c>
      <c r="Q196" s="16">
        <f t="shared" si="28"/>
        <v>0.2</v>
      </c>
      <c r="R196" s="23">
        <f t="shared" si="33"/>
        <v>0</v>
      </c>
      <c r="S196" s="18">
        <f t="shared" si="34"/>
        <v>0</v>
      </c>
      <c r="W196" s="2"/>
      <c r="X196" s="2"/>
    </row>
    <row r="197" spans="1:24" ht="76.5" x14ac:dyDescent="0.25">
      <c r="A197" s="2" t="s">
        <v>488</v>
      </c>
      <c r="B197" s="2" t="s">
        <v>511</v>
      </c>
      <c r="C197" s="2" t="s">
        <v>519</v>
      </c>
      <c r="D197" s="2" t="s">
        <v>516</v>
      </c>
      <c r="E197" s="255">
        <v>2.2000000000000002</v>
      </c>
      <c r="F197" s="10">
        <v>2.2000000000000002</v>
      </c>
      <c r="K197" s="11"/>
      <c r="M197" s="12">
        <v>6</v>
      </c>
      <c r="N197" s="13">
        <v>6</v>
      </c>
      <c r="O197" s="22"/>
      <c r="P197" s="311">
        <f t="shared" si="32"/>
        <v>2.2000000000000002</v>
      </c>
      <c r="Q197" s="16">
        <f t="shared" si="28"/>
        <v>2.2000000000000002</v>
      </c>
      <c r="R197" s="23">
        <f t="shared" si="33"/>
        <v>0</v>
      </c>
      <c r="S197" s="18">
        <f t="shared" si="34"/>
        <v>0</v>
      </c>
      <c r="W197" s="2"/>
      <c r="X197" s="2"/>
    </row>
    <row r="198" spans="1:24" ht="76.5" x14ac:dyDescent="0.25">
      <c r="A198" s="2" t="s">
        <v>488</v>
      </c>
      <c r="B198" s="2" t="s">
        <v>511</v>
      </c>
      <c r="C198" s="2" t="s">
        <v>520</v>
      </c>
      <c r="D198" s="2" t="s">
        <v>516</v>
      </c>
      <c r="E198" s="255">
        <v>10</v>
      </c>
      <c r="F198" s="10">
        <v>10</v>
      </c>
      <c r="K198" s="11"/>
      <c r="M198" s="12">
        <v>6</v>
      </c>
      <c r="N198" s="13">
        <v>6</v>
      </c>
      <c r="O198" s="22"/>
      <c r="P198" s="311">
        <f t="shared" si="32"/>
        <v>10</v>
      </c>
      <c r="Q198" s="16">
        <f t="shared" si="28"/>
        <v>10</v>
      </c>
      <c r="R198" s="23">
        <f t="shared" si="33"/>
        <v>0</v>
      </c>
      <c r="S198" s="18">
        <f t="shared" si="34"/>
        <v>0</v>
      </c>
      <c r="W198" s="2"/>
      <c r="X198" s="2"/>
    </row>
    <row r="199" spans="1:24" ht="76.5" x14ac:dyDescent="0.25">
      <c r="A199" s="2" t="s">
        <v>488</v>
      </c>
      <c r="B199" s="2" t="s">
        <v>511</v>
      </c>
      <c r="C199" s="2" t="s">
        <v>521</v>
      </c>
      <c r="D199" s="2" t="s">
        <v>516</v>
      </c>
      <c r="E199" s="255">
        <v>1.5</v>
      </c>
      <c r="F199" s="10">
        <v>1.5</v>
      </c>
      <c r="K199" s="11"/>
      <c r="M199" s="12">
        <v>6</v>
      </c>
      <c r="N199" s="13">
        <v>6</v>
      </c>
      <c r="O199" s="22"/>
      <c r="P199" s="311">
        <f t="shared" si="32"/>
        <v>1.5</v>
      </c>
      <c r="Q199" s="16">
        <f t="shared" si="28"/>
        <v>1.5</v>
      </c>
      <c r="R199" s="23">
        <f t="shared" si="33"/>
        <v>0</v>
      </c>
      <c r="S199" s="18">
        <f t="shared" si="34"/>
        <v>0</v>
      </c>
      <c r="W199" s="2"/>
      <c r="X199" s="2"/>
    </row>
    <row r="200" spans="1:24" ht="76.5" x14ac:dyDescent="0.25">
      <c r="A200" s="2" t="s">
        <v>488</v>
      </c>
      <c r="B200" s="2" t="s">
        <v>511</v>
      </c>
      <c r="C200" s="2" t="s">
        <v>522</v>
      </c>
      <c r="D200" s="2" t="s">
        <v>516</v>
      </c>
      <c r="E200" s="255">
        <v>1</v>
      </c>
      <c r="F200" s="10">
        <v>1</v>
      </c>
      <c r="K200" s="11"/>
      <c r="M200" s="12">
        <v>6</v>
      </c>
      <c r="N200" s="13">
        <v>6</v>
      </c>
      <c r="O200" s="22"/>
      <c r="P200" s="311">
        <f t="shared" si="32"/>
        <v>1</v>
      </c>
      <c r="Q200" s="16">
        <f t="shared" si="28"/>
        <v>1</v>
      </c>
      <c r="R200" s="23">
        <f t="shared" si="33"/>
        <v>0</v>
      </c>
      <c r="S200" s="18">
        <f t="shared" si="34"/>
        <v>0</v>
      </c>
      <c r="W200" s="2"/>
      <c r="X200" s="2"/>
    </row>
    <row r="201" spans="1:24" ht="76.5" x14ac:dyDescent="0.25">
      <c r="A201" s="2" t="s">
        <v>488</v>
      </c>
      <c r="B201" s="2" t="s">
        <v>511</v>
      </c>
      <c r="C201" s="2" t="s">
        <v>523</v>
      </c>
      <c r="D201" s="2" t="s">
        <v>516</v>
      </c>
      <c r="E201" s="255">
        <v>28.5</v>
      </c>
      <c r="F201" s="10">
        <v>28.5</v>
      </c>
      <c r="K201" s="11"/>
      <c r="M201" s="12">
        <v>6</v>
      </c>
      <c r="N201" s="13">
        <v>6</v>
      </c>
      <c r="O201" s="22"/>
      <c r="P201" s="311">
        <f t="shared" si="32"/>
        <v>28.5</v>
      </c>
      <c r="Q201" s="16">
        <f t="shared" si="28"/>
        <v>28.5</v>
      </c>
      <c r="R201" s="23">
        <f t="shared" si="33"/>
        <v>0</v>
      </c>
      <c r="S201" s="18">
        <f t="shared" si="34"/>
        <v>0</v>
      </c>
      <c r="W201" s="2"/>
      <c r="X201" s="2"/>
    </row>
    <row r="202" spans="1:24" ht="76.5" x14ac:dyDescent="0.25">
      <c r="A202" s="2" t="s">
        <v>488</v>
      </c>
      <c r="B202" s="2" t="s">
        <v>511</v>
      </c>
      <c r="C202" s="2" t="s">
        <v>524</v>
      </c>
      <c r="D202" s="2" t="s">
        <v>516</v>
      </c>
      <c r="E202" s="255">
        <v>35</v>
      </c>
      <c r="F202" s="58">
        <v>35</v>
      </c>
      <c r="K202" s="11"/>
      <c r="M202" s="12">
        <v>6</v>
      </c>
      <c r="N202" s="13">
        <v>6</v>
      </c>
      <c r="O202" s="22"/>
      <c r="P202" s="311">
        <f t="shared" si="32"/>
        <v>35</v>
      </c>
      <c r="Q202" s="16">
        <f t="shared" si="28"/>
        <v>35</v>
      </c>
      <c r="R202" s="23">
        <f t="shared" si="33"/>
        <v>0</v>
      </c>
      <c r="S202" s="18">
        <f t="shared" si="34"/>
        <v>0</v>
      </c>
      <c r="W202" s="2"/>
      <c r="X202" s="2"/>
    </row>
    <row r="203" spans="1:24" ht="76.5" x14ac:dyDescent="0.25">
      <c r="A203" s="2" t="s">
        <v>488</v>
      </c>
      <c r="B203" s="2" t="s">
        <v>511</v>
      </c>
      <c r="C203" s="2" t="s">
        <v>525</v>
      </c>
      <c r="D203" s="2" t="s">
        <v>516</v>
      </c>
      <c r="E203" s="255">
        <v>17.5</v>
      </c>
      <c r="F203" s="58">
        <v>17.5</v>
      </c>
      <c r="K203" s="11"/>
      <c r="M203" s="12">
        <v>6</v>
      </c>
      <c r="N203" s="13">
        <v>6</v>
      </c>
      <c r="O203" s="22"/>
      <c r="P203" s="311">
        <f t="shared" si="32"/>
        <v>17.5</v>
      </c>
      <c r="Q203" s="16">
        <f t="shared" si="28"/>
        <v>17.5</v>
      </c>
      <c r="R203" s="23">
        <f t="shared" si="33"/>
        <v>0</v>
      </c>
      <c r="S203" s="18">
        <f t="shared" si="34"/>
        <v>0</v>
      </c>
      <c r="W203" s="2"/>
      <c r="X203" s="2"/>
    </row>
    <row r="204" spans="1:24" ht="76.5" x14ac:dyDescent="0.25">
      <c r="A204" s="2" t="s">
        <v>488</v>
      </c>
      <c r="B204" s="2" t="s">
        <v>511</v>
      </c>
      <c r="C204" s="2" t="s">
        <v>526</v>
      </c>
      <c r="D204" s="2" t="s">
        <v>516</v>
      </c>
      <c r="E204" s="255">
        <v>13.5</v>
      </c>
      <c r="F204" s="58">
        <v>13.5</v>
      </c>
      <c r="K204" s="11"/>
      <c r="M204" s="12">
        <v>6</v>
      </c>
      <c r="N204" s="13">
        <v>6</v>
      </c>
      <c r="O204" s="22"/>
      <c r="P204" s="311">
        <f t="shared" si="32"/>
        <v>13.5</v>
      </c>
      <c r="Q204" s="16">
        <f t="shared" si="28"/>
        <v>13.5</v>
      </c>
      <c r="R204" s="23">
        <f t="shared" si="33"/>
        <v>0</v>
      </c>
      <c r="S204" s="18">
        <f t="shared" si="34"/>
        <v>0</v>
      </c>
      <c r="W204" s="2"/>
      <c r="X204" s="2"/>
    </row>
    <row r="205" spans="1:24" ht="76.5" x14ac:dyDescent="0.25">
      <c r="A205" s="2" t="s">
        <v>488</v>
      </c>
      <c r="B205" s="2" t="s">
        <v>511</v>
      </c>
      <c r="C205" s="2" t="s">
        <v>527</v>
      </c>
      <c r="D205" s="2" t="s">
        <v>516</v>
      </c>
      <c r="E205" s="255">
        <v>11</v>
      </c>
      <c r="F205" s="58">
        <v>11</v>
      </c>
      <c r="K205" s="11"/>
      <c r="M205" s="12">
        <v>6</v>
      </c>
      <c r="N205" s="13">
        <v>6</v>
      </c>
      <c r="O205" s="22"/>
      <c r="P205" s="311">
        <f t="shared" si="32"/>
        <v>11</v>
      </c>
      <c r="Q205" s="16">
        <f t="shared" si="28"/>
        <v>11</v>
      </c>
      <c r="R205" s="23">
        <f t="shared" si="33"/>
        <v>0</v>
      </c>
      <c r="S205" s="18">
        <f t="shared" si="34"/>
        <v>0</v>
      </c>
      <c r="W205" s="2"/>
      <c r="X205" s="2"/>
    </row>
    <row r="206" spans="1:24" ht="76.5" x14ac:dyDescent="0.25">
      <c r="A206" s="2" t="s">
        <v>488</v>
      </c>
      <c r="B206" s="2" t="s">
        <v>511</v>
      </c>
      <c r="C206" s="2" t="s">
        <v>528</v>
      </c>
      <c r="D206" s="2" t="s">
        <v>516</v>
      </c>
      <c r="E206" s="255">
        <v>1.35</v>
      </c>
      <c r="F206" s="58">
        <v>1.35</v>
      </c>
      <c r="K206" s="11"/>
      <c r="M206" s="12">
        <v>6</v>
      </c>
      <c r="N206" s="13">
        <v>6</v>
      </c>
      <c r="O206" s="22"/>
      <c r="P206" s="311">
        <f t="shared" si="32"/>
        <v>1.35</v>
      </c>
      <c r="Q206" s="16">
        <f t="shared" si="28"/>
        <v>1.35</v>
      </c>
      <c r="R206" s="23">
        <f t="shared" si="33"/>
        <v>0</v>
      </c>
      <c r="S206" s="18">
        <f t="shared" si="34"/>
        <v>0</v>
      </c>
      <c r="W206" s="2"/>
      <c r="X206" s="2"/>
    </row>
    <row r="207" spans="1:24" ht="76.5" x14ac:dyDescent="0.25">
      <c r="A207" s="2" t="s">
        <v>488</v>
      </c>
      <c r="B207" s="2" t="s">
        <v>511</v>
      </c>
      <c r="C207" s="2" t="s">
        <v>529</v>
      </c>
      <c r="D207" s="2" t="s">
        <v>516</v>
      </c>
      <c r="E207" s="255">
        <v>0.85</v>
      </c>
      <c r="F207" s="58">
        <v>0.85</v>
      </c>
      <c r="K207" s="11"/>
      <c r="M207" s="12">
        <v>6</v>
      </c>
      <c r="N207" s="13">
        <v>6</v>
      </c>
      <c r="O207" s="22"/>
      <c r="P207" s="311">
        <f t="shared" si="32"/>
        <v>0.85</v>
      </c>
      <c r="Q207" s="16">
        <f t="shared" si="28"/>
        <v>0.85</v>
      </c>
      <c r="R207" s="23">
        <f t="shared" si="33"/>
        <v>0</v>
      </c>
      <c r="S207" s="18">
        <f t="shared" si="34"/>
        <v>0</v>
      </c>
      <c r="W207" s="2"/>
      <c r="X207" s="2"/>
    </row>
    <row r="208" spans="1:24" ht="76.5" x14ac:dyDescent="0.25">
      <c r="A208" s="2" t="s">
        <v>488</v>
      </c>
      <c r="B208" s="2" t="s">
        <v>511</v>
      </c>
      <c r="C208" s="2" t="s">
        <v>530</v>
      </c>
      <c r="D208" s="2" t="s">
        <v>516</v>
      </c>
      <c r="E208" s="255" t="s">
        <v>531</v>
      </c>
      <c r="F208" s="10" t="s">
        <v>531</v>
      </c>
      <c r="K208" s="11"/>
      <c r="M208" s="12">
        <v>6</v>
      </c>
      <c r="N208" s="13">
        <v>6</v>
      </c>
      <c r="O208" s="22"/>
      <c r="P208" s="312" t="str">
        <f>E208</f>
        <v>20% of personnel charges</v>
      </c>
      <c r="Q208" s="16" t="str">
        <f t="shared" si="28"/>
        <v>20% of personnel charges</v>
      </c>
      <c r="R208" s="23">
        <v>0</v>
      </c>
      <c r="S208" s="18">
        <v>0</v>
      </c>
      <c r="W208" s="2"/>
      <c r="X208" s="2"/>
    </row>
    <row r="209" spans="1:24" ht="76.5" x14ac:dyDescent="0.25">
      <c r="A209" s="2" t="s">
        <v>488</v>
      </c>
      <c r="B209" s="2" t="s">
        <v>511</v>
      </c>
      <c r="C209" s="2" t="s">
        <v>532</v>
      </c>
      <c r="D209" s="2" t="s">
        <v>516</v>
      </c>
      <c r="E209" s="255">
        <v>0.5</v>
      </c>
      <c r="F209" s="10">
        <v>0.5</v>
      </c>
      <c r="K209" s="11"/>
      <c r="M209" s="12">
        <v>6</v>
      </c>
      <c r="N209" s="13">
        <v>6</v>
      </c>
      <c r="O209" s="22"/>
      <c r="P209" s="311">
        <f>IF(N209=1,INT(E209*$T$1*100)/100,E209)</f>
        <v>0.5</v>
      </c>
      <c r="Q209" s="16">
        <f t="shared" si="28"/>
        <v>0.5</v>
      </c>
      <c r="R209" s="23">
        <f>P209-E209</f>
        <v>0</v>
      </c>
      <c r="S209" s="18">
        <f>IF(E209&lt;&gt;0,R209/E209,0)</f>
        <v>0</v>
      </c>
      <c r="W209" s="2"/>
      <c r="X209" s="2"/>
    </row>
    <row r="210" spans="1:24" ht="76.5" x14ac:dyDescent="0.25">
      <c r="A210" s="2" t="s">
        <v>488</v>
      </c>
      <c r="B210" s="2" t="s">
        <v>511</v>
      </c>
      <c r="C210" s="2" t="s">
        <v>533</v>
      </c>
      <c r="D210" s="2" t="s">
        <v>516</v>
      </c>
      <c r="E210" s="255">
        <v>15</v>
      </c>
      <c r="F210" s="10">
        <v>15</v>
      </c>
      <c r="K210" s="11"/>
      <c r="M210" s="12">
        <v>6</v>
      </c>
      <c r="N210" s="13">
        <v>6</v>
      </c>
      <c r="O210" s="22"/>
      <c r="P210" s="311">
        <f>IF(N210=1,INT(E210*$T$1*100)/100,E210)</f>
        <v>15</v>
      </c>
      <c r="Q210" s="16">
        <f t="shared" si="28"/>
        <v>15</v>
      </c>
      <c r="R210" s="23">
        <f>P210-E210</f>
        <v>0</v>
      </c>
      <c r="S210" s="18">
        <f>IF(E210&lt;&gt;0,R210/E210,0)</f>
        <v>0</v>
      </c>
      <c r="W210" s="2"/>
      <c r="X210" s="2"/>
    </row>
    <row r="211" spans="1:24" ht="76.5" x14ac:dyDescent="0.25">
      <c r="A211" s="2" t="s">
        <v>488</v>
      </c>
      <c r="B211" s="2" t="s">
        <v>511</v>
      </c>
      <c r="C211" s="2" t="s">
        <v>534</v>
      </c>
      <c r="D211" s="2" t="s">
        <v>516</v>
      </c>
      <c r="E211" s="255" t="s">
        <v>76</v>
      </c>
      <c r="F211" s="31" t="s">
        <v>76</v>
      </c>
      <c r="K211" s="11"/>
      <c r="M211" s="12">
        <v>6</v>
      </c>
      <c r="N211" s="13">
        <v>6</v>
      </c>
      <c r="O211" s="22"/>
      <c r="P211" s="312" t="str">
        <f>E211</f>
        <v>Actual cost</v>
      </c>
      <c r="Q211" s="16" t="str">
        <f t="shared" si="28"/>
        <v>Actual cost</v>
      </c>
      <c r="R211" s="23">
        <v>0</v>
      </c>
      <c r="S211" s="18">
        <v>0</v>
      </c>
      <c r="W211" s="2"/>
      <c r="X211" s="2"/>
    </row>
    <row r="212" spans="1:24" ht="76.5" x14ac:dyDescent="0.25">
      <c r="A212" s="2" t="s">
        <v>488</v>
      </c>
      <c r="B212" s="2" t="s">
        <v>511</v>
      </c>
      <c r="C212" s="2" t="s">
        <v>535</v>
      </c>
      <c r="D212" s="2" t="s">
        <v>516</v>
      </c>
      <c r="E212" s="255" t="s">
        <v>76</v>
      </c>
      <c r="F212" s="31" t="s">
        <v>76</v>
      </c>
      <c r="K212" s="11"/>
      <c r="M212" s="12">
        <v>6</v>
      </c>
      <c r="N212" s="13">
        <v>6</v>
      </c>
      <c r="O212" s="22"/>
      <c r="P212" s="312" t="str">
        <f>E212</f>
        <v>Actual cost</v>
      </c>
      <c r="Q212" s="16" t="str">
        <f t="shared" si="28"/>
        <v>Actual cost</v>
      </c>
      <c r="R212" s="23">
        <v>0</v>
      </c>
      <c r="S212" s="18">
        <v>0</v>
      </c>
      <c r="W212" s="2"/>
      <c r="X212" s="2"/>
    </row>
    <row r="213" spans="1:24" ht="76.5" x14ac:dyDescent="0.25">
      <c r="A213" s="2" t="s">
        <v>488</v>
      </c>
      <c r="B213" s="2" t="s">
        <v>511</v>
      </c>
      <c r="C213" s="2" t="s">
        <v>536</v>
      </c>
      <c r="D213" s="2" t="s">
        <v>516</v>
      </c>
      <c r="E213" s="255">
        <v>0.1</v>
      </c>
      <c r="F213" s="10">
        <v>0.1</v>
      </c>
      <c r="K213" s="11"/>
      <c r="M213" s="12">
        <v>6</v>
      </c>
      <c r="N213" s="13">
        <v>6</v>
      </c>
      <c r="O213" s="22"/>
      <c r="P213" s="311">
        <f t="shared" ref="P213:P236" si="35">IF(N213=1,INT(E213*$T$1*100)/100,E213)</f>
        <v>0.1</v>
      </c>
      <c r="Q213" s="16">
        <f t="shared" si="28"/>
        <v>0.1</v>
      </c>
      <c r="R213" s="23">
        <f t="shared" ref="R213:R236" si="36">P213-E213</f>
        <v>0</v>
      </c>
      <c r="S213" s="18">
        <f t="shared" ref="S213:S236" si="37">IF(E213&lt;&gt;0,R213/E213,0)</f>
        <v>0</v>
      </c>
      <c r="W213" s="2"/>
      <c r="X213" s="2"/>
    </row>
    <row r="214" spans="1:24" ht="76.5" x14ac:dyDescent="0.25">
      <c r="A214" s="2" t="s">
        <v>488</v>
      </c>
      <c r="B214" s="2" t="s">
        <v>511</v>
      </c>
      <c r="C214" s="2" t="s">
        <v>537</v>
      </c>
      <c r="D214" s="2" t="s">
        <v>516</v>
      </c>
      <c r="E214" s="255">
        <v>45</v>
      </c>
      <c r="F214" s="58">
        <v>45</v>
      </c>
      <c r="K214" s="11"/>
      <c r="M214" s="12">
        <v>6</v>
      </c>
      <c r="N214" s="13">
        <v>6</v>
      </c>
      <c r="O214" s="22"/>
      <c r="P214" s="311">
        <f t="shared" si="35"/>
        <v>45</v>
      </c>
      <c r="Q214" s="16">
        <f t="shared" ref="Q214:Q236" si="38">IF(N214=1,INT(E214*$T$1*10000)/10000,E214)</f>
        <v>45</v>
      </c>
      <c r="R214" s="23">
        <f t="shared" si="36"/>
        <v>0</v>
      </c>
      <c r="S214" s="18">
        <f t="shared" si="37"/>
        <v>0</v>
      </c>
      <c r="W214" s="2"/>
      <c r="X214" s="2"/>
    </row>
    <row r="215" spans="1:24" ht="76.5" x14ac:dyDescent="0.25">
      <c r="A215" s="2" t="s">
        <v>488</v>
      </c>
      <c r="B215" s="2" t="s">
        <v>511</v>
      </c>
      <c r="C215" s="2" t="s">
        <v>538</v>
      </c>
      <c r="D215" s="2" t="s">
        <v>516</v>
      </c>
      <c r="E215" s="255">
        <v>38</v>
      </c>
      <c r="F215" s="58">
        <v>38</v>
      </c>
      <c r="K215" s="11"/>
      <c r="M215" s="12">
        <v>6</v>
      </c>
      <c r="N215" s="13">
        <v>6</v>
      </c>
      <c r="O215" s="22"/>
      <c r="P215" s="311">
        <f t="shared" si="35"/>
        <v>38</v>
      </c>
      <c r="Q215" s="16">
        <f t="shared" si="38"/>
        <v>38</v>
      </c>
      <c r="R215" s="23">
        <f t="shared" si="36"/>
        <v>0</v>
      </c>
      <c r="S215" s="18">
        <f t="shared" si="37"/>
        <v>0</v>
      </c>
      <c r="W215" s="2"/>
      <c r="X215" s="2"/>
    </row>
    <row r="216" spans="1:24" ht="76.5" x14ac:dyDescent="0.25">
      <c r="A216" s="2" t="s">
        <v>488</v>
      </c>
      <c r="B216" s="2" t="s">
        <v>511</v>
      </c>
      <c r="C216" s="2" t="s">
        <v>539</v>
      </c>
      <c r="D216" s="2" t="s">
        <v>516</v>
      </c>
      <c r="E216" s="255">
        <v>2.5</v>
      </c>
      <c r="F216" s="58">
        <v>2.5</v>
      </c>
      <c r="K216" s="11"/>
      <c r="M216" s="12">
        <v>6</v>
      </c>
      <c r="N216" s="13">
        <v>6</v>
      </c>
      <c r="O216" s="22"/>
      <c r="P216" s="311">
        <f t="shared" si="35"/>
        <v>2.5</v>
      </c>
      <c r="Q216" s="16">
        <f t="shared" si="38"/>
        <v>2.5</v>
      </c>
      <c r="R216" s="23">
        <f t="shared" si="36"/>
        <v>0</v>
      </c>
      <c r="S216" s="18">
        <f t="shared" si="37"/>
        <v>0</v>
      </c>
      <c r="W216" s="2"/>
      <c r="X216" s="2"/>
    </row>
    <row r="217" spans="1:24" ht="51" x14ac:dyDescent="0.25">
      <c r="A217" s="27" t="s">
        <v>3285</v>
      </c>
      <c r="B217" s="27" t="s">
        <v>511</v>
      </c>
      <c r="C217" s="24" t="s">
        <v>541</v>
      </c>
      <c r="D217" s="28" t="s">
        <v>542</v>
      </c>
      <c r="E217" s="256">
        <f>80*1.0323</f>
        <v>82.584000000000003</v>
      </c>
      <c r="F217" s="29">
        <v>80</v>
      </c>
      <c r="G217" s="45"/>
      <c r="H217" s="2" t="s">
        <v>96</v>
      </c>
      <c r="I217" s="11" t="s">
        <v>21</v>
      </c>
      <c r="K217" s="21">
        <v>40544</v>
      </c>
      <c r="M217" s="307">
        <v>1</v>
      </c>
      <c r="N217" s="11">
        <v>1</v>
      </c>
      <c r="O217" s="99"/>
      <c r="P217" s="311">
        <f t="shared" si="35"/>
        <v>84.58</v>
      </c>
      <c r="Q217" s="16">
        <f t="shared" si="38"/>
        <v>84.583600000000004</v>
      </c>
      <c r="R217" s="23">
        <f t="shared" si="36"/>
        <v>1.9959999999999951</v>
      </c>
      <c r="S217" s="18">
        <f t="shared" si="37"/>
        <v>2.4169330620943463E-2</v>
      </c>
      <c r="W217" s="2"/>
      <c r="X217" s="2"/>
    </row>
    <row r="218" spans="1:24" ht="51" x14ac:dyDescent="0.25">
      <c r="A218" s="27" t="s">
        <v>3285</v>
      </c>
      <c r="B218" s="27" t="s">
        <v>511</v>
      </c>
      <c r="C218" s="24" t="s">
        <v>543</v>
      </c>
      <c r="D218" s="28" t="s">
        <v>542</v>
      </c>
      <c r="E218" s="256">
        <f>80*1.0323</f>
        <v>82.584000000000003</v>
      </c>
      <c r="F218" s="29">
        <v>80</v>
      </c>
      <c r="G218" s="29"/>
      <c r="H218" s="2" t="s">
        <v>96</v>
      </c>
      <c r="I218" s="11" t="s">
        <v>21</v>
      </c>
      <c r="K218" s="21">
        <v>40544</v>
      </c>
      <c r="M218" s="307">
        <v>1</v>
      </c>
      <c r="N218" s="11">
        <v>1</v>
      </c>
      <c r="O218" s="99"/>
      <c r="P218" s="311">
        <f t="shared" si="35"/>
        <v>84.58</v>
      </c>
      <c r="Q218" s="16">
        <f t="shared" si="38"/>
        <v>84.583600000000004</v>
      </c>
      <c r="R218" s="23">
        <f t="shared" si="36"/>
        <v>1.9959999999999951</v>
      </c>
      <c r="S218" s="18">
        <f t="shared" si="37"/>
        <v>2.4169330620943463E-2</v>
      </c>
      <c r="W218" s="2"/>
      <c r="X218" s="2"/>
    </row>
    <row r="219" spans="1:24" ht="38.25" x14ac:dyDescent="0.25">
      <c r="A219" s="27" t="s">
        <v>35</v>
      </c>
      <c r="B219" s="27" t="s">
        <v>549</v>
      </c>
      <c r="C219" s="24" t="s">
        <v>36</v>
      </c>
      <c r="D219" s="28" t="s">
        <v>37</v>
      </c>
      <c r="E219" s="255">
        <v>1000</v>
      </c>
      <c r="F219" s="29">
        <v>1000</v>
      </c>
      <c r="G219" s="29"/>
      <c r="H219" s="2" t="s">
        <v>38</v>
      </c>
      <c r="I219" s="11" t="s">
        <v>22</v>
      </c>
      <c r="J219" s="11" t="s">
        <v>22</v>
      </c>
      <c r="K219" s="21">
        <v>40725</v>
      </c>
      <c r="L219" s="2" t="s">
        <v>39</v>
      </c>
      <c r="M219" s="12">
        <v>6</v>
      </c>
      <c r="N219" s="13">
        <v>5</v>
      </c>
      <c r="O219" s="22"/>
      <c r="P219" s="311">
        <f t="shared" si="35"/>
        <v>1000</v>
      </c>
      <c r="Q219" s="16">
        <f t="shared" si="38"/>
        <v>1000</v>
      </c>
      <c r="R219" s="23">
        <f t="shared" si="36"/>
        <v>0</v>
      </c>
      <c r="S219" s="18">
        <f t="shared" si="37"/>
        <v>0</v>
      </c>
      <c r="W219" s="2"/>
      <c r="X219" s="2"/>
    </row>
    <row r="220" spans="1:24" ht="38.25" x14ac:dyDescent="0.25">
      <c r="A220" s="27" t="s">
        <v>35</v>
      </c>
      <c r="B220" s="27" t="s">
        <v>549</v>
      </c>
      <c r="C220" s="24" t="s">
        <v>40</v>
      </c>
      <c r="D220" s="28" t="s">
        <v>41</v>
      </c>
      <c r="E220" s="255">
        <v>1000</v>
      </c>
      <c r="F220" s="29">
        <v>1000</v>
      </c>
      <c r="G220" s="29"/>
      <c r="H220" s="2" t="s">
        <v>38</v>
      </c>
      <c r="I220" s="11" t="s">
        <v>22</v>
      </c>
      <c r="J220" s="11" t="s">
        <v>22</v>
      </c>
      <c r="K220" s="21">
        <v>40725</v>
      </c>
      <c r="L220" s="2" t="s">
        <v>39</v>
      </c>
      <c r="M220" s="12">
        <v>6</v>
      </c>
      <c r="N220" s="13">
        <v>5</v>
      </c>
      <c r="O220" s="22"/>
      <c r="P220" s="311">
        <f t="shared" si="35"/>
        <v>1000</v>
      </c>
      <c r="Q220" s="16">
        <f t="shared" si="38"/>
        <v>1000</v>
      </c>
      <c r="R220" s="23">
        <f t="shared" si="36"/>
        <v>0</v>
      </c>
      <c r="S220" s="18">
        <f t="shared" si="37"/>
        <v>0</v>
      </c>
      <c r="W220" s="2"/>
      <c r="X220" s="2"/>
    </row>
    <row r="221" spans="1:24" ht="38.25" x14ac:dyDescent="0.25">
      <c r="A221" s="27" t="s">
        <v>35</v>
      </c>
      <c r="B221" s="27" t="s">
        <v>549</v>
      </c>
      <c r="C221" s="24" t="s">
        <v>42</v>
      </c>
      <c r="D221" s="28" t="s">
        <v>43</v>
      </c>
      <c r="E221" s="255">
        <v>65</v>
      </c>
      <c r="F221" s="29">
        <v>65</v>
      </c>
      <c r="G221" s="29"/>
      <c r="H221" s="2" t="s">
        <v>38</v>
      </c>
      <c r="I221" s="11" t="s">
        <v>22</v>
      </c>
      <c r="J221" s="11" t="s">
        <v>22</v>
      </c>
      <c r="K221" s="21">
        <v>40725</v>
      </c>
      <c r="L221" s="2" t="s">
        <v>39</v>
      </c>
      <c r="M221" s="12">
        <v>6</v>
      </c>
      <c r="N221" s="13">
        <v>5</v>
      </c>
      <c r="O221" s="22"/>
      <c r="P221" s="311">
        <f t="shared" si="35"/>
        <v>65</v>
      </c>
      <c r="Q221" s="16">
        <f t="shared" si="38"/>
        <v>65</v>
      </c>
      <c r="R221" s="23">
        <f t="shared" si="36"/>
        <v>0</v>
      </c>
      <c r="S221" s="18">
        <f t="shared" si="37"/>
        <v>0</v>
      </c>
      <c r="W221" s="2"/>
      <c r="X221" s="2"/>
    </row>
    <row r="222" spans="1:24" ht="38.25" x14ac:dyDescent="0.25">
      <c r="A222" s="27" t="s">
        <v>35</v>
      </c>
      <c r="B222" s="27" t="s">
        <v>549</v>
      </c>
      <c r="C222" s="24" t="s">
        <v>44</v>
      </c>
      <c r="D222" s="28" t="s">
        <v>45</v>
      </c>
      <c r="E222" s="255">
        <v>33.25</v>
      </c>
      <c r="F222" s="29">
        <v>33.25</v>
      </c>
      <c r="G222" s="29"/>
      <c r="H222" s="2" t="s">
        <v>38</v>
      </c>
      <c r="I222" s="11" t="s">
        <v>22</v>
      </c>
      <c r="J222" s="11" t="s">
        <v>22</v>
      </c>
      <c r="K222" s="21">
        <v>40725</v>
      </c>
      <c r="L222" s="2" t="s">
        <v>39</v>
      </c>
      <c r="M222" s="12">
        <v>6</v>
      </c>
      <c r="N222" s="13">
        <v>5</v>
      </c>
      <c r="O222" s="22"/>
      <c r="P222" s="311">
        <f t="shared" si="35"/>
        <v>33.25</v>
      </c>
      <c r="Q222" s="16">
        <f t="shared" si="38"/>
        <v>33.25</v>
      </c>
      <c r="R222" s="23">
        <f t="shared" si="36"/>
        <v>0</v>
      </c>
      <c r="S222" s="18">
        <f t="shared" si="37"/>
        <v>0</v>
      </c>
      <c r="W222" s="2"/>
      <c r="X222" s="2"/>
    </row>
    <row r="223" spans="1:24" ht="38.25" x14ac:dyDescent="0.25">
      <c r="A223" s="27" t="s">
        <v>35</v>
      </c>
      <c r="B223" s="27" t="s">
        <v>549</v>
      </c>
      <c r="C223" s="24" t="s">
        <v>46</v>
      </c>
      <c r="D223" s="28" t="s">
        <v>47</v>
      </c>
      <c r="E223" s="255">
        <v>0.7</v>
      </c>
      <c r="F223" s="29">
        <v>0.7</v>
      </c>
      <c r="G223" s="29"/>
      <c r="H223" s="2" t="s">
        <v>38</v>
      </c>
      <c r="I223" s="11" t="s">
        <v>22</v>
      </c>
      <c r="J223" s="11" t="s">
        <v>22</v>
      </c>
      <c r="K223" s="21">
        <v>40725</v>
      </c>
      <c r="L223" s="2" t="s">
        <v>39</v>
      </c>
      <c r="M223" s="12">
        <v>6</v>
      </c>
      <c r="N223" s="13">
        <v>5</v>
      </c>
      <c r="O223" s="22"/>
      <c r="P223" s="311">
        <f t="shared" si="35"/>
        <v>0.7</v>
      </c>
      <c r="Q223" s="16">
        <f t="shared" si="38"/>
        <v>0.7</v>
      </c>
      <c r="R223" s="23">
        <f t="shared" si="36"/>
        <v>0</v>
      </c>
      <c r="S223" s="18">
        <f t="shared" si="37"/>
        <v>0</v>
      </c>
      <c r="W223" s="2"/>
      <c r="X223" s="2"/>
    </row>
    <row r="224" spans="1:24" ht="38.25" x14ac:dyDescent="0.25">
      <c r="A224" s="27" t="s">
        <v>35</v>
      </c>
      <c r="B224" s="27" t="s">
        <v>549</v>
      </c>
      <c r="C224" s="24" t="s">
        <v>48</v>
      </c>
      <c r="D224" s="28" t="s">
        <v>49</v>
      </c>
      <c r="E224" s="255">
        <v>0.49</v>
      </c>
      <c r="F224" s="29">
        <v>0.49</v>
      </c>
      <c r="G224" s="29"/>
      <c r="H224" s="2" t="s">
        <v>38</v>
      </c>
      <c r="I224" s="11" t="s">
        <v>22</v>
      </c>
      <c r="J224" s="11" t="s">
        <v>22</v>
      </c>
      <c r="K224" s="21">
        <v>40725</v>
      </c>
      <c r="L224" s="2" t="s">
        <v>39</v>
      </c>
      <c r="M224" s="12">
        <v>6</v>
      </c>
      <c r="N224" s="13">
        <v>5</v>
      </c>
      <c r="O224" s="22"/>
      <c r="P224" s="311">
        <f t="shared" si="35"/>
        <v>0.49</v>
      </c>
      <c r="Q224" s="16">
        <f t="shared" si="38"/>
        <v>0.49</v>
      </c>
      <c r="R224" s="23">
        <f t="shared" si="36"/>
        <v>0</v>
      </c>
      <c r="S224" s="18">
        <f t="shared" si="37"/>
        <v>0</v>
      </c>
      <c r="W224" s="2"/>
      <c r="X224" s="2"/>
    </row>
    <row r="225" spans="1:24" ht="38.25" x14ac:dyDescent="0.25">
      <c r="A225" s="27" t="s">
        <v>35</v>
      </c>
      <c r="B225" s="27" t="s">
        <v>549</v>
      </c>
      <c r="C225" s="24" t="s">
        <v>50</v>
      </c>
      <c r="D225" s="28" t="s">
        <v>51</v>
      </c>
      <c r="E225" s="255">
        <v>11.39</v>
      </c>
      <c r="F225" s="29">
        <v>11.39</v>
      </c>
      <c r="G225" s="29"/>
      <c r="H225" s="2" t="s">
        <v>38</v>
      </c>
      <c r="I225" s="11" t="s">
        <v>22</v>
      </c>
      <c r="J225" s="11" t="s">
        <v>22</v>
      </c>
      <c r="K225" s="21">
        <v>40725</v>
      </c>
      <c r="L225" s="2" t="s">
        <v>39</v>
      </c>
      <c r="M225" s="12">
        <v>6</v>
      </c>
      <c r="N225" s="13">
        <v>5</v>
      </c>
      <c r="O225" s="22"/>
      <c r="P225" s="311">
        <f t="shared" si="35"/>
        <v>11.39</v>
      </c>
      <c r="Q225" s="16">
        <f t="shared" si="38"/>
        <v>11.39</v>
      </c>
      <c r="R225" s="23">
        <f t="shared" si="36"/>
        <v>0</v>
      </c>
      <c r="S225" s="18">
        <f t="shared" si="37"/>
        <v>0</v>
      </c>
      <c r="W225" s="2"/>
      <c r="X225" s="2"/>
    </row>
    <row r="226" spans="1:24" ht="38.25" x14ac:dyDescent="0.25">
      <c r="A226" s="27" t="s">
        <v>35</v>
      </c>
      <c r="B226" s="27" t="s">
        <v>549</v>
      </c>
      <c r="C226" s="24" t="s">
        <v>52</v>
      </c>
      <c r="D226" s="28" t="s">
        <v>53</v>
      </c>
      <c r="E226" s="255">
        <v>1.06</v>
      </c>
      <c r="F226" s="29">
        <v>1.06</v>
      </c>
      <c r="G226" s="29"/>
      <c r="H226" s="2" t="s">
        <v>38</v>
      </c>
      <c r="I226" s="11" t="s">
        <v>22</v>
      </c>
      <c r="J226" s="11" t="s">
        <v>22</v>
      </c>
      <c r="K226" s="21">
        <v>40725</v>
      </c>
      <c r="L226" s="2" t="s">
        <v>39</v>
      </c>
      <c r="M226" s="12">
        <v>6</v>
      </c>
      <c r="N226" s="13">
        <v>5</v>
      </c>
      <c r="O226" s="22"/>
      <c r="P226" s="311">
        <f t="shared" si="35"/>
        <v>1.06</v>
      </c>
      <c r="Q226" s="16">
        <f t="shared" si="38"/>
        <v>1.06</v>
      </c>
      <c r="R226" s="23">
        <f t="shared" si="36"/>
        <v>0</v>
      </c>
      <c r="S226" s="18">
        <f t="shared" si="37"/>
        <v>0</v>
      </c>
      <c r="W226" s="2"/>
      <c r="X226" s="2"/>
    </row>
    <row r="227" spans="1:24" ht="38.25" x14ac:dyDescent="0.25">
      <c r="A227" s="27" t="s">
        <v>35</v>
      </c>
      <c r="B227" s="27" t="s">
        <v>549</v>
      </c>
      <c r="C227" s="24" t="s">
        <v>54</v>
      </c>
      <c r="D227" s="28" t="s">
        <v>55</v>
      </c>
      <c r="E227" s="255">
        <v>9.26</v>
      </c>
      <c r="F227" s="29">
        <v>9.26</v>
      </c>
      <c r="G227" s="29"/>
      <c r="H227" s="2" t="s">
        <v>38</v>
      </c>
      <c r="I227" s="11" t="s">
        <v>22</v>
      </c>
      <c r="J227" s="11" t="s">
        <v>22</v>
      </c>
      <c r="K227" s="21">
        <v>40725</v>
      </c>
      <c r="L227" s="2" t="s">
        <v>39</v>
      </c>
      <c r="M227" s="12">
        <v>6</v>
      </c>
      <c r="N227" s="13">
        <v>5</v>
      </c>
      <c r="O227" s="22"/>
      <c r="P227" s="311">
        <f t="shared" si="35"/>
        <v>9.26</v>
      </c>
      <c r="Q227" s="16">
        <f t="shared" si="38"/>
        <v>9.26</v>
      </c>
      <c r="R227" s="23">
        <f t="shared" si="36"/>
        <v>0</v>
      </c>
      <c r="S227" s="18">
        <f t="shared" si="37"/>
        <v>0</v>
      </c>
      <c r="W227" s="2"/>
      <c r="X227" s="2"/>
    </row>
    <row r="228" spans="1:24" ht="38.25" x14ac:dyDescent="0.25">
      <c r="A228" s="27" t="s">
        <v>35</v>
      </c>
      <c r="B228" s="27" t="s">
        <v>549</v>
      </c>
      <c r="C228" s="24" t="s">
        <v>56</v>
      </c>
      <c r="D228" s="28" t="s">
        <v>57</v>
      </c>
      <c r="E228" s="255">
        <v>1.0900000000000001</v>
      </c>
      <c r="F228" s="29">
        <v>1.0900000000000001</v>
      </c>
      <c r="G228" s="29"/>
      <c r="H228" s="2" t="s">
        <v>38</v>
      </c>
      <c r="I228" s="11" t="s">
        <v>22</v>
      </c>
      <c r="J228" s="11" t="s">
        <v>22</v>
      </c>
      <c r="K228" s="21">
        <v>40725</v>
      </c>
      <c r="L228" s="2" t="s">
        <v>39</v>
      </c>
      <c r="M228" s="12">
        <v>6</v>
      </c>
      <c r="N228" s="13">
        <v>5</v>
      </c>
      <c r="O228" s="22"/>
      <c r="P228" s="311">
        <f t="shared" si="35"/>
        <v>1.0900000000000001</v>
      </c>
      <c r="Q228" s="16">
        <f t="shared" si="38"/>
        <v>1.0900000000000001</v>
      </c>
      <c r="R228" s="23">
        <f t="shared" si="36"/>
        <v>0</v>
      </c>
      <c r="S228" s="18">
        <f t="shared" si="37"/>
        <v>0</v>
      </c>
      <c r="W228" s="2"/>
      <c r="X228" s="2"/>
    </row>
    <row r="229" spans="1:24" ht="38.25" x14ac:dyDescent="0.25">
      <c r="A229" s="27" t="s">
        <v>35</v>
      </c>
      <c r="B229" s="27" t="s">
        <v>549</v>
      </c>
      <c r="C229" s="24" t="s">
        <v>58</v>
      </c>
      <c r="D229" s="28" t="s">
        <v>59</v>
      </c>
      <c r="E229" s="255">
        <v>1.0900000000000001</v>
      </c>
      <c r="F229" s="29">
        <v>1.0900000000000001</v>
      </c>
      <c r="G229" s="29"/>
      <c r="H229" s="2" t="s">
        <v>38</v>
      </c>
      <c r="I229" s="11" t="s">
        <v>22</v>
      </c>
      <c r="J229" s="11" t="s">
        <v>22</v>
      </c>
      <c r="K229" s="21">
        <v>40725</v>
      </c>
      <c r="L229" s="2" t="s">
        <v>39</v>
      </c>
      <c r="M229" s="12">
        <v>6</v>
      </c>
      <c r="N229" s="13">
        <v>5</v>
      </c>
      <c r="O229" s="22"/>
      <c r="P229" s="311">
        <f t="shared" si="35"/>
        <v>1.0900000000000001</v>
      </c>
      <c r="Q229" s="16">
        <f t="shared" si="38"/>
        <v>1.0900000000000001</v>
      </c>
      <c r="R229" s="23">
        <f t="shared" si="36"/>
        <v>0</v>
      </c>
      <c r="S229" s="18">
        <f t="shared" si="37"/>
        <v>0</v>
      </c>
      <c r="W229" s="2"/>
      <c r="X229" s="2"/>
    </row>
    <row r="230" spans="1:24" ht="38.25" x14ac:dyDescent="0.25">
      <c r="A230" s="27" t="s">
        <v>35</v>
      </c>
      <c r="B230" s="27" t="s">
        <v>549</v>
      </c>
      <c r="C230" s="24" t="s">
        <v>60</v>
      </c>
      <c r="D230" s="28" t="s">
        <v>61</v>
      </c>
      <c r="E230" s="256">
        <v>1.1200000000000001</v>
      </c>
      <c r="F230" s="29">
        <v>1.1200000000000001</v>
      </c>
      <c r="G230" s="29"/>
      <c r="H230" s="2" t="s">
        <v>38</v>
      </c>
      <c r="I230" s="11" t="s">
        <v>22</v>
      </c>
      <c r="J230" s="11" t="s">
        <v>22</v>
      </c>
      <c r="K230" s="21">
        <v>40725</v>
      </c>
      <c r="L230" s="2" t="s">
        <v>39</v>
      </c>
      <c r="M230" s="12">
        <v>6</v>
      </c>
      <c r="N230" s="13">
        <v>5</v>
      </c>
      <c r="O230" s="22"/>
      <c r="P230" s="311">
        <f t="shared" si="35"/>
        <v>1.1200000000000001</v>
      </c>
      <c r="Q230" s="16">
        <f t="shared" si="38"/>
        <v>1.1200000000000001</v>
      </c>
      <c r="R230" s="23">
        <f t="shared" si="36"/>
        <v>0</v>
      </c>
      <c r="S230" s="18">
        <f t="shared" si="37"/>
        <v>0</v>
      </c>
      <c r="V230" s="3"/>
      <c r="W230" s="3"/>
      <c r="X230" s="3"/>
    </row>
    <row r="231" spans="1:24" ht="38.25" x14ac:dyDescent="0.25">
      <c r="A231" s="27" t="s">
        <v>35</v>
      </c>
      <c r="B231" s="27" t="s">
        <v>549</v>
      </c>
      <c r="C231" s="24" t="s">
        <v>62</v>
      </c>
      <c r="D231" s="28" t="s">
        <v>63</v>
      </c>
      <c r="E231" s="256">
        <v>2.76</v>
      </c>
      <c r="F231" s="29">
        <v>2.76</v>
      </c>
      <c r="G231" s="29"/>
      <c r="H231" s="2" t="s">
        <v>38</v>
      </c>
      <c r="I231" s="11" t="s">
        <v>22</v>
      </c>
      <c r="J231" s="11" t="s">
        <v>22</v>
      </c>
      <c r="K231" s="21">
        <v>40725</v>
      </c>
      <c r="L231" s="2" t="s">
        <v>39</v>
      </c>
      <c r="M231" s="12">
        <v>6</v>
      </c>
      <c r="N231" s="13">
        <v>5</v>
      </c>
      <c r="O231" s="22"/>
      <c r="P231" s="311">
        <f t="shared" si="35"/>
        <v>2.76</v>
      </c>
      <c r="Q231" s="16">
        <f t="shared" si="38"/>
        <v>2.76</v>
      </c>
      <c r="R231" s="23">
        <f t="shared" si="36"/>
        <v>0</v>
      </c>
      <c r="S231" s="18">
        <f t="shared" si="37"/>
        <v>0</v>
      </c>
      <c r="V231" s="3"/>
      <c r="W231" s="3"/>
      <c r="X231" s="3"/>
    </row>
    <row r="232" spans="1:24" ht="38.25" x14ac:dyDescent="0.25">
      <c r="A232" s="27" t="s">
        <v>35</v>
      </c>
      <c r="B232" s="27" t="s">
        <v>549</v>
      </c>
      <c r="C232" s="24" t="s">
        <v>64</v>
      </c>
      <c r="D232" s="28" t="s">
        <v>65</v>
      </c>
      <c r="E232" s="256">
        <v>15</v>
      </c>
      <c r="F232" s="29">
        <v>15</v>
      </c>
      <c r="G232" s="29"/>
      <c r="H232" s="2" t="s">
        <v>38</v>
      </c>
      <c r="I232" s="11" t="s">
        <v>22</v>
      </c>
      <c r="J232" s="11" t="s">
        <v>22</v>
      </c>
      <c r="K232" s="21">
        <v>40725</v>
      </c>
      <c r="L232" s="2" t="s">
        <v>39</v>
      </c>
      <c r="M232" s="12">
        <v>6</v>
      </c>
      <c r="N232" s="13">
        <v>5</v>
      </c>
      <c r="O232" s="22"/>
      <c r="P232" s="311">
        <f t="shared" si="35"/>
        <v>15</v>
      </c>
      <c r="Q232" s="16">
        <f t="shared" si="38"/>
        <v>15</v>
      </c>
      <c r="R232" s="23">
        <f t="shared" si="36"/>
        <v>0</v>
      </c>
      <c r="S232" s="18">
        <f t="shared" si="37"/>
        <v>0</v>
      </c>
      <c r="V232" s="3"/>
      <c r="W232" s="3"/>
      <c r="X232" s="3"/>
    </row>
    <row r="233" spans="1:24" ht="38.25" x14ac:dyDescent="0.25">
      <c r="A233" s="27" t="s">
        <v>35</v>
      </c>
      <c r="B233" s="27" t="s">
        <v>549</v>
      </c>
      <c r="C233" s="24" t="s">
        <v>66</v>
      </c>
      <c r="D233" s="28" t="s">
        <v>67</v>
      </c>
      <c r="E233" s="256">
        <v>2.76</v>
      </c>
      <c r="F233" s="29">
        <v>2.76</v>
      </c>
      <c r="G233" s="29"/>
      <c r="H233" s="2" t="s">
        <v>38</v>
      </c>
      <c r="I233" s="11" t="s">
        <v>22</v>
      </c>
      <c r="J233" s="11" t="s">
        <v>22</v>
      </c>
      <c r="K233" s="21">
        <v>40725</v>
      </c>
      <c r="L233" s="2" t="s">
        <v>39</v>
      </c>
      <c r="M233" s="12">
        <v>6</v>
      </c>
      <c r="N233" s="13">
        <v>5</v>
      </c>
      <c r="O233" s="22"/>
      <c r="P233" s="311">
        <f t="shared" si="35"/>
        <v>2.76</v>
      </c>
      <c r="Q233" s="16">
        <f t="shared" si="38"/>
        <v>2.76</v>
      </c>
      <c r="R233" s="23">
        <f t="shared" si="36"/>
        <v>0</v>
      </c>
      <c r="S233" s="18">
        <f t="shared" si="37"/>
        <v>0</v>
      </c>
      <c r="V233" s="3"/>
      <c r="W233" s="3"/>
      <c r="X233" s="3"/>
    </row>
    <row r="234" spans="1:24" ht="38.25" x14ac:dyDescent="0.25">
      <c r="A234" s="27" t="s">
        <v>35</v>
      </c>
      <c r="B234" s="27" t="s">
        <v>549</v>
      </c>
      <c r="C234" s="24" t="s">
        <v>68</v>
      </c>
      <c r="D234" s="28" t="s">
        <v>69</v>
      </c>
      <c r="E234" s="256">
        <v>3.73</v>
      </c>
      <c r="F234" s="29">
        <v>3.73</v>
      </c>
      <c r="G234" s="29"/>
      <c r="H234" s="2" t="s">
        <v>38</v>
      </c>
      <c r="I234" s="11" t="s">
        <v>22</v>
      </c>
      <c r="J234" s="11" t="s">
        <v>22</v>
      </c>
      <c r="K234" s="21">
        <v>40725</v>
      </c>
      <c r="L234" s="2" t="s">
        <v>39</v>
      </c>
      <c r="M234" s="12">
        <v>6</v>
      </c>
      <c r="N234" s="13">
        <v>5</v>
      </c>
      <c r="O234" s="22"/>
      <c r="P234" s="311">
        <f t="shared" si="35"/>
        <v>3.73</v>
      </c>
      <c r="Q234" s="16">
        <f t="shared" si="38"/>
        <v>3.73</v>
      </c>
      <c r="R234" s="23">
        <f t="shared" si="36"/>
        <v>0</v>
      </c>
      <c r="S234" s="18">
        <f t="shared" si="37"/>
        <v>0</v>
      </c>
      <c r="V234" s="3"/>
      <c r="W234" s="3"/>
      <c r="X234" s="3"/>
    </row>
    <row r="235" spans="1:24" ht="38.25" x14ac:dyDescent="0.25">
      <c r="A235" s="27" t="s">
        <v>35</v>
      </c>
      <c r="B235" s="27" t="s">
        <v>549</v>
      </c>
      <c r="C235" s="24" t="s">
        <v>70</v>
      </c>
      <c r="D235" s="28" t="s">
        <v>71</v>
      </c>
      <c r="E235" s="256">
        <v>150</v>
      </c>
      <c r="F235" s="29">
        <v>150</v>
      </c>
      <c r="G235" s="29"/>
      <c r="H235" s="2" t="s">
        <v>38</v>
      </c>
      <c r="I235" s="11" t="s">
        <v>22</v>
      </c>
      <c r="J235" s="11" t="s">
        <v>22</v>
      </c>
      <c r="K235" s="21">
        <v>40725</v>
      </c>
      <c r="L235" s="2" t="s">
        <v>39</v>
      </c>
      <c r="M235" s="12">
        <v>6</v>
      </c>
      <c r="N235" s="13">
        <v>5</v>
      </c>
      <c r="O235" s="22"/>
      <c r="P235" s="311">
        <f t="shared" si="35"/>
        <v>150</v>
      </c>
      <c r="Q235" s="16">
        <f t="shared" si="38"/>
        <v>150</v>
      </c>
      <c r="R235" s="23">
        <f t="shared" si="36"/>
        <v>0</v>
      </c>
      <c r="S235" s="18">
        <f t="shared" si="37"/>
        <v>0</v>
      </c>
      <c r="V235" s="3"/>
      <c r="W235" s="3"/>
      <c r="X235" s="3"/>
    </row>
    <row r="236" spans="1:24" ht="51" x14ac:dyDescent="0.25">
      <c r="A236" s="27" t="s">
        <v>35</v>
      </c>
      <c r="B236" s="27" t="s">
        <v>549</v>
      </c>
      <c r="C236" s="24" t="s">
        <v>72</v>
      </c>
      <c r="D236" s="28" t="s">
        <v>73</v>
      </c>
      <c r="E236" s="256">
        <v>25</v>
      </c>
      <c r="F236" s="29">
        <v>25</v>
      </c>
      <c r="G236" s="29"/>
      <c r="H236" s="2" t="s">
        <v>38</v>
      </c>
      <c r="I236" s="11" t="s">
        <v>22</v>
      </c>
      <c r="J236" s="11" t="s">
        <v>22</v>
      </c>
      <c r="K236" s="21">
        <v>40725</v>
      </c>
      <c r="L236" s="2" t="s">
        <v>39</v>
      </c>
      <c r="M236" s="12">
        <v>6</v>
      </c>
      <c r="N236" s="13">
        <v>5</v>
      </c>
      <c r="O236" s="22"/>
      <c r="P236" s="311">
        <f t="shared" si="35"/>
        <v>25</v>
      </c>
      <c r="Q236" s="16">
        <f t="shared" si="38"/>
        <v>25</v>
      </c>
      <c r="R236" s="23">
        <f t="shared" si="36"/>
        <v>0</v>
      </c>
      <c r="S236" s="18">
        <f t="shared" si="37"/>
        <v>0</v>
      </c>
      <c r="V236" s="3"/>
      <c r="W236" s="3"/>
      <c r="X236" s="3"/>
    </row>
    <row r="237" spans="1:24" ht="63.75" x14ac:dyDescent="0.25">
      <c r="A237" s="27" t="s">
        <v>35</v>
      </c>
      <c r="B237" s="27" t="s">
        <v>549</v>
      </c>
      <c r="C237" s="24" t="s">
        <v>74</v>
      </c>
      <c r="D237" s="28" t="s">
        <v>75</v>
      </c>
      <c r="E237" s="256" t="s">
        <v>76</v>
      </c>
      <c r="F237" s="29" t="s">
        <v>76</v>
      </c>
      <c r="G237" s="29"/>
      <c r="H237" s="2" t="s">
        <v>38</v>
      </c>
      <c r="I237" s="11" t="s">
        <v>22</v>
      </c>
      <c r="K237" s="11" t="s">
        <v>28</v>
      </c>
      <c r="M237" s="12">
        <v>6</v>
      </c>
      <c r="N237" s="13">
        <v>5</v>
      </c>
      <c r="O237" s="22"/>
      <c r="P237" s="312" t="s">
        <v>76</v>
      </c>
      <c r="Q237" s="29" t="s">
        <v>76</v>
      </c>
      <c r="R237" s="29" t="s">
        <v>76</v>
      </c>
      <c r="S237" s="29" t="s">
        <v>76</v>
      </c>
      <c r="V237" s="3"/>
      <c r="W237" s="3"/>
      <c r="X237" s="3"/>
    </row>
    <row r="238" spans="1:24" ht="51" x14ac:dyDescent="0.25">
      <c r="A238" s="27" t="s">
        <v>35</v>
      </c>
      <c r="B238" s="27" t="s">
        <v>549</v>
      </c>
      <c r="C238" s="24" t="s">
        <v>77</v>
      </c>
      <c r="D238" s="28" t="s">
        <v>78</v>
      </c>
      <c r="E238" s="255">
        <v>13</v>
      </c>
      <c r="F238" s="29">
        <v>13</v>
      </c>
      <c r="G238" s="29"/>
      <c r="H238" s="2" t="s">
        <v>38</v>
      </c>
      <c r="I238" s="11" t="s">
        <v>22</v>
      </c>
      <c r="J238" s="11" t="s">
        <v>22</v>
      </c>
      <c r="K238" s="21">
        <v>40725</v>
      </c>
      <c r="L238" s="2" t="s">
        <v>39</v>
      </c>
      <c r="M238" s="12">
        <v>6</v>
      </c>
      <c r="N238" s="13">
        <v>5</v>
      </c>
      <c r="O238" s="22"/>
      <c r="P238" s="311">
        <f t="shared" ref="P238:P269" si="39">IF(N238=1,INT(E238*$T$1*100)/100,E238)</f>
        <v>13</v>
      </c>
      <c r="Q238" s="16">
        <f t="shared" ref="Q238:Q246" si="40">IF(N238=1,INT(E238*$T$1*10000)/10000,E238)</f>
        <v>13</v>
      </c>
      <c r="R238" s="23">
        <f t="shared" ref="R238:R269" si="41">P238-E238</f>
        <v>0</v>
      </c>
      <c r="S238" s="18">
        <f t="shared" ref="S238:S269" si="42">IF(E238&lt;&gt;0,R238/E238,0)</f>
        <v>0</v>
      </c>
      <c r="W238" s="2"/>
      <c r="X238" s="2"/>
    </row>
    <row r="239" spans="1:24" ht="38.25" x14ac:dyDescent="0.25">
      <c r="A239" s="27" t="s">
        <v>35</v>
      </c>
      <c r="B239" s="27" t="s">
        <v>549</v>
      </c>
      <c r="C239" s="24" t="s">
        <v>79</v>
      </c>
      <c r="D239" s="28" t="s">
        <v>80</v>
      </c>
      <c r="E239" s="256">
        <v>50</v>
      </c>
      <c r="F239" s="29">
        <v>50</v>
      </c>
      <c r="G239" s="29"/>
      <c r="H239" s="2" t="s">
        <v>38</v>
      </c>
      <c r="I239" s="11" t="s">
        <v>22</v>
      </c>
      <c r="J239" s="11" t="s">
        <v>22</v>
      </c>
      <c r="K239" s="21">
        <v>40725</v>
      </c>
      <c r="L239" s="2" t="s">
        <v>39</v>
      </c>
      <c r="M239" s="12">
        <v>6</v>
      </c>
      <c r="N239" s="13">
        <v>5</v>
      </c>
      <c r="O239" s="22"/>
      <c r="P239" s="311">
        <f t="shared" si="39"/>
        <v>50</v>
      </c>
      <c r="Q239" s="16">
        <f t="shared" si="40"/>
        <v>50</v>
      </c>
      <c r="R239" s="23">
        <f t="shared" si="41"/>
        <v>0</v>
      </c>
      <c r="S239" s="18">
        <f t="shared" si="42"/>
        <v>0</v>
      </c>
      <c r="V239" s="3"/>
      <c r="W239" s="3"/>
      <c r="X239" s="3"/>
    </row>
    <row r="240" spans="1:24" ht="38.25" x14ac:dyDescent="0.25">
      <c r="A240" s="27" t="s">
        <v>35</v>
      </c>
      <c r="B240" s="27" t="s">
        <v>549</v>
      </c>
      <c r="C240" s="24" t="s">
        <v>81</v>
      </c>
      <c r="D240" s="28" t="s">
        <v>82</v>
      </c>
      <c r="E240" s="256">
        <v>16.89</v>
      </c>
      <c r="F240" s="29">
        <v>16.89</v>
      </c>
      <c r="G240" s="29"/>
      <c r="H240" s="2" t="s">
        <v>38</v>
      </c>
      <c r="I240" s="11" t="s">
        <v>22</v>
      </c>
      <c r="J240" s="11" t="s">
        <v>22</v>
      </c>
      <c r="K240" s="21">
        <v>40725</v>
      </c>
      <c r="L240" s="2" t="s">
        <v>39</v>
      </c>
      <c r="M240" s="12">
        <v>6</v>
      </c>
      <c r="N240" s="13">
        <v>5</v>
      </c>
      <c r="O240" s="22"/>
      <c r="P240" s="311">
        <f t="shared" si="39"/>
        <v>16.89</v>
      </c>
      <c r="Q240" s="16">
        <f t="shared" si="40"/>
        <v>16.89</v>
      </c>
      <c r="R240" s="23">
        <f t="shared" si="41"/>
        <v>0</v>
      </c>
      <c r="S240" s="18">
        <f t="shared" si="42"/>
        <v>0</v>
      </c>
      <c r="V240" s="3"/>
      <c r="W240" s="3"/>
      <c r="X240" s="3"/>
    </row>
    <row r="241" spans="1:24" ht="38.25" x14ac:dyDescent="0.25">
      <c r="A241" s="27" t="s">
        <v>35</v>
      </c>
      <c r="B241" s="27" t="s">
        <v>549</v>
      </c>
      <c r="C241" s="24" t="s">
        <v>83</v>
      </c>
      <c r="D241" s="28" t="s">
        <v>84</v>
      </c>
      <c r="E241" s="256">
        <v>25</v>
      </c>
      <c r="F241" s="29">
        <v>25</v>
      </c>
      <c r="G241" s="29"/>
      <c r="H241" s="2" t="s">
        <v>38</v>
      </c>
      <c r="I241" s="11" t="s">
        <v>22</v>
      </c>
      <c r="J241" s="11" t="s">
        <v>22</v>
      </c>
      <c r="K241" s="21">
        <v>40725</v>
      </c>
      <c r="L241" s="2" t="s">
        <v>39</v>
      </c>
      <c r="M241" s="12">
        <v>6</v>
      </c>
      <c r="N241" s="13">
        <v>5</v>
      </c>
      <c r="O241" s="22"/>
      <c r="P241" s="311">
        <f t="shared" si="39"/>
        <v>25</v>
      </c>
      <c r="Q241" s="16">
        <f t="shared" si="40"/>
        <v>25</v>
      </c>
      <c r="R241" s="23">
        <f t="shared" si="41"/>
        <v>0</v>
      </c>
      <c r="S241" s="18">
        <f t="shared" si="42"/>
        <v>0</v>
      </c>
      <c r="V241" s="3"/>
      <c r="W241" s="3"/>
      <c r="X241" s="3"/>
    </row>
    <row r="242" spans="1:24" ht="38.25" x14ac:dyDescent="0.25">
      <c r="A242" s="27" t="s">
        <v>35</v>
      </c>
      <c r="B242" s="27" t="s">
        <v>549</v>
      </c>
      <c r="C242" s="24" t="s">
        <v>85</v>
      </c>
      <c r="D242" s="28" t="s">
        <v>84</v>
      </c>
      <c r="E242" s="256">
        <v>10</v>
      </c>
      <c r="F242" s="29">
        <v>10</v>
      </c>
      <c r="G242" s="29"/>
      <c r="H242" s="2" t="s">
        <v>38</v>
      </c>
      <c r="I242" s="11" t="s">
        <v>22</v>
      </c>
      <c r="J242" s="11" t="s">
        <v>22</v>
      </c>
      <c r="K242" s="21">
        <v>40725</v>
      </c>
      <c r="L242" s="2" t="s">
        <v>39</v>
      </c>
      <c r="M242" s="12">
        <v>6</v>
      </c>
      <c r="N242" s="13">
        <v>5</v>
      </c>
      <c r="O242" s="22"/>
      <c r="P242" s="311">
        <f t="shared" si="39"/>
        <v>10</v>
      </c>
      <c r="Q242" s="16">
        <f t="shared" si="40"/>
        <v>10</v>
      </c>
      <c r="R242" s="23">
        <f t="shared" si="41"/>
        <v>0</v>
      </c>
      <c r="S242" s="18">
        <f t="shared" si="42"/>
        <v>0</v>
      </c>
      <c r="V242" s="3"/>
      <c r="W242" s="3"/>
      <c r="X242" s="3"/>
    </row>
    <row r="243" spans="1:24" ht="38.25" x14ac:dyDescent="0.25">
      <c r="A243" s="27" t="s">
        <v>35</v>
      </c>
      <c r="B243" s="27" t="s">
        <v>549</v>
      </c>
      <c r="C243" s="24" t="s">
        <v>86</v>
      </c>
      <c r="D243" s="28" t="s">
        <v>87</v>
      </c>
      <c r="E243" s="256">
        <v>25</v>
      </c>
      <c r="F243" s="29">
        <v>25</v>
      </c>
      <c r="G243" s="29"/>
      <c r="H243" s="2" t="s">
        <v>38</v>
      </c>
      <c r="I243" s="11" t="s">
        <v>22</v>
      </c>
      <c r="J243" s="11" t="s">
        <v>22</v>
      </c>
      <c r="K243" s="21">
        <v>40725</v>
      </c>
      <c r="L243" s="2" t="s">
        <v>39</v>
      </c>
      <c r="M243" s="12">
        <v>6</v>
      </c>
      <c r="N243" s="13">
        <v>5</v>
      </c>
      <c r="O243" s="22"/>
      <c r="P243" s="311">
        <f t="shared" si="39"/>
        <v>25</v>
      </c>
      <c r="Q243" s="16">
        <f t="shared" si="40"/>
        <v>25</v>
      </c>
      <c r="R243" s="23">
        <f t="shared" si="41"/>
        <v>0</v>
      </c>
      <c r="S243" s="18">
        <f t="shared" si="42"/>
        <v>0</v>
      </c>
      <c r="V243" s="3"/>
      <c r="W243" s="3"/>
      <c r="X243" s="3"/>
    </row>
    <row r="244" spans="1:24" ht="38.25" x14ac:dyDescent="0.25">
      <c r="A244" s="27" t="s">
        <v>35</v>
      </c>
      <c r="B244" s="27" t="s">
        <v>549</v>
      </c>
      <c r="C244" s="24" t="s">
        <v>88</v>
      </c>
      <c r="D244" s="28" t="s">
        <v>89</v>
      </c>
      <c r="E244" s="256">
        <v>25</v>
      </c>
      <c r="F244" s="29">
        <v>25</v>
      </c>
      <c r="G244" s="29"/>
      <c r="H244" s="2" t="s">
        <v>38</v>
      </c>
      <c r="I244" s="11" t="s">
        <v>22</v>
      </c>
      <c r="J244" s="11" t="s">
        <v>22</v>
      </c>
      <c r="K244" s="21">
        <v>40725</v>
      </c>
      <c r="L244" s="2" t="s">
        <v>39</v>
      </c>
      <c r="M244" s="12">
        <v>6</v>
      </c>
      <c r="N244" s="13">
        <v>5</v>
      </c>
      <c r="O244" s="22"/>
      <c r="P244" s="311">
        <f t="shared" si="39"/>
        <v>25</v>
      </c>
      <c r="Q244" s="16">
        <f t="shared" si="40"/>
        <v>25</v>
      </c>
      <c r="R244" s="23">
        <f t="shared" si="41"/>
        <v>0</v>
      </c>
      <c r="S244" s="18">
        <f t="shared" si="42"/>
        <v>0</v>
      </c>
      <c r="V244" s="3"/>
      <c r="W244" s="3"/>
      <c r="X244" s="3"/>
    </row>
    <row r="245" spans="1:24" ht="38.25" x14ac:dyDescent="0.25">
      <c r="A245" s="27" t="s">
        <v>35</v>
      </c>
      <c r="B245" s="27" t="s">
        <v>549</v>
      </c>
      <c r="C245" s="24" t="s">
        <v>90</v>
      </c>
      <c r="D245" s="28" t="s">
        <v>91</v>
      </c>
      <c r="E245" s="256">
        <v>11</v>
      </c>
      <c r="F245" s="29">
        <v>11</v>
      </c>
      <c r="G245" s="29"/>
      <c r="H245" s="2" t="s">
        <v>38</v>
      </c>
      <c r="I245" s="11" t="s">
        <v>22</v>
      </c>
      <c r="J245" s="11" t="s">
        <v>22</v>
      </c>
      <c r="K245" s="21">
        <v>40725</v>
      </c>
      <c r="L245" s="2" t="s">
        <v>39</v>
      </c>
      <c r="M245" s="12">
        <v>6</v>
      </c>
      <c r="N245" s="13">
        <v>5</v>
      </c>
      <c r="O245" s="22"/>
      <c r="P245" s="311">
        <f t="shared" si="39"/>
        <v>11</v>
      </c>
      <c r="Q245" s="16">
        <f t="shared" si="40"/>
        <v>11</v>
      </c>
      <c r="R245" s="23">
        <f t="shared" si="41"/>
        <v>0</v>
      </c>
      <c r="S245" s="18">
        <f t="shared" si="42"/>
        <v>0</v>
      </c>
      <c r="V245" s="3"/>
      <c r="W245" s="3"/>
      <c r="X245" s="3"/>
    </row>
    <row r="246" spans="1:24" ht="63.75" x14ac:dyDescent="0.25">
      <c r="A246" s="3" t="s">
        <v>548</v>
      </c>
      <c r="B246" s="3" t="s">
        <v>549</v>
      </c>
      <c r="C246" s="3" t="s">
        <v>550</v>
      </c>
      <c r="D246" s="3" t="s">
        <v>542</v>
      </c>
      <c r="E246" s="256" t="s">
        <v>551</v>
      </c>
      <c r="F246" s="23" t="s">
        <v>551</v>
      </c>
      <c r="G246" s="23"/>
      <c r="H246" s="3" t="s">
        <v>552</v>
      </c>
      <c r="I246" s="60" t="s">
        <v>22</v>
      </c>
      <c r="J246" s="60" t="s">
        <v>22</v>
      </c>
      <c r="K246" s="60"/>
      <c r="L246" s="3"/>
      <c r="M246" s="15">
        <v>6</v>
      </c>
      <c r="N246" s="17">
        <v>2</v>
      </c>
      <c r="O246" s="8"/>
      <c r="P246" s="311" t="str">
        <f t="shared" si="39"/>
        <v>20% surcharge</v>
      </c>
      <c r="Q246" s="16" t="str">
        <f t="shared" si="40"/>
        <v>20% surcharge</v>
      </c>
      <c r="R246" s="23" t="e">
        <f t="shared" si="41"/>
        <v>#VALUE!</v>
      </c>
      <c r="S246" s="18" t="e">
        <f t="shared" si="42"/>
        <v>#VALUE!</v>
      </c>
      <c r="V246" s="3"/>
      <c r="W246" s="3"/>
      <c r="X246" s="3"/>
    </row>
    <row r="247" spans="1:24" ht="51" x14ac:dyDescent="0.25">
      <c r="A247" s="24" t="s">
        <v>553</v>
      </c>
      <c r="B247" s="3" t="s">
        <v>549</v>
      </c>
      <c r="C247" s="3" t="s">
        <v>554</v>
      </c>
      <c r="D247" s="3" t="s">
        <v>555</v>
      </c>
      <c r="E247" s="256">
        <v>24</v>
      </c>
      <c r="F247" s="23">
        <v>24</v>
      </c>
      <c r="G247" s="23"/>
      <c r="H247" s="2" t="s">
        <v>96</v>
      </c>
      <c r="I247" s="11" t="s">
        <v>556</v>
      </c>
      <c r="J247" s="60" t="s">
        <v>22</v>
      </c>
      <c r="K247" s="60"/>
      <c r="L247" s="3"/>
      <c r="M247" s="15">
        <v>6</v>
      </c>
      <c r="N247" s="17">
        <v>3</v>
      </c>
      <c r="O247" s="8"/>
      <c r="P247" s="311">
        <f t="shared" si="39"/>
        <v>24</v>
      </c>
      <c r="Q247" s="16">
        <f>30</f>
        <v>30</v>
      </c>
      <c r="R247" s="23">
        <f t="shared" si="41"/>
        <v>0</v>
      </c>
      <c r="S247" s="18">
        <f t="shared" si="42"/>
        <v>0</v>
      </c>
      <c r="V247" s="3"/>
      <c r="W247" s="3"/>
      <c r="X247" s="3"/>
    </row>
    <row r="248" spans="1:24" ht="51" x14ac:dyDescent="0.25">
      <c r="A248" s="3" t="s">
        <v>557</v>
      </c>
      <c r="B248" s="3" t="s">
        <v>549</v>
      </c>
      <c r="C248" s="3" t="s">
        <v>558</v>
      </c>
      <c r="D248" s="3" t="s">
        <v>542</v>
      </c>
      <c r="E248" s="256">
        <f>80*1.0323</f>
        <v>82.584000000000003</v>
      </c>
      <c r="F248" s="23">
        <v>80</v>
      </c>
      <c r="G248" s="23"/>
      <c r="H248" s="2" t="s">
        <v>96</v>
      </c>
      <c r="I248" s="60" t="s">
        <v>21</v>
      </c>
      <c r="J248" s="60" t="s">
        <v>22</v>
      </c>
      <c r="K248" s="60"/>
      <c r="L248" s="3"/>
      <c r="M248" s="15">
        <v>6</v>
      </c>
      <c r="N248" s="17">
        <v>1</v>
      </c>
      <c r="O248" s="8"/>
      <c r="P248" s="311">
        <f t="shared" si="39"/>
        <v>84.58</v>
      </c>
      <c r="Q248" s="16">
        <f t="shared" ref="Q248:Q311" si="43">IF(N248=1,INT(E248*$T$1*10000)/10000,E248)</f>
        <v>84.583600000000004</v>
      </c>
      <c r="R248" s="23">
        <f t="shared" si="41"/>
        <v>1.9959999999999951</v>
      </c>
      <c r="S248" s="18">
        <f t="shared" si="42"/>
        <v>2.4169330620943463E-2</v>
      </c>
      <c r="V248" s="3"/>
      <c r="W248" s="3"/>
      <c r="X248" s="3"/>
    </row>
    <row r="249" spans="1:24" ht="51" x14ac:dyDescent="0.25">
      <c r="A249" s="3" t="s">
        <v>559</v>
      </c>
      <c r="B249" s="3" t="s">
        <v>549</v>
      </c>
      <c r="C249" s="3" t="s">
        <v>558</v>
      </c>
      <c r="D249" s="3" t="s">
        <v>542</v>
      </c>
      <c r="E249" s="256">
        <f>80*1.0323</f>
        <v>82.584000000000003</v>
      </c>
      <c r="F249" s="23">
        <v>80</v>
      </c>
      <c r="G249" s="23"/>
      <c r="H249" s="2" t="s">
        <v>96</v>
      </c>
      <c r="I249" s="60" t="s">
        <v>21</v>
      </c>
      <c r="J249" s="60" t="s">
        <v>22</v>
      </c>
      <c r="K249" s="60"/>
      <c r="L249" s="3"/>
      <c r="M249" s="15">
        <v>6</v>
      </c>
      <c r="N249" s="17">
        <v>1</v>
      </c>
      <c r="O249" s="8"/>
      <c r="P249" s="311">
        <f t="shared" si="39"/>
        <v>84.58</v>
      </c>
      <c r="Q249" s="16">
        <f t="shared" si="43"/>
        <v>84.583600000000004</v>
      </c>
      <c r="R249" s="23">
        <f t="shared" si="41"/>
        <v>1.9959999999999951</v>
      </c>
      <c r="S249" s="18">
        <f t="shared" si="42"/>
        <v>2.4169330620943463E-2</v>
      </c>
      <c r="V249" s="3"/>
      <c r="W249" s="3"/>
      <c r="X249" s="3"/>
    </row>
    <row r="250" spans="1:24" ht="51" x14ac:dyDescent="0.25">
      <c r="A250" s="2" t="s">
        <v>560</v>
      </c>
      <c r="B250" s="2" t="s">
        <v>561</v>
      </c>
      <c r="C250" s="24" t="s">
        <v>562</v>
      </c>
      <c r="D250" s="28" t="s">
        <v>563</v>
      </c>
      <c r="E250" s="255">
        <v>103.23</v>
      </c>
      <c r="F250" s="29">
        <v>100</v>
      </c>
      <c r="G250" s="29"/>
      <c r="H250" s="2" t="s">
        <v>564</v>
      </c>
      <c r="I250" s="11" t="s">
        <v>21</v>
      </c>
      <c r="J250" s="11" t="s">
        <v>21</v>
      </c>
      <c r="K250" s="21">
        <v>40544</v>
      </c>
      <c r="M250" s="307">
        <v>3</v>
      </c>
      <c r="N250" s="11">
        <v>1</v>
      </c>
      <c r="O250" s="99"/>
      <c r="P250" s="311">
        <f t="shared" si="39"/>
        <v>105.72</v>
      </c>
      <c r="Q250" s="16">
        <f t="shared" si="43"/>
        <v>105.7296</v>
      </c>
      <c r="R250" s="23">
        <f t="shared" si="41"/>
        <v>2.4899999999999949</v>
      </c>
      <c r="S250" s="18">
        <f t="shared" si="42"/>
        <v>2.4120895088636973E-2</v>
      </c>
      <c r="T250" s="13"/>
      <c r="W250" s="2"/>
      <c r="X250" s="2"/>
    </row>
    <row r="251" spans="1:24" ht="51" x14ac:dyDescent="0.25">
      <c r="A251" s="2" t="s">
        <v>560</v>
      </c>
      <c r="B251" s="2" t="s">
        <v>561</v>
      </c>
      <c r="C251" s="24" t="s">
        <v>565</v>
      </c>
      <c r="D251" s="28" t="s">
        <v>566</v>
      </c>
      <c r="E251" s="255">
        <v>77.42</v>
      </c>
      <c r="F251" s="29">
        <v>75</v>
      </c>
      <c r="G251" s="29"/>
      <c r="H251" s="2" t="s">
        <v>564</v>
      </c>
      <c r="I251" s="11" t="s">
        <v>21</v>
      </c>
      <c r="J251" s="11" t="s">
        <v>21</v>
      </c>
      <c r="K251" s="21">
        <v>40544</v>
      </c>
      <c r="M251" s="307">
        <v>3</v>
      </c>
      <c r="N251" s="11">
        <v>1</v>
      </c>
      <c r="O251" s="99"/>
      <c r="P251" s="311">
        <f t="shared" si="39"/>
        <v>79.290000000000006</v>
      </c>
      <c r="Q251" s="16">
        <f t="shared" si="43"/>
        <v>79.294600000000003</v>
      </c>
      <c r="R251" s="23">
        <f t="shared" si="41"/>
        <v>1.8700000000000045</v>
      </c>
      <c r="S251" s="18">
        <f t="shared" si="42"/>
        <v>2.4153965383621863E-2</v>
      </c>
      <c r="T251" s="13"/>
      <c r="W251" s="2"/>
      <c r="X251" s="2"/>
    </row>
    <row r="252" spans="1:24" ht="76.5" x14ac:dyDescent="0.25">
      <c r="A252" s="27" t="s">
        <v>567</v>
      </c>
      <c r="B252" s="27" t="s">
        <v>561</v>
      </c>
      <c r="C252" s="24" t="s">
        <v>568</v>
      </c>
      <c r="D252" s="28" t="s">
        <v>569</v>
      </c>
      <c r="E252" s="255">
        <v>111.48</v>
      </c>
      <c r="F252" s="10">
        <v>108</v>
      </c>
      <c r="G252" s="29"/>
      <c r="H252" s="44" t="s">
        <v>570</v>
      </c>
      <c r="I252" s="11" t="s">
        <v>21</v>
      </c>
      <c r="J252" s="11" t="s">
        <v>21</v>
      </c>
      <c r="K252" s="21">
        <v>40544</v>
      </c>
      <c r="M252" s="307" t="s">
        <v>571</v>
      </c>
      <c r="N252" s="11">
        <v>1</v>
      </c>
      <c r="O252" s="99"/>
      <c r="P252" s="311">
        <f t="shared" si="39"/>
        <v>114.17</v>
      </c>
      <c r="Q252" s="16">
        <f t="shared" si="43"/>
        <v>114.1793</v>
      </c>
      <c r="R252" s="23">
        <f t="shared" si="41"/>
        <v>2.6899999999999977</v>
      </c>
      <c r="S252" s="18">
        <f t="shared" si="42"/>
        <v>2.412988876928595E-2</v>
      </c>
      <c r="T252" s="13"/>
      <c r="W252" s="2"/>
      <c r="X252" s="2"/>
    </row>
    <row r="253" spans="1:24" ht="89.25" x14ac:dyDescent="0.25">
      <c r="A253" s="27" t="s">
        <v>572</v>
      </c>
      <c r="B253" s="27" t="s">
        <v>561</v>
      </c>
      <c r="C253" s="24" t="s">
        <v>3281</v>
      </c>
      <c r="D253" s="28" t="s">
        <v>574</v>
      </c>
      <c r="E253" s="255">
        <v>371.62</v>
      </c>
      <c r="F253" s="29">
        <v>360</v>
      </c>
      <c r="G253" s="13"/>
      <c r="H253" s="2" t="s">
        <v>575</v>
      </c>
      <c r="I253" s="11" t="s">
        <v>21</v>
      </c>
      <c r="J253" s="11" t="s">
        <v>21</v>
      </c>
      <c r="K253" s="21">
        <v>40544</v>
      </c>
      <c r="M253" s="307">
        <v>6</v>
      </c>
      <c r="N253" s="11">
        <v>1</v>
      </c>
      <c r="O253" s="99"/>
      <c r="P253" s="311">
        <f t="shared" si="39"/>
        <v>380.61</v>
      </c>
      <c r="Q253" s="16">
        <f t="shared" si="43"/>
        <v>380.61840000000001</v>
      </c>
      <c r="R253" s="23">
        <f t="shared" si="41"/>
        <v>8.9900000000000091</v>
      </c>
      <c r="S253" s="18">
        <f t="shared" si="42"/>
        <v>2.4191378289650744E-2</v>
      </c>
      <c r="T253" s="13"/>
      <c r="W253" s="2"/>
      <c r="X253" s="2"/>
    </row>
    <row r="254" spans="1:24" ht="51" x14ac:dyDescent="0.25">
      <c r="A254" s="27" t="s">
        <v>576</v>
      </c>
      <c r="B254" s="27" t="s">
        <v>561</v>
      </c>
      <c r="C254" s="24" t="s">
        <v>577</v>
      </c>
      <c r="D254" s="28" t="s">
        <v>578</v>
      </c>
      <c r="E254" s="255">
        <v>77.42</v>
      </c>
      <c r="F254" s="29">
        <v>75</v>
      </c>
      <c r="G254" s="13"/>
      <c r="I254" s="11" t="s">
        <v>21</v>
      </c>
      <c r="J254" s="11" t="s">
        <v>21</v>
      </c>
      <c r="K254" s="21">
        <v>40544</v>
      </c>
      <c r="M254" s="307">
        <v>1</v>
      </c>
      <c r="N254" s="11">
        <v>1</v>
      </c>
      <c r="O254" s="99"/>
      <c r="P254" s="311">
        <f t="shared" si="39"/>
        <v>79.290000000000006</v>
      </c>
      <c r="Q254" s="16">
        <f t="shared" si="43"/>
        <v>79.294600000000003</v>
      </c>
      <c r="R254" s="23">
        <f t="shared" si="41"/>
        <v>1.8700000000000045</v>
      </c>
      <c r="S254" s="18">
        <f t="shared" si="42"/>
        <v>2.4153965383621863E-2</v>
      </c>
      <c r="T254" s="13"/>
      <c r="W254" s="2"/>
      <c r="X254" s="2"/>
    </row>
    <row r="255" spans="1:24" ht="51" x14ac:dyDescent="0.25">
      <c r="A255" s="27" t="s">
        <v>576</v>
      </c>
      <c r="B255" s="27" t="s">
        <v>561</v>
      </c>
      <c r="C255" s="24" t="s">
        <v>579</v>
      </c>
      <c r="D255" s="28" t="s">
        <v>578</v>
      </c>
      <c r="E255" s="255">
        <v>51.61</v>
      </c>
      <c r="F255" s="29">
        <v>50</v>
      </c>
      <c r="G255" s="13"/>
      <c r="I255" s="11" t="s">
        <v>21</v>
      </c>
      <c r="J255" s="11" t="s">
        <v>21</v>
      </c>
      <c r="K255" s="21">
        <v>40544</v>
      </c>
      <c r="M255" s="307">
        <v>1</v>
      </c>
      <c r="N255" s="11">
        <v>1</v>
      </c>
      <c r="O255" s="99"/>
      <c r="P255" s="311">
        <f t="shared" si="39"/>
        <v>52.85</v>
      </c>
      <c r="Q255" s="16">
        <f t="shared" si="43"/>
        <v>52.8596</v>
      </c>
      <c r="R255" s="23">
        <f t="shared" si="41"/>
        <v>1.240000000000002</v>
      </c>
      <c r="S255" s="18">
        <f t="shared" si="42"/>
        <v>2.4026351482270916E-2</v>
      </c>
      <c r="T255" s="13"/>
      <c r="W255" s="2"/>
      <c r="X255" s="2"/>
    </row>
    <row r="256" spans="1:24" ht="38.25" x14ac:dyDescent="0.25">
      <c r="A256" s="2" t="s">
        <v>580</v>
      </c>
      <c r="B256" s="27" t="s">
        <v>561</v>
      </c>
      <c r="C256" s="2" t="s">
        <v>581</v>
      </c>
      <c r="D256" s="2" t="s">
        <v>582</v>
      </c>
      <c r="E256" s="255">
        <v>309.69</v>
      </c>
      <c r="F256" s="10">
        <v>300</v>
      </c>
      <c r="H256" s="2" t="s">
        <v>583</v>
      </c>
      <c r="I256" s="11" t="s">
        <v>21</v>
      </c>
      <c r="J256" s="11" t="s">
        <v>21</v>
      </c>
      <c r="K256" s="21">
        <v>40544</v>
      </c>
      <c r="M256" s="307">
        <v>3</v>
      </c>
      <c r="N256" s="11">
        <v>1</v>
      </c>
      <c r="O256" s="99"/>
      <c r="P256" s="311">
        <f t="shared" si="39"/>
        <v>317.18</v>
      </c>
      <c r="Q256" s="16">
        <f t="shared" si="43"/>
        <v>317.18880000000001</v>
      </c>
      <c r="R256" s="23">
        <f t="shared" si="41"/>
        <v>7.4900000000000091</v>
      </c>
      <c r="S256" s="18">
        <f t="shared" si="42"/>
        <v>2.4185475798379055E-2</v>
      </c>
      <c r="T256" s="13"/>
      <c r="W256" s="2"/>
      <c r="X256" s="2"/>
    </row>
    <row r="257" spans="1:24" ht="38.25" x14ac:dyDescent="0.25">
      <c r="A257" s="2" t="s">
        <v>584</v>
      </c>
      <c r="B257" s="27" t="s">
        <v>561</v>
      </c>
      <c r="C257" s="2" t="s">
        <v>585</v>
      </c>
      <c r="D257" s="2" t="s">
        <v>586</v>
      </c>
      <c r="E257" s="255">
        <v>619.38</v>
      </c>
      <c r="F257" s="10">
        <v>600</v>
      </c>
      <c r="H257" s="2" t="s">
        <v>583</v>
      </c>
      <c r="I257" s="11" t="s">
        <v>21</v>
      </c>
      <c r="J257" s="11" t="s">
        <v>21</v>
      </c>
      <c r="K257" s="21">
        <v>40544</v>
      </c>
      <c r="M257" s="307">
        <v>3</v>
      </c>
      <c r="N257" s="11">
        <v>1</v>
      </c>
      <c r="O257" s="99"/>
      <c r="P257" s="311">
        <f t="shared" si="39"/>
        <v>634.37</v>
      </c>
      <c r="Q257" s="16">
        <f t="shared" si="43"/>
        <v>634.37760000000003</v>
      </c>
      <c r="R257" s="23">
        <f t="shared" si="41"/>
        <v>14.990000000000009</v>
      </c>
      <c r="S257" s="18">
        <f t="shared" si="42"/>
        <v>2.420162097581454E-2</v>
      </c>
      <c r="T257" s="13"/>
      <c r="W257" s="2"/>
      <c r="X257" s="2"/>
    </row>
    <row r="258" spans="1:24" ht="38.25" x14ac:dyDescent="0.25">
      <c r="A258" s="2" t="s">
        <v>584</v>
      </c>
      <c r="B258" s="27" t="s">
        <v>561</v>
      </c>
      <c r="C258" s="2" t="s">
        <v>587</v>
      </c>
      <c r="D258" s="2" t="s">
        <v>586</v>
      </c>
      <c r="E258" s="255">
        <v>309.69</v>
      </c>
      <c r="F258" s="10">
        <v>300</v>
      </c>
      <c r="H258" s="2" t="s">
        <v>583</v>
      </c>
      <c r="I258" s="11" t="s">
        <v>21</v>
      </c>
      <c r="J258" s="11" t="s">
        <v>21</v>
      </c>
      <c r="K258" s="21">
        <v>40544</v>
      </c>
      <c r="M258" s="307">
        <v>3</v>
      </c>
      <c r="N258" s="11">
        <v>1</v>
      </c>
      <c r="O258" s="99"/>
      <c r="P258" s="311">
        <f t="shared" si="39"/>
        <v>317.18</v>
      </c>
      <c r="Q258" s="16">
        <f t="shared" si="43"/>
        <v>317.18880000000001</v>
      </c>
      <c r="R258" s="23">
        <f t="shared" si="41"/>
        <v>7.4900000000000091</v>
      </c>
      <c r="S258" s="18">
        <f t="shared" si="42"/>
        <v>2.4185475798379055E-2</v>
      </c>
      <c r="T258" s="13"/>
      <c r="W258" s="2"/>
      <c r="X258" s="2"/>
    </row>
    <row r="259" spans="1:24" ht="38.25" x14ac:dyDescent="0.25">
      <c r="A259" s="2" t="s">
        <v>584</v>
      </c>
      <c r="B259" s="27" t="s">
        <v>561</v>
      </c>
      <c r="C259" s="2" t="s">
        <v>588</v>
      </c>
      <c r="D259" s="2" t="s">
        <v>586</v>
      </c>
      <c r="E259" s="255">
        <v>825.84</v>
      </c>
      <c r="F259" s="10">
        <v>800</v>
      </c>
      <c r="H259" s="2" t="s">
        <v>583</v>
      </c>
      <c r="I259" s="11" t="s">
        <v>21</v>
      </c>
      <c r="J259" s="11" t="s">
        <v>21</v>
      </c>
      <c r="K259" s="21">
        <v>40544</v>
      </c>
      <c r="M259" s="307">
        <v>3</v>
      </c>
      <c r="N259" s="11">
        <v>1</v>
      </c>
      <c r="O259" s="99"/>
      <c r="P259" s="311">
        <f t="shared" si="39"/>
        <v>845.83</v>
      </c>
      <c r="Q259" s="16">
        <f t="shared" si="43"/>
        <v>845.83680000000004</v>
      </c>
      <c r="R259" s="23">
        <f t="shared" si="41"/>
        <v>19.990000000000009</v>
      </c>
      <c r="S259" s="18">
        <f t="shared" si="42"/>
        <v>2.420565727017341E-2</v>
      </c>
      <c r="T259" s="13"/>
      <c r="W259" s="2"/>
      <c r="X259" s="2"/>
    </row>
    <row r="260" spans="1:24" ht="38.25" x14ac:dyDescent="0.25">
      <c r="A260" s="2" t="s">
        <v>584</v>
      </c>
      <c r="B260" s="27" t="s">
        <v>561</v>
      </c>
      <c r="C260" s="2" t="s">
        <v>589</v>
      </c>
      <c r="D260" s="2" t="s">
        <v>586</v>
      </c>
      <c r="E260" s="255">
        <v>206.46</v>
      </c>
      <c r="F260" s="10">
        <v>200</v>
      </c>
      <c r="H260" s="2" t="s">
        <v>583</v>
      </c>
      <c r="I260" s="11" t="s">
        <v>21</v>
      </c>
      <c r="J260" s="11" t="s">
        <v>21</v>
      </c>
      <c r="K260" s="21">
        <v>40544</v>
      </c>
      <c r="M260" s="307">
        <v>3</v>
      </c>
      <c r="N260" s="11">
        <v>1</v>
      </c>
      <c r="O260" s="99"/>
      <c r="P260" s="311">
        <f t="shared" si="39"/>
        <v>211.45</v>
      </c>
      <c r="Q260" s="16">
        <f t="shared" si="43"/>
        <v>211.45920000000001</v>
      </c>
      <c r="R260" s="23">
        <f t="shared" si="41"/>
        <v>4.9899999999999807</v>
      </c>
      <c r="S260" s="18">
        <f t="shared" si="42"/>
        <v>2.4169330620943428E-2</v>
      </c>
      <c r="T260" s="13"/>
      <c r="W260" s="2"/>
      <c r="X260" s="2"/>
    </row>
    <row r="261" spans="1:24" ht="63.75" x14ac:dyDescent="0.25">
      <c r="A261" s="2" t="s">
        <v>590</v>
      </c>
      <c r="B261" s="27" t="s">
        <v>561</v>
      </c>
      <c r="C261" s="2" t="s">
        <v>591</v>
      </c>
      <c r="D261" s="2" t="s">
        <v>592</v>
      </c>
      <c r="E261" s="255">
        <v>206.46</v>
      </c>
      <c r="F261" s="26">
        <v>200</v>
      </c>
      <c r="H261" s="2" t="s">
        <v>583</v>
      </c>
      <c r="I261" s="11" t="s">
        <v>21</v>
      </c>
      <c r="J261" s="11" t="s">
        <v>21</v>
      </c>
      <c r="K261" s="21">
        <v>40544</v>
      </c>
      <c r="M261" s="307">
        <v>1</v>
      </c>
      <c r="N261" s="11">
        <v>1</v>
      </c>
      <c r="O261" s="99"/>
      <c r="P261" s="311">
        <f t="shared" si="39"/>
        <v>211.45</v>
      </c>
      <c r="Q261" s="16">
        <f t="shared" si="43"/>
        <v>211.45920000000001</v>
      </c>
      <c r="R261" s="23">
        <f t="shared" si="41"/>
        <v>4.9899999999999807</v>
      </c>
      <c r="S261" s="18">
        <f t="shared" si="42"/>
        <v>2.4169330620943428E-2</v>
      </c>
      <c r="T261" s="13"/>
      <c r="W261" s="2"/>
      <c r="X261" s="2"/>
    </row>
    <row r="262" spans="1:24" ht="38.25" x14ac:dyDescent="0.25">
      <c r="A262" s="2" t="s">
        <v>590</v>
      </c>
      <c r="B262" s="27" t="s">
        <v>561</v>
      </c>
      <c r="C262" s="2" t="s">
        <v>593</v>
      </c>
      <c r="D262" s="2" t="s">
        <v>592</v>
      </c>
      <c r="E262" s="255">
        <v>619.38</v>
      </c>
      <c r="F262" s="26">
        <f>600</f>
        <v>600</v>
      </c>
      <c r="H262" s="2" t="s">
        <v>583</v>
      </c>
      <c r="I262" s="11" t="s">
        <v>21</v>
      </c>
      <c r="J262" s="11" t="s">
        <v>21</v>
      </c>
      <c r="K262" s="21">
        <v>40544</v>
      </c>
      <c r="M262" s="307">
        <v>1</v>
      </c>
      <c r="N262" s="11">
        <v>1</v>
      </c>
      <c r="O262" s="99"/>
      <c r="P262" s="311">
        <f t="shared" si="39"/>
        <v>634.37</v>
      </c>
      <c r="Q262" s="16">
        <f t="shared" si="43"/>
        <v>634.37760000000003</v>
      </c>
      <c r="R262" s="23">
        <f t="shared" si="41"/>
        <v>14.990000000000009</v>
      </c>
      <c r="S262" s="18">
        <f t="shared" si="42"/>
        <v>2.420162097581454E-2</v>
      </c>
      <c r="T262" s="13"/>
      <c r="W262" s="2"/>
      <c r="X262" s="2"/>
    </row>
    <row r="263" spans="1:24" ht="38.25" x14ac:dyDescent="0.25">
      <c r="A263" s="2" t="s">
        <v>590</v>
      </c>
      <c r="B263" s="27" t="s">
        <v>561</v>
      </c>
      <c r="C263" s="2" t="s">
        <v>594</v>
      </c>
      <c r="D263" s="2" t="s">
        <v>595</v>
      </c>
      <c r="E263" s="255">
        <v>129.03</v>
      </c>
      <c r="F263" s="26">
        <v>125</v>
      </c>
      <c r="H263" s="2" t="s">
        <v>583</v>
      </c>
      <c r="I263" s="11" t="s">
        <v>21</v>
      </c>
      <c r="J263" s="11" t="s">
        <v>21</v>
      </c>
      <c r="K263" s="21">
        <v>40544</v>
      </c>
      <c r="M263" s="307">
        <v>1</v>
      </c>
      <c r="N263" s="11">
        <v>1</v>
      </c>
      <c r="O263" s="99"/>
      <c r="P263" s="311">
        <f t="shared" si="39"/>
        <v>132.15</v>
      </c>
      <c r="Q263" s="16">
        <f t="shared" si="43"/>
        <v>132.15430000000001</v>
      </c>
      <c r="R263" s="23">
        <f t="shared" si="41"/>
        <v>3.1200000000000045</v>
      </c>
      <c r="S263" s="18">
        <f t="shared" si="42"/>
        <v>2.418042315740529E-2</v>
      </c>
      <c r="T263" s="13"/>
      <c r="W263" s="2"/>
      <c r="X263" s="2"/>
    </row>
    <row r="264" spans="1:24" ht="38.25" x14ac:dyDescent="0.25">
      <c r="A264" s="2" t="s">
        <v>590</v>
      </c>
      <c r="B264" s="27" t="s">
        <v>561</v>
      </c>
      <c r="C264" s="2" t="s">
        <v>596</v>
      </c>
      <c r="D264" s="2" t="s">
        <v>595</v>
      </c>
      <c r="E264" s="255">
        <v>206.46</v>
      </c>
      <c r="F264" s="26">
        <v>200</v>
      </c>
      <c r="H264" s="2" t="s">
        <v>583</v>
      </c>
      <c r="I264" s="11" t="s">
        <v>21</v>
      </c>
      <c r="J264" s="11" t="s">
        <v>21</v>
      </c>
      <c r="K264" s="21">
        <v>40544</v>
      </c>
      <c r="M264" s="307">
        <v>1</v>
      </c>
      <c r="N264" s="11">
        <v>1</v>
      </c>
      <c r="O264" s="99"/>
      <c r="P264" s="311">
        <f t="shared" si="39"/>
        <v>211.45</v>
      </c>
      <c r="Q264" s="16">
        <f t="shared" si="43"/>
        <v>211.45920000000001</v>
      </c>
      <c r="R264" s="23">
        <f t="shared" si="41"/>
        <v>4.9899999999999807</v>
      </c>
      <c r="S264" s="18">
        <f t="shared" si="42"/>
        <v>2.4169330620943428E-2</v>
      </c>
      <c r="T264" s="13"/>
      <c r="W264" s="2"/>
      <c r="X264" s="2"/>
    </row>
    <row r="265" spans="1:24" ht="63.75" x14ac:dyDescent="0.25">
      <c r="A265" s="2" t="s">
        <v>590</v>
      </c>
      <c r="B265" s="27" t="s">
        <v>561</v>
      </c>
      <c r="C265" s="2" t="s">
        <v>597</v>
      </c>
      <c r="D265" s="2" t="s">
        <v>598</v>
      </c>
      <c r="E265" s="255">
        <v>77.42</v>
      </c>
      <c r="F265" s="10">
        <v>75</v>
      </c>
      <c r="H265" s="2" t="s">
        <v>583</v>
      </c>
      <c r="I265" s="11" t="s">
        <v>21</v>
      </c>
      <c r="J265" s="11" t="s">
        <v>21</v>
      </c>
      <c r="K265" s="21">
        <v>40544</v>
      </c>
      <c r="M265" s="307">
        <v>1</v>
      </c>
      <c r="N265" s="11">
        <v>1</v>
      </c>
      <c r="O265" s="99"/>
      <c r="P265" s="311">
        <f t="shared" si="39"/>
        <v>79.290000000000006</v>
      </c>
      <c r="Q265" s="16">
        <f t="shared" si="43"/>
        <v>79.294600000000003</v>
      </c>
      <c r="R265" s="23">
        <f t="shared" si="41"/>
        <v>1.8700000000000045</v>
      </c>
      <c r="S265" s="18">
        <f t="shared" si="42"/>
        <v>2.4153965383621863E-2</v>
      </c>
      <c r="T265" s="13"/>
      <c r="W265" s="2"/>
      <c r="X265" s="2"/>
    </row>
    <row r="266" spans="1:24" ht="51" x14ac:dyDescent="0.25">
      <c r="A266" s="2" t="s">
        <v>590</v>
      </c>
      <c r="B266" s="27" t="s">
        <v>561</v>
      </c>
      <c r="C266" s="2" t="s">
        <v>599</v>
      </c>
      <c r="D266" s="2" t="s">
        <v>598</v>
      </c>
      <c r="E266" s="255">
        <v>206.46</v>
      </c>
      <c r="F266" s="10">
        <v>200</v>
      </c>
      <c r="H266" s="2" t="s">
        <v>583</v>
      </c>
      <c r="I266" s="11" t="s">
        <v>21</v>
      </c>
      <c r="J266" s="11" t="s">
        <v>21</v>
      </c>
      <c r="K266" s="21">
        <v>40544</v>
      </c>
      <c r="M266" s="307">
        <v>1</v>
      </c>
      <c r="N266" s="11">
        <v>1</v>
      </c>
      <c r="O266" s="99"/>
      <c r="P266" s="311">
        <f t="shared" si="39"/>
        <v>211.45</v>
      </c>
      <c r="Q266" s="16">
        <f t="shared" si="43"/>
        <v>211.45920000000001</v>
      </c>
      <c r="R266" s="23">
        <f t="shared" si="41"/>
        <v>4.9899999999999807</v>
      </c>
      <c r="S266" s="18">
        <f t="shared" si="42"/>
        <v>2.4169330620943428E-2</v>
      </c>
      <c r="T266" s="13"/>
      <c r="W266" s="2"/>
      <c r="X266" s="2"/>
    </row>
    <row r="267" spans="1:24" ht="51" x14ac:dyDescent="0.25">
      <c r="A267" s="2" t="s">
        <v>590</v>
      </c>
      <c r="B267" s="27" t="s">
        <v>561</v>
      </c>
      <c r="C267" s="2" t="s">
        <v>600</v>
      </c>
      <c r="D267" s="2" t="s">
        <v>598</v>
      </c>
      <c r="E267" s="255">
        <v>412.92</v>
      </c>
      <c r="F267" s="10">
        <v>400</v>
      </c>
      <c r="H267" s="2" t="s">
        <v>583</v>
      </c>
      <c r="I267" s="11" t="s">
        <v>21</v>
      </c>
      <c r="J267" s="11" t="s">
        <v>21</v>
      </c>
      <c r="K267" s="21">
        <v>40544</v>
      </c>
      <c r="M267" s="307">
        <v>1</v>
      </c>
      <c r="N267" s="11">
        <v>1</v>
      </c>
      <c r="O267" s="99"/>
      <c r="P267" s="311">
        <f t="shared" si="39"/>
        <v>422.91</v>
      </c>
      <c r="Q267" s="16">
        <f t="shared" si="43"/>
        <v>422.91840000000002</v>
      </c>
      <c r="R267" s="23">
        <f t="shared" si="41"/>
        <v>9.9900000000000091</v>
      </c>
      <c r="S267" s="18">
        <f t="shared" si="42"/>
        <v>2.4193548387096794E-2</v>
      </c>
      <c r="T267" s="13"/>
      <c r="W267" s="2"/>
      <c r="X267" s="2"/>
    </row>
    <row r="268" spans="1:24" ht="51" x14ac:dyDescent="0.25">
      <c r="A268" s="2" t="s">
        <v>590</v>
      </c>
      <c r="B268" s="27" t="s">
        <v>561</v>
      </c>
      <c r="C268" s="2" t="s">
        <v>601</v>
      </c>
      <c r="D268" s="2" t="s">
        <v>598</v>
      </c>
      <c r="E268" s="255">
        <v>103.23</v>
      </c>
      <c r="F268" s="10">
        <v>100</v>
      </c>
      <c r="H268" s="2" t="s">
        <v>583</v>
      </c>
      <c r="I268" s="11" t="s">
        <v>21</v>
      </c>
      <c r="J268" s="11" t="s">
        <v>21</v>
      </c>
      <c r="K268" s="21">
        <v>40544</v>
      </c>
      <c r="M268" s="307">
        <v>1</v>
      </c>
      <c r="N268" s="11">
        <v>1</v>
      </c>
      <c r="O268" s="99"/>
      <c r="P268" s="311">
        <f t="shared" si="39"/>
        <v>105.72</v>
      </c>
      <c r="Q268" s="16">
        <f t="shared" si="43"/>
        <v>105.7296</v>
      </c>
      <c r="R268" s="23">
        <f t="shared" si="41"/>
        <v>2.4899999999999949</v>
      </c>
      <c r="S268" s="18">
        <f t="shared" si="42"/>
        <v>2.4120895088636973E-2</v>
      </c>
      <c r="T268" s="13"/>
      <c r="W268" s="2"/>
      <c r="X268" s="2"/>
    </row>
    <row r="269" spans="1:24" ht="51" x14ac:dyDescent="0.25">
      <c r="A269" s="2" t="s">
        <v>590</v>
      </c>
      <c r="B269" s="27" t="s">
        <v>561</v>
      </c>
      <c r="C269" s="2" t="s">
        <v>602</v>
      </c>
      <c r="D269" s="2" t="s">
        <v>598</v>
      </c>
      <c r="E269" s="255">
        <v>206.46</v>
      </c>
      <c r="F269" s="10">
        <v>200</v>
      </c>
      <c r="H269" s="2" t="s">
        <v>583</v>
      </c>
      <c r="I269" s="11" t="s">
        <v>21</v>
      </c>
      <c r="J269" s="11" t="s">
        <v>21</v>
      </c>
      <c r="K269" s="21">
        <v>40544</v>
      </c>
      <c r="M269" s="307">
        <v>1</v>
      </c>
      <c r="N269" s="11">
        <v>1</v>
      </c>
      <c r="O269" s="99"/>
      <c r="P269" s="311">
        <f t="shared" si="39"/>
        <v>211.45</v>
      </c>
      <c r="Q269" s="16">
        <f t="shared" si="43"/>
        <v>211.45920000000001</v>
      </c>
      <c r="R269" s="23">
        <f t="shared" si="41"/>
        <v>4.9899999999999807</v>
      </c>
      <c r="S269" s="18">
        <f t="shared" si="42"/>
        <v>2.4169330620943428E-2</v>
      </c>
      <c r="T269" s="13"/>
      <c r="W269" s="2"/>
      <c r="X269" s="2"/>
    </row>
    <row r="270" spans="1:24" ht="51" x14ac:dyDescent="0.25">
      <c r="A270" s="2" t="s">
        <v>590</v>
      </c>
      <c r="B270" s="27" t="s">
        <v>561</v>
      </c>
      <c r="C270" s="2" t="s">
        <v>603</v>
      </c>
      <c r="D270" s="2" t="s">
        <v>598</v>
      </c>
      <c r="E270" s="255">
        <v>619.38</v>
      </c>
      <c r="F270" s="10">
        <v>600</v>
      </c>
      <c r="H270" s="2" t="s">
        <v>583</v>
      </c>
      <c r="I270" s="11" t="s">
        <v>21</v>
      </c>
      <c r="J270" s="11" t="s">
        <v>21</v>
      </c>
      <c r="K270" s="21">
        <v>40544</v>
      </c>
      <c r="M270" s="307">
        <v>1</v>
      </c>
      <c r="N270" s="11">
        <v>1</v>
      </c>
      <c r="O270" s="99"/>
      <c r="P270" s="311">
        <f t="shared" ref="P270:P301" si="44">IF(N270=1,INT(E270*$T$1*100)/100,E270)</f>
        <v>634.37</v>
      </c>
      <c r="Q270" s="16">
        <f t="shared" si="43"/>
        <v>634.37760000000003</v>
      </c>
      <c r="R270" s="23">
        <f t="shared" ref="R270:R301" si="45">P270-E270</f>
        <v>14.990000000000009</v>
      </c>
      <c r="S270" s="18">
        <f t="shared" ref="S270:S301" si="46">IF(E270&lt;&gt;0,R270/E270,0)</f>
        <v>2.420162097581454E-2</v>
      </c>
      <c r="T270" s="13"/>
      <c r="W270" s="2"/>
      <c r="X270" s="2"/>
    </row>
    <row r="271" spans="1:24" ht="38.25" x14ac:dyDescent="0.25">
      <c r="A271" s="2" t="s">
        <v>590</v>
      </c>
      <c r="B271" s="27" t="s">
        <v>561</v>
      </c>
      <c r="C271" s="2" t="s">
        <v>604</v>
      </c>
      <c r="D271" s="2" t="s">
        <v>605</v>
      </c>
      <c r="E271" s="255">
        <v>412.92</v>
      </c>
      <c r="F271" s="26">
        <v>400</v>
      </c>
      <c r="H271" s="2" t="s">
        <v>583</v>
      </c>
      <c r="I271" s="11" t="s">
        <v>21</v>
      </c>
      <c r="J271" s="11" t="s">
        <v>21</v>
      </c>
      <c r="K271" s="21">
        <v>40544</v>
      </c>
      <c r="M271" s="307">
        <v>1</v>
      </c>
      <c r="N271" s="11">
        <v>1</v>
      </c>
      <c r="O271" s="99"/>
      <c r="P271" s="311">
        <f t="shared" si="44"/>
        <v>422.91</v>
      </c>
      <c r="Q271" s="16">
        <f t="shared" si="43"/>
        <v>422.91840000000002</v>
      </c>
      <c r="R271" s="23">
        <f t="shared" si="45"/>
        <v>9.9900000000000091</v>
      </c>
      <c r="S271" s="18">
        <f t="shared" si="46"/>
        <v>2.4193548387096794E-2</v>
      </c>
      <c r="T271" s="13"/>
      <c r="W271" s="2"/>
      <c r="X271" s="2"/>
    </row>
    <row r="272" spans="1:24" ht="38.25" x14ac:dyDescent="0.25">
      <c r="A272" s="2" t="s">
        <v>590</v>
      </c>
      <c r="B272" s="27" t="s">
        <v>561</v>
      </c>
      <c r="C272" s="2" t="s">
        <v>606</v>
      </c>
      <c r="D272" s="2" t="s">
        <v>605</v>
      </c>
      <c r="E272" s="255">
        <v>82.58</v>
      </c>
      <c r="F272" s="26">
        <v>80</v>
      </c>
      <c r="H272" s="2" t="s">
        <v>583</v>
      </c>
      <c r="I272" s="11" t="s">
        <v>21</v>
      </c>
      <c r="J272" s="11" t="s">
        <v>21</v>
      </c>
      <c r="K272" s="21">
        <v>40544</v>
      </c>
      <c r="M272" s="307">
        <v>1</v>
      </c>
      <c r="N272" s="11">
        <v>1</v>
      </c>
      <c r="O272" s="99"/>
      <c r="P272" s="311">
        <f t="shared" si="44"/>
        <v>84.57</v>
      </c>
      <c r="Q272" s="16">
        <f t="shared" si="43"/>
        <v>84.579499999999996</v>
      </c>
      <c r="R272" s="23">
        <f t="shared" si="45"/>
        <v>1.9899999999999949</v>
      </c>
      <c r="S272" s="18">
        <f t="shared" si="46"/>
        <v>2.4097844514410209E-2</v>
      </c>
      <c r="T272" s="13"/>
      <c r="W272" s="2"/>
      <c r="X272" s="2"/>
    </row>
    <row r="273" spans="1:24" ht="38.25" x14ac:dyDescent="0.25">
      <c r="A273" s="2" t="s">
        <v>590</v>
      </c>
      <c r="B273" s="27" t="s">
        <v>561</v>
      </c>
      <c r="C273" s="2" t="s">
        <v>607</v>
      </c>
      <c r="D273" s="2" t="s">
        <v>605</v>
      </c>
      <c r="E273" s="255">
        <v>206.46</v>
      </c>
      <c r="F273" s="26">
        <v>200</v>
      </c>
      <c r="H273" s="2" t="s">
        <v>583</v>
      </c>
      <c r="I273" s="11" t="s">
        <v>21</v>
      </c>
      <c r="J273" s="11" t="s">
        <v>21</v>
      </c>
      <c r="K273" s="21">
        <v>40544</v>
      </c>
      <c r="M273" s="307">
        <v>1</v>
      </c>
      <c r="N273" s="11">
        <v>1</v>
      </c>
      <c r="O273" s="99"/>
      <c r="P273" s="311">
        <f t="shared" si="44"/>
        <v>211.45</v>
      </c>
      <c r="Q273" s="16">
        <f t="shared" si="43"/>
        <v>211.45920000000001</v>
      </c>
      <c r="R273" s="23">
        <f t="shared" si="45"/>
        <v>4.9899999999999807</v>
      </c>
      <c r="S273" s="18">
        <f t="shared" si="46"/>
        <v>2.4169330620943428E-2</v>
      </c>
      <c r="T273" s="13"/>
      <c r="W273" s="2"/>
      <c r="X273" s="2"/>
    </row>
    <row r="274" spans="1:24" ht="38.25" x14ac:dyDescent="0.25">
      <c r="A274" s="2" t="s">
        <v>590</v>
      </c>
      <c r="B274" s="27" t="s">
        <v>561</v>
      </c>
      <c r="C274" s="2" t="s">
        <v>608</v>
      </c>
      <c r="D274" s="2" t="s">
        <v>605</v>
      </c>
      <c r="E274" s="255">
        <v>412.92</v>
      </c>
      <c r="F274" s="26">
        <v>400</v>
      </c>
      <c r="H274" s="2" t="s">
        <v>583</v>
      </c>
      <c r="I274" s="11" t="s">
        <v>21</v>
      </c>
      <c r="J274" s="11" t="s">
        <v>21</v>
      </c>
      <c r="K274" s="21">
        <v>40544</v>
      </c>
      <c r="M274" s="307">
        <v>1</v>
      </c>
      <c r="N274" s="11">
        <v>1</v>
      </c>
      <c r="O274" s="99"/>
      <c r="P274" s="311">
        <f t="shared" si="44"/>
        <v>422.91</v>
      </c>
      <c r="Q274" s="16">
        <f t="shared" si="43"/>
        <v>422.91840000000002</v>
      </c>
      <c r="R274" s="23">
        <f t="shared" si="45"/>
        <v>9.9900000000000091</v>
      </c>
      <c r="S274" s="18">
        <f t="shared" si="46"/>
        <v>2.4193548387096794E-2</v>
      </c>
      <c r="T274" s="13"/>
      <c r="W274" s="2"/>
      <c r="X274" s="2"/>
    </row>
    <row r="275" spans="1:24" ht="38.25" x14ac:dyDescent="0.25">
      <c r="A275" s="2" t="s">
        <v>590</v>
      </c>
      <c r="B275" s="27" t="s">
        <v>561</v>
      </c>
      <c r="C275" s="2" t="s">
        <v>609</v>
      </c>
      <c r="D275" s="2" t="s">
        <v>610</v>
      </c>
      <c r="E275" s="255">
        <v>206.46</v>
      </c>
      <c r="F275" s="10">
        <f>200</f>
        <v>200</v>
      </c>
      <c r="H275" s="2" t="s">
        <v>583</v>
      </c>
      <c r="I275" s="11" t="s">
        <v>21</v>
      </c>
      <c r="J275" s="11" t="s">
        <v>21</v>
      </c>
      <c r="K275" s="21">
        <v>40544</v>
      </c>
      <c r="M275" s="307">
        <v>1</v>
      </c>
      <c r="N275" s="11">
        <v>1</v>
      </c>
      <c r="O275" s="99"/>
      <c r="P275" s="311">
        <f t="shared" si="44"/>
        <v>211.45</v>
      </c>
      <c r="Q275" s="16">
        <f t="shared" si="43"/>
        <v>211.45920000000001</v>
      </c>
      <c r="R275" s="23">
        <f t="shared" si="45"/>
        <v>4.9899999999999807</v>
      </c>
      <c r="S275" s="18">
        <f t="shared" si="46"/>
        <v>2.4169330620943428E-2</v>
      </c>
      <c r="T275" s="13"/>
      <c r="W275" s="2"/>
      <c r="X275" s="2"/>
    </row>
    <row r="276" spans="1:24" ht="38.25" x14ac:dyDescent="0.25">
      <c r="A276" s="2" t="s">
        <v>590</v>
      </c>
      <c r="B276" s="27" t="s">
        <v>561</v>
      </c>
      <c r="C276" s="2" t="s">
        <v>611</v>
      </c>
      <c r="D276" s="2" t="s">
        <v>612</v>
      </c>
      <c r="E276" s="255">
        <v>412.92</v>
      </c>
      <c r="F276" s="26">
        <f>400</f>
        <v>400</v>
      </c>
      <c r="H276" s="2" t="s">
        <v>583</v>
      </c>
      <c r="I276" s="11" t="s">
        <v>21</v>
      </c>
      <c r="J276" s="11" t="s">
        <v>21</v>
      </c>
      <c r="K276" s="21">
        <v>40544</v>
      </c>
      <c r="M276" s="307">
        <v>1</v>
      </c>
      <c r="N276" s="11">
        <v>1</v>
      </c>
      <c r="O276" s="99"/>
      <c r="P276" s="311">
        <f t="shared" si="44"/>
        <v>422.91</v>
      </c>
      <c r="Q276" s="16">
        <f t="shared" si="43"/>
        <v>422.91840000000002</v>
      </c>
      <c r="R276" s="23">
        <f t="shared" si="45"/>
        <v>9.9900000000000091</v>
      </c>
      <c r="S276" s="18">
        <f t="shared" si="46"/>
        <v>2.4193548387096794E-2</v>
      </c>
      <c r="T276" s="13"/>
      <c r="W276" s="2"/>
      <c r="X276" s="2"/>
    </row>
    <row r="277" spans="1:24" ht="38.25" x14ac:dyDescent="0.25">
      <c r="A277" s="2" t="s">
        <v>590</v>
      </c>
      <c r="B277" s="27" t="s">
        <v>561</v>
      </c>
      <c r="C277" s="2" t="s">
        <v>613</v>
      </c>
      <c r="D277" s="2" t="s">
        <v>614</v>
      </c>
      <c r="E277" s="255">
        <v>206.46</v>
      </c>
      <c r="F277" s="26">
        <v>200</v>
      </c>
      <c r="H277" s="2" t="s">
        <v>583</v>
      </c>
      <c r="I277" s="11" t="s">
        <v>21</v>
      </c>
      <c r="J277" s="11" t="s">
        <v>21</v>
      </c>
      <c r="K277" s="21">
        <v>40544</v>
      </c>
      <c r="M277" s="307">
        <v>1</v>
      </c>
      <c r="N277" s="11">
        <v>1</v>
      </c>
      <c r="O277" s="99"/>
      <c r="P277" s="311">
        <f t="shared" si="44"/>
        <v>211.45</v>
      </c>
      <c r="Q277" s="16">
        <f t="shared" si="43"/>
        <v>211.45920000000001</v>
      </c>
      <c r="R277" s="23">
        <f t="shared" si="45"/>
        <v>4.9899999999999807</v>
      </c>
      <c r="S277" s="18">
        <f t="shared" si="46"/>
        <v>2.4169330620943428E-2</v>
      </c>
      <c r="T277" s="13"/>
      <c r="W277" s="2"/>
      <c r="X277" s="2"/>
    </row>
    <row r="278" spans="1:24" ht="38.25" x14ac:dyDescent="0.25">
      <c r="A278" s="2" t="s">
        <v>590</v>
      </c>
      <c r="B278" s="27" t="s">
        <v>561</v>
      </c>
      <c r="C278" s="2" t="s">
        <v>615</v>
      </c>
      <c r="D278" s="2" t="s">
        <v>616</v>
      </c>
      <c r="E278" s="255">
        <v>206.46</v>
      </c>
      <c r="F278" s="26">
        <f>200</f>
        <v>200</v>
      </c>
      <c r="H278" s="2" t="s">
        <v>583</v>
      </c>
      <c r="I278" s="11" t="s">
        <v>21</v>
      </c>
      <c r="J278" s="11" t="s">
        <v>21</v>
      </c>
      <c r="K278" s="21">
        <v>40544</v>
      </c>
      <c r="M278" s="307">
        <v>1</v>
      </c>
      <c r="N278" s="11">
        <v>1</v>
      </c>
      <c r="O278" s="99"/>
      <c r="P278" s="311">
        <f t="shared" si="44"/>
        <v>211.45</v>
      </c>
      <c r="Q278" s="16">
        <f t="shared" si="43"/>
        <v>211.45920000000001</v>
      </c>
      <c r="R278" s="23">
        <f t="shared" si="45"/>
        <v>4.9899999999999807</v>
      </c>
      <c r="S278" s="18">
        <f t="shared" si="46"/>
        <v>2.4169330620943428E-2</v>
      </c>
      <c r="T278" s="13"/>
      <c r="W278" s="2"/>
      <c r="X278" s="2"/>
    </row>
    <row r="279" spans="1:24" ht="63.75" x14ac:dyDescent="0.25">
      <c r="A279" s="2" t="s">
        <v>590</v>
      </c>
      <c r="B279" s="27" t="s">
        <v>561</v>
      </c>
      <c r="C279" s="2" t="s">
        <v>617</v>
      </c>
      <c r="D279" s="2" t="s">
        <v>618</v>
      </c>
      <c r="E279" s="255">
        <v>206.46</v>
      </c>
      <c r="F279" s="26">
        <v>200</v>
      </c>
      <c r="H279" s="2" t="s">
        <v>583</v>
      </c>
      <c r="I279" s="11" t="s">
        <v>21</v>
      </c>
      <c r="J279" s="11" t="s">
        <v>21</v>
      </c>
      <c r="K279" s="21">
        <v>40544</v>
      </c>
      <c r="M279" s="307">
        <v>1</v>
      </c>
      <c r="N279" s="11">
        <v>1</v>
      </c>
      <c r="O279" s="99"/>
      <c r="P279" s="311">
        <f t="shared" si="44"/>
        <v>211.45</v>
      </c>
      <c r="Q279" s="16">
        <f t="shared" si="43"/>
        <v>211.45920000000001</v>
      </c>
      <c r="R279" s="23">
        <f t="shared" si="45"/>
        <v>4.9899999999999807</v>
      </c>
      <c r="S279" s="18">
        <f t="shared" si="46"/>
        <v>2.4169330620943428E-2</v>
      </c>
      <c r="T279" s="13"/>
      <c r="W279" s="2"/>
      <c r="X279" s="2"/>
    </row>
    <row r="280" spans="1:24" ht="25.5" x14ac:dyDescent="0.25">
      <c r="A280" s="2" t="s">
        <v>590</v>
      </c>
      <c r="B280" s="27" t="s">
        <v>561</v>
      </c>
      <c r="C280" s="2" t="s">
        <v>619</v>
      </c>
      <c r="D280" s="2" t="s">
        <v>618</v>
      </c>
      <c r="E280" s="255">
        <v>619.38</v>
      </c>
      <c r="F280" s="26">
        <v>600</v>
      </c>
      <c r="H280" s="2" t="s">
        <v>583</v>
      </c>
      <c r="I280" s="11" t="s">
        <v>21</v>
      </c>
      <c r="J280" s="11" t="s">
        <v>21</v>
      </c>
      <c r="K280" s="21">
        <v>40544</v>
      </c>
      <c r="M280" s="307">
        <v>1</v>
      </c>
      <c r="N280" s="11">
        <v>1</v>
      </c>
      <c r="O280" s="99"/>
      <c r="P280" s="311">
        <f t="shared" si="44"/>
        <v>634.37</v>
      </c>
      <c r="Q280" s="16">
        <f t="shared" si="43"/>
        <v>634.37760000000003</v>
      </c>
      <c r="R280" s="23">
        <f t="shared" si="45"/>
        <v>14.990000000000009</v>
      </c>
      <c r="S280" s="18">
        <f t="shared" si="46"/>
        <v>2.420162097581454E-2</v>
      </c>
      <c r="T280" s="13"/>
      <c r="W280" s="2"/>
      <c r="X280" s="2"/>
    </row>
    <row r="281" spans="1:24" ht="229.5" x14ac:dyDescent="0.25">
      <c r="A281" s="2" t="s">
        <v>590</v>
      </c>
      <c r="B281" s="27" t="s">
        <v>561</v>
      </c>
      <c r="C281" s="2" t="s">
        <v>620</v>
      </c>
      <c r="D281" s="2" t="s">
        <v>621</v>
      </c>
      <c r="E281" s="255">
        <v>309.69</v>
      </c>
      <c r="F281" s="26">
        <v>300</v>
      </c>
      <c r="H281" s="2" t="s">
        <v>583</v>
      </c>
      <c r="I281" s="11" t="s">
        <v>21</v>
      </c>
      <c r="J281" s="11" t="s">
        <v>21</v>
      </c>
      <c r="K281" s="21">
        <v>40544</v>
      </c>
      <c r="M281" s="307">
        <v>1</v>
      </c>
      <c r="N281" s="11">
        <v>1</v>
      </c>
      <c r="O281" s="99"/>
      <c r="P281" s="311">
        <f t="shared" si="44"/>
        <v>317.18</v>
      </c>
      <c r="Q281" s="16">
        <f t="shared" si="43"/>
        <v>317.18880000000001</v>
      </c>
      <c r="R281" s="23">
        <f t="shared" si="45"/>
        <v>7.4900000000000091</v>
      </c>
      <c r="S281" s="18">
        <f t="shared" si="46"/>
        <v>2.4185475798379055E-2</v>
      </c>
      <c r="T281" s="13"/>
      <c r="W281" s="2"/>
      <c r="X281" s="2"/>
    </row>
    <row r="282" spans="1:24" ht="38.25" x14ac:dyDescent="0.25">
      <c r="A282" s="2" t="s">
        <v>590</v>
      </c>
      <c r="B282" s="27" t="s">
        <v>561</v>
      </c>
      <c r="C282" s="2" t="s">
        <v>622</v>
      </c>
      <c r="D282" s="5" t="s">
        <v>623</v>
      </c>
      <c r="E282" s="255">
        <v>619.38</v>
      </c>
      <c r="F282" s="26">
        <v>600</v>
      </c>
      <c r="H282" s="2" t="s">
        <v>583</v>
      </c>
      <c r="I282" s="11" t="s">
        <v>21</v>
      </c>
      <c r="J282" s="11" t="s">
        <v>21</v>
      </c>
      <c r="K282" s="21">
        <v>40544</v>
      </c>
      <c r="M282" s="307">
        <v>1</v>
      </c>
      <c r="N282" s="11">
        <v>1</v>
      </c>
      <c r="O282" s="99"/>
      <c r="P282" s="311">
        <f t="shared" si="44"/>
        <v>634.37</v>
      </c>
      <c r="Q282" s="16">
        <f t="shared" si="43"/>
        <v>634.37760000000003</v>
      </c>
      <c r="R282" s="23">
        <f t="shared" si="45"/>
        <v>14.990000000000009</v>
      </c>
      <c r="S282" s="18">
        <f t="shared" si="46"/>
        <v>2.420162097581454E-2</v>
      </c>
      <c r="T282" s="13"/>
      <c r="W282" s="2"/>
      <c r="X282" s="2"/>
    </row>
    <row r="283" spans="1:24" ht="38.25" x14ac:dyDescent="0.25">
      <c r="A283" s="2" t="s">
        <v>590</v>
      </c>
      <c r="B283" s="27" t="s">
        <v>561</v>
      </c>
      <c r="C283" s="2" t="s">
        <v>624</v>
      </c>
      <c r="D283" s="2" t="s">
        <v>625</v>
      </c>
      <c r="E283" s="255">
        <v>619.38</v>
      </c>
      <c r="F283" s="26">
        <v>600</v>
      </c>
      <c r="H283" s="2" t="s">
        <v>583</v>
      </c>
      <c r="I283" s="11" t="s">
        <v>21</v>
      </c>
      <c r="J283" s="11" t="s">
        <v>21</v>
      </c>
      <c r="K283" s="21">
        <v>40544</v>
      </c>
      <c r="M283" s="307">
        <v>1</v>
      </c>
      <c r="N283" s="11">
        <v>1</v>
      </c>
      <c r="O283" s="99"/>
      <c r="P283" s="311">
        <f t="shared" si="44"/>
        <v>634.37</v>
      </c>
      <c r="Q283" s="16">
        <f t="shared" si="43"/>
        <v>634.37760000000003</v>
      </c>
      <c r="R283" s="23">
        <f t="shared" si="45"/>
        <v>14.990000000000009</v>
      </c>
      <c r="S283" s="18">
        <f t="shared" si="46"/>
        <v>2.420162097581454E-2</v>
      </c>
      <c r="T283" s="13"/>
      <c r="W283" s="2"/>
      <c r="X283" s="2"/>
    </row>
    <row r="284" spans="1:24" ht="229.5" x14ac:dyDescent="0.25">
      <c r="A284" s="2" t="s">
        <v>590</v>
      </c>
      <c r="B284" s="27" t="s">
        <v>561</v>
      </c>
      <c r="C284" s="2" t="s">
        <v>626</v>
      </c>
      <c r="D284" s="2" t="s">
        <v>627</v>
      </c>
      <c r="E284" s="255">
        <v>309.69</v>
      </c>
      <c r="F284" s="26">
        <v>300</v>
      </c>
      <c r="H284" s="2" t="s">
        <v>583</v>
      </c>
      <c r="I284" s="11" t="s">
        <v>21</v>
      </c>
      <c r="J284" s="11" t="s">
        <v>21</v>
      </c>
      <c r="K284" s="21">
        <v>40544</v>
      </c>
      <c r="M284" s="307">
        <v>1</v>
      </c>
      <c r="N284" s="11">
        <v>1</v>
      </c>
      <c r="O284" s="99"/>
      <c r="P284" s="311">
        <f t="shared" si="44"/>
        <v>317.18</v>
      </c>
      <c r="Q284" s="16">
        <f t="shared" si="43"/>
        <v>317.18880000000001</v>
      </c>
      <c r="R284" s="23">
        <f t="shared" si="45"/>
        <v>7.4900000000000091</v>
      </c>
      <c r="S284" s="18">
        <f t="shared" si="46"/>
        <v>2.4185475798379055E-2</v>
      </c>
      <c r="T284" s="13"/>
      <c r="W284" s="2"/>
      <c r="X284" s="2"/>
    </row>
    <row r="285" spans="1:24" ht="38.25" x14ac:dyDescent="0.25">
      <c r="A285" s="2" t="s">
        <v>590</v>
      </c>
      <c r="B285" s="27" t="s">
        <v>561</v>
      </c>
      <c r="C285" s="2" t="s">
        <v>628</v>
      </c>
      <c r="D285" s="2" t="s">
        <v>627</v>
      </c>
      <c r="E285" s="255">
        <v>619.38</v>
      </c>
      <c r="F285" s="26">
        <v>600</v>
      </c>
      <c r="H285" s="2" t="s">
        <v>583</v>
      </c>
      <c r="I285" s="11" t="s">
        <v>21</v>
      </c>
      <c r="J285" s="11" t="s">
        <v>21</v>
      </c>
      <c r="K285" s="21">
        <v>40544</v>
      </c>
      <c r="M285" s="307">
        <v>1</v>
      </c>
      <c r="N285" s="11">
        <v>1</v>
      </c>
      <c r="O285" s="99"/>
      <c r="P285" s="311">
        <f t="shared" si="44"/>
        <v>634.37</v>
      </c>
      <c r="Q285" s="16">
        <f t="shared" si="43"/>
        <v>634.37760000000003</v>
      </c>
      <c r="R285" s="23">
        <f t="shared" si="45"/>
        <v>14.990000000000009</v>
      </c>
      <c r="S285" s="18">
        <f t="shared" si="46"/>
        <v>2.420162097581454E-2</v>
      </c>
      <c r="T285" s="13"/>
      <c r="W285" s="2"/>
      <c r="X285" s="2"/>
    </row>
    <row r="286" spans="1:24" ht="38.25" x14ac:dyDescent="0.25">
      <c r="A286" s="2" t="s">
        <v>590</v>
      </c>
      <c r="B286" s="27" t="s">
        <v>561</v>
      </c>
      <c r="C286" s="2" t="s">
        <v>629</v>
      </c>
      <c r="D286" s="2" t="s">
        <v>630</v>
      </c>
      <c r="E286" s="255">
        <v>206.46</v>
      </c>
      <c r="F286" s="26">
        <f>200</f>
        <v>200</v>
      </c>
      <c r="H286" s="2" t="s">
        <v>583</v>
      </c>
      <c r="I286" s="11" t="s">
        <v>21</v>
      </c>
      <c r="J286" s="11" t="s">
        <v>21</v>
      </c>
      <c r="K286" s="21">
        <v>40544</v>
      </c>
      <c r="M286" s="307">
        <v>1</v>
      </c>
      <c r="N286" s="11">
        <v>1</v>
      </c>
      <c r="O286" s="99"/>
      <c r="P286" s="311">
        <f t="shared" si="44"/>
        <v>211.45</v>
      </c>
      <c r="Q286" s="16">
        <f t="shared" si="43"/>
        <v>211.45920000000001</v>
      </c>
      <c r="R286" s="23">
        <f t="shared" si="45"/>
        <v>4.9899999999999807</v>
      </c>
      <c r="S286" s="18">
        <f t="shared" si="46"/>
        <v>2.4169330620943428E-2</v>
      </c>
      <c r="T286" s="13"/>
      <c r="W286" s="2"/>
      <c r="X286" s="2"/>
    </row>
    <row r="287" spans="1:24" ht="38.25" x14ac:dyDescent="0.25">
      <c r="A287" s="2" t="s">
        <v>590</v>
      </c>
      <c r="B287" s="27" t="s">
        <v>561</v>
      </c>
      <c r="C287" s="2" t="s">
        <v>631</v>
      </c>
      <c r="D287" s="2" t="s">
        <v>632</v>
      </c>
      <c r="E287" s="255">
        <v>412.92</v>
      </c>
      <c r="F287" s="26">
        <f>400</f>
        <v>400</v>
      </c>
      <c r="H287" s="2" t="s">
        <v>583</v>
      </c>
      <c r="I287" s="11" t="s">
        <v>21</v>
      </c>
      <c r="J287" s="11" t="s">
        <v>21</v>
      </c>
      <c r="K287" s="21">
        <v>40544</v>
      </c>
      <c r="M287" s="307">
        <v>1</v>
      </c>
      <c r="N287" s="11">
        <v>1</v>
      </c>
      <c r="O287" s="99"/>
      <c r="P287" s="311">
        <f t="shared" si="44"/>
        <v>422.91</v>
      </c>
      <c r="Q287" s="16">
        <f t="shared" si="43"/>
        <v>422.91840000000002</v>
      </c>
      <c r="R287" s="23">
        <f t="shared" si="45"/>
        <v>9.9900000000000091</v>
      </c>
      <c r="S287" s="18">
        <f t="shared" si="46"/>
        <v>2.4193548387096794E-2</v>
      </c>
      <c r="T287" s="13"/>
      <c r="W287" s="2"/>
      <c r="X287" s="2"/>
    </row>
    <row r="288" spans="1:24" ht="38.25" x14ac:dyDescent="0.25">
      <c r="A288" s="2" t="s">
        <v>590</v>
      </c>
      <c r="B288" s="27" t="s">
        <v>561</v>
      </c>
      <c r="C288" s="2" t="s">
        <v>633</v>
      </c>
      <c r="D288" s="2" t="s">
        <v>634</v>
      </c>
      <c r="E288" s="255">
        <v>129.04</v>
      </c>
      <c r="F288" s="26">
        <f>125</f>
        <v>125</v>
      </c>
      <c r="H288" s="2" t="s">
        <v>583</v>
      </c>
      <c r="I288" s="11" t="s">
        <v>21</v>
      </c>
      <c r="J288" s="11" t="s">
        <v>21</v>
      </c>
      <c r="K288" s="21">
        <v>40544</v>
      </c>
      <c r="M288" s="307">
        <v>1</v>
      </c>
      <c r="N288" s="11">
        <v>1</v>
      </c>
      <c r="O288" s="99"/>
      <c r="P288" s="311">
        <f t="shared" si="44"/>
        <v>132.16</v>
      </c>
      <c r="Q288" s="16">
        <f t="shared" si="43"/>
        <v>132.1645</v>
      </c>
      <c r="R288" s="23">
        <f t="shared" si="45"/>
        <v>3.1200000000000045</v>
      </c>
      <c r="S288" s="18">
        <f t="shared" si="46"/>
        <v>2.4178549287042814E-2</v>
      </c>
      <c r="T288" s="13"/>
      <c r="W288" s="2"/>
      <c r="X288" s="2"/>
    </row>
    <row r="289" spans="1:24" ht="38.25" x14ac:dyDescent="0.25">
      <c r="A289" s="2" t="s">
        <v>590</v>
      </c>
      <c r="B289" s="27" t="s">
        <v>561</v>
      </c>
      <c r="C289" s="2" t="s">
        <v>635</v>
      </c>
      <c r="D289" s="2" t="s">
        <v>634</v>
      </c>
      <c r="E289" s="255">
        <v>206.46</v>
      </c>
      <c r="F289" s="26">
        <v>100</v>
      </c>
      <c r="H289" s="2" t="s">
        <v>583</v>
      </c>
      <c r="I289" s="11" t="s">
        <v>21</v>
      </c>
      <c r="J289" s="11" t="s">
        <v>21</v>
      </c>
      <c r="K289" s="21">
        <v>40544</v>
      </c>
      <c r="M289" s="307">
        <v>1</v>
      </c>
      <c r="N289" s="11">
        <v>1</v>
      </c>
      <c r="O289" s="99"/>
      <c r="P289" s="311">
        <f t="shared" si="44"/>
        <v>211.45</v>
      </c>
      <c r="Q289" s="16">
        <f t="shared" si="43"/>
        <v>211.45920000000001</v>
      </c>
      <c r="R289" s="23">
        <f t="shared" si="45"/>
        <v>4.9899999999999807</v>
      </c>
      <c r="S289" s="18">
        <f t="shared" si="46"/>
        <v>2.4169330620943428E-2</v>
      </c>
      <c r="T289" s="13"/>
      <c r="W289" s="2"/>
      <c r="X289" s="2"/>
    </row>
    <row r="290" spans="1:24" ht="63.75" x14ac:dyDescent="0.25">
      <c r="A290" s="2" t="s">
        <v>590</v>
      </c>
      <c r="B290" s="27" t="s">
        <v>561</v>
      </c>
      <c r="C290" s="2" t="s">
        <v>636</v>
      </c>
      <c r="D290" s="2" t="s">
        <v>637</v>
      </c>
      <c r="E290" s="255">
        <v>206.46</v>
      </c>
      <c r="F290" s="26">
        <v>200</v>
      </c>
      <c r="H290" s="2" t="s">
        <v>583</v>
      </c>
      <c r="I290" s="11" t="s">
        <v>21</v>
      </c>
      <c r="J290" s="11" t="s">
        <v>21</v>
      </c>
      <c r="K290" s="21">
        <v>40544</v>
      </c>
      <c r="M290" s="307">
        <v>1</v>
      </c>
      <c r="N290" s="11">
        <v>1</v>
      </c>
      <c r="O290" s="99"/>
      <c r="P290" s="311">
        <f t="shared" si="44"/>
        <v>211.45</v>
      </c>
      <c r="Q290" s="16">
        <f t="shared" si="43"/>
        <v>211.45920000000001</v>
      </c>
      <c r="R290" s="23">
        <f t="shared" si="45"/>
        <v>4.9899999999999807</v>
      </c>
      <c r="S290" s="18">
        <f t="shared" si="46"/>
        <v>2.4169330620943428E-2</v>
      </c>
      <c r="T290" s="13"/>
      <c r="W290" s="2"/>
      <c r="X290" s="2"/>
    </row>
    <row r="291" spans="1:24" ht="63.75" x14ac:dyDescent="0.25">
      <c r="A291" s="2" t="s">
        <v>590</v>
      </c>
      <c r="B291" s="27" t="s">
        <v>561</v>
      </c>
      <c r="C291" s="2" t="s">
        <v>638</v>
      </c>
      <c r="D291" s="2" t="s">
        <v>637</v>
      </c>
      <c r="E291" s="255">
        <v>361.3</v>
      </c>
      <c r="F291" s="26">
        <v>350</v>
      </c>
      <c r="H291" s="2" t="s">
        <v>583</v>
      </c>
      <c r="I291" s="11" t="s">
        <v>21</v>
      </c>
      <c r="J291" s="11" t="s">
        <v>21</v>
      </c>
      <c r="K291" s="21">
        <v>40544</v>
      </c>
      <c r="M291" s="307">
        <v>1</v>
      </c>
      <c r="N291" s="11">
        <v>1</v>
      </c>
      <c r="O291" s="99"/>
      <c r="P291" s="311">
        <f t="shared" si="44"/>
        <v>370.04</v>
      </c>
      <c r="Q291" s="16">
        <f t="shared" si="43"/>
        <v>370.04849999999999</v>
      </c>
      <c r="R291" s="23">
        <f t="shared" si="45"/>
        <v>8.7400000000000091</v>
      </c>
      <c r="S291" s="18">
        <f t="shared" si="46"/>
        <v>2.4190423470799912E-2</v>
      </c>
      <c r="T291" s="13"/>
      <c r="W291" s="2"/>
      <c r="X291" s="2"/>
    </row>
    <row r="292" spans="1:24" ht="63.75" x14ac:dyDescent="0.25">
      <c r="A292" s="2" t="s">
        <v>590</v>
      </c>
      <c r="B292" s="27" t="s">
        <v>561</v>
      </c>
      <c r="C292" s="2" t="s">
        <v>639</v>
      </c>
      <c r="D292" s="2" t="s">
        <v>637</v>
      </c>
      <c r="E292" s="255">
        <v>258.07</v>
      </c>
      <c r="F292" s="26">
        <v>250</v>
      </c>
      <c r="H292" s="2" t="s">
        <v>583</v>
      </c>
      <c r="I292" s="11" t="s">
        <v>21</v>
      </c>
      <c r="J292" s="11" t="s">
        <v>21</v>
      </c>
      <c r="K292" s="21">
        <v>40544</v>
      </c>
      <c r="M292" s="307">
        <v>1</v>
      </c>
      <c r="N292" s="11">
        <v>1</v>
      </c>
      <c r="O292" s="99"/>
      <c r="P292" s="311">
        <f t="shared" si="44"/>
        <v>264.31</v>
      </c>
      <c r="Q292" s="16">
        <f t="shared" si="43"/>
        <v>264.31889999999999</v>
      </c>
      <c r="R292" s="23">
        <f t="shared" si="45"/>
        <v>6.2400000000000091</v>
      </c>
      <c r="S292" s="18">
        <f t="shared" si="46"/>
        <v>2.4179486185918586E-2</v>
      </c>
      <c r="T292" s="13"/>
      <c r="W292" s="2"/>
      <c r="X292" s="2"/>
    </row>
    <row r="293" spans="1:24" ht="408" x14ac:dyDescent="0.25">
      <c r="A293" s="2" t="s">
        <v>590</v>
      </c>
      <c r="B293" s="27" t="s">
        <v>561</v>
      </c>
      <c r="C293" s="2" t="s">
        <v>640</v>
      </c>
      <c r="D293" s="2" t="s">
        <v>637</v>
      </c>
      <c r="E293" s="255">
        <v>309.69</v>
      </c>
      <c r="F293" s="26">
        <v>300</v>
      </c>
      <c r="H293" s="2" t="s">
        <v>583</v>
      </c>
      <c r="I293" s="11" t="s">
        <v>21</v>
      </c>
      <c r="J293" s="11" t="s">
        <v>21</v>
      </c>
      <c r="K293" s="21">
        <v>40544</v>
      </c>
      <c r="M293" s="307">
        <v>1</v>
      </c>
      <c r="N293" s="11">
        <v>1</v>
      </c>
      <c r="O293" s="99"/>
      <c r="P293" s="311">
        <f t="shared" si="44"/>
        <v>317.18</v>
      </c>
      <c r="Q293" s="16">
        <f t="shared" si="43"/>
        <v>317.18880000000001</v>
      </c>
      <c r="R293" s="23">
        <f t="shared" si="45"/>
        <v>7.4900000000000091</v>
      </c>
      <c r="S293" s="18">
        <f t="shared" si="46"/>
        <v>2.4185475798379055E-2</v>
      </c>
      <c r="T293" s="13"/>
      <c r="W293" s="2"/>
      <c r="X293" s="2"/>
    </row>
    <row r="294" spans="1:24" ht="51" x14ac:dyDescent="0.25">
      <c r="A294" s="2" t="s">
        <v>590</v>
      </c>
      <c r="B294" s="27" t="s">
        <v>561</v>
      </c>
      <c r="C294" s="2" t="s">
        <v>641</v>
      </c>
      <c r="D294" s="2" t="s">
        <v>637</v>
      </c>
      <c r="E294" s="255">
        <v>619.38</v>
      </c>
      <c r="F294" s="26">
        <v>600</v>
      </c>
      <c r="H294" s="2" t="s">
        <v>583</v>
      </c>
      <c r="I294" s="11" t="s">
        <v>21</v>
      </c>
      <c r="J294" s="11" t="s">
        <v>21</v>
      </c>
      <c r="K294" s="21">
        <v>40544</v>
      </c>
      <c r="M294" s="307">
        <v>1</v>
      </c>
      <c r="N294" s="11">
        <v>1</v>
      </c>
      <c r="O294" s="99"/>
      <c r="P294" s="311">
        <f t="shared" si="44"/>
        <v>634.37</v>
      </c>
      <c r="Q294" s="16">
        <f t="shared" si="43"/>
        <v>634.37760000000003</v>
      </c>
      <c r="R294" s="23">
        <f t="shared" si="45"/>
        <v>14.990000000000009</v>
      </c>
      <c r="S294" s="18">
        <f t="shared" si="46"/>
        <v>2.420162097581454E-2</v>
      </c>
      <c r="T294" s="13"/>
      <c r="W294" s="2"/>
      <c r="X294" s="2"/>
    </row>
    <row r="295" spans="1:24" ht="38.25" x14ac:dyDescent="0.25">
      <c r="A295" s="2" t="s">
        <v>590</v>
      </c>
      <c r="B295" s="27" t="s">
        <v>561</v>
      </c>
      <c r="C295" s="2" t="s">
        <v>642</v>
      </c>
      <c r="D295" s="2" t="s">
        <v>643</v>
      </c>
      <c r="E295" s="255">
        <v>206.46</v>
      </c>
      <c r="F295" s="26">
        <f>200</f>
        <v>200</v>
      </c>
      <c r="H295" s="2" t="s">
        <v>583</v>
      </c>
      <c r="I295" s="11" t="s">
        <v>21</v>
      </c>
      <c r="J295" s="11" t="s">
        <v>21</v>
      </c>
      <c r="K295" s="21">
        <v>40544</v>
      </c>
      <c r="M295" s="307">
        <v>1</v>
      </c>
      <c r="N295" s="11">
        <v>1</v>
      </c>
      <c r="O295" s="99"/>
      <c r="P295" s="311">
        <f t="shared" si="44"/>
        <v>211.45</v>
      </c>
      <c r="Q295" s="16">
        <f t="shared" si="43"/>
        <v>211.45920000000001</v>
      </c>
      <c r="R295" s="23">
        <f t="shared" si="45"/>
        <v>4.9899999999999807</v>
      </c>
      <c r="S295" s="18">
        <f t="shared" si="46"/>
        <v>2.4169330620943428E-2</v>
      </c>
      <c r="T295" s="13"/>
      <c r="W295" s="2"/>
      <c r="X295" s="2"/>
    </row>
    <row r="296" spans="1:24" ht="38.25" x14ac:dyDescent="0.25">
      <c r="A296" s="2" t="s">
        <v>590</v>
      </c>
      <c r="B296" s="27" t="s">
        <v>561</v>
      </c>
      <c r="C296" s="2" t="s">
        <v>644</v>
      </c>
      <c r="D296" s="2" t="s">
        <v>645</v>
      </c>
      <c r="E296" s="255">
        <v>206.46</v>
      </c>
      <c r="F296" s="26">
        <f>200</f>
        <v>200</v>
      </c>
      <c r="H296" s="2" t="s">
        <v>583</v>
      </c>
      <c r="I296" s="11" t="s">
        <v>21</v>
      </c>
      <c r="J296" s="11" t="s">
        <v>21</v>
      </c>
      <c r="K296" s="21">
        <v>40544</v>
      </c>
      <c r="M296" s="307">
        <v>1</v>
      </c>
      <c r="N296" s="11">
        <v>1</v>
      </c>
      <c r="O296" s="99"/>
      <c r="P296" s="311">
        <f t="shared" si="44"/>
        <v>211.45</v>
      </c>
      <c r="Q296" s="16">
        <f t="shared" si="43"/>
        <v>211.45920000000001</v>
      </c>
      <c r="R296" s="23">
        <f t="shared" si="45"/>
        <v>4.9899999999999807</v>
      </c>
      <c r="S296" s="18">
        <f t="shared" si="46"/>
        <v>2.4169330620943428E-2</v>
      </c>
      <c r="T296" s="13"/>
      <c r="W296" s="2"/>
      <c r="X296" s="2"/>
    </row>
    <row r="297" spans="1:24" ht="38.25" x14ac:dyDescent="0.25">
      <c r="A297" s="2" t="s">
        <v>590</v>
      </c>
      <c r="B297" s="27" t="s">
        <v>561</v>
      </c>
      <c r="C297" s="2" t="s">
        <v>646</v>
      </c>
      <c r="D297" s="2" t="s">
        <v>647</v>
      </c>
      <c r="E297" s="255">
        <v>206.46</v>
      </c>
      <c r="F297" s="26">
        <f>200</f>
        <v>200</v>
      </c>
      <c r="H297" s="2" t="s">
        <v>583</v>
      </c>
      <c r="I297" s="11" t="s">
        <v>21</v>
      </c>
      <c r="J297" s="11" t="s">
        <v>21</v>
      </c>
      <c r="K297" s="21">
        <v>40544</v>
      </c>
      <c r="M297" s="307">
        <v>1</v>
      </c>
      <c r="N297" s="11">
        <v>1</v>
      </c>
      <c r="O297" s="99"/>
      <c r="P297" s="311">
        <f t="shared" si="44"/>
        <v>211.45</v>
      </c>
      <c r="Q297" s="16">
        <f t="shared" si="43"/>
        <v>211.45920000000001</v>
      </c>
      <c r="R297" s="23">
        <f t="shared" si="45"/>
        <v>4.9899999999999807</v>
      </c>
      <c r="S297" s="18">
        <f t="shared" si="46"/>
        <v>2.4169330620943428E-2</v>
      </c>
      <c r="T297" s="13"/>
      <c r="W297" s="2"/>
      <c r="X297" s="2"/>
    </row>
    <row r="298" spans="1:24" ht="409.5" x14ac:dyDescent="0.25">
      <c r="A298" s="2" t="s">
        <v>590</v>
      </c>
      <c r="B298" s="27" t="s">
        <v>561</v>
      </c>
      <c r="C298" s="2" t="s">
        <v>648</v>
      </c>
      <c r="D298" s="2" t="s">
        <v>649</v>
      </c>
      <c r="E298" s="255">
        <v>309.69</v>
      </c>
      <c r="F298" s="26">
        <v>300</v>
      </c>
      <c r="H298" s="2" t="s">
        <v>583</v>
      </c>
      <c r="I298" s="11" t="s">
        <v>21</v>
      </c>
      <c r="J298" s="11" t="s">
        <v>21</v>
      </c>
      <c r="K298" s="21">
        <v>40544</v>
      </c>
      <c r="M298" s="307">
        <v>1</v>
      </c>
      <c r="N298" s="11">
        <v>1</v>
      </c>
      <c r="O298" s="99"/>
      <c r="P298" s="311">
        <f t="shared" si="44"/>
        <v>317.18</v>
      </c>
      <c r="Q298" s="16">
        <f t="shared" si="43"/>
        <v>317.18880000000001</v>
      </c>
      <c r="R298" s="23">
        <f t="shared" si="45"/>
        <v>7.4900000000000091</v>
      </c>
      <c r="S298" s="18">
        <f t="shared" si="46"/>
        <v>2.4185475798379055E-2</v>
      </c>
      <c r="T298" s="13"/>
      <c r="W298" s="2"/>
      <c r="X298" s="2"/>
    </row>
    <row r="299" spans="1:24" ht="76.5" x14ac:dyDescent="0.25">
      <c r="A299" s="2" t="s">
        <v>590</v>
      </c>
      <c r="B299" s="27" t="s">
        <v>561</v>
      </c>
      <c r="C299" s="2" t="s">
        <v>650</v>
      </c>
      <c r="D299" s="2" t="s">
        <v>649</v>
      </c>
      <c r="E299" s="255">
        <v>619.38</v>
      </c>
      <c r="F299" s="26">
        <v>600</v>
      </c>
      <c r="H299" s="2" t="s">
        <v>583</v>
      </c>
      <c r="I299" s="11" t="s">
        <v>21</v>
      </c>
      <c r="J299" s="11" t="s">
        <v>21</v>
      </c>
      <c r="K299" s="21">
        <v>40544</v>
      </c>
      <c r="M299" s="307">
        <v>1</v>
      </c>
      <c r="N299" s="11">
        <v>1</v>
      </c>
      <c r="O299" s="99"/>
      <c r="P299" s="311">
        <f t="shared" si="44"/>
        <v>634.37</v>
      </c>
      <c r="Q299" s="16">
        <f t="shared" si="43"/>
        <v>634.37760000000003</v>
      </c>
      <c r="R299" s="23">
        <f t="shared" si="45"/>
        <v>14.990000000000009</v>
      </c>
      <c r="S299" s="18">
        <f t="shared" si="46"/>
        <v>2.420162097581454E-2</v>
      </c>
      <c r="T299" s="13"/>
      <c r="W299" s="2"/>
      <c r="X299" s="2"/>
    </row>
    <row r="300" spans="1:24" ht="38.25" x14ac:dyDescent="0.25">
      <c r="A300" s="2" t="s">
        <v>590</v>
      </c>
      <c r="B300" s="27" t="s">
        <v>561</v>
      </c>
      <c r="C300" s="2" t="s">
        <v>651</v>
      </c>
      <c r="D300" s="2" t="s">
        <v>652</v>
      </c>
      <c r="E300" s="255">
        <v>412.92</v>
      </c>
      <c r="F300" s="10">
        <v>400</v>
      </c>
      <c r="H300" s="2" t="s">
        <v>583</v>
      </c>
      <c r="I300" s="11" t="s">
        <v>21</v>
      </c>
      <c r="J300" s="11" t="s">
        <v>21</v>
      </c>
      <c r="K300" s="21">
        <v>40544</v>
      </c>
      <c r="M300" s="307">
        <v>1</v>
      </c>
      <c r="N300" s="11">
        <v>1</v>
      </c>
      <c r="O300" s="99"/>
      <c r="P300" s="311">
        <f t="shared" si="44"/>
        <v>422.91</v>
      </c>
      <c r="Q300" s="16">
        <f t="shared" si="43"/>
        <v>422.91840000000002</v>
      </c>
      <c r="R300" s="23">
        <f t="shared" si="45"/>
        <v>9.9900000000000091</v>
      </c>
      <c r="S300" s="18">
        <f t="shared" si="46"/>
        <v>2.4193548387096794E-2</v>
      </c>
      <c r="T300" s="13"/>
      <c r="W300" s="2"/>
      <c r="X300" s="2"/>
    </row>
    <row r="301" spans="1:24" ht="38.25" x14ac:dyDescent="0.25">
      <c r="A301" s="2" t="s">
        <v>590</v>
      </c>
      <c r="B301" s="27" t="s">
        <v>561</v>
      </c>
      <c r="C301" s="2" t="s">
        <v>653</v>
      </c>
      <c r="D301" s="2" t="s">
        <v>652</v>
      </c>
      <c r="E301" s="255">
        <v>619.38</v>
      </c>
      <c r="F301" s="10">
        <v>600</v>
      </c>
      <c r="H301" s="2" t="s">
        <v>583</v>
      </c>
      <c r="I301" s="11" t="s">
        <v>21</v>
      </c>
      <c r="J301" s="11" t="s">
        <v>21</v>
      </c>
      <c r="K301" s="21">
        <v>40544</v>
      </c>
      <c r="M301" s="307">
        <v>1</v>
      </c>
      <c r="N301" s="11">
        <v>1</v>
      </c>
      <c r="O301" s="99"/>
      <c r="P301" s="311">
        <f t="shared" si="44"/>
        <v>634.37</v>
      </c>
      <c r="Q301" s="16">
        <f t="shared" si="43"/>
        <v>634.37760000000003</v>
      </c>
      <c r="R301" s="23">
        <f t="shared" si="45"/>
        <v>14.990000000000009</v>
      </c>
      <c r="S301" s="18">
        <f t="shared" si="46"/>
        <v>2.420162097581454E-2</v>
      </c>
      <c r="T301" s="13"/>
      <c r="W301" s="2"/>
      <c r="X301" s="2"/>
    </row>
    <row r="302" spans="1:24" ht="38.25" x14ac:dyDescent="0.25">
      <c r="A302" s="2" t="s">
        <v>590</v>
      </c>
      <c r="B302" s="27" t="s">
        <v>561</v>
      </c>
      <c r="C302" s="2" t="s">
        <v>654</v>
      </c>
      <c r="D302" s="2" t="s">
        <v>655</v>
      </c>
      <c r="E302" s="255">
        <v>206.46</v>
      </c>
      <c r="F302" s="10">
        <f>200</f>
        <v>200</v>
      </c>
      <c r="H302" s="2" t="s">
        <v>583</v>
      </c>
      <c r="I302" s="11" t="s">
        <v>21</v>
      </c>
      <c r="J302" s="11" t="s">
        <v>21</v>
      </c>
      <c r="K302" s="21">
        <v>40544</v>
      </c>
      <c r="M302" s="307">
        <v>1</v>
      </c>
      <c r="N302" s="11">
        <v>1</v>
      </c>
      <c r="O302" s="99"/>
      <c r="P302" s="311">
        <f t="shared" ref="P302:P333" si="47">IF(N302=1,INT(E302*$T$1*100)/100,E302)</f>
        <v>211.45</v>
      </c>
      <c r="Q302" s="16">
        <f t="shared" si="43"/>
        <v>211.45920000000001</v>
      </c>
      <c r="R302" s="23">
        <f t="shared" ref="R302:R333" si="48">P302-E302</f>
        <v>4.9899999999999807</v>
      </c>
      <c r="S302" s="18">
        <f t="shared" ref="S302:S333" si="49">IF(E302&lt;&gt;0,R302/E302,0)</f>
        <v>2.4169330620943428E-2</v>
      </c>
      <c r="T302" s="13"/>
      <c r="W302" s="2"/>
      <c r="X302" s="2"/>
    </row>
    <row r="303" spans="1:24" ht="38.25" x14ac:dyDescent="0.25">
      <c r="A303" s="2" t="s">
        <v>590</v>
      </c>
      <c r="B303" s="27" t="s">
        <v>561</v>
      </c>
      <c r="C303" s="2" t="s">
        <v>656</v>
      </c>
      <c r="D303" s="2" t="s">
        <v>657</v>
      </c>
      <c r="E303" s="255">
        <v>206.46</v>
      </c>
      <c r="F303" s="10">
        <f>200</f>
        <v>200</v>
      </c>
      <c r="H303" s="2" t="s">
        <v>583</v>
      </c>
      <c r="I303" s="11" t="s">
        <v>21</v>
      </c>
      <c r="J303" s="11" t="s">
        <v>21</v>
      </c>
      <c r="K303" s="21">
        <v>40544</v>
      </c>
      <c r="M303" s="307">
        <v>1</v>
      </c>
      <c r="N303" s="11">
        <v>1</v>
      </c>
      <c r="O303" s="99"/>
      <c r="P303" s="311">
        <f t="shared" si="47"/>
        <v>211.45</v>
      </c>
      <c r="Q303" s="16">
        <f t="shared" si="43"/>
        <v>211.45920000000001</v>
      </c>
      <c r="R303" s="23">
        <f t="shared" si="48"/>
        <v>4.9899999999999807</v>
      </c>
      <c r="S303" s="18">
        <f t="shared" si="49"/>
        <v>2.4169330620943428E-2</v>
      </c>
      <c r="T303" s="13"/>
      <c r="W303" s="2"/>
      <c r="X303" s="2"/>
    </row>
    <row r="304" spans="1:24" ht="38.25" x14ac:dyDescent="0.25">
      <c r="A304" s="2" t="s">
        <v>590</v>
      </c>
      <c r="B304" s="27" t="s">
        <v>561</v>
      </c>
      <c r="C304" s="2" t="s">
        <v>658</v>
      </c>
      <c r="D304" s="2" t="s">
        <v>659</v>
      </c>
      <c r="E304" s="255">
        <v>154.84</v>
      </c>
      <c r="F304" s="10">
        <v>150</v>
      </c>
      <c r="H304" s="2" t="s">
        <v>583</v>
      </c>
      <c r="I304" s="11" t="s">
        <v>21</v>
      </c>
      <c r="J304" s="11" t="s">
        <v>21</v>
      </c>
      <c r="K304" s="21">
        <v>40544</v>
      </c>
      <c r="M304" s="307">
        <v>1</v>
      </c>
      <c r="N304" s="11">
        <v>1</v>
      </c>
      <c r="O304" s="99"/>
      <c r="P304" s="311">
        <f t="shared" si="47"/>
        <v>158.58000000000001</v>
      </c>
      <c r="Q304" s="16">
        <f t="shared" si="43"/>
        <v>158.58920000000001</v>
      </c>
      <c r="R304" s="23">
        <f t="shared" si="48"/>
        <v>3.7400000000000091</v>
      </c>
      <c r="S304" s="18">
        <f t="shared" si="49"/>
        <v>2.4153965383621863E-2</v>
      </c>
      <c r="T304" s="13"/>
      <c r="W304" s="2"/>
      <c r="X304" s="2"/>
    </row>
    <row r="305" spans="1:24" ht="38.25" x14ac:dyDescent="0.25">
      <c r="A305" s="2" t="s">
        <v>590</v>
      </c>
      <c r="B305" s="27" t="s">
        <v>561</v>
      </c>
      <c r="C305" s="2" t="s">
        <v>660</v>
      </c>
      <c r="D305" s="2" t="s">
        <v>659</v>
      </c>
      <c r="E305" s="255">
        <v>309.69</v>
      </c>
      <c r="F305" s="10">
        <v>300</v>
      </c>
      <c r="H305" s="2" t="s">
        <v>583</v>
      </c>
      <c r="I305" s="11" t="s">
        <v>21</v>
      </c>
      <c r="J305" s="11" t="s">
        <v>21</v>
      </c>
      <c r="K305" s="21">
        <v>40544</v>
      </c>
      <c r="M305" s="307">
        <v>1</v>
      </c>
      <c r="N305" s="11">
        <v>1</v>
      </c>
      <c r="O305" s="99"/>
      <c r="P305" s="311">
        <f t="shared" si="47"/>
        <v>317.18</v>
      </c>
      <c r="Q305" s="16">
        <f t="shared" si="43"/>
        <v>317.18880000000001</v>
      </c>
      <c r="R305" s="23">
        <f t="shared" si="48"/>
        <v>7.4900000000000091</v>
      </c>
      <c r="S305" s="18">
        <f t="shared" si="49"/>
        <v>2.4185475798379055E-2</v>
      </c>
      <c r="T305" s="13"/>
      <c r="W305" s="2"/>
      <c r="X305" s="2"/>
    </row>
    <row r="306" spans="1:24" ht="38.25" x14ac:dyDescent="0.25">
      <c r="A306" s="2" t="s">
        <v>590</v>
      </c>
      <c r="B306" s="27" t="s">
        <v>561</v>
      </c>
      <c r="C306" s="2" t="s">
        <v>661</v>
      </c>
      <c r="D306" s="2" t="s">
        <v>662</v>
      </c>
      <c r="E306" s="255">
        <v>129.03</v>
      </c>
      <c r="F306" s="10">
        <v>125</v>
      </c>
      <c r="H306" s="2" t="s">
        <v>583</v>
      </c>
      <c r="I306" s="11" t="s">
        <v>21</v>
      </c>
      <c r="J306" s="11" t="s">
        <v>21</v>
      </c>
      <c r="K306" s="21">
        <v>40544</v>
      </c>
      <c r="M306" s="307">
        <v>1</v>
      </c>
      <c r="N306" s="11">
        <v>1</v>
      </c>
      <c r="O306" s="99"/>
      <c r="P306" s="311">
        <f t="shared" si="47"/>
        <v>132.15</v>
      </c>
      <c r="Q306" s="16">
        <f t="shared" si="43"/>
        <v>132.15430000000001</v>
      </c>
      <c r="R306" s="23">
        <f t="shared" si="48"/>
        <v>3.1200000000000045</v>
      </c>
      <c r="S306" s="18">
        <f t="shared" si="49"/>
        <v>2.418042315740529E-2</v>
      </c>
      <c r="T306" s="13"/>
      <c r="W306" s="2"/>
      <c r="X306" s="2"/>
    </row>
    <row r="307" spans="1:24" ht="38.25" x14ac:dyDescent="0.25">
      <c r="A307" s="2" t="s">
        <v>590</v>
      </c>
      <c r="B307" s="27" t="s">
        <v>561</v>
      </c>
      <c r="C307" s="2" t="s">
        <v>663</v>
      </c>
      <c r="D307" s="2" t="s">
        <v>662</v>
      </c>
      <c r="E307" s="255">
        <v>309.69</v>
      </c>
      <c r="F307" s="10">
        <v>300</v>
      </c>
      <c r="H307" s="2" t="s">
        <v>583</v>
      </c>
      <c r="I307" s="11" t="s">
        <v>21</v>
      </c>
      <c r="J307" s="11" t="s">
        <v>21</v>
      </c>
      <c r="K307" s="21">
        <v>40544</v>
      </c>
      <c r="M307" s="307">
        <v>1</v>
      </c>
      <c r="N307" s="11">
        <v>1</v>
      </c>
      <c r="O307" s="99"/>
      <c r="P307" s="311">
        <f t="shared" si="47"/>
        <v>317.18</v>
      </c>
      <c r="Q307" s="16">
        <f t="shared" si="43"/>
        <v>317.18880000000001</v>
      </c>
      <c r="R307" s="23">
        <f t="shared" si="48"/>
        <v>7.4900000000000091</v>
      </c>
      <c r="S307" s="18">
        <f t="shared" si="49"/>
        <v>2.4185475798379055E-2</v>
      </c>
      <c r="T307" s="13"/>
      <c r="W307" s="2"/>
      <c r="X307" s="2"/>
    </row>
    <row r="308" spans="1:24" ht="38.25" x14ac:dyDescent="0.25">
      <c r="A308" s="2" t="s">
        <v>590</v>
      </c>
      <c r="B308" s="27" t="s">
        <v>561</v>
      </c>
      <c r="C308" s="2" t="s">
        <v>664</v>
      </c>
      <c r="D308" s="2" t="s">
        <v>662</v>
      </c>
      <c r="E308" s="255">
        <v>206.46</v>
      </c>
      <c r="F308" s="10">
        <v>200</v>
      </c>
      <c r="H308" s="2" t="s">
        <v>583</v>
      </c>
      <c r="I308" s="11" t="s">
        <v>21</v>
      </c>
      <c r="J308" s="11" t="s">
        <v>21</v>
      </c>
      <c r="K308" s="21">
        <v>40544</v>
      </c>
      <c r="M308" s="307">
        <v>1</v>
      </c>
      <c r="N308" s="11">
        <v>1</v>
      </c>
      <c r="O308" s="99"/>
      <c r="P308" s="311">
        <f t="shared" si="47"/>
        <v>211.45</v>
      </c>
      <c r="Q308" s="16">
        <f t="shared" si="43"/>
        <v>211.45920000000001</v>
      </c>
      <c r="R308" s="23">
        <f t="shared" si="48"/>
        <v>4.9899999999999807</v>
      </c>
      <c r="S308" s="18">
        <f t="shared" si="49"/>
        <v>2.4169330620943428E-2</v>
      </c>
      <c r="T308" s="13"/>
      <c r="W308" s="2"/>
      <c r="X308" s="2"/>
    </row>
    <row r="309" spans="1:24" ht="38.25" x14ac:dyDescent="0.25">
      <c r="A309" s="2" t="s">
        <v>590</v>
      </c>
      <c r="B309" s="27" t="s">
        <v>561</v>
      </c>
      <c r="C309" s="2" t="s">
        <v>665</v>
      </c>
      <c r="D309" s="2" t="s">
        <v>666</v>
      </c>
      <c r="E309" s="255">
        <v>206.46</v>
      </c>
      <c r="F309" s="10">
        <f>200</f>
        <v>200</v>
      </c>
      <c r="H309" s="2" t="s">
        <v>583</v>
      </c>
      <c r="I309" s="11" t="s">
        <v>21</v>
      </c>
      <c r="J309" s="11" t="s">
        <v>21</v>
      </c>
      <c r="K309" s="21">
        <v>40544</v>
      </c>
      <c r="M309" s="307">
        <v>1</v>
      </c>
      <c r="N309" s="11">
        <v>1</v>
      </c>
      <c r="O309" s="99"/>
      <c r="P309" s="311">
        <f t="shared" si="47"/>
        <v>211.45</v>
      </c>
      <c r="Q309" s="16">
        <f t="shared" si="43"/>
        <v>211.45920000000001</v>
      </c>
      <c r="R309" s="23">
        <f t="shared" si="48"/>
        <v>4.9899999999999807</v>
      </c>
      <c r="S309" s="18">
        <f t="shared" si="49"/>
        <v>2.4169330620943428E-2</v>
      </c>
      <c r="T309" s="13"/>
      <c r="W309" s="2"/>
      <c r="X309" s="2"/>
    </row>
    <row r="310" spans="1:24" ht="38.25" x14ac:dyDescent="0.25">
      <c r="A310" s="2" t="s">
        <v>590</v>
      </c>
      <c r="B310" s="27" t="s">
        <v>561</v>
      </c>
      <c r="C310" s="2" t="s">
        <v>667</v>
      </c>
      <c r="D310" s="2" t="s">
        <v>668</v>
      </c>
      <c r="E310" s="255">
        <v>309.69</v>
      </c>
      <c r="F310" s="10">
        <v>350</v>
      </c>
      <c r="H310" s="2" t="s">
        <v>583</v>
      </c>
      <c r="I310" s="11" t="s">
        <v>21</v>
      </c>
      <c r="J310" s="11" t="s">
        <v>21</v>
      </c>
      <c r="K310" s="21">
        <v>40544</v>
      </c>
      <c r="M310" s="307">
        <v>1</v>
      </c>
      <c r="N310" s="11">
        <v>1</v>
      </c>
      <c r="O310" s="99"/>
      <c r="P310" s="311">
        <f t="shared" si="47"/>
        <v>317.18</v>
      </c>
      <c r="Q310" s="16">
        <f t="shared" si="43"/>
        <v>317.18880000000001</v>
      </c>
      <c r="R310" s="23">
        <f t="shared" si="48"/>
        <v>7.4900000000000091</v>
      </c>
      <c r="S310" s="18">
        <f t="shared" si="49"/>
        <v>2.4185475798379055E-2</v>
      </c>
      <c r="T310" s="13"/>
      <c r="W310" s="2"/>
      <c r="X310" s="2"/>
    </row>
    <row r="311" spans="1:24" ht="38.25" x14ac:dyDescent="0.25">
      <c r="A311" s="2" t="s">
        <v>590</v>
      </c>
      <c r="B311" s="27" t="s">
        <v>561</v>
      </c>
      <c r="C311" s="2" t="s">
        <v>669</v>
      </c>
      <c r="D311" s="2" t="s">
        <v>668</v>
      </c>
      <c r="E311" s="255">
        <v>309.69</v>
      </c>
      <c r="F311" s="10">
        <v>350</v>
      </c>
      <c r="H311" s="2" t="s">
        <v>583</v>
      </c>
      <c r="I311" s="11" t="s">
        <v>21</v>
      </c>
      <c r="J311" s="11" t="s">
        <v>21</v>
      </c>
      <c r="K311" s="21">
        <v>40544</v>
      </c>
      <c r="M311" s="307">
        <v>1</v>
      </c>
      <c r="N311" s="11">
        <v>1</v>
      </c>
      <c r="O311" s="99"/>
      <c r="P311" s="311">
        <f t="shared" si="47"/>
        <v>317.18</v>
      </c>
      <c r="Q311" s="16">
        <f t="shared" si="43"/>
        <v>317.18880000000001</v>
      </c>
      <c r="R311" s="23">
        <f t="shared" si="48"/>
        <v>7.4900000000000091</v>
      </c>
      <c r="S311" s="18">
        <f t="shared" si="49"/>
        <v>2.4185475798379055E-2</v>
      </c>
      <c r="T311" s="13"/>
      <c r="W311" s="2"/>
      <c r="X311" s="2"/>
    </row>
    <row r="312" spans="1:24" ht="38.25" x14ac:dyDescent="0.25">
      <c r="A312" s="2" t="s">
        <v>590</v>
      </c>
      <c r="B312" s="27" t="s">
        <v>561</v>
      </c>
      <c r="C312" s="2" t="s">
        <v>670</v>
      </c>
      <c r="D312" s="2" t="s">
        <v>668</v>
      </c>
      <c r="E312" s="255">
        <v>619.38</v>
      </c>
      <c r="F312" s="10">
        <v>600</v>
      </c>
      <c r="H312" s="2" t="s">
        <v>583</v>
      </c>
      <c r="I312" s="11" t="s">
        <v>21</v>
      </c>
      <c r="J312" s="11" t="s">
        <v>21</v>
      </c>
      <c r="K312" s="21">
        <v>40544</v>
      </c>
      <c r="M312" s="307">
        <v>1</v>
      </c>
      <c r="N312" s="11">
        <v>1</v>
      </c>
      <c r="O312" s="99"/>
      <c r="P312" s="311">
        <f t="shared" si="47"/>
        <v>634.37</v>
      </c>
      <c r="Q312" s="16">
        <f t="shared" ref="Q312:Q376" si="50">IF(N312=1,INT(E312*$T$1*10000)/10000,E312)</f>
        <v>634.37760000000003</v>
      </c>
      <c r="R312" s="23">
        <f t="shared" si="48"/>
        <v>14.990000000000009</v>
      </c>
      <c r="S312" s="18">
        <f t="shared" si="49"/>
        <v>2.420162097581454E-2</v>
      </c>
      <c r="T312" s="13"/>
      <c r="W312" s="2"/>
      <c r="X312" s="2"/>
    </row>
    <row r="313" spans="1:24" ht="38.25" x14ac:dyDescent="0.25">
      <c r="A313" s="2" t="s">
        <v>590</v>
      </c>
      <c r="B313" s="27" t="s">
        <v>561</v>
      </c>
      <c r="C313" s="2" t="s">
        <v>671</v>
      </c>
      <c r="D313" s="2" t="s">
        <v>672</v>
      </c>
      <c r="E313" s="255">
        <v>129.03</v>
      </c>
      <c r="F313" s="10">
        <v>125</v>
      </c>
      <c r="H313" s="2" t="s">
        <v>583</v>
      </c>
      <c r="I313" s="11" t="s">
        <v>21</v>
      </c>
      <c r="J313" s="11" t="s">
        <v>21</v>
      </c>
      <c r="K313" s="21">
        <v>40544</v>
      </c>
      <c r="M313" s="307">
        <v>1</v>
      </c>
      <c r="N313" s="11">
        <v>1</v>
      </c>
      <c r="O313" s="99"/>
      <c r="P313" s="311">
        <f t="shared" si="47"/>
        <v>132.15</v>
      </c>
      <c r="Q313" s="16">
        <f t="shared" si="50"/>
        <v>132.15430000000001</v>
      </c>
      <c r="R313" s="23">
        <f t="shared" si="48"/>
        <v>3.1200000000000045</v>
      </c>
      <c r="S313" s="18">
        <f t="shared" si="49"/>
        <v>2.418042315740529E-2</v>
      </c>
      <c r="T313" s="13"/>
      <c r="W313" s="2"/>
      <c r="X313" s="2"/>
    </row>
    <row r="314" spans="1:24" ht="38.25" x14ac:dyDescent="0.25">
      <c r="A314" s="2" t="s">
        <v>590</v>
      </c>
      <c r="B314" s="27" t="s">
        <v>561</v>
      </c>
      <c r="C314" s="2" t="s">
        <v>673</v>
      </c>
      <c r="D314" s="2" t="s">
        <v>672</v>
      </c>
      <c r="E314" s="255">
        <v>206.46</v>
      </c>
      <c r="F314" s="10">
        <v>200</v>
      </c>
      <c r="H314" s="2" t="s">
        <v>583</v>
      </c>
      <c r="I314" s="11" t="s">
        <v>21</v>
      </c>
      <c r="J314" s="11" t="s">
        <v>21</v>
      </c>
      <c r="K314" s="21">
        <v>40544</v>
      </c>
      <c r="M314" s="307">
        <v>1</v>
      </c>
      <c r="N314" s="11">
        <v>1</v>
      </c>
      <c r="O314" s="99"/>
      <c r="P314" s="311">
        <f t="shared" si="47"/>
        <v>211.45</v>
      </c>
      <c r="Q314" s="16">
        <f t="shared" si="50"/>
        <v>211.45920000000001</v>
      </c>
      <c r="R314" s="23">
        <f t="shared" si="48"/>
        <v>4.9899999999999807</v>
      </c>
      <c r="S314" s="18">
        <f t="shared" si="49"/>
        <v>2.4169330620943428E-2</v>
      </c>
      <c r="T314" s="13"/>
      <c r="W314" s="2"/>
      <c r="X314" s="2"/>
    </row>
    <row r="315" spans="1:24" ht="38.25" x14ac:dyDescent="0.25">
      <c r="A315" s="2" t="s">
        <v>590</v>
      </c>
      <c r="B315" s="27" t="s">
        <v>561</v>
      </c>
      <c r="C315" s="2" t="s">
        <v>674</v>
      </c>
      <c r="D315" s="2" t="s">
        <v>675</v>
      </c>
      <c r="E315" s="255">
        <v>309.69</v>
      </c>
      <c r="F315" s="10">
        <f>300</f>
        <v>300</v>
      </c>
      <c r="H315" s="2" t="s">
        <v>583</v>
      </c>
      <c r="I315" s="11" t="s">
        <v>21</v>
      </c>
      <c r="J315" s="11" t="s">
        <v>21</v>
      </c>
      <c r="K315" s="21">
        <v>40544</v>
      </c>
      <c r="M315" s="307">
        <v>1</v>
      </c>
      <c r="N315" s="11">
        <v>1</v>
      </c>
      <c r="O315" s="99"/>
      <c r="P315" s="311">
        <f t="shared" si="47"/>
        <v>317.18</v>
      </c>
      <c r="Q315" s="16">
        <f t="shared" si="50"/>
        <v>317.18880000000001</v>
      </c>
      <c r="R315" s="23">
        <f t="shared" si="48"/>
        <v>7.4900000000000091</v>
      </c>
      <c r="S315" s="18">
        <f t="shared" si="49"/>
        <v>2.4185475798379055E-2</v>
      </c>
      <c r="T315" s="13"/>
      <c r="W315" s="2"/>
      <c r="X315" s="2"/>
    </row>
    <row r="316" spans="1:24" ht="38.25" x14ac:dyDescent="0.25">
      <c r="A316" s="2" t="s">
        <v>590</v>
      </c>
      <c r="B316" s="27" t="s">
        <v>561</v>
      </c>
      <c r="C316" s="2" t="s">
        <v>676</v>
      </c>
      <c r="D316" s="2" t="s">
        <v>677</v>
      </c>
      <c r="E316" s="255">
        <v>309.69</v>
      </c>
      <c r="F316" s="10">
        <f>300</f>
        <v>300</v>
      </c>
      <c r="H316" s="2" t="s">
        <v>583</v>
      </c>
      <c r="I316" s="11" t="s">
        <v>21</v>
      </c>
      <c r="J316" s="11" t="s">
        <v>21</v>
      </c>
      <c r="K316" s="21">
        <v>40544</v>
      </c>
      <c r="M316" s="307">
        <v>1</v>
      </c>
      <c r="N316" s="11">
        <v>1</v>
      </c>
      <c r="O316" s="99"/>
      <c r="P316" s="311">
        <f t="shared" si="47"/>
        <v>317.18</v>
      </c>
      <c r="Q316" s="16">
        <f t="shared" si="50"/>
        <v>317.18880000000001</v>
      </c>
      <c r="R316" s="23">
        <f t="shared" si="48"/>
        <v>7.4900000000000091</v>
      </c>
      <c r="S316" s="18">
        <f t="shared" si="49"/>
        <v>2.4185475798379055E-2</v>
      </c>
      <c r="T316" s="13"/>
      <c r="W316" s="2"/>
      <c r="X316" s="2"/>
    </row>
    <row r="317" spans="1:24" ht="38.25" x14ac:dyDescent="0.25">
      <c r="A317" s="2" t="s">
        <v>590</v>
      </c>
      <c r="B317" s="27" t="s">
        <v>561</v>
      </c>
      <c r="C317" s="2" t="s">
        <v>678</v>
      </c>
      <c r="D317" s="2" t="s">
        <v>679</v>
      </c>
      <c r="E317" s="255">
        <v>129.03</v>
      </c>
      <c r="F317" s="10">
        <f>125</f>
        <v>125</v>
      </c>
      <c r="H317" s="2" t="s">
        <v>583</v>
      </c>
      <c r="I317" s="11" t="s">
        <v>21</v>
      </c>
      <c r="J317" s="11" t="s">
        <v>21</v>
      </c>
      <c r="K317" s="21">
        <v>40544</v>
      </c>
      <c r="M317" s="307">
        <v>1</v>
      </c>
      <c r="N317" s="11">
        <v>1</v>
      </c>
      <c r="O317" s="99"/>
      <c r="P317" s="311">
        <f t="shared" si="47"/>
        <v>132.15</v>
      </c>
      <c r="Q317" s="16">
        <f t="shared" si="50"/>
        <v>132.15430000000001</v>
      </c>
      <c r="R317" s="23">
        <f t="shared" si="48"/>
        <v>3.1200000000000045</v>
      </c>
      <c r="S317" s="18">
        <f t="shared" si="49"/>
        <v>2.418042315740529E-2</v>
      </c>
      <c r="T317" s="13"/>
      <c r="W317" s="2"/>
      <c r="X317" s="2"/>
    </row>
    <row r="318" spans="1:24" ht="38.25" x14ac:dyDescent="0.25">
      <c r="A318" s="2" t="s">
        <v>590</v>
      </c>
      <c r="B318" s="27" t="s">
        <v>561</v>
      </c>
      <c r="C318" s="2" t="s">
        <v>680</v>
      </c>
      <c r="D318" s="2" t="s">
        <v>681</v>
      </c>
      <c r="E318" s="255">
        <v>619.38</v>
      </c>
      <c r="F318" s="10">
        <v>600</v>
      </c>
      <c r="H318" s="2" t="s">
        <v>583</v>
      </c>
      <c r="I318" s="11" t="s">
        <v>21</v>
      </c>
      <c r="J318" s="11" t="s">
        <v>21</v>
      </c>
      <c r="K318" s="21">
        <v>40544</v>
      </c>
      <c r="M318" s="307">
        <v>1</v>
      </c>
      <c r="N318" s="11">
        <v>1</v>
      </c>
      <c r="O318" s="99"/>
      <c r="P318" s="311">
        <f t="shared" si="47"/>
        <v>634.37</v>
      </c>
      <c r="Q318" s="16">
        <f t="shared" si="50"/>
        <v>634.37760000000003</v>
      </c>
      <c r="R318" s="23">
        <f t="shared" si="48"/>
        <v>14.990000000000009</v>
      </c>
      <c r="S318" s="18">
        <f t="shared" si="49"/>
        <v>2.420162097581454E-2</v>
      </c>
      <c r="T318" s="13"/>
      <c r="W318" s="2"/>
      <c r="X318" s="2"/>
    </row>
    <row r="319" spans="1:24" ht="51" x14ac:dyDescent="0.25">
      <c r="A319" s="2" t="s">
        <v>590</v>
      </c>
      <c r="B319" s="27" t="s">
        <v>561</v>
      </c>
      <c r="C319" s="2" t="s">
        <v>682</v>
      </c>
      <c r="D319" s="2" t="s">
        <v>683</v>
      </c>
      <c r="E319" s="255">
        <v>309.69</v>
      </c>
      <c r="F319" s="10">
        <v>300</v>
      </c>
      <c r="H319" s="2" t="s">
        <v>583</v>
      </c>
      <c r="I319" s="11" t="s">
        <v>21</v>
      </c>
      <c r="J319" s="11" t="s">
        <v>21</v>
      </c>
      <c r="K319" s="21">
        <v>40544</v>
      </c>
      <c r="M319" s="307">
        <v>1</v>
      </c>
      <c r="N319" s="11">
        <v>1</v>
      </c>
      <c r="O319" s="99"/>
      <c r="P319" s="311">
        <f t="shared" si="47"/>
        <v>317.18</v>
      </c>
      <c r="Q319" s="16">
        <f t="shared" si="50"/>
        <v>317.18880000000001</v>
      </c>
      <c r="R319" s="23">
        <f t="shared" si="48"/>
        <v>7.4900000000000091</v>
      </c>
      <c r="S319" s="18">
        <f t="shared" si="49"/>
        <v>2.4185475798379055E-2</v>
      </c>
      <c r="T319" s="13"/>
      <c r="W319" s="2"/>
      <c r="X319" s="2"/>
    </row>
    <row r="320" spans="1:24" ht="51" x14ac:dyDescent="0.25">
      <c r="A320" s="2" t="s">
        <v>590</v>
      </c>
      <c r="B320" s="27" t="s">
        <v>561</v>
      </c>
      <c r="C320" s="2" t="s">
        <v>684</v>
      </c>
      <c r="D320" s="2" t="s">
        <v>683</v>
      </c>
      <c r="E320" s="255">
        <v>412.92</v>
      </c>
      <c r="F320" s="10">
        <v>400</v>
      </c>
      <c r="H320" s="2" t="s">
        <v>583</v>
      </c>
      <c r="I320" s="11" t="s">
        <v>21</v>
      </c>
      <c r="J320" s="11" t="s">
        <v>21</v>
      </c>
      <c r="K320" s="21">
        <v>40544</v>
      </c>
      <c r="M320" s="307">
        <v>1</v>
      </c>
      <c r="N320" s="11">
        <v>1</v>
      </c>
      <c r="O320" s="99"/>
      <c r="P320" s="311">
        <f t="shared" si="47"/>
        <v>422.91</v>
      </c>
      <c r="Q320" s="16">
        <f t="shared" si="50"/>
        <v>422.91840000000002</v>
      </c>
      <c r="R320" s="23">
        <f t="shared" si="48"/>
        <v>9.9900000000000091</v>
      </c>
      <c r="S320" s="18">
        <f t="shared" si="49"/>
        <v>2.4193548387096794E-2</v>
      </c>
      <c r="T320" s="13"/>
      <c r="W320" s="2"/>
      <c r="X320" s="2"/>
    </row>
    <row r="321" spans="1:24" ht="51" x14ac:dyDescent="0.25">
      <c r="A321" s="2" t="s">
        <v>590</v>
      </c>
      <c r="B321" s="27" t="s">
        <v>561</v>
      </c>
      <c r="C321" s="2" t="s">
        <v>685</v>
      </c>
      <c r="D321" s="2" t="s">
        <v>683</v>
      </c>
      <c r="E321" s="255">
        <v>206.46</v>
      </c>
      <c r="F321" s="10">
        <v>200</v>
      </c>
      <c r="H321" s="2" t="s">
        <v>583</v>
      </c>
      <c r="I321" s="11" t="s">
        <v>21</v>
      </c>
      <c r="J321" s="11" t="s">
        <v>21</v>
      </c>
      <c r="K321" s="21">
        <v>40544</v>
      </c>
      <c r="M321" s="307">
        <v>1</v>
      </c>
      <c r="N321" s="11">
        <v>1</v>
      </c>
      <c r="O321" s="99"/>
      <c r="P321" s="311">
        <f t="shared" si="47"/>
        <v>211.45</v>
      </c>
      <c r="Q321" s="16">
        <f t="shared" si="50"/>
        <v>211.45920000000001</v>
      </c>
      <c r="R321" s="23">
        <f t="shared" si="48"/>
        <v>4.9899999999999807</v>
      </c>
      <c r="S321" s="18">
        <f t="shared" si="49"/>
        <v>2.4169330620943428E-2</v>
      </c>
      <c r="T321" s="13"/>
      <c r="W321" s="2"/>
      <c r="X321" s="2"/>
    </row>
    <row r="322" spans="1:24" ht="51" x14ac:dyDescent="0.25">
      <c r="A322" s="2" t="s">
        <v>590</v>
      </c>
      <c r="B322" s="27" t="s">
        <v>561</v>
      </c>
      <c r="C322" s="2" t="s">
        <v>686</v>
      </c>
      <c r="D322" s="2" t="s">
        <v>687</v>
      </c>
      <c r="E322" s="255">
        <v>619.38</v>
      </c>
      <c r="F322" s="10">
        <v>600</v>
      </c>
      <c r="H322" s="2" t="s">
        <v>583</v>
      </c>
      <c r="I322" s="11" t="s">
        <v>21</v>
      </c>
      <c r="J322" s="11" t="s">
        <v>21</v>
      </c>
      <c r="K322" s="21">
        <v>40544</v>
      </c>
      <c r="M322" s="307">
        <v>1</v>
      </c>
      <c r="N322" s="11">
        <v>1</v>
      </c>
      <c r="O322" s="99"/>
      <c r="P322" s="311">
        <f t="shared" si="47"/>
        <v>634.37</v>
      </c>
      <c r="Q322" s="16">
        <f t="shared" si="50"/>
        <v>634.37760000000003</v>
      </c>
      <c r="R322" s="23">
        <f t="shared" si="48"/>
        <v>14.990000000000009</v>
      </c>
      <c r="S322" s="18">
        <f t="shared" si="49"/>
        <v>2.420162097581454E-2</v>
      </c>
      <c r="T322" s="13"/>
      <c r="W322" s="2"/>
      <c r="X322" s="2"/>
    </row>
    <row r="323" spans="1:24" ht="38.25" x14ac:dyDescent="0.25">
      <c r="A323" s="2" t="s">
        <v>590</v>
      </c>
      <c r="B323" s="27" t="s">
        <v>561</v>
      </c>
      <c r="C323" s="2" t="s">
        <v>688</v>
      </c>
      <c r="D323" s="2" t="s">
        <v>689</v>
      </c>
      <c r="E323" s="255">
        <v>206.46</v>
      </c>
      <c r="F323" s="10">
        <f>200</f>
        <v>200</v>
      </c>
      <c r="H323" s="2" t="s">
        <v>583</v>
      </c>
      <c r="I323" s="11" t="s">
        <v>21</v>
      </c>
      <c r="J323" s="11" t="s">
        <v>21</v>
      </c>
      <c r="K323" s="21">
        <v>40544</v>
      </c>
      <c r="M323" s="307">
        <v>1</v>
      </c>
      <c r="N323" s="11">
        <v>1</v>
      </c>
      <c r="O323" s="99"/>
      <c r="P323" s="311">
        <f t="shared" si="47"/>
        <v>211.45</v>
      </c>
      <c r="Q323" s="16">
        <f t="shared" si="50"/>
        <v>211.45920000000001</v>
      </c>
      <c r="R323" s="23">
        <f t="shared" si="48"/>
        <v>4.9899999999999807</v>
      </c>
      <c r="S323" s="18">
        <f t="shared" si="49"/>
        <v>2.4169330620943428E-2</v>
      </c>
      <c r="T323" s="13"/>
      <c r="W323" s="2"/>
      <c r="X323" s="2"/>
    </row>
    <row r="324" spans="1:24" ht="38.25" x14ac:dyDescent="0.25">
      <c r="A324" s="2" t="s">
        <v>590</v>
      </c>
      <c r="B324" s="27" t="s">
        <v>561</v>
      </c>
      <c r="C324" s="2" t="s">
        <v>690</v>
      </c>
      <c r="D324" s="2" t="s">
        <v>691</v>
      </c>
      <c r="E324" s="255">
        <v>206.46</v>
      </c>
      <c r="F324" s="10">
        <f>200</f>
        <v>200</v>
      </c>
      <c r="H324" s="2" t="s">
        <v>583</v>
      </c>
      <c r="I324" s="11" t="s">
        <v>21</v>
      </c>
      <c r="J324" s="11" t="s">
        <v>21</v>
      </c>
      <c r="K324" s="21">
        <v>40544</v>
      </c>
      <c r="M324" s="307">
        <v>1</v>
      </c>
      <c r="N324" s="11">
        <v>1</v>
      </c>
      <c r="O324" s="99"/>
      <c r="P324" s="311">
        <f t="shared" si="47"/>
        <v>211.45</v>
      </c>
      <c r="Q324" s="16">
        <f t="shared" si="50"/>
        <v>211.45920000000001</v>
      </c>
      <c r="R324" s="23">
        <f t="shared" si="48"/>
        <v>4.9899999999999807</v>
      </c>
      <c r="S324" s="18">
        <f t="shared" si="49"/>
        <v>2.4169330620943428E-2</v>
      </c>
      <c r="T324" s="13"/>
      <c r="W324" s="2"/>
      <c r="X324" s="2"/>
    </row>
    <row r="325" spans="1:24" ht="38.25" x14ac:dyDescent="0.25">
      <c r="A325" s="2" t="s">
        <v>590</v>
      </c>
      <c r="B325" s="27" t="s">
        <v>561</v>
      </c>
      <c r="C325" s="2" t="s">
        <v>692</v>
      </c>
      <c r="D325" s="2" t="s">
        <v>693</v>
      </c>
      <c r="E325" s="255">
        <v>206.46</v>
      </c>
      <c r="F325" s="10">
        <f>200</f>
        <v>200</v>
      </c>
      <c r="H325" s="2" t="s">
        <v>583</v>
      </c>
      <c r="I325" s="11" t="s">
        <v>21</v>
      </c>
      <c r="J325" s="11" t="s">
        <v>21</v>
      </c>
      <c r="K325" s="21">
        <v>40544</v>
      </c>
      <c r="M325" s="307">
        <v>1</v>
      </c>
      <c r="N325" s="11">
        <v>1</v>
      </c>
      <c r="O325" s="99"/>
      <c r="P325" s="311">
        <f t="shared" si="47"/>
        <v>211.45</v>
      </c>
      <c r="Q325" s="16">
        <f t="shared" si="50"/>
        <v>211.45920000000001</v>
      </c>
      <c r="R325" s="23">
        <f t="shared" si="48"/>
        <v>4.9899999999999807</v>
      </c>
      <c r="S325" s="18">
        <f t="shared" si="49"/>
        <v>2.4169330620943428E-2</v>
      </c>
      <c r="T325" s="13"/>
      <c r="W325" s="2"/>
      <c r="X325" s="2"/>
    </row>
    <row r="326" spans="1:24" ht="38.25" x14ac:dyDescent="0.25">
      <c r="A326" s="2" t="s">
        <v>590</v>
      </c>
      <c r="B326" s="27" t="s">
        <v>561</v>
      </c>
      <c r="C326" s="2" t="s">
        <v>694</v>
      </c>
      <c r="D326" s="2" t="s">
        <v>695</v>
      </c>
      <c r="E326" s="255">
        <v>206.46</v>
      </c>
      <c r="F326" s="10">
        <f>200</f>
        <v>200</v>
      </c>
      <c r="H326" s="2" t="s">
        <v>583</v>
      </c>
      <c r="I326" s="11" t="s">
        <v>21</v>
      </c>
      <c r="J326" s="11" t="s">
        <v>21</v>
      </c>
      <c r="K326" s="21">
        <v>40544</v>
      </c>
      <c r="M326" s="307">
        <v>1</v>
      </c>
      <c r="N326" s="11">
        <v>1</v>
      </c>
      <c r="O326" s="99"/>
      <c r="P326" s="311">
        <f t="shared" si="47"/>
        <v>211.45</v>
      </c>
      <c r="Q326" s="16">
        <f t="shared" si="50"/>
        <v>211.45920000000001</v>
      </c>
      <c r="R326" s="23">
        <f t="shared" si="48"/>
        <v>4.9899999999999807</v>
      </c>
      <c r="S326" s="18">
        <f t="shared" si="49"/>
        <v>2.4169330620943428E-2</v>
      </c>
      <c r="T326" s="13"/>
      <c r="W326" s="2"/>
      <c r="X326" s="2"/>
    </row>
    <row r="327" spans="1:24" ht="38.25" x14ac:dyDescent="0.25">
      <c r="A327" s="2" t="s">
        <v>590</v>
      </c>
      <c r="B327" s="27" t="s">
        <v>561</v>
      </c>
      <c r="C327" s="2" t="s">
        <v>696</v>
      </c>
      <c r="D327" s="2" t="s">
        <v>697</v>
      </c>
      <c r="E327" s="255">
        <v>206.46</v>
      </c>
      <c r="F327" s="10">
        <f>200</f>
        <v>200</v>
      </c>
      <c r="H327" s="2" t="s">
        <v>583</v>
      </c>
      <c r="I327" s="11" t="s">
        <v>21</v>
      </c>
      <c r="J327" s="11" t="s">
        <v>21</v>
      </c>
      <c r="K327" s="21">
        <v>40544</v>
      </c>
      <c r="M327" s="307">
        <v>1</v>
      </c>
      <c r="N327" s="11">
        <v>1</v>
      </c>
      <c r="O327" s="99"/>
      <c r="P327" s="311">
        <f t="shared" si="47"/>
        <v>211.45</v>
      </c>
      <c r="Q327" s="16">
        <f t="shared" si="50"/>
        <v>211.45920000000001</v>
      </c>
      <c r="R327" s="23">
        <f t="shared" si="48"/>
        <v>4.9899999999999807</v>
      </c>
      <c r="S327" s="18">
        <f t="shared" si="49"/>
        <v>2.4169330620943428E-2</v>
      </c>
      <c r="T327" s="13"/>
      <c r="W327" s="2"/>
      <c r="X327" s="2"/>
    </row>
    <row r="328" spans="1:24" ht="38.25" x14ac:dyDescent="0.25">
      <c r="A328" s="2" t="s">
        <v>590</v>
      </c>
      <c r="B328" s="27" t="s">
        <v>561</v>
      </c>
      <c r="C328" s="2" t="s">
        <v>698</v>
      </c>
      <c r="D328" s="2" t="s">
        <v>699</v>
      </c>
      <c r="E328" s="255">
        <v>206.46</v>
      </c>
      <c r="F328" s="10">
        <f>200</f>
        <v>200</v>
      </c>
      <c r="H328" s="2" t="s">
        <v>583</v>
      </c>
      <c r="I328" s="11" t="s">
        <v>21</v>
      </c>
      <c r="J328" s="11" t="s">
        <v>21</v>
      </c>
      <c r="K328" s="21">
        <v>40544</v>
      </c>
      <c r="M328" s="307">
        <v>1</v>
      </c>
      <c r="N328" s="11">
        <v>1</v>
      </c>
      <c r="O328" s="99"/>
      <c r="P328" s="311">
        <f t="shared" si="47"/>
        <v>211.45</v>
      </c>
      <c r="Q328" s="16">
        <f t="shared" si="50"/>
        <v>211.45920000000001</v>
      </c>
      <c r="R328" s="23">
        <f t="shared" si="48"/>
        <v>4.9899999999999807</v>
      </c>
      <c r="S328" s="18">
        <f t="shared" si="49"/>
        <v>2.4169330620943428E-2</v>
      </c>
      <c r="T328" s="13"/>
      <c r="W328" s="2"/>
      <c r="X328" s="2"/>
    </row>
    <row r="329" spans="1:24" ht="38.25" x14ac:dyDescent="0.25">
      <c r="A329" s="2" t="s">
        <v>590</v>
      </c>
      <c r="B329" s="27" t="s">
        <v>561</v>
      </c>
      <c r="C329" s="2" t="s">
        <v>700</v>
      </c>
      <c r="D329" s="2" t="s">
        <v>701</v>
      </c>
      <c r="E329" s="255">
        <v>206.46</v>
      </c>
      <c r="F329" s="10">
        <f>200</f>
        <v>200</v>
      </c>
      <c r="H329" s="2" t="s">
        <v>583</v>
      </c>
      <c r="I329" s="11" t="s">
        <v>21</v>
      </c>
      <c r="J329" s="11" t="s">
        <v>21</v>
      </c>
      <c r="K329" s="21">
        <v>40544</v>
      </c>
      <c r="M329" s="307">
        <v>1</v>
      </c>
      <c r="N329" s="11">
        <v>1</v>
      </c>
      <c r="O329" s="99"/>
      <c r="P329" s="311">
        <f t="shared" si="47"/>
        <v>211.45</v>
      </c>
      <c r="Q329" s="16">
        <f t="shared" si="50"/>
        <v>211.45920000000001</v>
      </c>
      <c r="R329" s="23">
        <f t="shared" si="48"/>
        <v>4.9899999999999807</v>
      </c>
      <c r="S329" s="18">
        <f t="shared" si="49"/>
        <v>2.4169330620943428E-2</v>
      </c>
      <c r="T329" s="13"/>
      <c r="W329" s="2"/>
      <c r="X329" s="2"/>
    </row>
    <row r="330" spans="1:24" ht="89.25" x14ac:dyDescent="0.25">
      <c r="A330" s="27" t="s">
        <v>702</v>
      </c>
      <c r="B330" s="27" t="s">
        <v>561</v>
      </c>
      <c r="C330" s="24" t="s">
        <v>703</v>
      </c>
      <c r="D330" s="28" t="s">
        <v>704</v>
      </c>
      <c r="E330" s="255">
        <v>15</v>
      </c>
      <c r="F330" s="29">
        <v>15</v>
      </c>
      <c r="G330" s="13"/>
      <c r="H330" s="28" t="s">
        <v>705</v>
      </c>
      <c r="I330" s="62" t="s">
        <v>22</v>
      </c>
      <c r="J330" s="62" t="s">
        <v>22</v>
      </c>
      <c r="K330" s="11" t="s">
        <v>28</v>
      </c>
      <c r="M330" s="12" t="s">
        <v>706</v>
      </c>
      <c r="N330" s="13">
        <v>4</v>
      </c>
      <c r="O330" s="61"/>
      <c r="P330" s="311">
        <f t="shared" si="47"/>
        <v>15</v>
      </c>
      <c r="Q330" s="16">
        <f t="shared" si="50"/>
        <v>15</v>
      </c>
      <c r="R330" s="23">
        <f t="shared" si="48"/>
        <v>0</v>
      </c>
      <c r="S330" s="18">
        <f t="shared" si="49"/>
        <v>0</v>
      </c>
      <c r="T330" s="13"/>
      <c r="W330" s="2"/>
      <c r="X330" s="2"/>
    </row>
    <row r="331" spans="1:24" ht="89.25" x14ac:dyDescent="0.25">
      <c r="A331" s="27" t="s">
        <v>702</v>
      </c>
      <c r="B331" s="27" t="s">
        <v>561</v>
      </c>
      <c r="C331" s="24" t="s">
        <v>707</v>
      </c>
      <c r="D331" s="28" t="s">
        <v>704</v>
      </c>
      <c r="E331" s="255">
        <v>5000</v>
      </c>
      <c r="F331" s="29">
        <v>5000</v>
      </c>
      <c r="G331" s="13"/>
      <c r="H331" s="28" t="s">
        <v>705</v>
      </c>
      <c r="I331" s="62" t="s">
        <v>22</v>
      </c>
      <c r="J331" s="62" t="s">
        <v>22</v>
      </c>
      <c r="K331" s="11" t="s">
        <v>28</v>
      </c>
      <c r="M331" s="12" t="s">
        <v>708</v>
      </c>
      <c r="N331" s="13">
        <v>4</v>
      </c>
      <c r="O331" s="61"/>
      <c r="P331" s="311">
        <f t="shared" si="47"/>
        <v>5000</v>
      </c>
      <c r="Q331" s="16">
        <f t="shared" si="50"/>
        <v>5000</v>
      </c>
      <c r="R331" s="23">
        <f t="shared" si="48"/>
        <v>0</v>
      </c>
      <c r="S331" s="18">
        <f t="shared" si="49"/>
        <v>0</v>
      </c>
      <c r="T331" s="13"/>
      <c r="W331" s="2"/>
      <c r="X331" s="2"/>
    </row>
    <row r="332" spans="1:24" ht="38.25" x14ac:dyDescent="0.25">
      <c r="A332" s="2" t="s">
        <v>709</v>
      </c>
      <c r="B332" s="27" t="s">
        <v>561</v>
      </c>
      <c r="C332" s="2" t="s">
        <v>710</v>
      </c>
      <c r="D332" s="2" t="s">
        <v>711</v>
      </c>
      <c r="E332" s="255">
        <v>64.510000000000005</v>
      </c>
      <c r="F332" s="10">
        <v>62.5</v>
      </c>
      <c r="H332" s="2" t="s">
        <v>583</v>
      </c>
      <c r="I332" s="11" t="s">
        <v>21</v>
      </c>
      <c r="J332" s="11" t="s">
        <v>21</v>
      </c>
      <c r="K332" s="21">
        <v>40544</v>
      </c>
      <c r="M332" s="12">
        <v>3</v>
      </c>
      <c r="N332" s="13">
        <v>1</v>
      </c>
      <c r="O332" s="61"/>
      <c r="P332" s="311">
        <f t="shared" si="47"/>
        <v>66.069999999999993</v>
      </c>
      <c r="Q332" s="16">
        <f t="shared" si="50"/>
        <v>66.072000000000003</v>
      </c>
      <c r="R332" s="23">
        <f t="shared" si="48"/>
        <v>1.5599999999999881</v>
      </c>
      <c r="S332" s="18">
        <f t="shared" si="49"/>
        <v>2.4182297318245047E-2</v>
      </c>
      <c r="T332" s="13"/>
      <c r="W332" s="2"/>
      <c r="X332" s="2"/>
    </row>
    <row r="333" spans="1:24" ht="38.25" x14ac:dyDescent="0.25">
      <c r="A333" s="2" t="s">
        <v>709</v>
      </c>
      <c r="B333" s="27" t="s">
        <v>561</v>
      </c>
      <c r="C333" s="2" t="s">
        <v>712</v>
      </c>
      <c r="D333" s="2" t="s">
        <v>711</v>
      </c>
      <c r="E333" s="255">
        <v>309.69</v>
      </c>
      <c r="F333" s="10">
        <v>300</v>
      </c>
      <c r="H333" s="2" t="s">
        <v>583</v>
      </c>
      <c r="I333" s="11" t="s">
        <v>21</v>
      </c>
      <c r="J333" s="11" t="s">
        <v>21</v>
      </c>
      <c r="K333" s="21">
        <v>40544</v>
      </c>
      <c r="M333" s="12">
        <v>3</v>
      </c>
      <c r="N333" s="13">
        <v>1</v>
      </c>
      <c r="O333" s="61"/>
      <c r="P333" s="311">
        <f t="shared" si="47"/>
        <v>317.18</v>
      </c>
      <c r="Q333" s="16">
        <f t="shared" si="50"/>
        <v>317.18880000000001</v>
      </c>
      <c r="R333" s="23">
        <f t="shared" si="48"/>
        <v>7.4900000000000091</v>
      </c>
      <c r="S333" s="18">
        <f t="shared" si="49"/>
        <v>2.4185475798379055E-2</v>
      </c>
      <c r="T333" s="13"/>
      <c r="W333" s="2"/>
      <c r="X333" s="2"/>
    </row>
    <row r="334" spans="1:24" ht="38.25" x14ac:dyDescent="0.25">
      <c r="A334" s="2" t="s">
        <v>713</v>
      </c>
      <c r="B334" s="27" t="s">
        <v>561</v>
      </c>
      <c r="C334" s="2" t="s">
        <v>714</v>
      </c>
      <c r="D334" s="2" t="s">
        <v>715</v>
      </c>
      <c r="E334" s="255">
        <v>64.510000000000005</v>
      </c>
      <c r="F334" s="10">
        <v>62.5</v>
      </c>
      <c r="H334" s="2" t="s">
        <v>583</v>
      </c>
      <c r="I334" s="11" t="s">
        <v>21</v>
      </c>
      <c r="J334" s="11" t="s">
        <v>21</v>
      </c>
      <c r="K334" s="21">
        <v>40544</v>
      </c>
      <c r="M334" s="307">
        <v>3</v>
      </c>
      <c r="N334" s="11">
        <v>1</v>
      </c>
      <c r="O334" s="99"/>
      <c r="P334" s="311">
        <f t="shared" ref="P334:P366" si="51">IF(N334=1,INT(E334*$T$1*100)/100,E334)</f>
        <v>66.069999999999993</v>
      </c>
      <c r="Q334" s="16">
        <f t="shared" si="50"/>
        <v>66.072000000000003</v>
      </c>
      <c r="R334" s="23">
        <f t="shared" ref="R334:R366" si="52">P334-E334</f>
        <v>1.5599999999999881</v>
      </c>
      <c r="S334" s="18">
        <f t="shared" ref="S334:S366" si="53">IF(E334&lt;&gt;0,R334/E334,0)</f>
        <v>2.4182297318245047E-2</v>
      </c>
      <c r="T334" s="13"/>
      <c r="W334" s="2"/>
      <c r="X334" s="2"/>
    </row>
    <row r="335" spans="1:24" ht="38.25" x14ac:dyDescent="0.25">
      <c r="A335" s="2" t="s">
        <v>713</v>
      </c>
      <c r="B335" s="27" t="s">
        <v>561</v>
      </c>
      <c r="C335" s="2" t="s">
        <v>716</v>
      </c>
      <c r="D335" s="2" t="s">
        <v>715</v>
      </c>
      <c r="E335" s="255">
        <v>289.04000000000002</v>
      </c>
      <c r="F335" s="10">
        <v>280</v>
      </c>
      <c r="H335" s="2" t="s">
        <v>583</v>
      </c>
      <c r="I335" s="11" t="s">
        <v>21</v>
      </c>
      <c r="J335" s="11" t="s">
        <v>21</v>
      </c>
      <c r="K335" s="21">
        <v>40544</v>
      </c>
      <c r="M335" s="307">
        <v>3</v>
      </c>
      <c r="N335" s="11">
        <v>1</v>
      </c>
      <c r="O335" s="99"/>
      <c r="P335" s="311">
        <f t="shared" si="51"/>
        <v>296.02999999999997</v>
      </c>
      <c r="Q335" s="16">
        <f t="shared" si="50"/>
        <v>296.03879999999998</v>
      </c>
      <c r="R335" s="23">
        <f t="shared" si="52"/>
        <v>6.9899999999999523</v>
      </c>
      <c r="S335" s="18">
        <f t="shared" si="53"/>
        <v>2.418350401328519E-2</v>
      </c>
      <c r="T335" s="13"/>
      <c r="W335" s="2"/>
      <c r="X335" s="2"/>
    </row>
    <row r="336" spans="1:24" ht="383.25" x14ac:dyDescent="0.25">
      <c r="A336" s="5" t="s">
        <v>2055</v>
      </c>
      <c r="B336" s="27" t="s">
        <v>718</v>
      </c>
      <c r="C336" s="2" t="s">
        <v>135</v>
      </c>
      <c r="D336" s="20" t="s">
        <v>3286</v>
      </c>
      <c r="E336" s="255">
        <f>25*1.0323</f>
        <v>25.807500000000001</v>
      </c>
      <c r="F336" s="507"/>
      <c r="G336" s="508"/>
      <c r="H336" s="509" t="s">
        <v>3287</v>
      </c>
      <c r="I336" s="509"/>
      <c r="J336" s="509"/>
      <c r="K336" s="509"/>
      <c r="L336" s="509"/>
      <c r="M336" s="12">
        <v>5</v>
      </c>
      <c r="N336" s="13">
        <v>1</v>
      </c>
      <c r="O336" s="510"/>
      <c r="P336" s="311">
        <f>IF(N336=1,INT(E336*$T$1*100)/100,E336)-0.01</f>
        <v>26.419999999999998</v>
      </c>
      <c r="Q336" s="511"/>
      <c r="R336" s="512"/>
      <c r="S336" s="513"/>
      <c r="T336" s="512"/>
      <c r="W336" s="2"/>
      <c r="X336" s="2"/>
    </row>
    <row r="337" spans="1:24" ht="89.25" x14ac:dyDescent="0.25">
      <c r="A337" s="5" t="s">
        <v>717</v>
      </c>
      <c r="B337" s="27" t="s">
        <v>718</v>
      </c>
      <c r="C337" s="2" t="s">
        <v>719</v>
      </c>
      <c r="D337" s="20" t="s">
        <v>720</v>
      </c>
      <c r="E337" s="255">
        <v>141</v>
      </c>
      <c r="F337" s="63">
        <v>141</v>
      </c>
      <c r="H337" s="64" t="s">
        <v>721</v>
      </c>
      <c r="I337" s="65"/>
      <c r="J337" s="65"/>
      <c r="K337" s="11"/>
      <c r="M337" s="12">
        <v>6</v>
      </c>
      <c r="N337" s="13">
        <v>6</v>
      </c>
      <c r="O337" s="22"/>
      <c r="P337" s="311">
        <f t="shared" si="51"/>
        <v>141</v>
      </c>
      <c r="Q337" s="16">
        <f t="shared" si="50"/>
        <v>141</v>
      </c>
      <c r="R337" s="23">
        <f t="shared" si="52"/>
        <v>0</v>
      </c>
      <c r="S337" s="18">
        <f t="shared" si="53"/>
        <v>0</v>
      </c>
      <c r="W337" s="2"/>
      <c r="X337" s="2"/>
    </row>
    <row r="338" spans="1:24" ht="89.25" x14ac:dyDescent="0.25">
      <c r="A338" s="5" t="s">
        <v>717</v>
      </c>
      <c r="B338" s="27" t="s">
        <v>718</v>
      </c>
      <c r="C338" s="2" t="s">
        <v>722</v>
      </c>
      <c r="D338" s="20" t="s">
        <v>720</v>
      </c>
      <c r="E338" s="255">
        <v>42</v>
      </c>
      <c r="F338" s="63">
        <v>42</v>
      </c>
      <c r="H338" s="64" t="s">
        <v>721</v>
      </c>
      <c r="I338" s="65"/>
      <c r="J338" s="65"/>
      <c r="K338" s="11"/>
      <c r="M338" s="12">
        <v>6</v>
      </c>
      <c r="N338" s="13">
        <v>6</v>
      </c>
      <c r="O338" s="22"/>
      <c r="P338" s="311">
        <f t="shared" si="51"/>
        <v>42</v>
      </c>
      <c r="Q338" s="16">
        <f t="shared" si="50"/>
        <v>42</v>
      </c>
      <c r="R338" s="23">
        <f t="shared" si="52"/>
        <v>0</v>
      </c>
      <c r="S338" s="18">
        <f t="shared" si="53"/>
        <v>0</v>
      </c>
      <c r="W338" s="2"/>
      <c r="X338" s="2"/>
    </row>
    <row r="339" spans="1:24" ht="89.25" x14ac:dyDescent="0.25">
      <c r="A339" s="5" t="s">
        <v>717</v>
      </c>
      <c r="B339" s="27" t="s">
        <v>718</v>
      </c>
      <c r="C339" s="2" t="s">
        <v>723</v>
      </c>
      <c r="D339" s="20" t="s">
        <v>720</v>
      </c>
      <c r="E339" s="255">
        <v>48</v>
      </c>
      <c r="F339" s="63">
        <v>48</v>
      </c>
      <c r="H339" s="64" t="s">
        <v>721</v>
      </c>
      <c r="I339" s="65"/>
      <c r="J339" s="65"/>
      <c r="K339" s="11"/>
      <c r="M339" s="12">
        <v>6</v>
      </c>
      <c r="N339" s="13">
        <v>6</v>
      </c>
      <c r="O339" s="22"/>
      <c r="P339" s="311">
        <f t="shared" si="51"/>
        <v>48</v>
      </c>
      <c r="Q339" s="16">
        <f t="shared" si="50"/>
        <v>48</v>
      </c>
      <c r="R339" s="23">
        <f t="shared" si="52"/>
        <v>0</v>
      </c>
      <c r="S339" s="18">
        <f t="shared" si="53"/>
        <v>0</v>
      </c>
      <c r="W339" s="2"/>
      <c r="X339" s="2"/>
    </row>
    <row r="340" spans="1:24" ht="89.25" x14ac:dyDescent="0.25">
      <c r="A340" s="5" t="s">
        <v>717</v>
      </c>
      <c r="B340" s="27" t="s">
        <v>718</v>
      </c>
      <c r="C340" s="2" t="s">
        <v>724</v>
      </c>
      <c r="D340" s="20" t="s">
        <v>720</v>
      </c>
      <c r="E340" s="255">
        <v>46</v>
      </c>
      <c r="F340" s="63">
        <v>46</v>
      </c>
      <c r="H340" s="64" t="s">
        <v>721</v>
      </c>
      <c r="I340" s="65"/>
      <c r="J340" s="65"/>
      <c r="K340" s="11"/>
      <c r="M340" s="12">
        <v>6</v>
      </c>
      <c r="N340" s="13">
        <v>6</v>
      </c>
      <c r="O340" s="22"/>
      <c r="P340" s="311">
        <f t="shared" si="51"/>
        <v>46</v>
      </c>
      <c r="Q340" s="16">
        <f t="shared" si="50"/>
        <v>46</v>
      </c>
      <c r="R340" s="23">
        <f t="shared" si="52"/>
        <v>0</v>
      </c>
      <c r="S340" s="18">
        <f t="shared" si="53"/>
        <v>0</v>
      </c>
      <c r="W340" s="2"/>
      <c r="X340" s="2"/>
    </row>
    <row r="341" spans="1:24" ht="89.25" x14ac:dyDescent="0.25">
      <c r="A341" s="5" t="s">
        <v>717</v>
      </c>
      <c r="B341" s="27" t="s">
        <v>718</v>
      </c>
      <c r="C341" s="2" t="s">
        <v>725</v>
      </c>
      <c r="D341" s="20" t="s">
        <v>720</v>
      </c>
      <c r="E341" s="255">
        <v>128</v>
      </c>
      <c r="F341" s="63">
        <v>128</v>
      </c>
      <c r="H341" s="64" t="s">
        <v>721</v>
      </c>
      <c r="I341" s="65"/>
      <c r="J341" s="65"/>
      <c r="K341" s="11"/>
      <c r="M341" s="12">
        <v>6</v>
      </c>
      <c r="N341" s="13">
        <v>6</v>
      </c>
      <c r="O341" s="22"/>
      <c r="P341" s="311">
        <f t="shared" si="51"/>
        <v>128</v>
      </c>
      <c r="Q341" s="16">
        <f t="shared" si="50"/>
        <v>128</v>
      </c>
      <c r="R341" s="23">
        <f t="shared" si="52"/>
        <v>0</v>
      </c>
      <c r="S341" s="18">
        <f t="shared" si="53"/>
        <v>0</v>
      </c>
      <c r="W341" s="2"/>
      <c r="X341" s="2"/>
    </row>
    <row r="342" spans="1:24" ht="89.25" x14ac:dyDescent="0.25">
      <c r="A342" s="5" t="s">
        <v>717</v>
      </c>
      <c r="B342" s="27" t="s">
        <v>718</v>
      </c>
      <c r="C342" s="2" t="s">
        <v>726</v>
      </c>
      <c r="D342" s="20" t="s">
        <v>720</v>
      </c>
      <c r="E342" s="255">
        <v>113</v>
      </c>
      <c r="F342" s="63">
        <v>113</v>
      </c>
      <c r="H342" s="64" t="s">
        <v>721</v>
      </c>
      <c r="I342" s="65"/>
      <c r="J342" s="65"/>
      <c r="K342" s="11"/>
      <c r="M342" s="12">
        <v>6</v>
      </c>
      <c r="N342" s="13">
        <v>6</v>
      </c>
      <c r="O342" s="22"/>
      <c r="P342" s="311">
        <f t="shared" si="51"/>
        <v>113</v>
      </c>
      <c r="Q342" s="16">
        <f t="shared" si="50"/>
        <v>113</v>
      </c>
      <c r="R342" s="23">
        <f t="shared" si="52"/>
        <v>0</v>
      </c>
      <c r="S342" s="18">
        <f t="shared" si="53"/>
        <v>0</v>
      </c>
      <c r="W342" s="2"/>
      <c r="X342" s="2"/>
    </row>
    <row r="343" spans="1:24" ht="89.25" x14ac:dyDescent="0.25">
      <c r="A343" s="5" t="s">
        <v>717</v>
      </c>
      <c r="B343" s="27" t="s">
        <v>718</v>
      </c>
      <c r="C343" s="2" t="s">
        <v>727</v>
      </c>
      <c r="D343" s="20" t="s">
        <v>720</v>
      </c>
      <c r="E343" s="255">
        <v>69</v>
      </c>
      <c r="F343" s="63">
        <v>69</v>
      </c>
      <c r="H343" s="64" t="s">
        <v>721</v>
      </c>
      <c r="I343" s="65"/>
      <c r="J343" s="65"/>
      <c r="K343" s="11"/>
      <c r="M343" s="12">
        <v>6</v>
      </c>
      <c r="N343" s="13">
        <v>6</v>
      </c>
      <c r="O343" s="22"/>
      <c r="P343" s="311">
        <f t="shared" si="51"/>
        <v>69</v>
      </c>
      <c r="Q343" s="16">
        <f t="shared" si="50"/>
        <v>69</v>
      </c>
      <c r="R343" s="23">
        <f t="shared" si="52"/>
        <v>0</v>
      </c>
      <c r="S343" s="18">
        <f t="shared" si="53"/>
        <v>0</v>
      </c>
      <c r="W343" s="2"/>
      <c r="X343" s="2"/>
    </row>
    <row r="344" spans="1:24" ht="89.25" x14ac:dyDescent="0.25">
      <c r="A344" s="5" t="s">
        <v>717</v>
      </c>
      <c r="B344" s="27" t="s">
        <v>718</v>
      </c>
      <c r="C344" s="2" t="s">
        <v>728</v>
      </c>
      <c r="D344" s="20" t="s">
        <v>720</v>
      </c>
      <c r="E344" s="255">
        <v>67</v>
      </c>
      <c r="F344" s="63">
        <v>67</v>
      </c>
      <c r="H344" s="64" t="s">
        <v>721</v>
      </c>
      <c r="I344" s="65"/>
      <c r="J344" s="65"/>
      <c r="K344" s="11"/>
      <c r="M344" s="12">
        <v>6</v>
      </c>
      <c r="N344" s="13">
        <v>6</v>
      </c>
      <c r="O344" s="22"/>
      <c r="P344" s="311">
        <f t="shared" si="51"/>
        <v>67</v>
      </c>
      <c r="Q344" s="16">
        <f t="shared" si="50"/>
        <v>67</v>
      </c>
      <c r="R344" s="23">
        <f t="shared" si="52"/>
        <v>0</v>
      </c>
      <c r="S344" s="18">
        <f t="shared" si="53"/>
        <v>0</v>
      </c>
      <c r="W344" s="2"/>
      <c r="X344" s="2"/>
    </row>
    <row r="345" spans="1:24" ht="89.25" x14ac:dyDescent="0.25">
      <c r="A345" s="5" t="s">
        <v>717</v>
      </c>
      <c r="B345" s="27" t="s">
        <v>718</v>
      </c>
      <c r="C345" s="2" t="s">
        <v>729</v>
      </c>
      <c r="D345" s="20" t="s">
        <v>720</v>
      </c>
      <c r="E345" s="255">
        <v>49</v>
      </c>
      <c r="F345" s="63">
        <v>49</v>
      </c>
      <c r="H345" s="64" t="s">
        <v>721</v>
      </c>
      <c r="I345" s="65"/>
      <c r="J345" s="65"/>
      <c r="K345" s="11"/>
      <c r="M345" s="12">
        <v>6</v>
      </c>
      <c r="N345" s="13">
        <v>6</v>
      </c>
      <c r="O345" s="22"/>
      <c r="P345" s="311">
        <f t="shared" si="51"/>
        <v>49</v>
      </c>
      <c r="Q345" s="16">
        <f t="shared" si="50"/>
        <v>49</v>
      </c>
      <c r="R345" s="23">
        <f t="shared" si="52"/>
        <v>0</v>
      </c>
      <c r="S345" s="18">
        <f t="shared" si="53"/>
        <v>0</v>
      </c>
      <c r="W345" s="2"/>
      <c r="X345" s="2"/>
    </row>
    <row r="346" spans="1:24" ht="89.25" x14ac:dyDescent="0.25">
      <c r="A346" s="5" t="s">
        <v>717</v>
      </c>
      <c r="B346" s="27" t="s">
        <v>718</v>
      </c>
      <c r="C346" s="2" t="s">
        <v>730</v>
      </c>
      <c r="D346" s="20" t="s">
        <v>720</v>
      </c>
      <c r="E346" s="255">
        <v>22</v>
      </c>
      <c r="F346" s="63">
        <v>22</v>
      </c>
      <c r="H346" s="64" t="s">
        <v>721</v>
      </c>
      <c r="I346" s="65"/>
      <c r="J346" s="65"/>
      <c r="K346" s="11"/>
      <c r="M346" s="12">
        <v>6</v>
      </c>
      <c r="N346" s="13">
        <v>6</v>
      </c>
      <c r="O346" s="22"/>
      <c r="P346" s="311">
        <f t="shared" si="51"/>
        <v>22</v>
      </c>
      <c r="Q346" s="16">
        <f t="shared" si="50"/>
        <v>22</v>
      </c>
      <c r="R346" s="23">
        <f t="shared" si="52"/>
        <v>0</v>
      </c>
      <c r="S346" s="18">
        <f t="shared" si="53"/>
        <v>0</v>
      </c>
      <c r="W346" s="2"/>
      <c r="X346" s="2"/>
    </row>
    <row r="347" spans="1:24" ht="89.25" x14ac:dyDescent="0.25">
      <c r="A347" s="5" t="s">
        <v>717</v>
      </c>
      <c r="B347" s="27" t="s">
        <v>718</v>
      </c>
      <c r="C347" s="2" t="s">
        <v>731</v>
      </c>
      <c r="D347" s="20" t="s">
        <v>720</v>
      </c>
      <c r="E347" s="255">
        <v>46</v>
      </c>
      <c r="F347" s="63">
        <v>46</v>
      </c>
      <c r="H347" s="64" t="s">
        <v>721</v>
      </c>
      <c r="I347" s="65"/>
      <c r="J347" s="65"/>
      <c r="K347" s="11"/>
      <c r="M347" s="12">
        <v>6</v>
      </c>
      <c r="N347" s="13">
        <v>6</v>
      </c>
      <c r="O347" s="22"/>
      <c r="P347" s="311">
        <f t="shared" si="51"/>
        <v>46</v>
      </c>
      <c r="Q347" s="16">
        <f t="shared" si="50"/>
        <v>46</v>
      </c>
      <c r="R347" s="23">
        <f t="shared" si="52"/>
        <v>0</v>
      </c>
      <c r="S347" s="18">
        <f t="shared" si="53"/>
        <v>0</v>
      </c>
      <c r="V347" s="3"/>
      <c r="W347" s="3"/>
      <c r="X347" s="3"/>
    </row>
    <row r="348" spans="1:24" ht="89.25" x14ac:dyDescent="0.25">
      <c r="A348" s="5" t="s">
        <v>717</v>
      </c>
      <c r="B348" s="27" t="s">
        <v>718</v>
      </c>
      <c r="C348" s="2" t="s">
        <v>732</v>
      </c>
      <c r="D348" s="20" t="s">
        <v>720</v>
      </c>
      <c r="E348" s="256">
        <v>58</v>
      </c>
      <c r="F348" s="63">
        <v>58</v>
      </c>
      <c r="H348" s="64" t="s">
        <v>721</v>
      </c>
      <c r="I348" s="65"/>
      <c r="J348" s="65"/>
      <c r="K348" s="11"/>
      <c r="M348" s="12">
        <v>6</v>
      </c>
      <c r="N348" s="13">
        <v>6</v>
      </c>
      <c r="O348" s="22"/>
      <c r="P348" s="311">
        <f t="shared" si="51"/>
        <v>58</v>
      </c>
      <c r="Q348" s="16">
        <f t="shared" si="50"/>
        <v>58</v>
      </c>
      <c r="R348" s="23">
        <f t="shared" si="52"/>
        <v>0</v>
      </c>
      <c r="S348" s="18">
        <f t="shared" si="53"/>
        <v>0</v>
      </c>
      <c r="V348" s="3"/>
      <c r="W348" s="3"/>
      <c r="X348" s="3"/>
    </row>
    <row r="349" spans="1:24" ht="89.25" x14ac:dyDescent="0.25">
      <c r="A349" s="5" t="s">
        <v>717</v>
      </c>
      <c r="B349" s="27" t="s">
        <v>718</v>
      </c>
      <c r="C349" s="2" t="s">
        <v>733</v>
      </c>
      <c r="D349" s="20" t="s">
        <v>720</v>
      </c>
      <c r="E349" s="256">
        <v>78</v>
      </c>
      <c r="F349" s="63">
        <v>78</v>
      </c>
      <c r="H349" s="64" t="s">
        <v>721</v>
      </c>
      <c r="I349" s="65"/>
      <c r="J349" s="65"/>
      <c r="K349" s="11"/>
      <c r="M349" s="12">
        <v>6</v>
      </c>
      <c r="N349" s="13">
        <v>6</v>
      </c>
      <c r="O349" s="22"/>
      <c r="P349" s="311">
        <f t="shared" si="51"/>
        <v>78</v>
      </c>
      <c r="Q349" s="16">
        <f t="shared" si="50"/>
        <v>78</v>
      </c>
      <c r="R349" s="23">
        <f t="shared" si="52"/>
        <v>0</v>
      </c>
      <c r="S349" s="18">
        <f t="shared" si="53"/>
        <v>0</v>
      </c>
      <c r="V349" s="3"/>
      <c r="W349" s="3"/>
      <c r="X349" s="3"/>
    </row>
    <row r="350" spans="1:24" ht="89.25" x14ac:dyDescent="0.25">
      <c r="A350" s="5" t="s">
        <v>717</v>
      </c>
      <c r="B350" s="27" t="s">
        <v>718</v>
      </c>
      <c r="C350" s="2" t="s">
        <v>734</v>
      </c>
      <c r="D350" s="20" t="s">
        <v>720</v>
      </c>
      <c r="E350" s="256">
        <v>72</v>
      </c>
      <c r="F350" s="63">
        <v>72</v>
      </c>
      <c r="H350" s="64" t="s">
        <v>721</v>
      </c>
      <c r="I350" s="65"/>
      <c r="J350" s="65"/>
      <c r="K350" s="11"/>
      <c r="M350" s="12">
        <v>6</v>
      </c>
      <c r="N350" s="13">
        <v>6</v>
      </c>
      <c r="O350" s="22"/>
      <c r="P350" s="311">
        <f t="shared" si="51"/>
        <v>72</v>
      </c>
      <c r="Q350" s="16">
        <f t="shared" si="50"/>
        <v>72</v>
      </c>
      <c r="R350" s="23">
        <f t="shared" si="52"/>
        <v>0</v>
      </c>
      <c r="S350" s="18">
        <f t="shared" si="53"/>
        <v>0</v>
      </c>
      <c r="V350" s="3"/>
      <c r="W350" s="3"/>
      <c r="X350" s="3"/>
    </row>
    <row r="351" spans="1:24" ht="89.25" x14ac:dyDescent="0.25">
      <c r="A351" s="5" t="s">
        <v>717</v>
      </c>
      <c r="B351" s="27" t="s">
        <v>718</v>
      </c>
      <c r="C351" s="2" t="s">
        <v>735</v>
      </c>
      <c r="D351" s="20" t="s">
        <v>720</v>
      </c>
      <c r="E351" s="256">
        <v>108</v>
      </c>
      <c r="F351" s="63">
        <v>108</v>
      </c>
      <c r="H351" s="64" t="s">
        <v>721</v>
      </c>
      <c r="I351" s="65"/>
      <c r="J351" s="65"/>
      <c r="K351" s="11"/>
      <c r="M351" s="12">
        <v>6</v>
      </c>
      <c r="N351" s="13">
        <v>6</v>
      </c>
      <c r="O351" s="22"/>
      <c r="P351" s="311">
        <f t="shared" si="51"/>
        <v>108</v>
      </c>
      <c r="Q351" s="16">
        <f t="shared" si="50"/>
        <v>108</v>
      </c>
      <c r="R351" s="23">
        <f t="shared" si="52"/>
        <v>0</v>
      </c>
      <c r="S351" s="18">
        <f t="shared" si="53"/>
        <v>0</v>
      </c>
      <c r="V351" s="3"/>
      <c r="W351" s="3"/>
      <c r="X351" s="3"/>
    </row>
    <row r="352" spans="1:24" ht="89.25" x14ac:dyDescent="0.25">
      <c r="A352" s="5" t="s">
        <v>717</v>
      </c>
      <c r="B352" s="27" t="s">
        <v>718</v>
      </c>
      <c r="C352" s="2" t="s">
        <v>736</v>
      </c>
      <c r="D352" s="20" t="s">
        <v>720</v>
      </c>
      <c r="E352" s="256">
        <v>99</v>
      </c>
      <c r="F352" s="63">
        <v>99</v>
      </c>
      <c r="H352" s="64" t="s">
        <v>721</v>
      </c>
      <c r="I352" s="65"/>
      <c r="J352" s="65"/>
      <c r="K352" s="11"/>
      <c r="M352" s="12">
        <v>6</v>
      </c>
      <c r="N352" s="13">
        <v>6</v>
      </c>
      <c r="O352" s="22"/>
      <c r="P352" s="311">
        <f t="shared" si="51"/>
        <v>99</v>
      </c>
      <c r="Q352" s="16">
        <f t="shared" si="50"/>
        <v>99</v>
      </c>
      <c r="R352" s="23">
        <f t="shared" si="52"/>
        <v>0</v>
      </c>
      <c r="S352" s="18">
        <f t="shared" si="53"/>
        <v>0</v>
      </c>
      <c r="V352" s="3"/>
      <c r="W352" s="3"/>
      <c r="X352" s="3"/>
    </row>
    <row r="353" spans="1:24" ht="89.25" x14ac:dyDescent="0.25">
      <c r="A353" s="5" t="s">
        <v>717</v>
      </c>
      <c r="B353" s="27" t="s">
        <v>718</v>
      </c>
      <c r="C353" s="2" t="s">
        <v>737</v>
      </c>
      <c r="D353" s="20" t="s">
        <v>720</v>
      </c>
      <c r="E353" s="256">
        <v>195</v>
      </c>
      <c r="F353" s="63">
        <v>195</v>
      </c>
      <c r="H353" s="64" t="s">
        <v>721</v>
      </c>
      <c r="I353" s="65"/>
      <c r="J353" s="65"/>
      <c r="K353" s="11"/>
      <c r="M353" s="12">
        <v>6</v>
      </c>
      <c r="N353" s="13">
        <v>6</v>
      </c>
      <c r="O353" s="22"/>
      <c r="P353" s="311">
        <f t="shared" si="51"/>
        <v>195</v>
      </c>
      <c r="Q353" s="16">
        <f t="shared" si="50"/>
        <v>195</v>
      </c>
      <c r="R353" s="23">
        <f t="shared" si="52"/>
        <v>0</v>
      </c>
      <c r="S353" s="18">
        <f t="shared" si="53"/>
        <v>0</v>
      </c>
      <c r="V353" s="3"/>
      <c r="W353" s="3"/>
      <c r="X353" s="3"/>
    </row>
    <row r="354" spans="1:24" ht="51" x14ac:dyDescent="0.25">
      <c r="A354" s="27" t="s">
        <v>738</v>
      </c>
      <c r="B354" s="2" t="s">
        <v>718</v>
      </c>
      <c r="C354" s="24" t="s">
        <v>739</v>
      </c>
      <c r="D354" s="28" t="s">
        <v>740</v>
      </c>
      <c r="E354" s="256">
        <v>103.23</v>
      </c>
      <c r="F354" s="29">
        <v>100</v>
      </c>
      <c r="H354" s="2" t="s">
        <v>96</v>
      </c>
      <c r="I354" s="11" t="s">
        <v>21</v>
      </c>
      <c r="K354" s="11"/>
      <c r="M354" s="307">
        <v>1</v>
      </c>
      <c r="N354" s="11">
        <v>1</v>
      </c>
      <c r="O354" s="99"/>
      <c r="P354" s="311">
        <f t="shared" si="51"/>
        <v>105.72</v>
      </c>
      <c r="Q354" s="16">
        <f t="shared" si="50"/>
        <v>105.7296</v>
      </c>
      <c r="R354" s="23">
        <f t="shared" si="52"/>
        <v>2.4899999999999949</v>
      </c>
      <c r="S354" s="18">
        <f t="shared" si="53"/>
        <v>2.4120895088636973E-2</v>
      </c>
      <c r="V354" s="3"/>
      <c r="W354" s="3"/>
      <c r="X354" s="3"/>
    </row>
    <row r="355" spans="1:24" ht="51" x14ac:dyDescent="0.25">
      <c r="A355" s="27" t="s">
        <v>738</v>
      </c>
      <c r="B355" s="2" t="s">
        <v>718</v>
      </c>
      <c r="C355" s="24" t="s">
        <v>744</v>
      </c>
      <c r="D355" s="28" t="s">
        <v>743</v>
      </c>
      <c r="E355" s="256">
        <v>1032.3</v>
      </c>
      <c r="F355" s="29">
        <v>1000</v>
      </c>
      <c r="H355" s="2" t="s">
        <v>96</v>
      </c>
      <c r="I355" s="11" t="s">
        <v>21</v>
      </c>
      <c r="K355" s="11"/>
      <c r="M355" s="307">
        <v>1</v>
      </c>
      <c r="N355" s="11">
        <v>1</v>
      </c>
      <c r="O355" s="99"/>
      <c r="P355" s="311">
        <f t="shared" si="51"/>
        <v>1057.29</v>
      </c>
      <c r="Q355" s="16">
        <f t="shared" si="50"/>
        <v>1057.2961</v>
      </c>
      <c r="R355" s="23">
        <f t="shared" si="52"/>
        <v>24.990000000000009</v>
      </c>
      <c r="S355" s="18">
        <f t="shared" si="53"/>
        <v>2.4208079046788733E-2</v>
      </c>
      <c r="V355" s="3"/>
      <c r="W355" s="3"/>
      <c r="X355" s="3"/>
    </row>
    <row r="356" spans="1:24" ht="51" x14ac:dyDescent="0.25">
      <c r="A356" s="27" t="s">
        <v>738</v>
      </c>
      <c r="B356" s="2" t="s">
        <v>718</v>
      </c>
      <c r="C356" s="24" t="s">
        <v>745</v>
      </c>
      <c r="D356" s="28" t="s">
        <v>743</v>
      </c>
      <c r="E356" s="256">
        <v>825.84</v>
      </c>
      <c r="F356" s="29">
        <v>800</v>
      </c>
      <c r="H356" s="2" t="s">
        <v>96</v>
      </c>
      <c r="I356" s="11" t="s">
        <v>21</v>
      </c>
      <c r="K356" s="11"/>
      <c r="M356" s="307">
        <v>1</v>
      </c>
      <c r="N356" s="11">
        <v>1</v>
      </c>
      <c r="O356" s="99"/>
      <c r="P356" s="311">
        <f t="shared" si="51"/>
        <v>845.83</v>
      </c>
      <c r="Q356" s="16">
        <f t="shared" si="50"/>
        <v>845.83680000000004</v>
      </c>
      <c r="R356" s="23">
        <f t="shared" si="52"/>
        <v>19.990000000000009</v>
      </c>
      <c r="S356" s="18">
        <f t="shared" si="53"/>
        <v>2.420565727017341E-2</v>
      </c>
      <c r="V356" s="3"/>
      <c r="W356" s="3"/>
      <c r="X356" s="3"/>
    </row>
    <row r="357" spans="1:24" ht="51" x14ac:dyDescent="0.25">
      <c r="A357" s="27" t="s">
        <v>741</v>
      </c>
      <c r="B357" s="2" t="s">
        <v>718</v>
      </c>
      <c r="C357" s="506" t="s">
        <v>3288</v>
      </c>
      <c r="D357" s="28" t="s">
        <v>743</v>
      </c>
      <c r="E357" s="256">
        <v>283.88</v>
      </c>
      <c r="F357" s="29">
        <v>275</v>
      </c>
      <c r="H357" s="2" t="s">
        <v>96</v>
      </c>
      <c r="I357" s="11" t="s">
        <v>21</v>
      </c>
      <c r="K357" s="11"/>
      <c r="M357" s="307">
        <v>3</v>
      </c>
      <c r="N357" s="11">
        <v>1</v>
      </c>
      <c r="O357" s="99"/>
      <c r="P357" s="311">
        <f t="shared" si="51"/>
        <v>290.75</v>
      </c>
      <c r="Q357" s="16">
        <f t="shared" si="50"/>
        <v>290.75380000000001</v>
      </c>
      <c r="R357" s="23">
        <f t="shared" si="52"/>
        <v>6.8700000000000045</v>
      </c>
      <c r="S357" s="18">
        <f t="shared" si="53"/>
        <v>2.4200366351979728E-2</v>
      </c>
      <c r="V357" s="3"/>
      <c r="W357" s="3"/>
      <c r="X357" s="3"/>
    </row>
    <row r="358" spans="1:24" ht="38.25" x14ac:dyDescent="0.25">
      <c r="A358" s="2" t="s">
        <v>746</v>
      </c>
      <c r="B358" s="2" t="s">
        <v>718</v>
      </c>
      <c r="C358" s="2" t="s">
        <v>747</v>
      </c>
      <c r="D358" s="20" t="s">
        <v>748</v>
      </c>
      <c r="E358" s="256">
        <v>15.48</v>
      </c>
      <c r="F358" s="10">
        <v>15</v>
      </c>
      <c r="H358" s="2" t="s">
        <v>749</v>
      </c>
      <c r="I358" s="11" t="s">
        <v>22</v>
      </c>
      <c r="K358" s="11"/>
      <c r="M358" s="307">
        <v>6</v>
      </c>
      <c r="N358" s="11">
        <v>1</v>
      </c>
      <c r="O358" s="99"/>
      <c r="P358" s="311">
        <f t="shared" si="51"/>
        <v>15.85</v>
      </c>
      <c r="Q358" s="16">
        <f t="shared" si="50"/>
        <v>15.854799999999999</v>
      </c>
      <c r="R358" s="23">
        <f t="shared" si="52"/>
        <v>0.36999999999999922</v>
      </c>
      <c r="S358" s="18">
        <f t="shared" si="53"/>
        <v>2.3901808785529666E-2</v>
      </c>
      <c r="V358" s="3"/>
      <c r="W358" s="3"/>
      <c r="X358" s="3"/>
    </row>
    <row r="359" spans="1:24" ht="51" x14ac:dyDescent="0.25">
      <c r="A359" s="27" t="s">
        <v>750</v>
      </c>
      <c r="B359" s="27" t="s">
        <v>718</v>
      </c>
      <c r="C359" s="24" t="s">
        <v>751</v>
      </c>
      <c r="D359" s="28" t="s">
        <v>752</v>
      </c>
      <c r="E359" s="256">
        <v>825.84</v>
      </c>
      <c r="F359" s="29">
        <v>800</v>
      </c>
      <c r="H359" s="2" t="s">
        <v>96</v>
      </c>
      <c r="I359" s="11" t="s">
        <v>21</v>
      </c>
      <c r="J359" s="11" t="s">
        <v>22</v>
      </c>
      <c r="K359" s="11"/>
      <c r="M359" s="307">
        <v>1</v>
      </c>
      <c r="N359" s="11">
        <v>1</v>
      </c>
      <c r="O359" s="99"/>
      <c r="P359" s="311">
        <f t="shared" si="51"/>
        <v>845.83</v>
      </c>
      <c r="Q359" s="16">
        <f t="shared" si="50"/>
        <v>845.83680000000004</v>
      </c>
      <c r="R359" s="23">
        <f t="shared" si="52"/>
        <v>19.990000000000009</v>
      </c>
      <c r="S359" s="18">
        <f t="shared" si="53"/>
        <v>2.420565727017341E-2</v>
      </c>
      <c r="V359" s="3"/>
      <c r="W359" s="3"/>
      <c r="X359" s="3"/>
    </row>
    <row r="360" spans="1:24" ht="51" x14ac:dyDescent="0.25">
      <c r="A360" s="27" t="s">
        <v>750</v>
      </c>
      <c r="B360" s="27" t="s">
        <v>718</v>
      </c>
      <c r="C360" s="24" t="s">
        <v>753</v>
      </c>
      <c r="D360" s="28" t="s">
        <v>754</v>
      </c>
      <c r="E360" s="256">
        <v>361.3</v>
      </c>
      <c r="F360" s="29">
        <v>350</v>
      </c>
      <c r="H360" s="2" t="s">
        <v>96</v>
      </c>
      <c r="I360" s="11" t="s">
        <v>21</v>
      </c>
      <c r="J360" s="11" t="s">
        <v>22</v>
      </c>
      <c r="K360" s="11"/>
      <c r="M360" s="307">
        <v>1</v>
      </c>
      <c r="N360" s="11">
        <v>1</v>
      </c>
      <c r="O360" s="99"/>
      <c r="P360" s="311">
        <f t="shared" si="51"/>
        <v>370.04</v>
      </c>
      <c r="Q360" s="16">
        <f t="shared" si="50"/>
        <v>370.04849999999999</v>
      </c>
      <c r="R360" s="23">
        <f t="shared" si="52"/>
        <v>8.7400000000000091</v>
      </c>
      <c r="S360" s="18">
        <f t="shared" si="53"/>
        <v>2.4190423470799912E-2</v>
      </c>
      <c r="V360" s="3"/>
      <c r="W360" s="3"/>
      <c r="X360" s="3"/>
    </row>
    <row r="361" spans="1:24" ht="51" x14ac:dyDescent="0.25">
      <c r="A361" s="27" t="s">
        <v>750</v>
      </c>
      <c r="B361" s="27" t="s">
        <v>718</v>
      </c>
      <c r="C361" s="24" t="s">
        <v>755</v>
      </c>
      <c r="D361" s="28" t="s">
        <v>756</v>
      </c>
      <c r="E361" s="256">
        <v>227.1</v>
      </c>
      <c r="F361" s="29">
        <v>220</v>
      </c>
      <c r="H361" s="2" t="s">
        <v>96</v>
      </c>
      <c r="I361" s="11" t="s">
        <v>21</v>
      </c>
      <c r="J361" s="11" t="s">
        <v>22</v>
      </c>
      <c r="K361" s="11"/>
      <c r="M361" s="307">
        <v>1</v>
      </c>
      <c r="N361" s="11">
        <v>1</v>
      </c>
      <c r="O361" s="99"/>
      <c r="P361" s="311">
        <f t="shared" si="51"/>
        <v>232.59</v>
      </c>
      <c r="Q361" s="16">
        <f t="shared" si="50"/>
        <v>232.59889999999999</v>
      </c>
      <c r="R361" s="23">
        <f t="shared" si="52"/>
        <v>5.4900000000000091</v>
      </c>
      <c r="S361" s="18">
        <f t="shared" si="53"/>
        <v>2.4174372523117611E-2</v>
      </c>
      <c r="V361" s="3"/>
      <c r="W361" s="3"/>
      <c r="X361" s="3"/>
    </row>
    <row r="362" spans="1:24" ht="51" x14ac:dyDescent="0.25">
      <c r="A362" s="27" t="s">
        <v>750</v>
      </c>
      <c r="B362" s="27" t="s">
        <v>718</v>
      </c>
      <c r="C362" s="24" t="s">
        <v>757</v>
      </c>
      <c r="D362" s="28" t="s">
        <v>758</v>
      </c>
      <c r="E362" s="256">
        <v>516.15</v>
      </c>
      <c r="F362" s="29">
        <v>500</v>
      </c>
      <c r="H362" s="2" t="s">
        <v>96</v>
      </c>
      <c r="I362" s="11" t="s">
        <v>21</v>
      </c>
      <c r="J362" s="11" t="s">
        <v>22</v>
      </c>
      <c r="K362" s="11"/>
      <c r="M362" s="307">
        <v>1</v>
      </c>
      <c r="N362" s="11">
        <v>1</v>
      </c>
      <c r="O362" s="99"/>
      <c r="P362" s="311">
        <f t="shared" si="51"/>
        <v>528.64</v>
      </c>
      <c r="Q362" s="16">
        <f t="shared" si="50"/>
        <v>528.64800000000002</v>
      </c>
      <c r="R362" s="23">
        <f t="shared" si="52"/>
        <v>12.490000000000009</v>
      </c>
      <c r="S362" s="18">
        <f t="shared" si="53"/>
        <v>2.4198391940327444E-2</v>
      </c>
      <c r="V362" s="3"/>
      <c r="W362" s="3"/>
      <c r="X362" s="3"/>
    </row>
    <row r="363" spans="1:24" ht="51" x14ac:dyDescent="0.25">
      <c r="A363" s="27" t="s">
        <v>750</v>
      </c>
      <c r="B363" s="27" t="s">
        <v>718</v>
      </c>
      <c r="C363" s="24" t="s">
        <v>759</v>
      </c>
      <c r="D363" s="28" t="s">
        <v>760</v>
      </c>
      <c r="E363" s="256">
        <v>670.99</v>
      </c>
      <c r="F363" s="29">
        <v>650</v>
      </c>
      <c r="H363" s="2" t="s">
        <v>96</v>
      </c>
      <c r="I363" s="11" t="s">
        <v>21</v>
      </c>
      <c r="J363" s="11" t="s">
        <v>22</v>
      </c>
      <c r="K363" s="11"/>
      <c r="M363" s="307">
        <v>1</v>
      </c>
      <c r="N363" s="11">
        <v>1</v>
      </c>
      <c r="O363" s="99"/>
      <c r="P363" s="311">
        <f t="shared" si="51"/>
        <v>687.23</v>
      </c>
      <c r="Q363" s="16">
        <f t="shared" si="50"/>
        <v>687.2373</v>
      </c>
      <c r="R363" s="23">
        <f t="shared" si="52"/>
        <v>16.240000000000009</v>
      </c>
      <c r="S363" s="18">
        <f t="shared" si="53"/>
        <v>2.4203043264430183E-2</v>
      </c>
      <c r="V363" s="3"/>
      <c r="W363" s="3"/>
      <c r="X363" s="3"/>
    </row>
    <row r="364" spans="1:24" ht="51" x14ac:dyDescent="0.25">
      <c r="A364" s="27" t="s">
        <v>750</v>
      </c>
      <c r="B364" s="27" t="s">
        <v>718</v>
      </c>
      <c r="C364" s="24" t="s">
        <v>761</v>
      </c>
      <c r="D364" s="28" t="s">
        <v>762</v>
      </c>
      <c r="E364" s="256">
        <v>154.84</v>
      </c>
      <c r="F364" s="29">
        <v>150</v>
      </c>
      <c r="H364" s="2" t="s">
        <v>96</v>
      </c>
      <c r="I364" s="11" t="s">
        <v>21</v>
      </c>
      <c r="J364" s="11" t="s">
        <v>22</v>
      </c>
      <c r="K364" s="11"/>
      <c r="M364" s="307">
        <v>1</v>
      </c>
      <c r="N364" s="11">
        <v>1</v>
      </c>
      <c r="O364" s="99"/>
      <c r="P364" s="311">
        <f t="shared" si="51"/>
        <v>158.58000000000001</v>
      </c>
      <c r="Q364" s="16">
        <f t="shared" si="50"/>
        <v>158.58920000000001</v>
      </c>
      <c r="R364" s="23">
        <f t="shared" si="52"/>
        <v>3.7400000000000091</v>
      </c>
      <c r="S364" s="18">
        <f t="shared" si="53"/>
        <v>2.4153965383621863E-2</v>
      </c>
      <c r="V364" s="3"/>
      <c r="W364" s="3"/>
      <c r="X364" s="3"/>
    </row>
    <row r="365" spans="1:24" ht="127.5" x14ac:dyDescent="0.25">
      <c r="A365" s="27" t="s">
        <v>750</v>
      </c>
      <c r="B365" s="27" t="s">
        <v>718</v>
      </c>
      <c r="C365" s="24" t="s">
        <v>763</v>
      </c>
      <c r="D365" s="28" t="s">
        <v>764</v>
      </c>
      <c r="E365" s="256">
        <v>94.97</v>
      </c>
      <c r="F365" s="29">
        <v>50</v>
      </c>
      <c r="H365" s="2" t="s">
        <v>765</v>
      </c>
      <c r="I365" s="11" t="s">
        <v>21</v>
      </c>
      <c r="J365" s="11" t="s">
        <v>22</v>
      </c>
      <c r="K365" s="11"/>
      <c r="M365" s="307">
        <v>1</v>
      </c>
      <c r="N365" s="11">
        <v>1</v>
      </c>
      <c r="O365" s="99"/>
      <c r="P365" s="311">
        <f t="shared" si="51"/>
        <v>97.26</v>
      </c>
      <c r="Q365" s="16">
        <f t="shared" si="50"/>
        <v>97.269599999999997</v>
      </c>
      <c r="R365" s="23">
        <f t="shared" si="52"/>
        <v>2.2900000000000063</v>
      </c>
      <c r="S365" s="18">
        <f t="shared" si="53"/>
        <v>2.4112877750868761E-2</v>
      </c>
      <c r="V365" s="3"/>
      <c r="W365" s="3"/>
      <c r="X365" s="3"/>
    </row>
    <row r="366" spans="1:24" ht="38.25" x14ac:dyDescent="0.25">
      <c r="A366" s="27" t="s">
        <v>750</v>
      </c>
      <c r="B366" s="27" t="s">
        <v>718</v>
      </c>
      <c r="C366" s="24" t="s">
        <v>766</v>
      </c>
      <c r="D366" s="28" t="s">
        <v>767</v>
      </c>
      <c r="E366" s="256">
        <v>51.61</v>
      </c>
      <c r="F366" s="29">
        <v>50</v>
      </c>
      <c r="I366" s="11" t="s">
        <v>21</v>
      </c>
      <c r="J366" s="11" t="s">
        <v>22</v>
      </c>
      <c r="K366" s="11"/>
      <c r="M366" s="307">
        <v>1</v>
      </c>
      <c r="N366" s="11">
        <v>1</v>
      </c>
      <c r="O366" s="99"/>
      <c r="P366" s="311">
        <f t="shared" si="51"/>
        <v>52.85</v>
      </c>
      <c r="Q366" s="16">
        <f t="shared" si="50"/>
        <v>52.8596</v>
      </c>
      <c r="R366" s="23">
        <f t="shared" si="52"/>
        <v>1.240000000000002</v>
      </c>
      <c r="S366" s="18">
        <f t="shared" si="53"/>
        <v>2.4026351482270916E-2</v>
      </c>
      <c r="V366" s="3"/>
      <c r="W366" s="3"/>
      <c r="X366" s="3"/>
    </row>
    <row r="367" spans="1:24" ht="25.5" x14ac:dyDescent="0.25">
      <c r="A367" s="27" t="s">
        <v>750</v>
      </c>
      <c r="B367" s="27" t="s">
        <v>718</v>
      </c>
      <c r="C367" s="24" t="s">
        <v>768</v>
      </c>
      <c r="D367" s="28" t="s">
        <v>769</v>
      </c>
      <c r="E367" s="256">
        <v>10.32</v>
      </c>
      <c r="F367" s="29">
        <v>10</v>
      </c>
      <c r="I367" s="11" t="s">
        <v>21</v>
      </c>
      <c r="J367" s="11" t="s">
        <v>22</v>
      </c>
      <c r="K367" s="11"/>
      <c r="M367" s="307">
        <v>1</v>
      </c>
      <c r="N367" s="11">
        <v>1</v>
      </c>
      <c r="O367" s="99"/>
      <c r="P367" s="311">
        <f t="shared" ref="P367:P398" si="54">IF(N367=1,INT(E367*$T$1*100)/100,E367)</f>
        <v>10.56</v>
      </c>
      <c r="Q367" s="16">
        <f t="shared" si="50"/>
        <v>10.569800000000001</v>
      </c>
      <c r="R367" s="23">
        <f t="shared" ref="R367:R398" si="55">P367-E367</f>
        <v>0.24000000000000021</v>
      </c>
      <c r="S367" s="18">
        <f t="shared" ref="S367:S398" si="56">IF(E367&lt;&gt;0,R367/E367,0)</f>
        <v>2.3255813953488393E-2</v>
      </c>
      <c r="V367" s="3"/>
      <c r="W367" s="3"/>
      <c r="X367" s="3"/>
    </row>
    <row r="368" spans="1:24" ht="38.25" x14ac:dyDescent="0.25">
      <c r="A368" s="27" t="s">
        <v>770</v>
      </c>
      <c r="B368" s="27" t="s">
        <v>718</v>
      </c>
      <c r="C368" s="24" t="s">
        <v>771</v>
      </c>
      <c r="D368" s="28" t="s">
        <v>772</v>
      </c>
      <c r="E368" s="256">
        <v>10.32</v>
      </c>
      <c r="F368" s="29">
        <v>10</v>
      </c>
      <c r="I368" s="11" t="s">
        <v>21</v>
      </c>
      <c r="J368" s="11" t="s">
        <v>22</v>
      </c>
      <c r="K368" s="11"/>
      <c r="M368" s="307">
        <v>4</v>
      </c>
      <c r="N368" s="11">
        <v>1</v>
      </c>
      <c r="O368" s="99"/>
      <c r="P368" s="311">
        <f t="shared" si="54"/>
        <v>10.56</v>
      </c>
      <c r="Q368" s="16">
        <f t="shared" si="50"/>
        <v>10.569800000000001</v>
      </c>
      <c r="R368" s="23">
        <f t="shared" si="55"/>
        <v>0.24000000000000021</v>
      </c>
      <c r="S368" s="18">
        <f t="shared" si="56"/>
        <v>2.3255813953488393E-2</v>
      </c>
      <c r="V368" s="3"/>
      <c r="W368" s="3"/>
      <c r="X368" s="3"/>
    </row>
    <row r="369" spans="1:24" ht="25.5" x14ac:dyDescent="0.25">
      <c r="A369" s="27" t="s">
        <v>770</v>
      </c>
      <c r="B369" s="27" t="s">
        <v>718</v>
      </c>
      <c r="C369" s="24" t="s">
        <v>773</v>
      </c>
      <c r="D369" s="28" t="s">
        <v>772</v>
      </c>
      <c r="E369" s="256">
        <v>25.8</v>
      </c>
      <c r="F369" s="29">
        <v>25</v>
      </c>
      <c r="I369" s="11" t="s">
        <v>21</v>
      </c>
      <c r="J369" s="11" t="s">
        <v>22</v>
      </c>
      <c r="K369" s="11"/>
      <c r="M369" s="307">
        <v>4</v>
      </c>
      <c r="N369" s="11">
        <v>1</v>
      </c>
      <c r="O369" s="99"/>
      <c r="P369" s="311">
        <f t="shared" si="54"/>
        <v>26.42</v>
      </c>
      <c r="Q369" s="16">
        <f t="shared" si="50"/>
        <v>26.424700000000001</v>
      </c>
      <c r="R369" s="23">
        <f t="shared" si="55"/>
        <v>0.62000000000000099</v>
      </c>
      <c r="S369" s="18">
        <f t="shared" si="56"/>
        <v>2.4031007751938022E-2</v>
      </c>
      <c r="V369" s="3"/>
      <c r="W369" s="3"/>
      <c r="X369" s="3"/>
    </row>
    <row r="370" spans="1:24" ht="38.25" x14ac:dyDescent="0.25">
      <c r="A370" s="27" t="s">
        <v>770</v>
      </c>
      <c r="B370" s="27" t="s">
        <v>718</v>
      </c>
      <c r="C370" s="57" t="s">
        <v>774</v>
      </c>
      <c r="D370" s="28" t="s">
        <v>772</v>
      </c>
      <c r="E370" s="256">
        <v>51.61</v>
      </c>
      <c r="F370" s="66">
        <v>50</v>
      </c>
      <c r="I370" s="11" t="s">
        <v>21</v>
      </c>
      <c r="J370" s="11" t="s">
        <v>22</v>
      </c>
      <c r="K370" s="11"/>
      <c r="M370" s="307">
        <v>4</v>
      </c>
      <c r="N370" s="11">
        <v>1</v>
      </c>
      <c r="O370" s="99"/>
      <c r="P370" s="311">
        <f t="shared" si="54"/>
        <v>52.85</v>
      </c>
      <c r="Q370" s="16">
        <f t="shared" si="50"/>
        <v>52.8596</v>
      </c>
      <c r="R370" s="23">
        <f t="shared" si="55"/>
        <v>1.240000000000002</v>
      </c>
      <c r="S370" s="18">
        <f t="shared" si="56"/>
        <v>2.4026351482270916E-2</v>
      </c>
      <c r="V370" s="3"/>
      <c r="W370" s="3"/>
      <c r="X370" s="3"/>
    </row>
    <row r="371" spans="1:24" ht="38.25" x14ac:dyDescent="0.25">
      <c r="A371" s="27" t="s">
        <v>770</v>
      </c>
      <c r="B371" s="27" t="s">
        <v>718</v>
      </c>
      <c r="C371" s="24" t="s">
        <v>775</v>
      </c>
      <c r="D371" s="28" t="s">
        <v>772</v>
      </c>
      <c r="E371" s="256">
        <v>619.38</v>
      </c>
      <c r="F371" s="29">
        <v>600</v>
      </c>
      <c r="I371" s="11" t="s">
        <v>21</v>
      </c>
      <c r="J371" s="11" t="s">
        <v>22</v>
      </c>
      <c r="K371" s="11"/>
      <c r="M371" s="307">
        <v>4</v>
      </c>
      <c r="N371" s="11">
        <v>1</v>
      </c>
      <c r="O371" s="99"/>
      <c r="P371" s="311">
        <f t="shared" si="54"/>
        <v>634.37</v>
      </c>
      <c r="Q371" s="16">
        <f t="shared" si="50"/>
        <v>634.37760000000003</v>
      </c>
      <c r="R371" s="23">
        <f t="shared" si="55"/>
        <v>14.990000000000009</v>
      </c>
      <c r="S371" s="18">
        <f t="shared" si="56"/>
        <v>2.420162097581454E-2</v>
      </c>
      <c r="V371" s="3"/>
      <c r="W371" s="3"/>
      <c r="X371" s="3"/>
    </row>
    <row r="372" spans="1:24" ht="38.25" x14ac:dyDescent="0.25">
      <c r="A372" s="27" t="s">
        <v>770</v>
      </c>
      <c r="B372" s="27" t="s">
        <v>718</v>
      </c>
      <c r="C372" s="57" t="s">
        <v>776</v>
      </c>
      <c r="D372" s="28" t="s">
        <v>772</v>
      </c>
      <c r="E372" s="256">
        <v>1238.76</v>
      </c>
      <c r="F372" s="66">
        <v>1200</v>
      </c>
      <c r="I372" s="11" t="s">
        <v>21</v>
      </c>
      <c r="J372" s="11" t="s">
        <v>22</v>
      </c>
      <c r="K372" s="11"/>
      <c r="M372" s="307">
        <v>4</v>
      </c>
      <c r="N372" s="11">
        <v>1</v>
      </c>
      <c r="O372" s="99"/>
      <c r="P372" s="311">
        <f t="shared" si="54"/>
        <v>1268.75</v>
      </c>
      <c r="Q372" s="16">
        <f t="shared" si="50"/>
        <v>1268.7553</v>
      </c>
      <c r="R372" s="23">
        <f t="shared" si="55"/>
        <v>29.990000000000009</v>
      </c>
      <c r="S372" s="18">
        <f t="shared" si="56"/>
        <v>2.4209693564532283E-2</v>
      </c>
      <c r="V372" s="3"/>
      <c r="W372" s="3"/>
      <c r="X372" s="3"/>
    </row>
    <row r="373" spans="1:24" ht="25.5" x14ac:dyDescent="0.25">
      <c r="A373" s="27" t="s">
        <v>770</v>
      </c>
      <c r="B373" s="27" t="s">
        <v>718</v>
      </c>
      <c r="C373" s="24" t="s">
        <v>777</v>
      </c>
      <c r="D373" s="28" t="s">
        <v>772</v>
      </c>
      <c r="E373" s="256">
        <v>206.46</v>
      </c>
      <c r="F373" s="29">
        <v>200</v>
      </c>
      <c r="I373" s="11" t="s">
        <v>21</v>
      </c>
      <c r="J373" s="11" t="s">
        <v>22</v>
      </c>
      <c r="K373" s="11"/>
      <c r="M373" s="307">
        <v>4</v>
      </c>
      <c r="N373" s="11">
        <v>1</v>
      </c>
      <c r="O373" s="99"/>
      <c r="P373" s="311">
        <f t="shared" si="54"/>
        <v>211.45</v>
      </c>
      <c r="Q373" s="16">
        <f t="shared" si="50"/>
        <v>211.45920000000001</v>
      </c>
      <c r="R373" s="23">
        <f t="shared" si="55"/>
        <v>4.9899999999999807</v>
      </c>
      <c r="S373" s="18">
        <f t="shared" si="56"/>
        <v>2.4169330620943428E-2</v>
      </c>
      <c r="V373" s="3"/>
      <c r="W373" s="3"/>
      <c r="X373" s="3"/>
    </row>
    <row r="374" spans="1:24" ht="38.25" x14ac:dyDescent="0.25">
      <c r="A374" s="27" t="s">
        <v>770</v>
      </c>
      <c r="B374" s="27" t="s">
        <v>718</v>
      </c>
      <c r="C374" s="57" t="s">
        <v>778</v>
      </c>
      <c r="D374" s="28" t="s">
        <v>772</v>
      </c>
      <c r="E374" s="256">
        <v>412.92</v>
      </c>
      <c r="F374" s="66">
        <v>400</v>
      </c>
      <c r="I374" s="11" t="s">
        <v>21</v>
      </c>
      <c r="J374" s="11" t="s">
        <v>22</v>
      </c>
      <c r="K374" s="11"/>
      <c r="M374" s="307">
        <v>4</v>
      </c>
      <c r="N374" s="11">
        <v>1</v>
      </c>
      <c r="O374" s="99"/>
      <c r="P374" s="311">
        <f t="shared" si="54"/>
        <v>422.91</v>
      </c>
      <c r="Q374" s="16">
        <f t="shared" si="50"/>
        <v>422.91840000000002</v>
      </c>
      <c r="R374" s="23">
        <f t="shared" si="55"/>
        <v>9.9900000000000091</v>
      </c>
      <c r="S374" s="18">
        <f t="shared" si="56"/>
        <v>2.4193548387096794E-2</v>
      </c>
      <c r="V374" s="3"/>
      <c r="W374" s="3"/>
      <c r="X374" s="3"/>
    </row>
    <row r="375" spans="1:24" ht="25.5" x14ac:dyDescent="0.25">
      <c r="A375" s="27" t="s">
        <v>770</v>
      </c>
      <c r="B375" s="27" t="s">
        <v>718</v>
      </c>
      <c r="C375" s="24" t="s">
        <v>779</v>
      </c>
      <c r="D375" s="28" t="s">
        <v>772</v>
      </c>
      <c r="E375" s="256">
        <v>309.69</v>
      </c>
      <c r="F375" s="29">
        <v>300</v>
      </c>
      <c r="I375" s="11" t="s">
        <v>21</v>
      </c>
      <c r="J375" s="11" t="s">
        <v>22</v>
      </c>
      <c r="K375" s="11"/>
      <c r="M375" s="307">
        <v>4</v>
      </c>
      <c r="N375" s="11">
        <v>1</v>
      </c>
      <c r="O375" s="99"/>
      <c r="P375" s="311">
        <f t="shared" si="54"/>
        <v>317.18</v>
      </c>
      <c r="Q375" s="16">
        <f t="shared" si="50"/>
        <v>317.18880000000001</v>
      </c>
      <c r="R375" s="23">
        <f t="shared" si="55"/>
        <v>7.4900000000000091</v>
      </c>
      <c r="S375" s="18">
        <f t="shared" si="56"/>
        <v>2.4185475798379055E-2</v>
      </c>
      <c r="V375" s="3"/>
      <c r="W375" s="3"/>
      <c r="X375" s="3"/>
    </row>
    <row r="376" spans="1:24" ht="38.25" x14ac:dyDescent="0.25">
      <c r="A376" s="27" t="s">
        <v>770</v>
      </c>
      <c r="B376" s="27" t="s">
        <v>718</v>
      </c>
      <c r="C376" s="57" t="s">
        <v>780</v>
      </c>
      <c r="D376" s="28" t="s">
        <v>772</v>
      </c>
      <c r="E376" s="256">
        <v>619.38</v>
      </c>
      <c r="F376" s="66">
        <v>600</v>
      </c>
      <c r="I376" s="11" t="s">
        <v>21</v>
      </c>
      <c r="J376" s="11" t="s">
        <v>22</v>
      </c>
      <c r="K376" s="11"/>
      <c r="M376" s="307">
        <v>4</v>
      </c>
      <c r="N376" s="11">
        <v>1</v>
      </c>
      <c r="O376" s="99"/>
      <c r="P376" s="311">
        <f t="shared" si="54"/>
        <v>634.37</v>
      </c>
      <c r="Q376" s="16">
        <f t="shared" si="50"/>
        <v>634.37760000000003</v>
      </c>
      <c r="R376" s="23">
        <f t="shared" si="55"/>
        <v>14.990000000000009</v>
      </c>
      <c r="S376" s="18">
        <f t="shared" si="56"/>
        <v>2.420162097581454E-2</v>
      </c>
      <c r="V376" s="3"/>
      <c r="W376" s="3"/>
      <c r="X376" s="3"/>
    </row>
    <row r="377" spans="1:24" ht="25.5" x14ac:dyDescent="0.25">
      <c r="A377" s="27" t="s">
        <v>770</v>
      </c>
      <c r="B377" s="27" t="s">
        <v>718</v>
      </c>
      <c r="C377" s="24" t="s">
        <v>781</v>
      </c>
      <c r="D377" s="28" t="s">
        <v>772</v>
      </c>
      <c r="E377" s="256">
        <v>412.92</v>
      </c>
      <c r="F377" s="29">
        <v>400</v>
      </c>
      <c r="I377" s="11" t="s">
        <v>21</v>
      </c>
      <c r="J377" s="11" t="s">
        <v>22</v>
      </c>
      <c r="K377" s="11"/>
      <c r="M377" s="307">
        <v>4</v>
      </c>
      <c r="N377" s="11">
        <v>1</v>
      </c>
      <c r="O377" s="99"/>
      <c r="P377" s="311">
        <f t="shared" si="54"/>
        <v>422.91</v>
      </c>
      <c r="Q377" s="16">
        <f t="shared" ref="Q377:Q440" si="57">IF(N377=1,INT(E377*$T$1*10000)/10000,E377)</f>
        <v>422.91840000000002</v>
      </c>
      <c r="R377" s="23">
        <f t="shared" si="55"/>
        <v>9.9900000000000091</v>
      </c>
      <c r="S377" s="18">
        <f t="shared" si="56"/>
        <v>2.4193548387096794E-2</v>
      </c>
      <c r="V377" s="3"/>
      <c r="W377" s="3"/>
      <c r="X377" s="3"/>
    </row>
    <row r="378" spans="1:24" ht="38.25" x14ac:dyDescent="0.25">
      <c r="A378" s="27" t="s">
        <v>770</v>
      </c>
      <c r="B378" s="27" t="s">
        <v>718</v>
      </c>
      <c r="C378" s="57" t="s">
        <v>782</v>
      </c>
      <c r="D378" s="28" t="s">
        <v>772</v>
      </c>
      <c r="E378" s="256">
        <v>825.84</v>
      </c>
      <c r="F378" s="66">
        <v>800</v>
      </c>
      <c r="I378" s="11" t="s">
        <v>21</v>
      </c>
      <c r="J378" s="11" t="s">
        <v>22</v>
      </c>
      <c r="K378" s="11"/>
      <c r="M378" s="307">
        <v>4</v>
      </c>
      <c r="N378" s="11">
        <v>1</v>
      </c>
      <c r="O378" s="99"/>
      <c r="P378" s="311">
        <f t="shared" si="54"/>
        <v>845.83</v>
      </c>
      <c r="Q378" s="16">
        <f t="shared" si="57"/>
        <v>845.83680000000004</v>
      </c>
      <c r="R378" s="23">
        <f t="shared" si="55"/>
        <v>19.990000000000009</v>
      </c>
      <c r="S378" s="18">
        <f t="shared" si="56"/>
        <v>2.420565727017341E-2</v>
      </c>
      <c r="V378" s="3"/>
      <c r="W378" s="3"/>
      <c r="X378" s="3"/>
    </row>
    <row r="379" spans="1:24" ht="25.5" x14ac:dyDescent="0.25">
      <c r="A379" s="27" t="s">
        <v>770</v>
      </c>
      <c r="B379" s="27" t="s">
        <v>718</v>
      </c>
      <c r="C379" s="24" t="s">
        <v>783</v>
      </c>
      <c r="D379" s="28" t="s">
        <v>772</v>
      </c>
      <c r="E379" s="256">
        <v>516.15</v>
      </c>
      <c r="F379" s="29">
        <v>500</v>
      </c>
      <c r="I379" s="11" t="s">
        <v>21</v>
      </c>
      <c r="J379" s="11" t="s">
        <v>22</v>
      </c>
      <c r="K379" s="11"/>
      <c r="M379" s="307">
        <v>4</v>
      </c>
      <c r="N379" s="11">
        <v>1</v>
      </c>
      <c r="O379" s="99"/>
      <c r="P379" s="311">
        <f t="shared" si="54"/>
        <v>528.64</v>
      </c>
      <c r="Q379" s="16">
        <f t="shared" si="57"/>
        <v>528.64800000000002</v>
      </c>
      <c r="R379" s="23">
        <f t="shared" si="55"/>
        <v>12.490000000000009</v>
      </c>
      <c r="S379" s="18">
        <f t="shared" si="56"/>
        <v>2.4198391940327444E-2</v>
      </c>
      <c r="V379" s="3"/>
      <c r="W379" s="3"/>
      <c r="X379" s="3"/>
    </row>
    <row r="380" spans="1:24" ht="38.25" x14ac:dyDescent="0.25">
      <c r="A380" s="27" t="s">
        <v>770</v>
      </c>
      <c r="B380" s="27" t="s">
        <v>718</v>
      </c>
      <c r="C380" s="57" t="s">
        <v>784</v>
      </c>
      <c r="D380" s="28" t="s">
        <v>772</v>
      </c>
      <c r="E380" s="256">
        <v>1032.3</v>
      </c>
      <c r="F380" s="66">
        <v>1000</v>
      </c>
      <c r="I380" s="11" t="s">
        <v>21</v>
      </c>
      <c r="J380" s="11" t="s">
        <v>22</v>
      </c>
      <c r="K380" s="11"/>
      <c r="M380" s="307">
        <v>4</v>
      </c>
      <c r="N380" s="11">
        <v>1</v>
      </c>
      <c r="O380" s="99"/>
      <c r="P380" s="311">
        <f t="shared" si="54"/>
        <v>1057.29</v>
      </c>
      <c r="Q380" s="16">
        <f t="shared" si="57"/>
        <v>1057.2961</v>
      </c>
      <c r="R380" s="23">
        <f t="shared" si="55"/>
        <v>24.990000000000009</v>
      </c>
      <c r="S380" s="18">
        <f t="shared" si="56"/>
        <v>2.4208079046788733E-2</v>
      </c>
      <c r="V380" s="3"/>
      <c r="W380" s="3"/>
      <c r="X380" s="3"/>
    </row>
    <row r="381" spans="1:24" ht="25.5" x14ac:dyDescent="0.25">
      <c r="A381" s="27" t="s">
        <v>770</v>
      </c>
      <c r="B381" s="27" t="s">
        <v>718</v>
      </c>
      <c r="C381" s="24" t="s">
        <v>785</v>
      </c>
      <c r="D381" s="28" t="s">
        <v>772</v>
      </c>
      <c r="E381" s="256">
        <v>154.84</v>
      </c>
      <c r="F381" s="29">
        <v>150</v>
      </c>
      <c r="I381" s="11" t="s">
        <v>21</v>
      </c>
      <c r="J381" s="11" t="s">
        <v>22</v>
      </c>
      <c r="K381" s="11"/>
      <c r="M381" s="307">
        <v>4</v>
      </c>
      <c r="N381" s="11">
        <v>1</v>
      </c>
      <c r="O381" s="99"/>
      <c r="P381" s="311">
        <f t="shared" si="54"/>
        <v>158.58000000000001</v>
      </c>
      <c r="Q381" s="16">
        <f t="shared" si="57"/>
        <v>158.58920000000001</v>
      </c>
      <c r="R381" s="23">
        <f t="shared" si="55"/>
        <v>3.7400000000000091</v>
      </c>
      <c r="S381" s="18">
        <f t="shared" si="56"/>
        <v>2.4153965383621863E-2</v>
      </c>
      <c r="V381" s="3"/>
      <c r="W381" s="3"/>
      <c r="X381" s="3"/>
    </row>
    <row r="382" spans="1:24" ht="38.25" x14ac:dyDescent="0.25">
      <c r="A382" s="27" t="s">
        <v>770</v>
      </c>
      <c r="B382" s="27" t="s">
        <v>718</v>
      </c>
      <c r="C382" s="57" t="s">
        <v>786</v>
      </c>
      <c r="D382" s="28" t="s">
        <v>772</v>
      </c>
      <c r="E382" s="256">
        <v>309.69</v>
      </c>
      <c r="F382" s="66">
        <v>300</v>
      </c>
      <c r="I382" s="11" t="s">
        <v>21</v>
      </c>
      <c r="J382" s="11" t="s">
        <v>22</v>
      </c>
      <c r="K382" s="11"/>
      <c r="M382" s="307">
        <v>4</v>
      </c>
      <c r="N382" s="11">
        <v>1</v>
      </c>
      <c r="O382" s="99"/>
      <c r="P382" s="311">
        <f t="shared" si="54"/>
        <v>317.18</v>
      </c>
      <c r="Q382" s="16">
        <f t="shared" si="57"/>
        <v>317.18880000000001</v>
      </c>
      <c r="R382" s="23">
        <f t="shared" si="55"/>
        <v>7.4900000000000091</v>
      </c>
      <c r="S382" s="18">
        <f t="shared" si="56"/>
        <v>2.4185475798379055E-2</v>
      </c>
      <c r="V382" s="3"/>
      <c r="W382" s="3"/>
      <c r="X382" s="3"/>
    </row>
    <row r="383" spans="1:24" ht="38.25" x14ac:dyDescent="0.25">
      <c r="A383" s="27" t="s">
        <v>770</v>
      </c>
      <c r="B383" s="27" t="s">
        <v>718</v>
      </c>
      <c r="C383" s="24" t="s">
        <v>787</v>
      </c>
      <c r="D383" s="28" t="s">
        <v>772</v>
      </c>
      <c r="E383" s="256">
        <v>722.61</v>
      </c>
      <c r="F383" s="29">
        <v>700</v>
      </c>
      <c r="I383" s="11" t="s">
        <v>21</v>
      </c>
      <c r="J383" s="11" t="s">
        <v>22</v>
      </c>
      <c r="K383" s="11"/>
      <c r="M383" s="307">
        <v>4</v>
      </c>
      <c r="N383" s="11">
        <v>1</v>
      </c>
      <c r="O383" s="99"/>
      <c r="P383" s="311">
        <f t="shared" si="54"/>
        <v>740.1</v>
      </c>
      <c r="Q383" s="16">
        <f t="shared" si="57"/>
        <v>740.10720000000003</v>
      </c>
      <c r="R383" s="23">
        <f t="shared" si="55"/>
        <v>17.490000000000009</v>
      </c>
      <c r="S383" s="18">
        <f t="shared" si="56"/>
        <v>2.4203927429733894E-2</v>
      </c>
      <c r="V383" s="3"/>
      <c r="W383" s="3"/>
      <c r="X383" s="3"/>
    </row>
    <row r="384" spans="1:24" ht="38.25" x14ac:dyDescent="0.25">
      <c r="A384" s="27" t="s">
        <v>770</v>
      </c>
      <c r="B384" s="27" t="s">
        <v>718</v>
      </c>
      <c r="C384" s="57" t="s">
        <v>788</v>
      </c>
      <c r="D384" s="28" t="s">
        <v>772</v>
      </c>
      <c r="E384" s="256">
        <v>1445.22</v>
      </c>
      <c r="F384" s="66">
        <v>1400</v>
      </c>
      <c r="I384" s="11" t="s">
        <v>21</v>
      </c>
      <c r="J384" s="11" t="s">
        <v>22</v>
      </c>
      <c r="K384" s="11"/>
      <c r="M384" s="307">
        <v>4</v>
      </c>
      <c r="N384" s="11">
        <v>1</v>
      </c>
      <c r="O384" s="99"/>
      <c r="P384" s="311">
        <f t="shared" si="54"/>
        <v>1480.21</v>
      </c>
      <c r="Q384" s="16">
        <f t="shared" si="57"/>
        <v>1480.2145</v>
      </c>
      <c r="R384" s="23">
        <f t="shared" si="55"/>
        <v>34.990000000000009</v>
      </c>
      <c r="S384" s="18">
        <f t="shared" si="56"/>
        <v>2.421084679149196E-2</v>
      </c>
      <c r="V384" s="3"/>
      <c r="W384" s="3"/>
      <c r="X384" s="3"/>
    </row>
    <row r="385" spans="1:24" ht="51" x14ac:dyDescent="0.25">
      <c r="A385" s="27" t="s">
        <v>792</v>
      </c>
      <c r="B385" s="27" t="s">
        <v>718</v>
      </c>
      <c r="C385" s="24" t="s">
        <v>793</v>
      </c>
      <c r="D385" s="28" t="s">
        <v>791</v>
      </c>
      <c r="E385" s="256">
        <v>87.74</v>
      </c>
      <c r="F385" s="29">
        <v>85</v>
      </c>
      <c r="H385" s="2" t="s">
        <v>96</v>
      </c>
      <c r="I385" s="11" t="s">
        <v>21</v>
      </c>
      <c r="J385" s="11" t="s">
        <v>22</v>
      </c>
      <c r="K385" s="11"/>
      <c r="M385" s="307">
        <v>3</v>
      </c>
      <c r="N385" s="11">
        <v>1</v>
      </c>
      <c r="O385" s="99"/>
      <c r="P385" s="311">
        <f t="shared" si="54"/>
        <v>89.86</v>
      </c>
      <c r="Q385" s="16">
        <f t="shared" si="57"/>
        <v>89.864500000000007</v>
      </c>
      <c r="R385" s="23">
        <f t="shared" si="55"/>
        <v>2.1200000000000045</v>
      </c>
      <c r="S385" s="18">
        <f t="shared" si="56"/>
        <v>2.4162297697743387E-2</v>
      </c>
      <c r="V385" s="3"/>
      <c r="W385" s="3"/>
      <c r="X385" s="3"/>
    </row>
    <row r="386" spans="1:24" ht="51" x14ac:dyDescent="0.25">
      <c r="A386" s="27" t="s">
        <v>789</v>
      </c>
      <c r="B386" s="27" t="s">
        <v>718</v>
      </c>
      <c r="C386" s="24" t="s">
        <v>790</v>
      </c>
      <c r="D386" s="28" t="s">
        <v>791</v>
      </c>
      <c r="E386" s="256">
        <v>175.49</v>
      </c>
      <c r="F386" s="29">
        <v>170</v>
      </c>
      <c r="H386" s="2" t="s">
        <v>96</v>
      </c>
      <c r="I386" s="11" t="s">
        <v>21</v>
      </c>
      <c r="J386" s="11" t="s">
        <v>22</v>
      </c>
      <c r="K386" s="11"/>
      <c r="M386" s="307">
        <v>1</v>
      </c>
      <c r="N386" s="11">
        <v>1</v>
      </c>
      <c r="O386" s="99"/>
      <c r="P386" s="311">
        <f t="shared" si="54"/>
        <v>179.73</v>
      </c>
      <c r="Q386" s="16">
        <f t="shared" si="57"/>
        <v>179.73929999999999</v>
      </c>
      <c r="R386" s="23">
        <f t="shared" si="55"/>
        <v>4.2399999999999807</v>
      </c>
      <c r="S386" s="18">
        <f t="shared" si="56"/>
        <v>2.4160920850190781E-2</v>
      </c>
      <c r="V386" s="3"/>
      <c r="W386" s="3"/>
      <c r="X386" s="3"/>
    </row>
    <row r="387" spans="1:24" ht="51" x14ac:dyDescent="0.25">
      <c r="A387" s="67" t="s">
        <v>794</v>
      </c>
      <c r="B387" s="27" t="s">
        <v>718</v>
      </c>
      <c r="C387" s="67" t="s">
        <v>795</v>
      </c>
      <c r="D387" s="20" t="s">
        <v>796</v>
      </c>
      <c r="E387" s="256">
        <v>25.8</v>
      </c>
      <c r="F387" s="68">
        <v>25</v>
      </c>
      <c r="G387" s="69"/>
      <c r="H387" s="2" t="s">
        <v>96</v>
      </c>
      <c r="I387" s="11" t="s">
        <v>21</v>
      </c>
      <c r="K387" s="11"/>
      <c r="M387" s="307">
        <v>6</v>
      </c>
      <c r="N387" s="11">
        <v>1</v>
      </c>
      <c r="O387" s="99"/>
      <c r="P387" s="311">
        <f t="shared" si="54"/>
        <v>26.42</v>
      </c>
      <c r="Q387" s="16">
        <f t="shared" si="57"/>
        <v>26.424700000000001</v>
      </c>
      <c r="R387" s="23">
        <f t="shared" si="55"/>
        <v>0.62000000000000099</v>
      </c>
      <c r="S387" s="18">
        <f t="shared" si="56"/>
        <v>2.4031007751938022E-2</v>
      </c>
      <c r="V387" s="3"/>
      <c r="W387" s="3"/>
      <c r="X387" s="3"/>
    </row>
    <row r="388" spans="1:24" ht="38.25" x14ac:dyDescent="0.25">
      <c r="A388" s="2" t="s">
        <v>830</v>
      </c>
      <c r="B388" s="2" t="s">
        <v>718</v>
      </c>
      <c r="C388" s="3" t="s">
        <v>831</v>
      </c>
      <c r="D388" s="20" t="s">
        <v>828</v>
      </c>
      <c r="E388" s="256">
        <v>100</v>
      </c>
      <c r="F388" s="10">
        <v>100</v>
      </c>
      <c r="H388" s="64" t="s">
        <v>829</v>
      </c>
      <c r="I388" s="65"/>
      <c r="J388" s="65"/>
      <c r="K388" s="11"/>
      <c r="M388" s="12">
        <v>6</v>
      </c>
      <c r="N388" s="13">
        <v>6</v>
      </c>
      <c r="O388" s="22"/>
      <c r="P388" s="311">
        <f t="shared" si="54"/>
        <v>100</v>
      </c>
      <c r="Q388" s="16">
        <f t="shared" si="57"/>
        <v>100</v>
      </c>
      <c r="R388" s="23">
        <f t="shared" si="55"/>
        <v>0</v>
      </c>
      <c r="S388" s="18">
        <f t="shared" si="56"/>
        <v>0</v>
      </c>
      <c r="V388" s="3"/>
      <c r="W388" s="3"/>
      <c r="X388" s="3"/>
    </row>
    <row r="389" spans="1:24" ht="63.75" x14ac:dyDescent="0.25">
      <c r="A389" s="2" t="s">
        <v>797</v>
      </c>
      <c r="B389" s="2" t="s">
        <v>718</v>
      </c>
      <c r="C389" s="2" t="s">
        <v>798</v>
      </c>
      <c r="D389" s="20" t="s">
        <v>799</v>
      </c>
      <c r="E389" s="256">
        <v>500</v>
      </c>
      <c r="F389" s="10">
        <v>500</v>
      </c>
      <c r="G389" s="13"/>
      <c r="H389" s="24" t="s">
        <v>800</v>
      </c>
      <c r="I389" s="71"/>
      <c r="J389" s="71"/>
      <c r="K389" s="11"/>
      <c r="M389" s="12">
        <v>1</v>
      </c>
      <c r="N389" s="13">
        <v>6</v>
      </c>
      <c r="O389" s="22"/>
      <c r="P389" s="311">
        <f t="shared" si="54"/>
        <v>500</v>
      </c>
      <c r="Q389" s="16">
        <f t="shared" si="57"/>
        <v>500</v>
      </c>
      <c r="R389" s="23">
        <f t="shared" si="55"/>
        <v>0</v>
      </c>
      <c r="S389" s="18">
        <f t="shared" si="56"/>
        <v>0</v>
      </c>
      <c r="V389" s="3"/>
      <c r="W389" s="3"/>
      <c r="X389" s="3"/>
    </row>
    <row r="390" spans="1:24" ht="38.25" x14ac:dyDescent="0.25">
      <c r="A390" s="2" t="s">
        <v>797</v>
      </c>
      <c r="B390" s="2" t="s">
        <v>718</v>
      </c>
      <c r="C390" s="2" t="s">
        <v>801</v>
      </c>
      <c r="D390" s="20" t="s">
        <v>802</v>
      </c>
      <c r="E390" s="256">
        <v>500</v>
      </c>
      <c r="F390" s="10">
        <v>500</v>
      </c>
      <c r="H390" s="24" t="s">
        <v>803</v>
      </c>
      <c r="I390" s="71"/>
      <c r="J390" s="71"/>
      <c r="K390" s="11"/>
      <c r="M390" s="12">
        <v>1</v>
      </c>
      <c r="N390" s="13" t="s">
        <v>28</v>
      </c>
      <c r="O390" s="22"/>
      <c r="P390" s="311">
        <f t="shared" si="54"/>
        <v>500</v>
      </c>
      <c r="Q390" s="16">
        <f t="shared" si="57"/>
        <v>500</v>
      </c>
      <c r="R390" s="23">
        <f t="shared" si="55"/>
        <v>0</v>
      </c>
      <c r="S390" s="18">
        <f t="shared" si="56"/>
        <v>0</v>
      </c>
      <c r="V390" s="3"/>
      <c r="W390" s="3"/>
      <c r="X390" s="3"/>
    </row>
    <row r="391" spans="1:24" ht="38.25" x14ac:dyDescent="0.25">
      <c r="A391" s="2" t="s">
        <v>797</v>
      </c>
      <c r="B391" s="2" t="s">
        <v>718</v>
      </c>
      <c r="C391" s="2" t="s">
        <v>804</v>
      </c>
      <c r="D391" s="20" t="s">
        <v>805</v>
      </c>
      <c r="E391" s="256">
        <v>250</v>
      </c>
      <c r="F391" s="10">
        <v>250</v>
      </c>
      <c r="H391" s="2" t="s">
        <v>803</v>
      </c>
      <c r="K391" s="11"/>
      <c r="M391" s="12">
        <v>1</v>
      </c>
      <c r="N391" s="13" t="s">
        <v>28</v>
      </c>
      <c r="O391" s="22"/>
      <c r="P391" s="311">
        <f t="shared" si="54"/>
        <v>250</v>
      </c>
      <c r="Q391" s="16">
        <f t="shared" si="57"/>
        <v>250</v>
      </c>
      <c r="R391" s="23">
        <f t="shared" si="55"/>
        <v>0</v>
      </c>
      <c r="S391" s="18">
        <f t="shared" si="56"/>
        <v>0</v>
      </c>
      <c r="V391" s="3"/>
      <c r="W391" s="3"/>
      <c r="X391" s="3"/>
    </row>
    <row r="392" spans="1:24" ht="38.25" x14ac:dyDescent="0.25">
      <c r="A392" s="2" t="s">
        <v>797</v>
      </c>
      <c r="B392" s="2" t="s">
        <v>718</v>
      </c>
      <c r="C392" s="2" t="s">
        <v>806</v>
      </c>
      <c r="D392" s="20" t="s">
        <v>805</v>
      </c>
      <c r="E392" s="256">
        <v>100</v>
      </c>
      <c r="F392" s="10">
        <v>100</v>
      </c>
      <c r="H392" s="2" t="s">
        <v>803</v>
      </c>
      <c r="K392" s="11"/>
      <c r="M392" s="12">
        <v>1</v>
      </c>
      <c r="N392" s="13" t="s">
        <v>28</v>
      </c>
      <c r="O392" s="22"/>
      <c r="P392" s="311">
        <f t="shared" si="54"/>
        <v>100</v>
      </c>
      <c r="Q392" s="16">
        <f t="shared" si="57"/>
        <v>100</v>
      </c>
      <c r="R392" s="23">
        <f t="shared" si="55"/>
        <v>0</v>
      </c>
      <c r="S392" s="18">
        <f t="shared" si="56"/>
        <v>0</v>
      </c>
      <c r="V392" s="3"/>
      <c r="W392" s="3"/>
      <c r="X392" s="3"/>
    </row>
    <row r="393" spans="1:24" ht="38.25" x14ac:dyDescent="0.25">
      <c r="A393" s="2" t="s">
        <v>797</v>
      </c>
      <c r="B393" s="2" t="s">
        <v>718</v>
      </c>
      <c r="C393" s="2" t="s">
        <v>807</v>
      </c>
      <c r="D393" s="20" t="s">
        <v>805</v>
      </c>
      <c r="E393" s="256">
        <v>200</v>
      </c>
      <c r="F393" s="10">
        <v>200</v>
      </c>
      <c r="H393" s="2" t="s">
        <v>803</v>
      </c>
      <c r="K393" s="11"/>
      <c r="M393" s="12">
        <v>1</v>
      </c>
      <c r="N393" s="13" t="s">
        <v>28</v>
      </c>
      <c r="O393" s="22"/>
      <c r="P393" s="311">
        <f t="shared" si="54"/>
        <v>200</v>
      </c>
      <c r="Q393" s="16">
        <f t="shared" si="57"/>
        <v>200</v>
      </c>
      <c r="R393" s="23">
        <f t="shared" si="55"/>
        <v>0</v>
      </c>
      <c r="S393" s="18">
        <f t="shared" si="56"/>
        <v>0</v>
      </c>
      <c r="V393" s="3"/>
      <c r="W393" s="3"/>
      <c r="X393" s="3"/>
    </row>
    <row r="394" spans="1:24" ht="51" x14ac:dyDescent="0.25">
      <c r="A394" s="2" t="s">
        <v>797</v>
      </c>
      <c r="B394" s="2" t="s">
        <v>718</v>
      </c>
      <c r="C394" s="2" t="s">
        <v>808</v>
      </c>
      <c r="D394" s="20" t="s">
        <v>809</v>
      </c>
      <c r="E394" s="256">
        <v>250</v>
      </c>
      <c r="F394" s="10">
        <v>250</v>
      </c>
      <c r="H394" s="2" t="s">
        <v>803</v>
      </c>
      <c r="K394" s="11"/>
      <c r="M394" s="12">
        <v>1</v>
      </c>
      <c r="N394" s="13" t="s">
        <v>28</v>
      </c>
      <c r="O394" s="22"/>
      <c r="P394" s="311">
        <f t="shared" si="54"/>
        <v>250</v>
      </c>
      <c r="Q394" s="16">
        <f t="shared" si="57"/>
        <v>250</v>
      </c>
      <c r="R394" s="23">
        <f t="shared" si="55"/>
        <v>0</v>
      </c>
      <c r="S394" s="18">
        <f t="shared" si="56"/>
        <v>0</v>
      </c>
      <c r="V394" s="3"/>
      <c r="W394" s="3"/>
      <c r="X394" s="3"/>
    </row>
    <row r="395" spans="1:24" ht="51" x14ac:dyDescent="0.25">
      <c r="A395" s="2" t="s">
        <v>797</v>
      </c>
      <c r="B395" s="2" t="s">
        <v>718</v>
      </c>
      <c r="C395" s="2" t="s">
        <v>810</v>
      </c>
      <c r="D395" s="20" t="s">
        <v>809</v>
      </c>
      <c r="E395" s="256">
        <v>500</v>
      </c>
      <c r="F395" s="10">
        <v>500</v>
      </c>
      <c r="H395" s="2" t="s">
        <v>803</v>
      </c>
      <c r="K395" s="11"/>
      <c r="M395" s="12">
        <v>1</v>
      </c>
      <c r="N395" s="13" t="s">
        <v>28</v>
      </c>
      <c r="O395" s="22"/>
      <c r="P395" s="311">
        <f t="shared" si="54"/>
        <v>500</v>
      </c>
      <c r="Q395" s="16">
        <f t="shared" si="57"/>
        <v>500</v>
      </c>
      <c r="R395" s="23">
        <f t="shared" si="55"/>
        <v>0</v>
      </c>
      <c r="S395" s="18">
        <f t="shared" si="56"/>
        <v>0</v>
      </c>
      <c r="V395" s="3"/>
      <c r="W395" s="3"/>
      <c r="X395" s="3"/>
    </row>
    <row r="396" spans="1:24" ht="38.25" x14ac:dyDescent="0.25">
      <c r="A396" s="2" t="s">
        <v>797</v>
      </c>
      <c r="B396" s="2" t="s">
        <v>718</v>
      </c>
      <c r="C396" s="2" t="s">
        <v>811</v>
      </c>
      <c r="D396" s="20" t="s">
        <v>812</v>
      </c>
      <c r="E396" s="256">
        <v>350</v>
      </c>
      <c r="F396" s="10">
        <v>350</v>
      </c>
      <c r="H396" s="2" t="s">
        <v>803</v>
      </c>
      <c r="K396" s="11"/>
      <c r="M396" s="12">
        <v>1</v>
      </c>
      <c r="N396" s="13" t="s">
        <v>28</v>
      </c>
      <c r="O396" s="22"/>
      <c r="P396" s="311">
        <f t="shared" si="54"/>
        <v>350</v>
      </c>
      <c r="Q396" s="16">
        <f t="shared" si="57"/>
        <v>350</v>
      </c>
      <c r="R396" s="23">
        <f t="shared" si="55"/>
        <v>0</v>
      </c>
      <c r="S396" s="18">
        <f t="shared" si="56"/>
        <v>0</v>
      </c>
      <c r="V396" s="3"/>
      <c r="W396" s="3"/>
      <c r="X396" s="3"/>
    </row>
    <row r="397" spans="1:24" ht="38.25" x14ac:dyDescent="0.25">
      <c r="A397" s="2" t="s">
        <v>797</v>
      </c>
      <c r="B397" s="2" t="s">
        <v>718</v>
      </c>
      <c r="C397" s="2" t="s">
        <v>813</v>
      </c>
      <c r="D397" s="20" t="s">
        <v>812</v>
      </c>
      <c r="E397" s="256">
        <v>750</v>
      </c>
      <c r="F397" s="10">
        <v>750</v>
      </c>
      <c r="H397" s="2" t="s">
        <v>803</v>
      </c>
      <c r="K397" s="11"/>
      <c r="M397" s="12">
        <v>1</v>
      </c>
      <c r="N397" s="13" t="s">
        <v>28</v>
      </c>
      <c r="O397" s="22"/>
      <c r="P397" s="311">
        <f t="shared" si="54"/>
        <v>750</v>
      </c>
      <c r="Q397" s="16">
        <f t="shared" si="57"/>
        <v>750</v>
      </c>
      <c r="R397" s="23">
        <f t="shared" si="55"/>
        <v>0</v>
      </c>
      <c r="S397" s="18">
        <f t="shared" si="56"/>
        <v>0</v>
      </c>
      <c r="V397" s="3"/>
      <c r="W397" s="3"/>
      <c r="X397" s="3"/>
    </row>
    <row r="398" spans="1:24" ht="63.75" x14ac:dyDescent="0.25">
      <c r="A398" s="2" t="s">
        <v>797</v>
      </c>
      <c r="B398" s="2" t="s">
        <v>718</v>
      </c>
      <c r="C398" s="2" t="s">
        <v>814</v>
      </c>
      <c r="D398" s="20" t="s">
        <v>815</v>
      </c>
      <c r="E398" s="256">
        <v>600</v>
      </c>
      <c r="F398" s="10">
        <v>600</v>
      </c>
      <c r="H398" s="2" t="s">
        <v>803</v>
      </c>
      <c r="K398" s="11"/>
      <c r="M398" s="12">
        <v>1</v>
      </c>
      <c r="N398" s="13" t="s">
        <v>28</v>
      </c>
      <c r="O398" s="22"/>
      <c r="P398" s="311">
        <f t="shared" si="54"/>
        <v>600</v>
      </c>
      <c r="Q398" s="16">
        <f t="shared" si="57"/>
        <v>600</v>
      </c>
      <c r="R398" s="23">
        <f t="shared" si="55"/>
        <v>0</v>
      </c>
      <c r="S398" s="18">
        <f t="shared" si="56"/>
        <v>0</v>
      </c>
      <c r="V398" s="3"/>
      <c r="W398" s="3"/>
      <c r="X398" s="3"/>
    </row>
    <row r="399" spans="1:24" ht="63.75" x14ac:dyDescent="0.25">
      <c r="A399" s="2" t="s">
        <v>797</v>
      </c>
      <c r="B399" s="2" t="s">
        <v>718</v>
      </c>
      <c r="C399" s="2" t="s">
        <v>816</v>
      </c>
      <c r="D399" s="20" t="s">
        <v>815</v>
      </c>
      <c r="E399" s="256">
        <v>3000</v>
      </c>
      <c r="F399" s="10">
        <v>3000</v>
      </c>
      <c r="H399" s="2" t="s">
        <v>803</v>
      </c>
      <c r="K399" s="11"/>
      <c r="M399" s="12">
        <v>1</v>
      </c>
      <c r="N399" s="13" t="s">
        <v>28</v>
      </c>
      <c r="O399" s="22"/>
      <c r="P399" s="311">
        <f t="shared" ref="P399:P405" si="58">IF(N399=1,INT(E399*$T$1*100)/100,E399)</f>
        <v>3000</v>
      </c>
      <c r="Q399" s="16">
        <f t="shared" si="57"/>
        <v>3000</v>
      </c>
      <c r="R399" s="23">
        <f t="shared" ref="R399:R405" si="59">P399-E399</f>
        <v>0</v>
      </c>
      <c r="S399" s="18">
        <f t="shared" ref="S399:S405" si="60">IF(E399&lt;&gt;0,R399/E399,0)</f>
        <v>0</v>
      </c>
      <c r="V399" s="3"/>
      <c r="W399" s="3"/>
      <c r="X399" s="3"/>
    </row>
    <row r="400" spans="1:24" ht="63.75" x14ac:dyDescent="0.25">
      <c r="A400" s="2" t="s">
        <v>797</v>
      </c>
      <c r="B400" s="2" t="s">
        <v>718</v>
      </c>
      <c r="C400" s="2" t="s">
        <v>817</v>
      </c>
      <c r="D400" s="20" t="s">
        <v>815</v>
      </c>
      <c r="E400" s="256">
        <v>1200</v>
      </c>
      <c r="F400" s="10">
        <v>1200</v>
      </c>
      <c r="H400" s="2" t="s">
        <v>803</v>
      </c>
      <c r="K400" s="11"/>
      <c r="M400" s="12">
        <v>1</v>
      </c>
      <c r="N400" s="13" t="s">
        <v>28</v>
      </c>
      <c r="O400" s="22"/>
      <c r="P400" s="311">
        <f t="shared" si="58"/>
        <v>1200</v>
      </c>
      <c r="Q400" s="16">
        <f t="shared" si="57"/>
        <v>1200</v>
      </c>
      <c r="R400" s="23">
        <f t="shared" si="59"/>
        <v>0</v>
      </c>
      <c r="S400" s="18">
        <f t="shared" si="60"/>
        <v>0</v>
      </c>
      <c r="V400" s="3"/>
      <c r="W400" s="3"/>
      <c r="X400" s="3"/>
    </row>
    <row r="401" spans="1:24" ht="63.75" x14ac:dyDescent="0.25">
      <c r="A401" s="2" t="s">
        <v>797</v>
      </c>
      <c r="B401" s="2" t="s">
        <v>718</v>
      </c>
      <c r="C401" s="2" t="s">
        <v>818</v>
      </c>
      <c r="D401" s="20" t="s">
        <v>819</v>
      </c>
      <c r="E401" s="256">
        <v>1200</v>
      </c>
      <c r="F401" s="10">
        <v>1200</v>
      </c>
      <c r="H401" s="2" t="s">
        <v>803</v>
      </c>
      <c r="K401" s="11"/>
      <c r="M401" s="12">
        <v>1</v>
      </c>
      <c r="N401" s="13" t="s">
        <v>28</v>
      </c>
      <c r="O401" s="22"/>
      <c r="P401" s="311">
        <f t="shared" si="58"/>
        <v>1200</v>
      </c>
      <c r="Q401" s="16">
        <f t="shared" si="57"/>
        <v>1200</v>
      </c>
      <c r="R401" s="23">
        <f t="shared" si="59"/>
        <v>0</v>
      </c>
      <c r="S401" s="18">
        <f t="shared" si="60"/>
        <v>0</v>
      </c>
      <c r="V401" s="3"/>
      <c r="W401" s="3"/>
      <c r="X401" s="3"/>
    </row>
    <row r="402" spans="1:24" ht="63.75" x14ac:dyDescent="0.25">
      <c r="A402" s="2" t="s">
        <v>797</v>
      </c>
      <c r="B402" s="2" t="s">
        <v>718</v>
      </c>
      <c r="C402" s="2" t="s">
        <v>820</v>
      </c>
      <c r="D402" s="20" t="s">
        <v>819</v>
      </c>
      <c r="E402" s="256">
        <v>2000</v>
      </c>
      <c r="F402" s="10">
        <v>2000</v>
      </c>
      <c r="H402" s="2" t="s">
        <v>803</v>
      </c>
      <c r="K402" s="11"/>
      <c r="M402" s="12">
        <v>1</v>
      </c>
      <c r="N402" s="13" t="s">
        <v>28</v>
      </c>
      <c r="O402" s="22"/>
      <c r="P402" s="311">
        <f t="shared" si="58"/>
        <v>2000</v>
      </c>
      <c r="Q402" s="16">
        <f t="shared" si="57"/>
        <v>2000</v>
      </c>
      <c r="R402" s="23">
        <f t="shared" si="59"/>
        <v>0</v>
      </c>
      <c r="S402" s="18">
        <f t="shared" si="60"/>
        <v>0</v>
      </c>
      <c r="V402" s="3"/>
      <c r="W402" s="3"/>
      <c r="X402" s="3"/>
    </row>
    <row r="403" spans="1:24" ht="63.75" x14ac:dyDescent="0.25">
      <c r="A403" s="2" t="s">
        <v>797</v>
      </c>
      <c r="B403" s="2" t="s">
        <v>718</v>
      </c>
      <c r="C403" s="2" t="s">
        <v>821</v>
      </c>
      <c r="D403" s="20" t="s">
        <v>819</v>
      </c>
      <c r="E403" s="256">
        <v>2500</v>
      </c>
      <c r="F403" s="10">
        <v>2500</v>
      </c>
      <c r="H403" s="2" t="s">
        <v>803</v>
      </c>
      <c r="K403" s="11"/>
      <c r="M403" s="12">
        <v>1</v>
      </c>
      <c r="N403" s="13" t="s">
        <v>28</v>
      </c>
      <c r="O403" s="22"/>
      <c r="P403" s="311">
        <f t="shared" si="58"/>
        <v>2500</v>
      </c>
      <c r="Q403" s="16">
        <f t="shared" si="57"/>
        <v>2500</v>
      </c>
      <c r="R403" s="23">
        <f t="shared" si="59"/>
        <v>0</v>
      </c>
      <c r="S403" s="18">
        <f t="shared" si="60"/>
        <v>0</v>
      </c>
      <c r="V403" s="3"/>
      <c r="W403" s="3"/>
      <c r="X403" s="3"/>
    </row>
    <row r="404" spans="1:24" ht="63.75" x14ac:dyDescent="0.25">
      <c r="A404" s="2" t="s">
        <v>797</v>
      </c>
      <c r="B404" s="2" t="s">
        <v>718</v>
      </c>
      <c r="C404" s="2" t="s">
        <v>822</v>
      </c>
      <c r="D404" s="20" t="s">
        <v>819</v>
      </c>
      <c r="E404" s="256">
        <v>500</v>
      </c>
      <c r="F404" s="10">
        <v>500</v>
      </c>
      <c r="H404" s="2" t="s">
        <v>803</v>
      </c>
      <c r="K404" s="11"/>
      <c r="M404" s="12">
        <v>1</v>
      </c>
      <c r="N404" s="13" t="s">
        <v>28</v>
      </c>
      <c r="O404" s="22"/>
      <c r="P404" s="311">
        <f t="shared" si="58"/>
        <v>500</v>
      </c>
      <c r="Q404" s="16">
        <f t="shared" si="57"/>
        <v>500</v>
      </c>
      <c r="R404" s="23">
        <f t="shared" si="59"/>
        <v>0</v>
      </c>
      <c r="S404" s="18">
        <f t="shared" si="60"/>
        <v>0</v>
      </c>
      <c r="V404" s="3"/>
      <c r="W404" s="3"/>
      <c r="X404" s="3"/>
    </row>
    <row r="405" spans="1:24" ht="51" x14ac:dyDescent="0.25">
      <c r="A405" s="2" t="s">
        <v>797</v>
      </c>
      <c r="B405" s="2" t="s">
        <v>718</v>
      </c>
      <c r="C405" s="2" t="s">
        <v>823</v>
      </c>
      <c r="D405" s="20" t="s">
        <v>824</v>
      </c>
      <c r="E405" s="256">
        <v>350</v>
      </c>
      <c r="F405" s="10">
        <v>350</v>
      </c>
      <c r="H405" s="2" t="s">
        <v>803</v>
      </c>
      <c r="K405" s="11"/>
      <c r="M405" s="12">
        <v>1</v>
      </c>
      <c r="N405" s="13" t="s">
        <v>28</v>
      </c>
      <c r="O405" s="22"/>
      <c r="P405" s="311">
        <f t="shared" si="58"/>
        <v>350</v>
      </c>
      <c r="Q405" s="16">
        <f t="shared" si="57"/>
        <v>350</v>
      </c>
      <c r="R405" s="23">
        <f t="shared" si="59"/>
        <v>0</v>
      </c>
      <c r="S405" s="18">
        <f t="shared" si="60"/>
        <v>0</v>
      </c>
      <c r="V405" s="3"/>
      <c r="W405" s="3"/>
      <c r="X405" s="3"/>
    </row>
    <row r="406" spans="1:24" ht="51" x14ac:dyDescent="0.25">
      <c r="A406" s="2" t="s">
        <v>797</v>
      </c>
      <c r="B406" s="2" t="s">
        <v>718</v>
      </c>
      <c r="C406" s="2" t="s">
        <v>825</v>
      </c>
      <c r="D406" s="20" t="s">
        <v>824</v>
      </c>
      <c r="E406" s="256" t="s">
        <v>162</v>
      </c>
      <c r="F406" s="29" t="s">
        <v>162</v>
      </c>
      <c r="H406" s="2" t="s">
        <v>803</v>
      </c>
      <c r="K406" s="11"/>
      <c r="M406" s="12">
        <v>1</v>
      </c>
      <c r="N406" s="13" t="s">
        <v>28</v>
      </c>
      <c r="O406" s="22"/>
      <c r="P406" s="312" t="str">
        <f>E406</f>
        <v>No charge</v>
      </c>
      <c r="Q406" s="16" t="str">
        <f t="shared" si="57"/>
        <v>No charge</v>
      </c>
      <c r="R406" s="23">
        <v>0</v>
      </c>
      <c r="S406" s="18">
        <v>0</v>
      </c>
      <c r="V406" s="3"/>
      <c r="W406" s="3"/>
      <c r="X406" s="3"/>
    </row>
    <row r="407" spans="1:24" ht="38.25" x14ac:dyDescent="0.25">
      <c r="A407" s="2" t="s">
        <v>797</v>
      </c>
      <c r="B407" s="2" t="s">
        <v>718</v>
      </c>
      <c r="C407" s="2" t="s">
        <v>826</v>
      </c>
      <c r="D407" s="20" t="s">
        <v>824</v>
      </c>
      <c r="E407" s="256">
        <v>250</v>
      </c>
      <c r="F407" s="10">
        <v>250</v>
      </c>
      <c r="H407" s="2" t="s">
        <v>803</v>
      </c>
      <c r="K407" s="11"/>
      <c r="M407" s="12">
        <v>1</v>
      </c>
      <c r="N407" s="13" t="s">
        <v>28</v>
      </c>
      <c r="O407" s="22"/>
      <c r="P407" s="311">
        <f t="shared" ref="P407:P470" si="61">IF(N407=1,INT(E407*$T$1*100)/100,E407)</f>
        <v>250</v>
      </c>
      <c r="Q407" s="16">
        <f t="shared" si="57"/>
        <v>250</v>
      </c>
      <c r="R407" s="23">
        <f t="shared" ref="R407:R470" si="62">P407-E407</f>
        <v>0</v>
      </c>
      <c r="S407" s="18">
        <f t="shared" ref="S407:S470" si="63">IF(E407&lt;&gt;0,R407/E407,0)</f>
        <v>0</v>
      </c>
      <c r="V407" s="3"/>
      <c r="W407" s="3"/>
      <c r="X407" s="3"/>
    </row>
    <row r="408" spans="1:24" ht="38.25" x14ac:dyDescent="0.25">
      <c r="A408" s="2" t="s">
        <v>797</v>
      </c>
      <c r="B408" s="2" t="s">
        <v>718</v>
      </c>
      <c r="C408" s="3" t="s">
        <v>827</v>
      </c>
      <c r="D408" s="20" t="s">
        <v>828</v>
      </c>
      <c r="E408" s="256">
        <v>300</v>
      </c>
      <c r="F408" s="10">
        <v>300</v>
      </c>
      <c r="H408" s="64" t="s">
        <v>829</v>
      </c>
      <c r="I408" s="65"/>
      <c r="J408" s="65"/>
      <c r="K408" s="11"/>
      <c r="M408" s="12">
        <v>1</v>
      </c>
      <c r="N408" s="13">
        <v>6</v>
      </c>
      <c r="O408" s="22"/>
      <c r="P408" s="311">
        <f t="shared" si="61"/>
        <v>300</v>
      </c>
      <c r="Q408" s="16">
        <f t="shared" si="57"/>
        <v>300</v>
      </c>
      <c r="R408" s="23">
        <f t="shared" si="62"/>
        <v>0</v>
      </c>
      <c r="S408" s="18">
        <f t="shared" si="63"/>
        <v>0</v>
      </c>
      <c r="V408" s="3"/>
      <c r="W408" s="3"/>
      <c r="X408" s="3"/>
    </row>
    <row r="409" spans="1:24" ht="38.25" x14ac:dyDescent="0.25">
      <c r="A409" s="2" t="s">
        <v>797</v>
      </c>
      <c r="B409" s="2" t="s">
        <v>718</v>
      </c>
      <c r="C409" s="2" t="s">
        <v>832</v>
      </c>
      <c r="D409" s="20" t="s">
        <v>833</v>
      </c>
      <c r="E409" s="256">
        <v>10.32</v>
      </c>
      <c r="F409" s="10">
        <v>10</v>
      </c>
      <c r="H409" s="24"/>
      <c r="I409" s="11" t="s">
        <v>21</v>
      </c>
      <c r="K409" s="11"/>
      <c r="M409" s="307">
        <v>1</v>
      </c>
      <c r="N409" s="11">
        <v>1</v>
      </c>
      <c r="O409" s="99"/>
      <c r="P409" s="311">
        <f t="shared" si="61"/>
        <v>10.56</v>
      </c>
      <c r="Q409" s="16">
        <f t="shared" si="57"/>
        <v>10.569800000000001</v>
      </c>
      <c r="R409" s="23">
        <f t="shared" si="62"/>
        <v>0.24000000000000021</v>
      </c>
      <c r="S409" s="18">
        <f t="shared" si="63"/>
        <v>2.3255813953488393E-2</v>
      </c>
      <c r="V409" s="3"/>
      <c r="W409" s="3"/>
      <c r="X409" s="3"/>
    </row>
    <row r="410" spans="1:24" ht="25.5" x14ac:dyDescent="0.25">
      <c r="A410" s="2" t="s">
        <v>797</v>
      </c>
      <c r="B410" s="2" t="s">
        <v>718</v>
      </c>
      <c r="C410" s="2" t="s">
        <v>834</v>
      </c>
      <c r="D410" s="20" t="s">
        <v>833</v>
      </c>
      <c r="E410" s="256">
        <v>30.96</v>
      </c>
      <c r="F410" s="10">
        <v>30</v>
      </c>
      <c r="H410" s="24"/>
      <c r="I410" s="11" t="s">
        <v>21</v>
      </c>
      <c r="K410" s="11"/>
      <c r="M410" s="307">
        <v>1</v>
      </c>
      <c r="N410" s="11">
        <v>1</v>
      </c>
      <c r="O410" s="99"/>
      <c r="P410" s="311">
        <f t="shared" si="61"/>
        <v>31.7</v>
      </c>
      <c r="Q410" s="16">
        <f t="shared" si="57"/>
        <v>31.709599999999998</v>
      </c>
      <c r="R410" s="23">
        <f t="shared" si="62"/>
        <v>0.73999999999999844</v>
      </c>
      <c r="S410" s="18">
        <f t="shared" si="63"/>
        <v>2.3901808785529666E-2</v>
      </c>
      <c r="V410" s="3"/>
      <c r="W410" s="3"/>
      <c r="X410" s="3"/>
    </row>
    <row r="411" spans="1:24" ht="25.5" x14ac:dyDescent="0.25">
      <c r="A411" s="2" t="s">
        <v>797</v>
      </c>
      <c r="B411" s="2" t="s">
        <v>718</v>
      </c>
      <c r="C411" s="2" t="s">
        <v>835</v>
      </c>
      <c r="D411" s="20" t="s">
        <v>836</v>
      </c>
      <c r="E411" s="256">
        <v>103.23</v>
      </c>
      <c r="F411" s="10">
        <v>100</v>
      </c>
      <c r="H411" s="24"/>
      <c r="I411" s="11" t="s">
        <v>21</v>
      </c>
      <c r="K411" s="11"/>
      <c r="M411" s="307">
        <v>1</v>
      </c>
      <c r="N411" s="11">
        <v>1</v>
      </c>
      <c r="O411" s="99"/>
      <c r="P411" s="311">
        <f t="shared" si="61"/>
        <v>105.72</v>
      </c>
      <c r="Q411" s="16">
        <f t="shared" si="57"/>
        <v>105.7296</v>
      </c>
      <c r="R411" s="23">
        <f t="shared" si="62"/>
        <v>2.4899999999999949</v>
      </c>
      <c r="S411" s="18">
        <f t="shared" si="63"/>
        <v>2.4120895088636973E-2</v>
      </c>
      <c r="V411" s="3"/>
      <c r="W411" s="3"/>
      <c r="X411" s="3"/>
    </row>
    <row r="412" spans="1:24" ht="25.5" x14ac:dyDescent="0.25">
      <c r="A412" s="2" t="s">
        <v>797</v>
      </c>
      <c r="B412" s="2" t="s">
        <v>718</v>
      </c>
      <c r="C412" s="2" t="s">
        <v>837</v>
      </c>
      <c r="D412" s="20" t="s">
        <v>836</v>
      </c>
      <c r="E412" s="256">
        <v>10.32</v>
      </c>
      <c r="F412" s="10">
        <v>10</v>
      </c>
      <c r="H412" s="24"/>
      <c r="I412" s="11" t="s">
        <v>21</v>
      </c>
      <c r="K412" s="11"/>
      <c r="M412" s="307">
        <v>1</v>
      </c>
      <c r="N412" s="11">
        <v>1</v>
      </c>
      <c r="O412" s="99"/>
      <c r="P412" s="311">
        <f t="shared" si="61"/>
        <v>10.56</v>
      </c>
      <c r="Q412" s="16">
        <f t="shared" si="57"/>
        <v>10.569800000000001</v>
      </c>
      <c r="R412" s="23">
        <f t="shared" si="62"/>
        <v>0.24000000000000021</v>
      </c>
      <c r="S412" s="18">
        <f t="shared" si="63"/>
        <v>2.3255813953488393E-2</v>
      </c>
      <c r="V412" s="3"/>
      <c r="W412" s="3"/>
      <c r="X412" s="3"/>
    </row>
    <row r="413" spans="1:24" ht="25.5" x14ac:dyDescent="0.25">
      <c r="A413" s="2" t="s">
        <v>797</v>
      </c>
      <c r="B413" s="2" t="s">
        <v>718</v>
      </c>
      <c r="C413" s="2" t="s">
        <v>838</v>
      </c>
      <c r="D413" s="20" t="s">
        <v>836</v>
      </c>
      <c r="E413" s="256">
        <v>30.96</v>
      </c>
      <c r="F413" s="10">
        <v>30</v>
      </c>
      <c r="H413" s="24"/>
      <c r="I413" s="11" t="s">
        <v>21</v>
      </c>
      <c r="K413" s="11"/>
      <c r="M413" s="307">
        <v>1</v>
      </c>
      <c r="N413" s="11">
        <v>1</v>
      </c>
      <c r="O413" s="99"/>
      <c r="P413" s="311">
        <f t="shared" si="61"/>
        <v>31.7</v>
      </c>
      <c r="Q413" s="16">
        <f t="shared" si="57"/>
        <v>31.709599999999998</v>
      </c>
      <c r="R413" s="23">
        <f t="shared" si="62"/>
        <v>0.73999999999999844</v>
      </c>
      <c r="S413" s="18">
        <f t="shared" si="63"/>
        <v>2.3901808785529666E-2</v>
      </c>
      <c r="W413" s="2"/>
      <c r="X413" s="2"/>
    </row>
    <row r="414" spans="1:24" ht="25.5" x14ac:dyDescent="0.25">
      <c r="A414" s="5" t="s">
        <v>839</v>
      </c>
      <c r="B414" s="2" t="s">
        <v>718</v>
      </c>
      <c r="C414" s="2" t="s">
        <v>840</v>
      </c>
      <c r="D414" s="2" t="s">
        <v>841</v>
      </c>
      <c r="E414" s="255">
        <v>65</v>
      </c>
      <c r="F414" s="72">
        <v>65</v>
      </c>
      <c r="G414" s="72"/>
      <c r="H414" s="2" t="s">
        <v>842</v>
      </c>
      <c r="K414" s="11"/>
      <c r="M414" s="12">
        <v>6</v>
      </c>
      <c r="N414" s="13">
        <v>6</v>
      </c>
      <c r="O414" s="22"/>
      <c r="P414" s="311">
        <f t="shared" si="61"/>
        <v>65</v>
      </c>
      <c r="Q414" s="16">
        <f t="shared" si="57"/>
        <v>65</v>
      </c>
      <c r="R414" s="23">
        <f t="shared" si="62"/>
        <v>0</v>
      </c>
      <c r="S414" s="18">
        <f t="shared" si="63"/>
        <v>0</v>
      </c>
      <c r="W414" s="2"/>
      <c r="X414" s="2"/>
    </row>
    <row r="415" spans="1:24" ht="25.5" x14ac:dyDescent="0.25">
      <c r="A415" s="5" t="s">
        <v>843</v>
      </c>
      <c r="B415" s="2" t="s">
        <v>718</v>
      </c>
      <c r="C415" s="2" t="s">
        <v>844</v>
      </c>
      <c r="D415" s="2" t="s">
        <v>841</v>
      </c>
      <c r="E415" s="255">
        <v>40</v>
      </c>
      <c r="F415" s="72">
        <v>40</v>
      </c>
      <c r="G415" s="72"/>
      <c r="H415" s="2" t="s">
        <v>842</v>
      </c>
      <c r="K415" s="11"/>
      <c r="M415" s="12">
        <v>6</v>
      </c>
      <c r="N415" s="13">
        <v>6</v>
      </c>
      <c r="O415" s="22"/>
      <c r="P415" s="311">
        <f t="shared" si="61"/>
        <v>40</v>
      </c>
      <c r="Q415" s="16">
        <f t="shared" si="57"/>
        <v>40</v>
      </c>
      <c r="R415" s="23">
        <f t="shared" si="62"/>
        <v>0</v>
      </c>
      <c r="S415" s="18">
        <f t="shared" si="63"/>
        <v>0</v>
      </c>
      <c r="T415" s="55"/>
      <c r="W415" s="2"/>
      <c r="X415" s="2"/>
    </row>
    <row r="416" spans="1:24" ht="25.5" x14ac:dyDescent="0.25">
      <c r="A416" s="5" t="s">
        <v>845</v>
      </c>
      <c r="B416" s="2" t="s">
        <v>718</v>
      </c>
      <c r="C416" s="2" t="s">
        <v>846</v>
      </c>
      <c r="D416" s="2" t="s">
        <v>841</v>
      </c>
      <c r="E416" s="255">
        <v>22</v>
      </c>
      <c r="F416" s="72">
        <v>22</v>
      </c>
      <c r="G416" s="72"/>
      <c r="H416" s="2" t="s">
        <v>847</v>
      </c>
      <c r="K416" s="11"/>
      <c r="M416" s="12">
        <v>6</v>
      </c>
      <c r="N416" s="13">
        <v>3</v>
      </c>
      <c r="O416" s="22"/>
      <c r="P416" s="311">
        <f t="shared" si="61"/>
        <v>22</v>
      </c>
      <c r="Q416" s="16">
        <f t="shared" si="57"/>
        <v>22</v>
      </c>
      <c r="R416" s="23">
        <f t="shared" si="62"/>
        <v>0</v>
      </c>
      <c r="S416" s="18">
        <f t="shared" si="63"/>
        <v>0</v>
      </c>
      <c r="W416" s="2"/>
      <c r="X416" s="2"/>
    </row>
    <row r="417" spans="1:24" ht="25.5" x14ac:dyDescent="0.25">
      <c r="A417" s="5" t="s">
        <v>848</v>
      </c>
      <c r="B417" s="5" t="s">
        <v>718</v>
      </c>
      <c r="C417" s="2" t="s">
        <v>849</v>
      </c>
      <c r="D417" s="2" t="s">
        <v>841</v>
      </c>
      <c r="E417" s="255">
        <v>80</v>
      </c>
      <c r="F417" s="72">
        <v>80</v>
      </c>
      <c r="G417" s="72"/>
      <c r="H417" s="2" t="s">
        <v>847</v>
      </c>
      <c r="K417" s="11"/>
      <c r="M417" s="12">
        <v>6</v>
      </c>
      <c r="N417" s="13">
        <v>3</v>
      </c>
      <c r="O417" s="22"/>
      <c r="P417" s="311">
        <f t="shared" si="61"/>
        <v>80</v>
      </c>
      <c r="Q417" s="16">
        <f t="shared" si="57"/>
        <v>80</v>
      </c>
      <c r="R417" s="23">
        <f t="shared" si="62"/>
        <v>0</v>
      </c>
      <c r="S417" s="18">
        <f t="shared" si="63"/>
        <v>0</v>
      </c>
      <c r="W417" s="2"/>
      <c r="X417" s="2"/>
    </row>
    <row r="418" spans="1:24" ht="25.5" x14ac:dyDescent="0.25">
      <c r="A418" s="5" t="s">
        <v>850</v>
      </c>
      <c r="B418" s="5" t="s">
        <v>718</v>
      </c>
      <c r="C418" s="2" t="s">
        <v>851</v>
      </c>
      <c r="D418" s="2" t="s">
        <v>841</v>
      </c>
      <c r="E418" s="255">
        <v>38</v>
      </c>
      <c r="F418" s="72">
        <v>38</v>
      </c>
      <c r="G418" s="72"/>
      <c r="H418" s="2" t="s">
        <v>847</v>
      </c>
      <c r="K418" s="11"/>
      <c r="M418" s="12">
        <v>6</v>
      </c>
      <c r="N418" s="13">
        <v>3</v>
      </c>
      <c r="O418" s="22"/>
      <c r="P418" s="311">
        <f t="shared" si="61"/>
        <v>38</v>
      </c>
      <c r="Q418" s="16">
        <f t="shared" si="57"/>
        <v>38</v>
      </c>
      <c r="R418" s="23">
        <f t="shared" si="62"/>
        <v>0</v>
      </c>
      <c r="S418" s="18">
        <f t="shared" si="63"/>
        <v>0</v>
      </c>
      <c r="W418" s="2"/>
      <c r="X418" s="2"/>
    </row>
    <row r="419" spans="1:24" ht="38.25" x14ac:dyDescent="0.25">
      <c r="A419" s="5" t="s">
        <v>852</v>
      </c>
      <c r="B419" s="5" t="s">
        <v>718</v>
      </c>
      <c r="C419" s="2" t="s">
        <v>853</v>
      </c>
      <c r="D419" s="2" t="s">
        <v>841</v>
      </c>
      <c r="E419" s="255">
        <v>56</v>
      </c>
      <c r="F419" s="72">
        <v>56</v>
      </c>
      <c r="G419" s="72"/>
      <c r="H419" s="2" t="s">
        <v>847</v>
      </c>
      <c r="K419" s="11"/>
      <c r="M419" s="12">
        <v>6</v>
      </c>
      <c r="N419" s="13">
        <v>3</v>
      </c>
      <c r="O419" s="22"/>
      <c r="P419" s="311">
        <f t="shared" si="61"/>
        <v>56</v>
      </c>
      <c r="Q419" s="16">
        <f t="shared" si="57"/>
        <v>56</v>
      </c>
      <c r="R419" s="23">
        <f t="shared" si="62"/>
        <v>0</v>
      </c>
      <c r="S419" s="18">
        <f t="shared" si="63"/>
        <v>0</v>
      </c>
      <c r="W419" s="2"/>
      <c r="X419" s="2"/>
    </row>
    <row r="420" spans="1:24" ht="25.5" x14ac:dyDescent="0.25">
      <c r="A420" s="5" t="s">
        <v>854</v>
      </c>
      <c r="B420" s="5" t="s">
        <v>718</v>
      </c>
      <c r="C420" s="2" t="s">
        <v>855</v>
      </c>
      <c r="D420" s="2" t="s">
        <v>841</v>
      </c>
      <c r="E420" s="255">
        <v>38</v>
      </c>
      <c r="F420" s="72">
        <v>38</v>
      </c>
      <c r="G420" s="72"/>
      <c r="H420" s="2" t="s">
        <v>847</v>
      </c>
      <c r="K420" s="11"/>
      <c r="M420" s="12">
        <v>6</v>
      </c>
      <c r="N420" s="13">
        <v>3</v>
      </c>
      <c r="O420" s="22"/>
      <c r="P420" s="311">
        <f t="shared" si="61"/>
        <v>38</v>
      </c>
      <c r="Q420" s="16">
        <f t="shared" si="57"/>
        <v>38</v>
      </c>
      <c r="R420" s="23">
        <f t="shared" si="62"/>
        <v>0</v>
      </c>
      <c r="S420" s="18">
        <f t="shared" si="63"/>
        <v>0</v>
      </c>
      <c r="W420" s="2"/>
      <c r="X420" s="2"/>
    </row>
    <row r="421" spans="1:24" ht="25.5" x14ac:dyDescent="0.25">
      <c r="A421" s="5" t="s">
        <v>856</v>
      </c>
      <c r="B421" s="5" t="s">
        <v>718</v>
      </c>
      <c r="C421" s="2" t="s">
        <v>857</v>
      </c>
      <c r="D421" s="2" t="s">
        <v>841</v>
      </c>
      <c r="E421" s="255">
        <v>70</v>
      </c>
      <c r="F421" s="72">
        <v>70</v>
      </c>
      <c r="G421" s="72"/>
      <c r="H421" s="2" t="s">
        <v>847</v>
      </c>
      <c r="K421" s="11"/>
      <c r="M421" s="12">
        <v>6</v>
      </c>
      <c r="N421" s="13">
        <v>3</v>
      </c>
      <c r="O421" s="22"/>
      <c r="P421" s="311">
        <f t="shared" si="61"/>
        <v>70</v>
      </c>
      <c r="Q421" s="16">
        <f t="shared" si="57"/>
        <v>70</v>
      </c>
      <c r="R421" s="23">
        <f t="shared" si="62"/>
        <v>0</v>
      </c>
      <c r="S421" s="18">
        <f t="shared" si="63"/>
        <v>0</v>
      </c>
      <c r="W421" s="2"/>
      <c r="X421" s="2"/>
    </row>
    <row r="422" spans="1:24" ht="38.25" x14ac:dyDescent="0.25">
      <c r="A422" s="5" t="s">
        <v>858</v>
      </c>
      <c r="B422" s="5" t="s">
        <v>718</v>
      </c>
      <c r="C422" s="2" t="s">
        <v>859</v>
      </c>
      <c r="D422" s="2" t="s">
        <v>841</v>
      </c>
      <c r="E422" s="255">
        <v>85</v>
      </c>
      <c r="F422" s="72">
        <v>85</v>
      </c>
      <c r="G422" s="72"/>
      <c r="H422" s="2" t="s">
        <v>842</v>
      </c>
      <c r="K422" s="11"/>
      <c r="M422" s="12">
        <v>6</v>
      </c>
      <c r="N422" s="13">
        <v>6</v>
      </c>
      <c r="O422" s="22"/>
      <c r="P422" s="311">
        <f t="shared" si="61"/>
        <v>85</v>
      </c>
      <c r="Q422" s="16">
        <f t="shared" si="57"/>
        <v>85</v>
      </c>
      <c r="R422" s="23">
        <f t="shared" si="62"/>
        <v>0</v>
      </c>
      <c r="S422" s="18">
        <f t="shared" si="63"/>
        <v>0</v>
      </c>
      <c r="T422" s="55"/>
      <c r="W422" s="2"/>
      <c r="X422" s="2"/>
    </row>
    <row r="423" spans="1:24" ht="25.5" x14ac:dyDescent="0.25">
      <c r="A423" s="5" t="s">
        <v>860</v>
      </c>
      <c r="B423" s="5" t="s">
        <v>718</v>
      </c>
      <c r="C423" s="2" t="s">
        <v>861</v>
      </c>
      <c r="D423" s="2" t="s">
        <v>841</v>
      </c>
      <c r="E423" s="255">
        <v>20</v>
      </c>
      <c r="F423" s="72">
        <v>20</v>
      </c>
      <c r="G423" s="72"/>
      <c r="H423" s="2" t="s">
        <v>842</v>
      </c>
      <c r="K423" s="11"/>
      <c r="M423" s="12">
        <v>6</v>
      </c>
      <c r="N423" s="13">
        <v>6</v>
      </c>
      <c r="O423" s="22"/>
      <c r="P423" s="311">
        <f t="shared" si="61"/>
        <v>20</v>
      </c>
      <c r="Q423" s="16">
        <f t="shared" si="57"/>
        <v>20</v>
      </c>
      <c r="R423" s="23">
        <f t="shared" si="62"/>
        <v>0</v>
      </c>
      <c r="S423" s="18">
        <f t="shared" si="63"/>
        <v>0</v>
      </c>
      <c r="W423" s="2"/>
      <c r="X423" s="2"/>
    </row>
    <row r="424" spans="1:24" ht="25.5" x14ac:dyDescent="0.25">
      <c r="A424" s="5" t="s">
        <v>862</v>
      </c>
      <c r="B424" s="5" t="s">
        <v>718</v>
      </c>
      <c r="C424" s="2" t="s">
        <v>863</v>
      </c>
      <c r="D424" s="2" t="s">
        <v>841</v>
      </c>
      <c r="E424" s="255">
        <v>24</v>
      </c>
      <c r="F424" s="72">
        <v>24</v>
      </c>
      <c r="G424" s="72"/>
      <c r="H424" s="2" t="s">
        <v>842</v>
      </c>
      <c r="K424" s="11"/>
      <c r="M424" s="12">
        <v>6</v>
      </c>
      <c r="N424" s="13">
        <v>6</v>
      </c>
      <c r="O424" s="22"/>
      <c r="P424" s="311">
        <f t="shared" si="61"/>
        <v>24</v>
      </c>
      <c r="Q424" s="16">
        <f t="shared" si="57"/>
        <v>24</v>
      </c>
      <c r="R424" s="23">
        <f t="shared" si="62"/>
        <v>0</v>
      </c>
      <c r="S424" s="18">
        <f t="shared" si="63"/>
        <v>0</v>
      </c>
      <c r="W424" s="2"/>
      <c r="X424" s="2"/>
    </row>
    <row r="425" spans="1:24" ht="25.5" x14ac:dyDescent="0.25">
      <c r="A425" s="5" t="s">
        <v>864</v>
      </c>
      <c r="B425" s="5" t="s">
        <v>718</v>
      </c>
      <c r="C425" s="2" t="s">
        <v>865</v>
      </c>
      <c r="D425" s="2" t="s">
        <v>841</v>
      </c>
      <c r="E425" s="255">
        <v>18</v>
      </c>
      <c r="F425" s="72">
        <v>18</v>
      </c>
      <c r="G425" s="72"/>
      <c r="H425" s="2" t="s">
        <v>842</v>
      </c>
      <c r="K425" s="11"/>
      <c r="M425" s="12">
        <v>6</v>
      </c>
      <c r="N425" s="13">
        <v>6</v>
      </c>
      <c r="O425" s="22"/>
      <c r="P425" s="311">
        <f t="shared" si="61"/>
        <v>18</v>
      </c>
      <c r="Q425" s="16">
        <f t="shared" si="57"/>
        <v>18</v>
      </c>
      <c r="R425" s="23">
        <f t="shared" si="62"/>
        <v>0</v>
      </c>
      <c r="S425" s="18">
        <f t="shared" si="63"/>
        <v>0</v>
      </c>
      <c r="W425" s="2"/>
      <c r="X425" s="2"/>
    </row>
    <row r="426" spans="1:24" ht="25.5" x14ac:dyDescent="0.25">
      <c r="A426" s="5" t="s">
        <v>866</v>
      </c>
      <c r="B426" s="5" t="s">
        <v>718</v>
      </c>
      <c r="C426" s="2" t="s">
        <v>867</v>
      </c>
      <c r="D426" s="2" t="s">
        <v>841</v>
      </c>
      <c r="E426" s="255">
        <v>26</v>
      </c>
      <c r="F426" s="72">
        <v>26</v>
      </c>
      <c r="G426" s="72"/>
      <c r="H426" s="2" t="s">
        <v>842</v>
      </c>
      <c r="K426" s="11"/>
      <c r="M426" s="12">
        <v>6</v>
      </c>
      <c r="N426" s="13">
        <v>6</v>
      </c>
      <c r="O426" s="22"/>
      <c r="P426" s="311">
        <f t="shared" si="61"/>
        <v>26</v>
      </c>
      <c r="Q426" s="16">
        <f t="shared" si="57"/>
        <v>26</v>
      </c>
      <c r="R426" s="23">
        <f t="shared" si="62"/>
        <v>0</v>
      </c>
      <c r="S426" s="18">
        <f t="shared" si="63"/>
        <v>0</v>
      </c>
      <c r="W426" s="2"/>
      <c r="X426" s="2"/>
    </row>
    <row r="427" spans="1:24" ht="25.5" x14ac:dyDescent="0.25">
      <c r="A427" s="5" t="s">
        <v>868</v>
      </c>
      <c r="B427" s="5" t="s">
        <v>718</v>
      </c>
      <c r="C427" s="2" t="s">
        <v>869</v>
      </c>
      <c r="D427" s="2" t="s">
        <v>841</v>
      </c>
      <c r="E427" s="255">
        <v>87</v>
      </c>
      <c r="F427" s="72">
        <v>87</v>
      </c>
      <c r="G427" s="72"/>
      <c r="H427" s="2" t="s">
        <v>842</v>
      </c>
      <c r="K427" s="11"/>
      <c r="M427" s="12">
        <v>6</v>
      </c>
      <c r="N427" s="13">
        <v>6</v>
      </c>
      <c r="O427" s="22"/>
      <c r="P427" s="311">
        <f t="shared" si="61"/>
        <v>87</v>
      </c>
      <c r="Q427" s="16">
        <f t="shared" si="57"/>
        <v>87</v>
      </c>
      <c r="R427" s="23">
        <f t="shared" si="62"/>
        <v>0</v>
      </c>
      <c r="S427" s="18">
        <f t="shared" si="63"/>
        <v>0</v>
      </c>
      <c r="W427" s="2"/>
      <c r="X427" s="2"/>
    </row>
    <row r="428" spans="1:24" ht="25.5" x14ac:dyDescent="0.25">
      <c r="A428" s="5" t="s">
        <v>870</v>
      </c>
      <c r="B428" s="5" t="s">
        <v>718</v>
      </c>
      <c r="C428" s="2" t="s">
        <v>871</v>
      </c>
      <c r="D428" s="2" t="s">
        <v>841</v>
      </c>
      <c r="E428" s="255">
        <v>51</v>
      </c>
      <c r="F428" s="72">
        <v>51</v>
      </c>
      <c r="G428" s="72"/>
      <c r="H428" s="2" t="s">
        <v>842</v>
      </c>
      <c r="K428" s="11"/>
      <c r="M428" s="12">
        <v>6</v>
      </c>
      <c r="N428" s="13">
        <v>6</v>
      </c>
      <c r="O428" s="22"/>
      <c r="P428" s="311">
        <f t="shared" si="61"/>
        <v>51</v>
      </c>
      <c r="Q428" s="16">
        <f t="shared" si="57"/>
        <v>51</v>
      </c>
      <c r="R428" s="23">
        <f t="shared" si="62"/>
        <v>0</v>
      </c>
      <c r="S428" s="18">
        <f t="shared" si="63"/>
        <v>0</v>
      </c>
      <c r="W428" s="2"/>
      <c r="X428" s="2"/>
    </row>
    <row r="429" spans="1:24" ht="25.5" x14ac:dyDescent="0.25">
      <c r="A429" s="5" t="s">
        <v>872</v>
      </c>
      <c r="B429" s="5" t="s">
        <v>718</v>
      </c>
      <c r="C429" s="2" t="s">
        <v>873</v>
      </c>
      <c r="D429" s="2" t="s">
        <v>841</v>
      </c>
      <c r="E429" s="255">
        <v>41</v>
      </c>
      <c r="F429" s="72">
        <v>41</v>
      </c>
      <c r="G429" s="72"/>
      <c r="H429" s="2" t="s">
        <v>842</v>
      </c>
      <c r="K429" s="11"/>
      <c r="M429" s="12">
        <v>6</v>
      </c>
      <c r="N429" s="13">
        <v>6</v>
      </c>
      <c r="O429" s="22"/>
      <c r="P429" s="311">
        <f t="shared" si="61"/>
        <v>41</v>
      </c>
      <c r="Q429" s="16">
        <f t="shared" si="57"/>
        <v>41</v>
      </c>
      <c r="R429" s="23">
        <f t="shared" si="62"/>
        <v>0</v>
      </c>
      <c r="S429" s="18">
        <f t="shared" si="63"/>
        <v>0</v>
      </c>
      <c r="W429" s="2"/>
      <c r="X429" s="2"/>
    </row>
    <row r="430" spans="1:24" ht="25.5" x14ac:dyDescent="0.25">
      <c r="A430" s="5" t="s">
        <v>874</v>
      </c>
      <c r="B430" s="5" t="s">
        <v>718</v>
      </c>
      <c r="C430" s="2" t="s">
        <v>875</v>
      </c>
      <c r="D430" s="2" t="s">
        <v>841</v>
      </c>
      <c r="E430" s="255">
        <v>35</v>
      </c>
      <c r="F430" s="72">
        <v>35</v>
      </c>
      <c r="G430" s="72"/>
      <c r="H430" s="2" t="s">
        <v>847</v>
      </c>
      <c r="K430" s="11"/>
      <c r="M430" s="12">
        <v>6</v>
      </c>
      <c r="N430" s="13">
        <v>3</v>
      </c>
      <c r="O430" s="22"/>
      <c r="P430" s="311">
        <f t="shared" si="61"/>
        <v>35</v>
      </c>
      <c r="Q430" s="16">
        <f t="shared" si="57"/>
        <v>35</v>
      </c>
      <c r="R430" s="23">
        <f t="shared" si="62"/>
        <v>0</v>
      </c>
      <c r="S430" s="18">
        <f t="shared" si="63"/>
        <v>0</v>
      </c>
      <c r="W430" s="2"/>
      <c r="X430" s="2"/>
    </row>
    <row r="431" spans="1:24" ht="25.5" x14ac:dyDescent="0.25">
      <c r="A431" s="5" t="s">
        <v>876</v>
      </c>
      <c r="B431" s="5" t="s">
        <v>718</v>
      </c>
      <c r="C431" s="2" t="s">
        <v>877</v>
      </c>
      <c r="D431" s="2" t="s">
        <v>841</v>
      </c>
      <c r="E431" s="255">
        <v>5</v>
      </c>
      <c r="F431" s="72">
        <v>5</v>
      </c>
      <c r="G431" s="72"/>
      <c r="H431" s="2" t="s">
        <v>847</v>
      </c>
      <c r="K431" s="11"/>
      <c r="M431" s="12">
        <v>6</v>
      </c>
      <c r="N431" s="13">
        <v>3</v>
      </c>
      <c r="O431" s="22"/>
      <c r="P431" s="311">
        <f t="shared" si="61"/>
        <v>5</v>
      </c>
      <c r="Q431" s="16">
        <f t="shared" si="57"/>
        <v>5</v>
      </c>
      <c r="R431" s="23">
        <f t="shared" si="62"/>
        <v>0</v>
      </c>
      <c r="S431" s="18">
        <f t="shared" si="63"/>
        <v>0</v>
      </c>
      <c r="W431" s="2"/>
      <c r="X431" s="2"/>
    </row>
    <row r="432" spans="1:24" ht="15.75" x14ac:dyDescent="0.25">
      <c r="A432" s="52" t="s">
        <v>878</v>
      </c>
      <c r="B432" s="5" t="s">
        <v>718</v>
      </c>
      <c r="C432" s="2" t="s">
        <v>879</v>
      </c>
      <c r="D432" s="2" t="s">
        <v>841</v>
      </c>
      <c r="E432" s="255">
        <v>14.5</v>
      </c>
      <c r="F432" s="72">
        <v>14.5</v>
      </c>
      <c r="G432" s="72"/>
      <c r="H432" s="2" t="s">
        <v>880</v>
      </c>
      <c r="K432" s="11"/>
      <c r="M432" s="12">
        <v>6</v>
      </c>
      <c r="N432" s="13">
        <v>6</v>
      </c>
      <c r="O432" s="22"/>
      <c r="P432" s="311">
        <f t="shared" si="61"/>
        <v>14.5</v>
      </c>
      <c r="Q432" s="16">
        <f t="shared" si="57"/>
        <v>14.5</v>
      </c>
      <c r="R432" s="23">
        <f t="shared" si="62"/>
        <v>0</v>
      </c>
      <c r="S432" s="18">
        <f t="shared" si="63"/>
        <v>0</v>
      </c>
      <c r="W432" s="2"/>
      <c r="X432" s="2"/>
    </row>
    <row r="433" spans="1:24" ht="38.25" x14ac:dyDescent="0.25">
      <c r="A433" s="5" t="s">
        <v>881</v>
      </c>
      <c r="B433" s="5" t="s">
        <v>718</v>
      </c>
      <c r="C433" s="2" t="s">
        <v>882</v>
      </c>
      <c r="D433" s="2" t="s">
        <v>841</v>
      </c>
      <c r="E433" s="255">
        <v>12</v>
      </c>
      <c r="F433" s="72">
        <v>12</v>
      </c>
      <c r="G433" s="72"/>
      <c r="H433" s="2" t="s">
        <v>847</v>
      </c>
      <c r="K433" s="11"/>
      <c r="M433" s="12">
        <v>6</v>
      </c>
      <c r="N433" s="13">
        <v>3</v>
      </c>
      <c r="O433" s="22"/>
      <c r="P433" s="311">
        <f t="shared" si="61"/>
        <v>12</v>
      </c>
      <c r="Q433" s="16">
        <f t="shared" si="57"/>
        <v>12</v>
      </c>
      <c r="R433" s="23">
        <f t="shared" si="62"/>
        <v>0</v>
      </c>
      <c r="S433" s="18">
        <f t="shared" si="63"/>
        <v>0</v>
      </c>
      <c r="W433" s="2"/>
      <c r="X433" s="2"/>
    </row>
    <row r="434" spans="1:24" ht="25.5" x14ac:dyDescent="0.25">
      <c r="A434" s="5" t="s">
        <v>883</v>
      </c>
      <c r="B434" s="5" t="s">
        <v>718</v>
      </c>
      <c r="C434" s="2" t="s">
        <v>884</v>
      </c>
      <c r="D434" s="2" t="s">
        <v>841</v>
      </c>
      <c r="E434" s="255">
        <v>26</v>
      </c>
      <c r="F434" s="72">
        <v>26</v>
      </c>
      <c r="G434" s="72"/>
      <c r="H434" s="2" t="s">
        <v>847</v>
      </c>
      <c r="K434" s="11"/>
      <c r="M434" s="12">
        <v>6</v>
      </c>
      <c r="N434" s="13">
        <v>3</v>
      </c>
      <c r="O434" s="22"/>
      <c r="P434" s="311">
        <f t="shared" si="61"/>
        <v>26</v>
      </c>
      <c r="Q434" s="16">
        <f t="shared" si="57"/>
        <v>26</v>
      </c>
      <c r="R434" s="23">
        <f t="shared" si="62"/>
        <v>0</v>
      </c>
      <c r="S434" s="18">
        <f t="shared" si="63"/>
        <v>0</v>
      </c>
      <c r="W434" s="2"/>
      <c r="X434" s="2"/>
    </row>
    <row r="435" spans="1:24" ht="25.5" x14ac:dyDescent="0.25">
      <c r="A435" s="5" t="s">
        <v>885</v>
      </c>
      <c r="B435" s="5" t="s">
        <v>718</v>
      </c>
      <c r="C435" s="2" t="s">
        <v>886</v>
      </c>
      <c r="D435" s="2" t="s">
        <v>841</v>
      </c>
      <c r="E435" s="255">
        <v>16</v>
      </c>
      <c r="F435" s="72">
        <v>16</v>
      </c>
      <c r="G435" s="72"/>
      <c r="H435" s="2" t="s">
        <v>847</v>
      </c>
      <c r="K435" s="11"/>
      <c r="M435" s="12">
        <v>6</v>
      </c>
      <c r="N435" s="13">
        <v>3</v>
      </c>
      <c r="O435" s="22"/>
      <c r="P435" s="311">
        <f t="shared" si="61"/>
        <v>16</v>
      </c>
      <c r="Q435" s="16">
        <f t="shared" si="57"/>
        <v>16</v>
      </c>
      <c r="R435" s="23">
        <f t="shared" si="62"/>
        <v>0</v>
      </c>
      <c r="S435" s="18">
        <f t="shared" si="63"/>
        <v>0</v>
      </c>
      <c r="W435" s="2"/>
      <c r="X435" s="2"/>
    </row>
    <row r="436" spans="1:24" ht="25.5" x14ac:dyDescent="0.25">
      <c r="A436" s="5" t="s">
        <v>887</v>
      </c>
      <c r="B436" s="5" t="s">
        <v>718</v>
      </c>
      <c r="C436" s="2" t="s">
        <v>888</v>
      </c>
      <c r="D436" s="2" t="s">
        <v>841</v>
      </c>
      <c r="E436" s="255">
        <v>87</v>
      </c>
      <c r="F436" s="72">
        <v>87</v>
      </c>
      <c r="G436" s="72"/>
      <c r="H436" s="2" t="s">
        <v>880</v>
      </c>
      <c r="K436" s="11"/>
      <c r="M436" s="12">
        <v>6</v>
      </c>
      <c r="N436" s="13">
        <v>6</v>
      </c>
      <c r="O436" s="22"/>
      <c r="P436" s="311">
        <f t="shared" si="61"/>
        <v>87</v>
      </c>
      <c r="Q436" s="16">
        <f t="shared" si="57"/>
        <v>87</v>
      </c>
      <c r="R436" s="23">
        <f t="shared" si="62"/>
        <v>0</v>
      </c>
      <c r="S436" s="18">
        <f t="shared" si="63"/>
        <v>0</v>
      </c>
      <c r="W436" s="2"/>
      <c r="X436" s="2"/>
    </row>
    <row r="437" spans="1:24" ht="25.5" x14ac:dyDescent="0.25">
      <c r="A437" s="5" t="s">
        <v>889</v>
      </c>
      <c r="B437" s="5" t="s">
        <v>718</v>
      </c>
      <c r="C437" s="2" t="s">
        <v>890</v>
      </c>
      <c r="D437" s="2" t="s">
        <v>841</v>
      </c>
      <c r="E437" s="255">
        <v>17</v>
      </c>
      <c r="F437" s="72">
        <v>17</v>
      </c>
      <c r="G437" s="72"/>
      <c r="H437" s="2" t="s">
        <v>847</v>
      </c>
      <c r="K437" s="11"/>
      <c r="M437" s="12">
        <v>6</v>
      </c>
      <c r="N437" s="13">
        <v>3</v>
      </c>
      <c r="O437" s="22"/>
      <c r="P437" s="311">
        <f t="shared" si="61"/>
        <v>17</v>
      </c>
      <c r="Q437" s="16">
        <f t="shared" si="57"/>
        <v>17</v>
      </c>
      <c r="R437" s="23">
        <f t="shared" si="62"/>
        <v>0</v>
      </c>
      <c r="S437" s="18">
        <f t="shared" si="63"/>
        <v>0</v>
      </c>
      <c r="W437" s="2"/>
      <c r="X437" s="2"/>
    </row>
    <row r="438" spans="1:24" ht="25.5" x14ac:dyDescent="0.25">
      <c r="A438" s="52" t="s">
        <v>891</v>
      </c>
      <c r="B438" s="5" t="s">
        <v>718</v>
      </c>
      <c r="C438" s="2" t="s">
        <v>892</v>
      </c>
      <c r="D438" s="2" t="s">
        <v>841</v>
      </c>
      <c r="E438" s="255">
        <v>22</v>
      </c>
      <c r="F438" s="72">
        <v>22</v>
      </c>
      <c r="G438" s="72"/>
      <c r="H438" s="2" t="s">
        <v>847</v>
      </c>
      <c r="K438" s="11"/>
      <c r="M438" s="12">
        <v>6</v>
      </c>
      <c r="N438" s="13">
        <v>3</v>
      </c>
      <c r="O438" s="22"/>
      <c r="P438" s="311">
        <f t="shared" si="61"/>
        <v>22</v>
      </c>
      <c r="Q438" s="16">
        <f t="shared" si="57"/>
        <v>22</v>
      </c>
      <c r="R438" s="23">
        <f t="shared" si="62"/>
        <v>0</v>
      </c>
      <c r="S438" s="18">
        <f t="shared" si="63"/>
        <v>0</v>
      </c>
      <c r="W438" s="2"/>
      <c r="X438" s="2"/>
    </row>
    <row r="439" spans="1:24" ht="25.5" x14ac:dyDescent="0.25">
      <c r="A439" s="5" t="s">
        <v>893</v>
      </c>
      <c r="B439" s="5" t="s">
        <v>718</v>
      </c>
      <c r="C439" s="2" t="s">
        <v>894</v>
      </c>
      <c r="D439" s="2" t="s">
        <v>841</v>
      </c>
      <c r="E439" s="255">
        <v>50</v>
      </c>
      <c r="F439" s="72">
        <v>50</v>
      </c>
      <c r="G439" s="72"/>
      <c r="H439" s="2" t="s">
        <v>895</v>
      </c>
      <c r="K439" s="11"/>
      <c r="M439" s="12">
        <v>6</v>
      </c>
      <c r="N439" s="13">
        <v>2</v>
      </c>
      <c r="O439" s="22"/>
      <c r="P439" s="311">
        <f t="shared" si="61"/>
        <v>50</v>
      </c>
      <c r="Q439" s="16">
        <f t="shared" si="57"/>
        <v>50</v>
      </c>
      <c r="R439" s="23">
        <f t="shared" si="62"/>
        <v>0</v>
      </c>
      <c r="S439" s="18">
        <f t="shared" si="63"/>
        <v>0</v>
      </c>
      <c r="W439" s="2"/>
      <c r="X439" s="2"/>
    </row>
    <row r="440" spans="1:24" ht="25.5" x14ac:dyDescent="0.25">
      <c r="A440" s="5" t="s">
        <v>896</v>
      </c>
      <c r="B440" s="5" t="s">
        <v>718</v>
      </c>
      <c r="C440" s="2" t="s">
        <v>897</v>
      </c>
      <c r="D440" s="2" t="s">
        <v>841</v>
      </c>
      <c r="E440" s="255">
        <v>52</v>
      </c>
      <c r="F440" s="72">
        <v>52</v>
      </c>
      <c r="G440" s="72"/>
      <c r="H440" s="2" t="s">
        <v>847</v>
      </c>
      <c r="K440" s="11"/>
      <c r="M440" s="12">
        <v>6</v>
      </c>
      <c r="N440" s="13">
        <v>3</v>
      </c>
      <c r="O440" s="22"/>
      <c r="P440" s="311">
        <f t="shared" si="61"/>
        <v>52</v>
      </c>
      <c r="Q440" s="16">
        <f t="shared" si="57"/>
        <v>52</v>
      </c>
      <c r="R440" s="23">
        <f t="shared" si="62"/>
        <v>0</v>
      </c>
      <c r="S440" s="18">
        <f t="shared" si="63"/>
        <v>0</v>
      </c>
      <c r="W440" s="2"/>
      <c r="X440" s="2"/>
    </row>
    <row r="441" spans="1:24" ht="25.5" x14ac:dyDescent="0.25">
      <c r="A441" s="5" t="s">
        <v>898</v>
      </c>
      <c r="B441" s="5" t="s">
        <v>718</v>
      </c>
      <c r="C441" s="2" t="s">
        <v>899</v>
      </c>
      <c r="D441" s="2" t="s">
        <v>841</v>
      </c>
      <c r="E441" s="255">
        <v>8</v>
      </c>
      <c r="F441" s="72">
        <v>8</v>
      </c>
      <c r="G441" s="72"/>
      <c r="H441" s="2" t="s">
        <v>847</v>
      </c>
      <c r="K441" s="11"/>
      <c r="M441" s="12">
        <v>6</v>
      </c>
      <c r="N441" s="13">
        <v>3</v>
      </c>
      <c r="O441" s="22"/>
      <c r="P441" s="311">
        <f t="shared" si="61"/>
        <v>8</v>
      </c>
      <c r="Q441" s="16">
        <f t="shared" ref="Q441:Q504" si="64">IF(N441=1,INT(E441*$T$1*10000)/10000,E441)</f>
        <v>8</v>
      </c>
      <c r="R441" s="23">
        <f t="shared" si="62"/>
        <v>0</v>
      </c>
      <c r="S441" s="18">
        <f t="shared" si="63"/>
        <v>0</v>
      </c>
      <c r="W441" s="2"/>
      <c r="X441" s="2"/>
    </row>
    <row r="442" spans="1:24" ht="25.5" x14ac:dyDescent="0.25">
      <c r="A442" s="5" t="s">
        <v>900</v>
      </c>
      <c r="B442" s="5" t="s">
        <v>718</v>
      </c>
      <c r="C442" s="2" t="s">
        <v>901</v>
      </c>
      <c r="D442" s="2" t="s">
        <v>841</v>
      </c>
      <c r="E442" s="255">
        <v>8</v>
      </c>
      <c r="F442" s="72">
        <v>8</v>
      </c>
      <c r="G442" s="72"/>
      <c r="H442" s="2" t="s">
        <v>847</v>
      </c>
      <c r="K442" s="11"/>
      <c r="M442" s="12">
        <v>6</v>
      </c>
      <c r="N442" s="13">
        <v>3</v>
      </c>
      <c r="O442" s="22"/>
      <c r="P442" s="311">
        <f t="shared" si="61"/>
        <v>8</v>
      </c>
      <c r="Q442" s="16">
        <f t="shared" si="64"/>
        <v>8</v>
      </c>
      <c r="R442" s="23">
        <f t="shared" si="62"/>
        <v>0</v>
      </c>
      <c r="S442" s="18">
        <f t="shared" si="63"/>
        <v>0</v>
      </c>
      <c r="W442" s="2"/>
      <c r="X442" s="2"/>
    </row>
    <row r="443" spans="1:24" ht="25.5" x14ac:dyDescent="0.25">
      <c r="A443" s="5" t="s">
        <v>902</v>
      </c>
      <c r="B443" s="5" t="s">
        <v>718</v>
      </c>
      <c r="C443" s="2" t="s">
        <v>903</v>
      </c>
      <c r="D443" s="2" t="s">
        <v>841</v>
      </c>
      <c r="E443" s="255">
        <v>80</v>
      </c>
      <c r="F443" s="72">
        <v>80</v>
      </c>
      <c r="G443" s="72"/>
      <c r="H443" s="2" t="s">
        <v>847</v>
      </c>
      <c r="K443" s="11"/>
      <c r="M443" s="12">
        <v>6</v>
      </c>
      <c r="N443" s="13">
        <v>3</v>
      </c>
      <c r="O443" s="22"/>
      <c r="P443" s="311">
        <f t="shared" si="61"/>
        <v>80</v>
      </c>
      <c r="Q443" s="16">
        <f t="shared" si="64"/>
        <v>80</v>
      </c>
      <c r="R443" s="23">
        <f t="shared" si="62"/>
        <v>0</v>
      </c>
      <c r="S443" s="18">
        <f t="shared" si="63"/>
        <v>0</v>
      </c>
      <c r="W443" s="2"/>
      <c r="X443" s="2"/>
    </row>
    <row r="444" spans="1:24" ht="25.5" x14ac:dyDescent="0.25">
      <c r="A444" s="2" t="s">
        <v>904</v>
      </c>
      <c r="B444" s="5" t="s">
        <v>718</v>
      </c>
      <c r="C444" s="2" t="s">
        <v>905</v>
      </c>
      <c r="D444" s="2" t="s">
        <v>841</v>
      </c>
      <c r="E444" s="255">
        <v>35</v>
      </c>
      <c r="F444" s="72">
        <v>35</v>
      </c>
      <c r="G444" s="72"/>
      <c r="H444" s="2" t="s">
        <v>847</v>
      </c>
      <c r="K444" s="11"/>
      <c r="M444" s="12">
        <v>6</v>
      </c>
      <c r="N444" s="13">
        <v>3</v>
      </c>
      <c r="O444" s="22"/>
      <c r="P444" s="311">
        <f t="shared" si="61"/>
        <v>35</v>
      </c>
      <c r="Q444" s="16">
        <f t="shared" si="64"/>
        <v>35</v>
      </c>
      <c r="R444" s="23">
        <f t="shared" si="62"/>
        <v>0</v>
      </c>
      <c r="S444" s="18">
        <f t="shared" si="63"/>
        <v>0</v>
      </c>
      <c r="V444" s="3"/>
      <c r="W444" s="3"/>
      <c r="X444" s="3"/>
    </row>
    <row r="445" spans="1:24" ht="25.5" x14ac:dyDescent="0.25">
      <c r="A445" s="5" t="s">
        <v>906</v>
      </c>
      <c r="B445" s="5" t="s">
        <v>718</v>
      </c>
      <c r="C445" s="2" t="s">
        <v>907</v>
      </c>
      <c r="D445" s="2" t="s">
        <v>841</v>
      </c>
      <c r="E445" s="256">
        <v>22</v>
      </c>
      <c r="F445" s="72">
        <v>22</v>
      </c>
      <c r="G445" s="72"/>
      <c r="H445" s="2" t="s">
        <v>847</v>
      </c>
      <c r="K445" s="11"/>
      <c r="M445" s="12">
        <v>6</v>
      </c>
      <c r="N445" s="13">
        <v>3</v>
      </c>
      <c r="O445" s="22"/>
      <c r="P445" s="311">
        <f t="shared" si="61"/>
        <v>22</v>
      </c>
      <c r="Q445" s="16">
        <f t="shared" si="64"/>
        <v>22</v>
      </c>
      <c r="R445" s="23">
        <f t="shared" si="62"/>
        <v>0</v>
      </c>
      <c r="S445" s="18">
        <f t="shared" si="63"/>
        <v>0</v>
      </c>
      <c r="V445" s="3"/>
      <c r="W445" s="3"/>
      <c r="X445" s="3"/>
    </row>
    <row r="446" spans="1:24" ht="25.5" x14ac:dyDescent="0.25">
      <c r="A446" s="5" t="s">
        <v>908</v>
      </c>
      <c r="B446" s="5" t="s">
        <v>718</v>
      </c>
      <c r="C446" s="2" t="s">
        <v>909</v>
      </c>
      <c r="D446" s="2" t="s">
        <v>841</v>
      </c>
      <c r="E446" s="256">
        <v>42</v>
      </c>
      <c r="F446" s="72">
        <v>42</v>
      </c>
      <c r="G446" s="72"/>
      <c r="H446" s="2" t="s">
        <v>847</v>
      </c>
      <c r="K446" s="11"/>
      <c r="M446" s="12">
        <v>6</v>
      </c>
      <c r="N446" s="13">
        <v>3</v>
      </c>
      <c r="O446" s="22"/>
      <c r="P446" s="311">
        <f t="shared" si="61"/>
        <v>42</v>
      </c>
      <c r="Q446" s="16">
        <f t="shared" si="64"/>
        <v>42</v>
      </c>
      <c r="R446" s="23">
        <f t="shared" si="62"/>
        <v>0</v>
      </c>
      <c r="S446" s="18">
        <f t="shared" si="63"/>
        <v>0</v>
      </c>
      <c r="V446" s="3"/>
      <c r="W446" s="3"/>
      <c r="X446" s="3"/>
    </row>
    <row r="447" spans="1:24" ht="25.5" x14ac:dyDescent="0.25">
      <c r="A447" s="5" t="s">
        <v>910</v>
      </c>
      <c r="B447" s="5" t="s">
        <v>718</v>
      </c>
      <c r="C447" s="2" t="s">
        <v>911</v>
      </c>
      <c r="D447" s="2" t="s">
        <v>841</v>
      </c>
      <c r="E447" s="256">
        <v>5</v>
      </c>
      <c r="F447" s="72">
        <v>5</v>
      </c>
      <c r="G447" s="72"/>
      <c r="H447" s="2" t="s">
        <v>842</v>
      </c>
      <c r="K447" s="11"/>
      <c r="M447" s="12">
        <v>6</v>
      </c>
      <c r="N447" s="13">
        <v>6</v>
      </c>
      <c r="O447" s="22"/>
      <c r="P447" s="311">
        <f t="shared" si="61"/>
        <v>5</v>
      </c>
      <c r="Q447" s="16">
        <f t="shared" si="64"/>
        <v>5</v>
      </c>
      <c r="R447" s="23">
        <f t="shared" si="62"/>
        <v>0</v>
      </c>
      <c r="S447" s="18">
        <f t="shared" si="63"/>
        <v>0</v>
      </c>
      <c r="V447" s="3"/>
      <c r="W447" s="3"/>
      <c r="X447" s="3"/>
    </row>
    <row r="448" spans="1:24" ht="25.5" x14ac:dyDescent="0.25">
      <c r="A448" s="5" t="s">
        <v>912</v>
      </c>
      <c r="B448" s="5" t="s">
        <v>718</v>
      </c>
      <c r="C448" s="2" t="s">
        <v>913</v>
      </c>
      <c r="D448" s="2" t="s">
        <v>841</v>
      </c>
      <c r="E448" s="256">
        <v>135</v>
      </c>
      <c r="F448" s="72">
        <v>135</v>
      </c>
      <c r="G448" s="72"/>
      <c r="H448" s="2" t="s">
        <v>847</v>
      </c>
      <c r="K448" s="11"/>
      <c r="M448" s="12">
        <v>6</v>
      </c>
      <c r="N448" s="13">
        <v>3</v>
      </c>
      <c r="O448" s="22"/>
      <c r="P448" s="311">
        <f t="shared" si="61"/>
        <v>135</v>
      </c>
      <c r="Q448" s="16">
        <f t="shared" si="64"/>
        <v>135</v>
      </c>
      <c r="R448" s="23">
        <f t="shared" si="62"/>
        <v>0</v>
      </c>
      <c r="S448" s="18">
        <f t="shared" si="63"/>
        <v>0</v>
      </c>
      <c r="V448" s="3"/>
      <c r="W448" s="3"/>
      <c r="X448" s="3"/>
    </row>
    <row r="449" spans="1:24" ht="25.5" x14ac:dyDescent="0.25">
      <c r="A449" s="2" t="s">
        <v>914</v>
      </c>
      <c r="B449" s="2" t="s">
        <v>718</v>
      </c>
      <c r="C449" s="2" t="s">
        <v>915</v>
      </c>
      <c r="D449" s="2" t="s">
        <v>841</v>
      </c>
      <c r="E449" s="256">
        <v>167</v>
      </c>
      <c r="F449" s="72">
        <v>167</v>
      </c>
      <c r="G449" s="72"/>
      <c r="H449" s="2" t="s">
        <v>842</v>
      </c>
      <c r="K449" s="11"/>
      <c r="M449" s="12">
        <v>6</v>
      </c>
      <c r="N449" s="13">
        <v>6</v>
      </c>
      <c r="O449" s="22"/>
      <c r="P449" s="311">
        <f t="shared" si="61"/>
        <v>167</v>
      </c>
      <c r="Q449" s="16">
        <f t="shared" si="64"/>
        <v>167</v>
      </c>
      <c r="R449" s="23">
        <f t="shared" si="62"/>
        <v>0</v>
      </c>
      <c r="S449" s="18">
        <f t="shared" si="63"/>
        <v>0</v>
      </c>
      <c r="V449" s="3"/>
      <c r="W449" s="3"/>
      <c r="X449" s="3"/>
    </row>
    <row r="450" spans="1:24" ht="25.5" x14ac:dyDescent="0.25">
      <c r="A450" s="2" t="s">
        <v>916</v>
      </c>
      <c r="B450" s="2" t="s">
        <v>718</v>
      </c>
      <c r="C450" s="2" t="s">
        <v>917</v>
      </c>
      <c r="D450" s="2" t="s">
        <v>841</v>
      </c>
      <c r="E450" s="256">
        <v>169</v>
      </c>
      <c r="F450" s="72">
        <v>169</v>
      </c>
      <c r="G450" s="72"/>
      <c r="H450" s="2" t="s">
        <v>842</v>
      </c>
      <c r="K450" s="11"/>
      <c r="M450" s="12">
        <v>6</v>
      </c>
      <c r="N450" s="13">
        <v>6</v>
      </c>
      <c r="O450" s="22"/>
      <c r="P450" s="311">
        <f t="shared" si="61"/>
        <v>169</v>
      </c>
      <c r="Q450" s="16">
        <f t="shared" si="64"/>
        <v>169</v>
      </c>
      <c r="R450" s="23">
        <f t="shared" si="62"/>
        <v>0</v>
      </c>
      <c r="S450" s="18">
        <f t="shared" si="63"/>
        <v>0</v>
      </c>
      <c r="V450" s="3"/>
      <c r="W450" s="3"/>
      <c r="X450" s="3"/>
    </row>
    <row r="451" spans="1:24" ht="25.5" x14ac:dyDescent="0.25">
      <c r="A451" s="2" t="s">
        <v>918</v>
      </c>
      <c r="B451" s="2" t="s">
        <v>718</v>
      </c>
      <c r="C451" s="2" t="s">
        <v>919</v>
      </c>
      <c r="D451" s="2" t="s">
        <v>841</v>
      </c>
      <c r="E451" s="256">
        <v>152</v>
      </c>
      <c r="F451" s="72">
        <v>152</v>
      </c>
      <c r="G451" s="72"/>
      <c r="H451" s="2" t="s">
        <v>842</v>
      </c>
      <c r="K451" s="11"/>
      <c r="M451" s="12">
        <v>6</v>
      </c>
      <c r="N451" s="13">
        <v>6</v>
      </c>
      <c r="O451" s="22"/>
      <c r="P451" s="311">
        <f t="shared" si="61"/>
        <v>152</v>
      </c>
      <c r="Q451" s="16">
        <f t="shared" si="64"/>
        <v>152</v>
      </c>
      <c r="R451" s="23">
        <f t="shared" si="62"/>
        <v>0</v>
      </c>
      <c r="S451" s="18">
        <f t="shared" si="63"/>
        <v>0</v>
      </c>
      <c r="V451" s="3"/>
      <c r="W451" s="3"/>
      <c r="X451" s="3"/>
    </row>
    <row r="452" spans="1:24" ht="25.5" x14ac:dyDescent="0.25">
      <c r="A452" s="2" t="s">
        <v>920</v>
      </c>
      <c r="B452" s="2" t="s">
        <v>718</v>
      </c>
      <c r="C452" s="2" t="s">
        <v>921</v>
      </c>
      <c r="D452" s="2" t="s">
        <v>841</v>
      </c>
      <c r="E452" s="256">
        <v>34</v>
      </c>
      <c r="F452" s="72">
        <v>34</v>
      </c>
      <c r="G452" s="72"/>
      <c r="H452" s="2" t="s">
        <v>842</v>
      </c>
      <c r="K452" s="11"/>
      <c r="M452" s="12">
        <v>6</v>
      </c>
      <c r="N452" s="13">
        <v>6</v>
      </c>
      <c r="O452" s="22"/>
      <c r="P452" s="311">
        <f t="shared" si="61"/>
        <v>34</v>
      </c>
      <c r="Q452" s="16">
        <f t="shared" si="64"/>
        <v>34</v>
      </c>
      <c r="R452" s="23">
        <f t="shared" si="62"/>
        <v>0</v>
      </c>
      <c r="S452" s="18">
        <f t="shared" si="63"/>
        <v>0</v>
      </c>
      <c r="V452" s="3"/>
      <c r="W452" s="3"/>
      <c r="X452" s="3"/>
    </row>
    <row r="453" spans="1:24" ht="25.5" x14ac:dyDescent="0.25">
      <c r="A453" s="2" t="s">
        <v>922</v>
      </c>
      <c r="B453" s="2" t="s">
        <v>718</v>
      </c>
      <c r="C453" s="2" t="s">
        <v>923</v>
      </c>
      <c r="D453" s="2" t="s">
        <v>841</v>
      </c>
      <c r="E453" s="256">
        <v>34</v>
      </c>
      <c r="F453" s="72">
        <v>34</v>
      </c>
      <c r="G453" s="72"/>
      <c r="H453" s="2" t="s">
        <v>842</v>
      </c>
      <c r="K453" s="11"/>
      <c r="M453" s="12">
        <v>6</v>
      </c>
      <c r="N453" s="13">
        <v>6</v>
      </c>
      <c r="O453" s="22"/>
      <c r="P453" s="311">
        <f t="shared" si="61"/>
        <v>34</v>
      </c>
      <c r="Q453" s="16">
        <f t="shared" si="64"/>
        <v>34</v>
      </c>
      <c r="R453" s="23">
        <f t="shared" si="62"/>
        <v>0</v>
      </c>
      <c r="S453" s="18">
        <f t="shared" si="63"/>
        <v>0</v>
      </c>
      <c r="V453" s="3"/>
      <c r="W453" s="3"/>
      <c r="X453" s="3"/>
    </row>
    <row r="454" spans="1:24" ht="25.5" x14ac:dyDescent="0.25">
      <c r="A454" s="2" t="s">
        <v>924</v>
      </c>
      <c r="B454" s="2" t="s">
        <v>718</v>
      </c>
      <c r="C454" s="2" t="s">
        <v>925</v>
      </c>
      <c r="D454" s="2" t="s">
        <v>841</v>
      </c>
      <c r="E454" s="256">
        <v>34</v>
      </c>
      <c r="F454" s="72">
        <v>34</v>
      </c>
      <c r="G454" s="72"/>
      <c r="H454" s="2" t="s">
        <v>842</v>
      </c>
      <c r="K454" s="11"/>
      <c r="M454" s="12">
        <v>6</v>
      </c>
      <c r="N454" s="13">
        <v>6</v>
      </c>
      <c r="O454" s="22"/>
      <c r="P454" s="311">
        <f t="shared" si="61"/>
        <v>34</v>
      </c>
      <c r="Q454" s="16">
        <f t="shared" si="64"/>
        <v>34</v>
      </c>
      <c r="R454" s="23">
        <f t="shared" si="62"/>
        <v>0</v>
      </c>
      <c r="S454" s="18">
        <f t="shared" si="63"/>
        <v>0</v>
      </c>
      <c r="V454" s="3"/>
      <c r="W454" s="3"/>
      <c r="X454" s="3"/>
    </row>
    <row r="455" spans="1:24" ht="25.5" x14ac:dyDescent="0.25">
      <c r="A455" s="2" t="s">
        <v>926</v>
      </c>
      <c r="B455" s="2" t="s">
        <v>718</v>
      </c>
      <c r="C455" s="2" t="s">
        <v>927</v>
      </c>
      <c r="D455" s="2" t="s">
        <v>841</v>
      </c>
      <c r="E455" s="256">
        <v>34</v>
      </c>
      <c r="F455" s="72">
        <v>34</v>
      </c>
      <c r="G455" s="72"/>
      <c r="H455" s="2" t="s">
        <v>842</v>
      </c>
      <c r="K455" s="11"/>
      <c r="M455" s="12">
        <v>6</v>
      </c>
      <c r="N455" s="13">
        <v>6</v>
      </c>
      <c r="O455" s="22"/>
      <c r="P455" s="311">
        <f t="shared" si="61"/>
        <v>34</v>
      </c>
      <c r="Q455" s="16">
        <f t="shared" si="64"/>
        <v>34</v>
      </c>
      <c r="R455" s="23">
        <f t="shared" si="62"/>
        <v>0</v>
      </c>
      <c r="S455" s="18">
        <f t="shared" si="63"/>
        <v>0</v>
      </c>
      <c r="V455" s="3"/>
      <c r="W455" s="3"/>
      <c r="X455" s="3"/>
    </row>
    <row r="456" spans="1:24" ht="38.25" x14ac:dyDescent="0.25">
      <c r="A456" s="5" t="s">
        <v>928</v>
      </c>
      <c r="B456" s="2" t="s">
        <v>718</v>
      </c>
      <c r="C456" s="2" t="s">
        <v>929</v>
      </c>
      <c r="D456" s="2" t="s">
        <v>841</v>
      </c>
      <c r="E456" s="256">
        <v>180</v>
      </c>
      <c r="F456" s="72">
        <v>180</v>
      </c>
      <c r="G456" s="72"/>
      <c r="H456" s="2" t="s">
        <v>842</v>
      </c>
      <c r="K456" s="11"/>
      <c r="M456" s="12">
        <v>6</v>
      </c>
      <c r="N456" s="13">
        <v>6</v>
      </c>
      <c r="O456" s="22"/>
      <c r="P456" s="311">
        <f t="shared" si="61"/>
        <v>180</v>
      </c>
      <c r="Q456" s="16">
        <f t="shared" si="64"/>
        <v>180</v>
      </c>
      <c r="R456" s="23">
        <f t="shared" si="62"/>
        <v>0</v>
      </c>
      <c r="S456" s="18">
        <f t="shared" si="63"/>
        <v>0</v>
      </c>
      <c r="V456" s="3"/>
      <c r="W456" s="3"/>
      <c r="X456" s="3"/>
    </row>
    <row r="457" spans="1:24" ht="38.25" x14ac:dyDescent="0.25">
      <c r="A457" s="5" t="s">
        <v>930</v>
      </c>
      <c r="B457" s="2" t="s">
        <v>718</v>
      </c>
      <c r="C457" s="2" t="s">
        <v>931</v>
      </c>
      <c r="D457" s="2" t="s">
        <v>841</v>
      </c>
      <c r="E457" s="256">
        <v>812</v>
      </c>
      <c r="F457" s="72">
        <v>812</v>
      </c>
      <c r="G457" s="72"/>
      <c r="H457" s="2" t="s">
        <v>842</v>
      </c>
      <c r="K457" s="11"/>
      <c r="M457" s="12">
        <v>6</v>
      </c>
      <c r="N457" s="13">
        <v>6</v>
      </c>
      <c r="O457" s="22"/>
      <c r="P457" s="311">
        <f t="shared" si="61"/>
        <v>812</v>
      </c>
      <c r="Q457" s="16">
        <f t="shared" si="64"/>
        <v>812</v>
      </c>
      <c r="R457" s="23">
        <f t="shared" si="62"/>
        <v>0</v>
      </c>
      <c r="S457" s="18">
        <f t="shared" si="63"/>
        <v>0</v>
      </c>
      <c r="V457" s="3"/>
      <c r="W457" s="3"/>
      <c r="X457" s="3"/>
    </row>
    <row r="458" spans="1:24" ht="25.5" x14ac:dyDescent="0.25">
      <c r="A458" s="2" t="s">
        <v>932</v>
      </c>
      <c r="B458" s="2" t="s">
        <v>718</v>
      </c>
      <c r="C458" s="2" t="s">
        <v>933</v>
      </c>
      <c r="D458" s="2" t="s">
        <v>841</v>
      </c>
      <c r="E458" s="256">
        <v>152</v>
      </c>
      <c r="F458" s="72">
        <v>152</v>
      </c>
      <c r="G458" s="72"/>
      <c r="H458" s="2" t="s">
        <v>842</v>
      </c>
      <c r="K458" s="11"/>
      <c r="M458" s="12">
        <v>6</v>
      </c>
      <c r="N458" s="13">
        <v>6</v>
      </c>
      <c r="O458" s="22"/>
      <c r="P458" s="311">
        <f t="shared" si="61"/>
        <v>152</v>
      </c>
      <c r="Q458" s="16">
        <f t="shared" si="64"/>
        <v>152</v>
      </c>
      <c r="R458" s="23">
        <f t="shared" si="62"/>
        <v>0</v>
      </c>
      <c r="S458" s="18">
        <f t="shared" si="63"/>
        <v>0</v>
      </c>
      <c r="V458" s="3"/>
      <c r="W458" s="3"/>
      <c r="X458" s="3"/>
    </row>
    <row r="459" spans="1:24" ht="25.5" x14ac:dyDescent="0.25">
      <c r="A459" s="2" t="s">
        <v>934</v>
      </c>
      <c r="B459" s="2" t="s">
        <v>718</v>
      </c>
      <c r="C459" s="2" t="s">
        <v>935</v>
      </c>
      <c r="D459" s="2" t="s">
        <v>841</v>
      </c>
      <c r="E459" s="256">
        <v>119</v>
      </c>
      <c r="F459" s="72">
        <v>119</v>
      </c>
      <c r="G459" s="72"/>
      <c r="H459" s="2" t="s">
        <v>842</v>
      </c>
      <c r="K459" s="11"/>
      <c r="M459" s="12">
        <v>6</v>
      </c>
      <c r="N459" s="13">
        <v>6</v>
      </c>
      <c r="O459" s="22"/>
      <c r="P459" s="311">
        <f t="shared" si="61"/>
        <v>119</v>
      </c>
      <c r="Q459" s="16">
        <f t="shared" si="64"/>
        <v>119</v>
      </c>
      <c r="R459" s="23">
        <f t="shared" si="62"/>
        <v>0</v>
      </c>
      <c r="S459" s="18">
        <f t="shared" si="63"/>
        <v>0</v>
      </c>
      <c r="V459" s="3"/>
      <c r="W459" s="3"/>
      <c r="X459" s="3"/>
    </row>
    <row r="460" spans="1:24" ht="25.5" x14ac:dyDescent="0.25">
      <c r="A460" s="5" t="s">
        <v>936</v>
      </c>
      <c r="B460" s="2" t="s">
        <v>718</v>
      </c>
      <c r="C460" s="2" t="s">
        <v>937</v>
      </c>
      <c r="D460" s="2" t="s">
        <v>841</v>
      </c>
      <c r="E460" s="256">
        <v>56</v>
      </c>
      <c r="F460" s="72">
        <v>56</v>
      </c>
      <c r="G460" s="72"/>
      <c r="H460" s="2" t="s">
        <v>847</v>
      </c>
      <c r="K460" s="11"/>
      <c r="M460" s="12">
        <v>6</v>
      </c>
      <c r="N460" s="13">
        <v>3</v>
      </c>
      <c r="O460" s="22"/>
      <c r="P460" s="311">
        <f t="shared" si="61"/>
        <v>56</v>
      </c>
      <c r="Q460" s="16">
        <f t="shared" si="64"/>
        <v>56</v>
      </c>
      <c r="R460" s="23">
        <f t="shared" si="62"/>
        <v>0</v>
      </c>
      <c r="S460" s="18">
        <f t="shared" si="63"/>
        <v>0</v>
      </c>
      <c r="V460" s="3"/>
      <c r="W460" s="3"/>
      <c r="X460" s="3"/>
    </row>
    <row r="461" spans="1:24" ht="38.25" x14ac:dyDescent="0.25">
      <c r="A461" s="2" t="s">
        <v>938</v>
      </c>
      <c r="B461" s="2" t="s">
        <v>718</v>
      </c>
      <c r="C461" s="2" t="s">
        <v>939</v>
      </c>
      <c r="D461" s="2" t="s">
        <v>841</v>
      </c>
      <c r="E461" s="256">
        <v>116</v>
      </c>
      <c r="F461" s="72">
        <v>116</v>
      </c>
      <c r="G461" s="72"/>
      <c r="H461" s="2" t="s">
        <v>842</v>
      </c>
      <c r="K461" s="11"/>
      <c r="M461" s="12">
        <v>6</v>
      </c>
      <c r="N461" s="13">
        <v>6</v>
      </c>
      <c r="O461" s="22"/>
      <c r="P461" s="311">
        <f t="shared" si="61"/>
        <v>116</v>
      </c>
      <c r="Q461" s="16">
        <f t="shared" si="64"/>
        <v>116</v>
      </c>
      <c r="R461" s="23">
        <f t="shared" si="62"/>
        <v>0</v>
      </c>
      <c r="S461" s="18">
        <f t="shared" si="63"/>
        <v>0</v>
      </c>
      <c r="V461" s="3"/>
      <c r="W461" s="3"/>
      <c r="X461" s="3"/>
    </row>
    <row r="462" spans="1:24" ht="25.5" x14ac:dyDescent="0.25">
      <c r="A462" s="5" t="s">
        <v>940</v>
      </c>
      <c r="B462" s="2" t="s">
        <v>718</v>
      </c>
      <c r="C462" s="2" t="s">
        <v>941</v>
      </c>
      <c r="D462" s="2" t="s">
        <v>841</v>
      </c>
      <c r="E462" s="256">
        <v>33</v>
      </c>
      <c r="F462" s="72">
        <v>33</v>
      </c>
      <c r="G462" s="72"/>
      <c r="H462" s="2" t="s">
        <v>842</v>
      </c>
      <c r="K462" s="11"/>
      <c r="M462" s="12">
        <v>6</v>
      </c>
      <c r="N462" s="13">
        <v>6</v>
      </c>
      <c r="O462" s="22"/>
      <c r="P462" s="311">
        <f t="shared" si="61"/>
        <v>33</v>
      </c>
      <c r="Q462" s="16">
        <f t="shared" si="64"/>
        <v>33</v>
      </c>
      <c r="R462" s="23">
        <f t="shared" si="62"/>
        <v>0</v>
      </c>
      <c r="S462" s="18">
        <f t="shared" si="63"/>
        <v>0</v>
      </c>
      <c r="V462" s="3"/>
      <c r="W462" s="3"/>
      <c r="X462" s="3"/>
    </row>
    <row r="463" spans="1:24" ht="25.5" x14ac:dyDescent="0.25">
      <c r="A463" s="2" t="s">
        <v>942</v>
      </c>
      <c r="B463" s="2" t="s">
        <v>718</v>
      </c>
      <c r="C463" s="2" t="s">
        <v>943</v>
      </c>
      <c r="D463" s="2" t="s">
        <v>841</v>
      </c>
      <c r="E463" s="256">
        <v>33</v>
      </c>
      <c r="F463" s="72">
        <v>33</v>
      </c>
      <c r="G463" s="72"/>
      <c r="H463" s="2" t="s">
        <v>842</v>
      </c>
      <c r="K463" s="11"/>
      <c r="M463" s="12">
        <v>6</v>
      </c>
      <c r="N463" s="13">
        <v>6</v>
      </c>
      <c r="O463" s="22"/>
      <c r="P463" s="311">
        <f t="shared" si="61"/>
        <v>33</v>
      </c>
      <c r="Q463" s="16">
        <f t="shared" si="64"/>
        <v>33</v>
      </c>
      <c r="R463" s="23">
        <f t="shared" si="62"/>
        <v>0</v>
      </c>
      <c r="S463" s="18">
        <f t="shared" si="63"/>
        <v>0</v>
      </c>
      <c r="V463" s="3"/>
      <c r="W463" s="3"/>
      <c r="X463" s="3"/>
    </row>
    <row r="464" spans="1:24" ht="25.5" x14ac:dyDescent="0.25">
      <c r="A464" s="2" t="s">
        <v>944</v>
      </c>
      <c r="B464" s="2" t="s">
        <v>718</v>
      </c>
      <c r="C464" s="2" t="s">
        <v>945</v>
      </c>
      <c r="D464" s="2" t="s">
        <v>841</v>
      </c>
      <c r="E464" s="256">
        <v>33</v>
      </c>
      <c r="F464" s="72">
        <v>33</v>
      </c>
      <c r="G464" s="72"/>
      <c r="H464" s="2" t="s">
        <v>842</v>
      </c>
      <c r="K464" s="11"/>
      <c r="M464" s="12">
        <v>6</v>
      </c>
      <c r="N464" s="13">
        <v>6</v>
      </c>
      <c r="O464" s="22"/>
      <c r="P464" s="311">
        <f t="shared" si="61"/>
        <v>33</v>
      </c>
      <c r="Q464" s="16">
        <f t="shared" si="64"/>
        <v>33</v>
      </c>
      <c r="R464" s="23">
        <f t="shared" si="62"/>
        <v>0</v>
      </c>
      <c r="S464" s="18">
        <f t="shared" si="63"/>
        <v>0</v>
      </c>
      <c r="V464" s="3"/>
      <c r="W464" s="3"/>
      <c r="X464" s="3"/>
    </row>
    <row r="465" spans="1:24" ht="38.25" x14ac:dyDescent="0.25">
      <c r="A465" s="2" t="s">
        <v>946</v>
      </c>
      <c r="B465" s="2" t="s">
        <v>718</v>
      </c>
      <c r="C465" s="2" t="s">
        <v>947</v>
      </c>
      <c r="D465" s="2" t="s">
        <v>841</v>
      </c>
      <c r="E465" s="256">
        <v>26</v>
      </c>
      <c r="F465" s="72">
        <v>26</v>
      </c>
      <c r="G465" s="72"/>
      <c r="H465" s="2" t="s">
        <v>842</v>
      </c>
      <c r="K465" s="11"/>
      <c r="M465" s="12">
        <v>6</v>
      </c>
      <c r="N465" s="13">
        <v>6</v>
      </c>
      <c r="O465" s="22"/>
      <c r="P465" s="311">
        <f t="shared" si="61"/>
        <v>26</v>
      </c>
      <c r="Q465" s="16">
        <f t="shared" si="64"/>
        <v>26</v>
      </c>
      <c r="R465" s="23">
        <f t="shared" si="62"/>
        <v>0</v>
      </c>
      <c r="S465" s="18">
        <f t="shared" si="63"/>
        <v>0</v>
      </c>
      <c r="V465" s="3"/>
      <c r="W465" s="3"/>
      <c r="X465" s="3"/>
    </row>
    <row r="466" spans="1:24" ht="25.5" x14ac:dyDescent="0.25">
      <c r="A466" s="5" t="s">
        <v>948</v>
      </c>
      <c r="B466" s="2" t="s">
        <v>718</v>
      </c>
      <c r="C466" s="2" t="s">
        <v>949</v>
      </c>
      <c r="D466" s="2" t="s">
        <v>841</v>
      </c>
      <c r="E466" s="256">
        <v>56</v>
      </c>
      <c r="F466" s="72">
        <v>56</v>
      </c>
      <c r="G466" s="72"/>
      <c r="H466" s="2" t="s">
        <v>847</v>
      </c>
      <c r="K466" s="11"/>
      <c r="M466" s="12">
        <v>6</v>
      </c>
      <c r="N466" s="13">
        <v>3</v>
      </c>
      <c r="O466" s="22"/>
      <c r="P466" s="311">
        <f t="shared" si="61"/>
        <v>56</v>
      </c>
      <c r="Q466" s="16">
        <f t="shared" si="64"/>
        <v>56</v>
      </c>
      <c r="R466" s="23">
        <f t="shared" si="62"/>
        <v>0</v>
      </c>
      <c r="S466" s="18">
        <f t="shared" si="63"/>
        <v>0</v>
      </c>
      <c r="V466" s="3"/>
      <c r="W466" s="3"/>
      <c r="X466" s="3"/>
    </row>
    <row r="467" spans="1:24" ht="25.5" x14ac:dyDescent="0.25">
      <c r="A467" s="5" t="s">
        <v>950</v>
      </c>
      <c r="B467" s="2" t="s">
        <v>718</v>
      </c>
      <c r="C467" s="2" t="s">
        <v>951</v>
      </c>
      <c r="D467" s="2" t="s">
        <v>841</v>
      </c>
      <c r="E467" s="256">
        <v>56</v>
      </c>
      <c r="F467" s="72">
        <v>56</v>
      </c>
      <c r="G467" s="72"/>
      <c r="H467" s="2" t="s">
        <v>847</v>
      </c>
      <c r="K467" s="11"/>
      <c r="M467" s="12">
        <v>6</v>
      </c>
      <c r="N467" s="13">
        <v>3</v>
      </c>
      <c r="O467" s="22"/>
      <c r="P467" s="311">
        <f t="shared" si="61"/>
        <v>56</v>
      </c>
      <c r="Q467" s="16">
        <f t="shared" si="64"/>
        <v>56</v>
      </c>
      <c r="R467" s="23">
        <f t="shared" si="62"/>
        <v>0</v>
      </c>
      <c r="S467" s="18">
        <f t="shared" si="63"/>
        <v>0</v>
      </c>
      <c r="V467" s="3"/>
      <c r="W467" s="3"/>
      <c r="X467" s="3"/>
    </row>
    <row r="468" spans="1:24" ht="25.5" x14ac:dyDescent="0.25">
      <c r="A468" s="5" t="s">
        <v>952</v>
      </c>
      <c r="B468" s="2" t="s">
        <v>718</v>
      </c>
      <c r="C468" s="2" t="s">
        <v>953</v>
      </c>
      <c r="D468" s="2" t="s">
        <v>841</v>
      </c>
      <c r="E468" s="256">
        <v>56</v>
      </c>
      <c r="F468" s="72">
        <v>56</v>
      </c>
      <c r="G468" s="72"/>
      <c r="H468" s="2" t="s">
        <v>847</v>
      </c>
      <c r="K468" s="11"/>
      <c r="M468" s="12">
        <v>6</v>
      </c>
      <c r="N468" s="13">
        <v>3</v>
      </c>
      <c r="O468" s="22"/>
      <c r="P468" s="311">
        <f t="shared" si="61"/>
        <v>56</v>
      </c>
      <c r="Q468" s="16">
        <f t="shared" si="64"/>
        <v>56</v>
      </c>
      <c r="R468" s="23">
        <f t="shared" si="62"/>
        <v>0</v>
      </c>
      <c r="S468" s="18">
        <f t="shared" si="63"/>
        <v>0</v>
      </c>
      <c r="V468" s="3"/>
      <c r="W468" s="3"/>
      <c r="X468" s="3"/>
    </row>
    <row r="469" spans="1:24" ht="25.5" x14ac:dyDescent="0.25">
      <c r="A469" s="5" t="s">
        <v>954</v>
      </c>
      <c r="B469" s="5" t="s">
        <v>718</v>
      </c>
      <c r="C469" s="2" t="s">
        <v>955</v>
      </c>
      <c r="D469" s="2" t="s">
        <v>841</v>
      </c>
      <c r="E469" s="256">
        <v>135</v>
      </c>
      <c r="F469" s="72">
        <v>135</v>
      </c>
      <c r="G469" s="72"/>
      <c r="H469" s="2" t="s">
        <v>842</v>
      </c>
      <c r="K469" s="11"/>
      <c r="M469" s="12">
        <v>6</v>
      </c>
      <c r="N469" s="13">
        <v>6</v>
      </c>
      <c r="O469" s="22"/>
      <c r="P469" s="311">
        <f t="shared" si="61"/>
        <v>135</v>
      </c>
      <c r="Q469" s="16">
        <f t="shared" si="64"/>
        <v>135</v>
      </c>
      <c r="R469" s="23">
        <f t="shared" si="62"/>
        <v>0</v>
      </c>
      <c r="S469" s="18">
        <f t="shared" si="63"/>
        <v>0</v>
      </c>
      <c r="V469" s="3"/>
      <c r="W469" s="3"/>
      <c r="X469" s="3"/>
    </row>
    <row r="470" spans="1:24" ht="25.5" x14ac:dyDescent="0.25">
      <c r="A470" s="5" t="s">
        <v>956</v>
      </c>
      <c r="B470" s="5" t="s">
        <v>718</v>
      </c>
      <c r="C470" s="2" t="s">
        <v>957</v>
      </c>
      <c r="D470" s="2" t="s">
        <v>841</v>
      </c>
      <c r="E470" s="256">
        <v>35</v>
      </c>
      <c r="F470" s="72">
        <v>35</v>
      </c>
      <c r="G470" s="72"/>
      <c r="H470" s="2" t="s">
        <v>847</v>
      </c>
      <c r="K470" s="11"/>
      <c r="M470" s="12">
        <v>6</v>
      </c>
      <c r="N470" s="13">
        <v>3</v>
      </c>
      <c r="O470" s="22"/>
      <c r="P470" s="311">
        <f t="shared" si="61"/>
        <v>35</v>
      </c>
      <c r="Q470" s="16">
        <f t="shared" si="64"/>
        <v>35</v>
      </c>
      <c r="R470" s="23">
        <f t="shared" si="62"/>
        <v>0</v>
      </c>
      <c r="S470" s="18">
        <f t="shared" si="63"/>
        <v>0</v>
      </c>
      <c r="V470" s="3"/>
      <c r="W470" s="3"/>
      <c r="X470" s="3"/>
    </row>
    <row r="471" spans="1:24" ht="38.25" x14ac:dyDescent="0.25">
      <c r="A471" s="5" t="s">
        <v>958</v>
      </c>
      <c r="B471" s="5" t="s">
        <v>718</v>
      </c>
      <c r="C471" s="2" t="s">
        <v>959</v>
      </c>
      <c r="D471" s="2" t="s">
        <v>841</v>
      </c>
      <c r="E471" s="256">
        <v>45</v>
      </c>
      <c r="F471" s="72">
        <v>45</v>
      </c>
      <c r="G471" s="72"/>
      <c r="H471" s="2" t="s">
        <v>847</v>
      </c>
      <c r="K471" s="11"/>
      <c r="M471" s="12">
        <v>6</v>
      </c>
      <c r="N471" s="13">
        <v>3</v>
      </c>
      <c r="O471" s="22"/>
      <c r="P471" s="311">
        <f t="shared" ref="P471:P534" si="65">IF(N471=1,INT(E471*$T$1*100)/100,E471)</f>
        <v>45</v>
      </c>
      <c r="Q471" s="16">
        <f t="shared" si="64"/>
        <v>45</v>
      </c>
      <c r="R471" s="23">
        <f t="shared" ref="R471:R534" si="66">P471-E471</f>
        <v>0</v>
      </c>
      <c r="S471" s="18">
        <f t="shared" ref="S471:S534" si="67">IF(E471&lt;&gt;0,R471/E471,0)</f>
        <v>0</v>
      </c>
      <c r="V471" s="3"/>
      <c r="W471" s="3"/>
      <c r="X471" s="3"/>
    </row>
    <row r="472" spans="1:24" ht="25.5" x14ac:dyDescent="0.25">
      <c r="A472" s="5" t="s">
        <v>960</v>
      </c>
      <c r="B472" s="5" t="s">
        <v>718</v>
      </c>
      <c r="C472" s="2" t="s">
        <v>961</v>
      </c>
      <c r="D472" s="2" t="s">
        <v>841</v>
      </c>
      <c r="E472" s="256">
        <v>45</v>
      </c>
      <c r="F472" s="72">
        <v>45</v>
      </c>
      <c r="G472" s="72"/>
      <c r="H472" s="2" t="s">
        <v>842</v>
      </c>
      <c r="K472" s="11"/>
      <c r="M472" s="12">
        <v>6</v>
      </c>
      <c r="N472" s="13">
        <v>6</v>
      </c>
      <c r="O472" s="22"/>
      <c r="P472" s="311">
        <f t="shared" si="65"/>
        <v>45</v>
      </c>
      <c r="Q472" s="16">
        <f t="shared" si="64"/>
        <v>45</v>
      </c>
      <c r="R472" s="23">
        <f t="shared" si="66"/>
        <v>0</v>
      </c>
      <c r="S472" s="18">
        <f t="shared" si="67"/>
        <v>0</v>
      </c>
      <c r="V472" s="3"/>
      <c r="W472" s="3"/>
      <c r="X472" s="3"/>
    </row>
    <row r="473" spans="1:24" ht="25.5" x14ac:dyDescent="0.25">
      <c r="A473" s="5" t="s">
        <v>962</v>
      </c>
      <c r="B473" s="5" t="s">
        <v>718</v>
      </c>
      <c r="C473" s="2" t="s">
        <v>963</v>
      </c>
      <c r="D473" s="2" t="s">
        <v>841</v>
      </c>
      <c r="E473" s="256">
        <v>35</v>
      </c>
      <c r="F473" s="72">
        <v>35</v>
      </c>
      <c r="G473" s="72"/>
      <c r="H473" s="2" t="s">
        <v>847</v>
      </c>
      <c r="K473" s="11"/>
      <c r="M473" s="12">
        <v>6</v>
      </c>
      <c r="N473" s="13">
        <v>3</v>
      </c>
      <c r="O473" s="22"/>
      <c r="P473" s="311">
        <f t="shared" si="65"/>
        <v>35</v>
      </c>
      <c r="Q473" s="16">
        <f t="shared" si="64"/>
        <v>35</v>
      </c>
      <c r="R473" s="23">
        <f t="shared" si="66"/>
        <v>0</v>
      </c>
      <c r="S473" s="18">
        <f t="shared" si="67"/>
        <v>0</v>
      </c>
      <c r="V473" s="3"/>
      <c r="W473" s="3"/>
      <c r="X473" s="3"/>
    </row>
    <row r="474" spans="1:24" ht="25.5" x14ac:dyDescent="0.25">
      <c r="A474" s="5" t="s">
        <v>964</v>
      </c>
      <c r="B474" s="5" t="s">
        <v>718</v>
      </c>
      <c r="C474" s="2" t="s">
        <v>965</v>
      </c>
      <c r="D474" s="2" t="s">
        <v>841</v>
      </c>
      <c r="E474" s="256">
        <v>45</v>
      </c>
      <c r="F474" s="72">
        <v>45</v>
      </c>
      <c r="G474" s="72"/>
      <c r="H474" s="2" t="s">
        <v>847</v>
      </c>
      <c r="K474" s="11"/>
      <c r="M474" s="12">
        <v>6</v>
      </c>
      <c r="N474" s="13">
        <v>3</v>
      </c>
      <c r="O474" s="22"/>
      <c r="P474" s="311">
        <f t="shared" si="65"/>
        <v>45</v>
      </c>
      <c r="Q474" s="16">
        <f t="shared" si="64"/>
        <v>45</v>
      </c>
      <c r="R474" s="23">
        <f t="shared" si="66"/>
        <v>0</v>
      </c>
      <c r="S474" s="18">
        <f t="shared" si="67"/>
        <v>0</v>
      </c>
      <c r="V474" s="3"/>
      <c r="W474" s="3"/>
      <c r="X474" s="3"/>
    </row>
    <row r="475" spans="1:24" ht="25.5" x14ac:dyDescent="0.25">
      <c r="A475" s="5" t="s">
        <v>966</v>
      </c>
      <c r="B475" s="5" t="s">
        <v>718</v>
      </c>
      <c r="C475" s="2" t="s">
        <v>967</v>
      </c>
      <c r="D475" s="2" t="s">
        <v>841</v>
      </c>
      <c r="E475" s="256">
        <v>0.05</v>
      </c>
      <c r="F475" s="72">
        <v>0.05</v>
      </c>
      <c r="G475" s="72"/>
      <c r="H475" s="2" t="s">
        <v>842</v>
      </c>
      <c r="K475" s="11"/>
      <c r="M475" s="12">
        <v>6</v>
      </c>
      <c r="N475" s="13">
        <v>6</v>
      </c>
      <c r="O475" s="22"/>
      <c r="P475" s="311">
        <f t="shared" si="65"/>
        <v>0.05</v>
      </c>
      <c r="Q475" s="16">
        <f t="shared" si="64"/>
        <v>0.05</v>
      </c>
      <c r="R475" s="23">
        <f t="shared" si="66"/>
        <v>0</v>
      </c>
      <c r="S475" s="18">
        <f t="shared" si="67"/>
        <v>0</v>
      </c>
      <c r="V475" s="3"/>
      <c r="W475" s="3"/>
      <c r="X475" s="3"/>
    </row>
    <row r="476" spans="1:24" ht="25.5" x14ac:dyDescent="0.25">
      <c r="A476" s="2" t="s">
        <v>968</v>
      </c>
      <c r="B476" s="2" t="s">
        <v>718</v>
      </c>
      <c r="C476" s="2" t="s">
        <v>969</v>
      </c>
      <c r="D476" s="2" t="s">
        <v>841</v>
      </c>
      <c r="E476" s="256">
        <v>152</v>
      </c>
      <c r="F476" s="72">
        <v>152</v>
      </c>
      <c r="G476" s="72"/>
      <c r="H476" s="2" t="s">
        <v>842</v>
      </c>
      <c r="K476" s="11"/>
      <c r="M476" s="12">
        <v>6</v>
      </c>
      <c r="N476" s="13">
        <v>6</v>
      </c>
      <c r="O476" s="22"/>
      <c r="P476" s="311">
        <f t="shared" si="65"/>
        <v>152</v>
      </c>
      <c r="Q476" s="16">
        <f t="shared" si="64"/>
        <v>152</v>
      </c>
      <c r="R476" s="23">
        <f t="shared" si="66"/>
        <v>0</v>
      </c>
      <c r="S476" s="18">
        <f t="shared" si="67"/>
        <v>0</v>
      </c>
      <c r="V476" s="3"/>
      <c r="W476" s="3"/>
      <c r="X476" s="3"/>
    </row>
    <row r="477" spans="1:24" ht="38.25" x14ac:dyDescent="0.25">
      <c r="A477" s="2" t="s">
        <v>970</v>
      </c>
      <c r="B477" s="5" t="s">
        <v>718</v>
      </c>
      <c r="C477" s="2" t="s">
        <v>971</v>
      </c>
      <c r="D477" s="2" t="s">
        <v>841</v>
      </c>
      <c r="E477" s="256">
        <v>119</v>
      </c>
      <c r="F477" s="72">
        <v>119</v>
      </c>
      <c r="G477" s="72"/>
      <c r="H477" s="2" t="s">
        <v>842</v>
      </c>
      <c r="K477" s="11"/>
      <c r="M477" s="12">
        <v>6</v>
      </c>
      <c r="N477" s="13">
        <v>6</v>
      </c>
      <c r="O477" s="22"/>
      <c r="P477" s="311">
        <f t="shared" si="65"/>
        <v>119</v>
      </c>
      <c r="Q477" s="16">
        <f t="shared" si="64"/>
        <v>119</v>
      </c>
      <c r="R477" s="23">
        <f t="shared" si="66"/>
        <v>0</v>
      </c>
      <c r="S477" s="18">
        <f t="shared" si="67"/>
        <v>0</v>
      </c>
      <c r="V477" s="3"/>
      <c r="W477" s="3"/>
      <c r="X477" s="3"/>
    </row>
    <row r="478" spans="1:24" ht="25.5" x14ac:dyDescent="0.25">
      <c r="A478" s="5" t="s">
        <v>972</v>
      </c>
      <c r="B478" s="5" t="s">
        <v>718</v>
      </c>
      <c r="C478" s="2" t="s">
        <v>973</v>
      </c>
      <c r="D478" s="2" t="s">
        <v>841</v>
      </c>
      <c r="E478" s="256">
        <v>5.15</v>
      </c>
      <c r="F478" s="72">
        <v>5.15</v>
      </c>
      <c r="G478" s="72"/>
      <c r="H478" s="2" t="s">
        <v>847</v>
      </c>
      <c r="K478" s="11"/>
      <c r="M478" s="12">
        <v>6</v>
      </c>
      <c r="N478" s="13">
        <v>3</v>
      </c>
      <c r="O478" s="22"/>
      <c r="P478" s="311">
        <f t="shared" si="65"/>
        <v>5.15</v>
      </c>
      <c r="Q478" s="16">
        <f t="shared" si="64"/>
        <v>5.15</v>
      </c>
      <c r="R478" s="23">
        <f t="shared" si="66"/>
        <v>0</v>
      </c>
      <c r="S478" s="18">
        <f t="shared" si="67"/>
        <v>0</v>
      </c>
      <c r="V478" s="3"/>
      <c r="W478" s="3"/>
      <c r="X478" s="3"/>
    </row>
    <row r="479" spans="1:24" ht="25.5" x14ac:dyDescent="0.25">
      <c r="A479" s="5" t="s">
        <v>974</v>
      </c>
      <c r="B479" s="5" t="s">
        <v>718</v>
      </c>
      <c r="C479" s="2" t="s">
        <v>975</v>
      </c>
      <c r="D479" s="2" t="s">
        <v>841</v>
      </c>
      <c r="E479" s="256">
        <v>10</v>
      </c>
      <c r="F479" s="72">
        <v>10</v>
      </c>
      <c r="G479" s="72"/>
      <c r="H479" s="2" t="s">
        <v>847</v>
      </c>
      <c r="K479" s="11"/>
      <c r="M479" s="12">
        <v>6</v>
      </c>
      <c r="N479" s="13">
        <v>3</v>
      </c>
      <c r="O479" s="22"/>
      <c r="P479" s="311">
        <f t="shared" si="65"/>
        <v>10</v>
      </c>
      <c r="Q479" s="16">
        <f t="shared" si="64"/>
        <v>10</v>
      </c>
      <c r="R479" s="23">
        <f t="shared" si="66"/>
        <v>0</v>
      </c>
      <c r="S479" s="18">
        <f t="shared" si="67"/>
        <v>0</v>
      </c>
      <c r="V479" s="3"/>
      <c r="W479" s="3"/>
      <c r="X479" s="3"/>
    </row>
    <row r="480" spans="1:24" ht="25.5" x14ac:dyDescent="0.25">
      <c r="A480" s="5" t="s">
        <v>976</v>
      </c>
      <c r="B480" s="2" t="s">
        <v>718</v>
      </c>
      <c r="C480" s="2" t="s">
        <v>977</v>
      </c>
      <c r="D480" s="2" t="s">
        <v>841</v>
      </c>
      <c r="E480" s="256">
        <v>5.15</v>
      </c>
      <c r="F480" s="72">
        <v>5.15</v>
      </c>
      <c r="G480" s="72"/>
      <c r="H480" s="2" t="s">
        <v>880</v>
      </c>
      <c r="K480" s="11"/>
      <c r="M480" s="12">
        <v>6</v>
      </c>
      <c r="N480" s="13">
        <v>6</v>
      </c>
      <c r="O480" s="43"/>
      <c r="P480" s="311">
        <f t="shared" si="65"/>
        <v>5.15</v>
      </c>
      <c r="Q480" s="16">
        <f t="shared" si="64"/>
        <v>5.15</v>
      </c>
      <c r="R480" s="23">
        <f t="shared" si="66"/>
        <v>0</v>
      </c>
      <c r="S480" s="18">
        <f t="shared" si="67"/>
        <v>0</v>
      </c>
      <c r="V480" s="3"/>
      <c r="W480" s="3"/>
      <c r="X480" s="3"/>
    </row>
    <row r="481" spans="1:24" ht="25.5" x14ac:dyDescent="0.25">
      <c r="A481" s="2" t="s">
        <v>978</v>
      </c>
      <c r="B481" s="2" t="s">
        <v>718</v>
      </c>
      <c r="C481" s="2" t="s">
        <v>979</v>
      </c>
      <c r="D481" s="2" t="s">
        <v>841</v>
      </c>
      <c r="E481" s="256">
        <v>8</v>
      </c>
      <c r="F481" s="72">
        <v>8</v>
      </c>
      <c r="G481" s="72"/>
      <c r="H481" s="2" t="s">
        <v>847</v>
      </c>
      <c r="K481" s="11"/>
      <c r="M481" s="12">
        <v>6</v>
      </c>
      <c r="N481" s="13">
        <v>3</v>
      </c>
      <c r="O481" s="22"/>
      <c r="P481" s="311">
        <f t="shared" si="65"/>
        <v>8</v>
      </c>
      <c r="Q481" s="16">
        <f t="shared" si="64"/>
        <v>8</v>
      </c>
      <c r="R481" s="23">
        <f t="shared" si="66"/>
        <v>0</v>
      </c>
      <c r="S481" s="18">
        <f t="shared" si="67"/>
        <v>0</v>
      </c>
      <c r="V481" s="3"/>
      <c r="W481" s="3"/>
      <c r="X481" s="3"/>
    </row>
    <row r="482" spans="1:24" ht="25.5" x14ac:dyDescent="0.25">
      <c r="A482" s="5" t="s">
        <v>980</v>
      </c>
      <c r="B482" s="2" t="s">
        <v>718</v>
      </c>
      <c r="C482" s="2" t="s">
        <v>981</v>
      </c>
      <c r="D482" s="2" t="s">
        <v>841</v>
      </c>
      <c r="E482" s="256">
        <v>23</v>
      </c>
      <c r="F482" s="72">
        <v>23</v>
      </c>
      <c r="G482" s="72"/>
      <c r="H482" s="2" t="s">
        <v>842</v>
      </c>
      <c r="K482" s="11"/>
      <c r="M482" s="12">
        <v>6</v>
      </c>
      <c r="N482" s="13">
        <v>6</v>
      </c>
      <c r="O482" s="22"/>
      <c r="P482" s="311">
        <f t="shared" si="65"/>
        <v>23</v>
      </c>
      <c r="Q482" s="16">
        <f t="shared" si="64"/>
        <v>23</v>
      </c>
      <c r="R482" s="23">
        <f t="shared" si="66"/>
        <v>0</v>
      </c>
      <c r="S482" s="18">
        <f t="shared" si="67"/>
        <v>0</v>
      </c>
      <c r="V482" s="3"/>
      <c r="W482" s="3"/>
      <c r="X482" s="3"/>
    </row>
    <row r="483" spans="1:24" ht="25.5" x14ac:dyDescent="0.25">
      <c r="A483" s="5" t="s">
        <v>982</v>
      </c>
      <c r="B483" s="2" t="s">
        <v>718</v>
      </c>
      <c r="C483" s="2" t="s">
        <v>983</v>
      </c>
      <c r="D483" s="2" t="s">
        <v>841</v>
      </c>
      <c r="E483" s="256">
        <v>25</v>
      </c>
      <c r="F483" s="72">
        <v>25</v>
      </c>
      <c r="G483" s="72"/>
      <c r="H483" s="2" t="s">
        <v>847</v>
      </c>
      <c r="K483" s="11"/>
      <c r="M483" s="12">
        <v>6</v>
      </c>
      <c r="N483" s="13">
        <v>3</v>
      </c>
      <c r="O483" s="22"/>
      <c r="P483" s="311">
        <f t="shared" si="65"/>
        <v>25</v>
      </c>
      <c r="Q483" s="16">
        <f t="shared" si="64"/>
        <v>25</v>
      </c>
      <c r="R483" s="23">
        <f t="shared" si="66"/>
        <v>0</v>
      </c>
      <c r="S483" s="18">
        <f t="shared" si="67"/>
        <v>0</v>
      </c>
      <c r="V483" s="3"/>
      <c r="W483" s="3"/>
      <c r="X483" s="3"/>
    </row>
    <row r="484" spans="1:24" ht="25.5" x14ac:dyDescent="0.25">
      <c r="A484" s="5" t="s">
        <v>984</v>
      </c>
      <c r="B484" s="2" t="s">
        <v>718</v>
      </c>
      <c r="C484" s="2" t="s">
        <v>985</v>
      </c>
      <c r="D484" s="2" t="s">
        <v>841</v>
      </c>
      <c r="E484" s="256">
        <v>24</v>
      </c>
      <c r="F484" s="72">
        <v>24</v>
      </c>
      <c r="G484" s="72"/>
      <c r="H484" s="2" t="s">
        <v>842</v>
      </c>
      <c r="K484" s="11"/>
      <c r="M484" s="12">
        <v>6</v>
      </c>
      <c r="N484" s="13">
        <v>6</v>
      </c>
      <c r="O484" s="22"/>
      <c r="P484" s="311">
        <f t="shared" si="65"/>
        <v>24</v>
      </c>
      <c r="Q484" s="16">
        <f t="shared" si="64"/>
        <v>24</v>
      </c>
      <c r="R484" s="23">
        <f t="shared" si="66"/>
        <v>0</v>
      </c>
      <c r="S484" s="18">
        <f t="shared" si="67"/>
        <v>0</v>
      </c>
      <c r="V484" s="3"/>
      <c r="W484" s="3"/>
      <c r="X484" s="3"/>
    </row>
    <row r="485" spans="1:24" ht="25.5" x14ac:dyDescent="0.25">
      <c r="A485" s="5" t="s">
        <v>986</v>
      </c>
      <c r="B485" s="2" t="s">
        <v>718</v>
      </c>
      <c r="C485" s="2" t="s">
        <v>987</v>
      </c>
      <c r="D485" s="2" t="s">
        <v>841</v>
      </c>
      <c r="E485" s="256">
        <v>30</v>
      </c>
      <c r="F485" s="72">
        <v>30</v>
      </c>
      <c r="G485" s="72"/>
      <c r="H485" s="2" t="s">
        <v>847</v>
      </c>
      <c r="K485" s="11"/>
      <c r="M485" s="12">
        <v>6</v>
      </c>
      <c r="N485" s="13">
        <v>3</v>
      </c>
      <c r="O485" s="22"/>
      <c r="P485" s="311">
        <f t="shared" si="65"/>
        <v>30</v>
      </c>
      <c r="Q485" s="16">
        <f t="shared" si="64"/>
        <v>30</v>
      </c>
      <c r="R485" s="23">
        <f t="shared" si="66"/>
        <v>0</v>
      </c>
      <c r="S485" s="18">
        <f t="shared" si="67"/>
        <v>0</v>
      </c>
      <c r="V485" s="3"/>
      <c r="W485" s="3"/>
      <c r="X485" s="3"/>
    </row>
    <row r="486" spans="1:24" ht="25.5" x14ac:dyDescent="0.25">
      <c r="A486" s="5" t="s">
        <v>988</v>
      </c>
      <c r="B486" s="2" t="s">
        <v>718</v>
      </c>
      <c r="C486" s="2" t="s">
        <v>989</v>
      </c>
      <c r="D486" s="2" t="s">
        <v>841</v>
      </c>
      <c r="E486" s="256">
        <v>30</v>
      </c>
      <c r="F486" s="72">
        <v>30</v>
      </c>
      <c r="G486" s="72"/>
      <c r="H486" s="2" t="s">
        <v>842</v>
      </c>
      <c r="K486" s="11"/>
      <c r="M486" s="12">
        <v>6</v>
      </c>
      <c r="N486" s="13">
        <v>6</v>
      </c>
      <c r="O486" s="22"/>
      <c r="P486" s="311">
        <f t="shared" si="65"/>
        <v>30</v>
      </c>
      <c r="Q486" s="16">
        <f t="shared" si="64"/>
        <v>30</v>
      </c>
      <c r="R486" s="23">
        <f t="shared" si="66"/>
        <v>0</v>
      </c>
      <c r="S486" s="18">
        <f t="shared" si="67"/>
        <v>0</v>
      </c>
      <c r="V486" s="3"/>
      <c r="W486" s="3"/>
      <c r="X486" s="3"/>
    </row>
    <row r="487" spans="1:24" ht="25.5" x14ac:dyDescent="0.25">
      <c r="A487" s="5" t="s">
        <v>990</v>
      </c>
      <c r="B487" s="2" t="s">
        <v>718</v>
      </c>
      <c r="C487" s="2" t="s">
        <v>991</v>
      </c>
      <c r="D487" s="2" t="s">
        <v>841</v>
      </c>
      <c r="E487" s="256">
        <v>31</v>
      </c>
      <c r="F487" s="72">
        <v>31</v>
      </c>
      <c r="G487" s="72"/>
      <c r="H487" s="2" t="s">
        <v>842</v>
      </c>
      <c r="K487" s="11"/>
      <c r="M487" s="12">
        <v>6</v>
      </c>
      <c r="N487" s="13">
        <v>6</v>
      </c>
      <c r="O487" s="22"/>
      <c r="P487" s="311">
        <f t="shared" si="65"/>
        <v>31</v>
      </c>
      <c r="Q487" s="16">
        <f t="shared" si="64"/>
        <v>31</v>
      </c>
      <c r="R487" s="23">
        <f t="shared" si="66"/>
        <v>0</v>
      </c>
      <c r="S487" s="18">
        <f t="shared" si="67"/>
        <v>0</v>
      </c>
      <c r="V487" s="3"/>
      <c r="W487" s="3"/>
      <c r="X487" s="3"/>
    </row>
    <row r="488" spans="1:24" ht="25.5" x14ac:dyDescent="0.25">
      <c r="A488" s="5" t="s">
        <v>992</v>
      </c>
      <c r="B488" s="2" t="s">
        <v>718</v>
      </c>
      <c r="C488" s="2" t="s">
        <v>993</v>
      </c>
      <c r="D488" s="2" t="s">
        <v>841</v>
      </c>
      <c r="E488" s="256">
        <v>25</v>
      </c>
      <c r="F488" s="72">
        <v>25</v>
      </c>
      <c r="G488" s="72"/>
      <c r="H488" s="2" t="s">
        <v>842</v>
      </c>
      <c r="K488" s="11"/>
      <c r="M488" s="12">
        <v>6</v>
      </c>
      <c r="N488" s="13">
        <v>6</v>
      </c>
      <c r="O488" s="22"/>
      <c r="P488" s="311">
        <f t="shared" si="65"/>
        <v>25</v>
      </c>
      <c r="Q488" s="16">
        <f t="shared" si="64"/>
        <v>25</v>
      </c>
      <c r="R488" s="23">
        <f t="shared" si="66"/>
        <v>0</v>
      </c>
      <c r="S488" s="18">
        <f t="shared" si="67"/>
        <v>0</v>
      </c>
      <c r="V488" s="3"/>
      <c r="W488" s="3"/>
      <c r="X488" s="3"/>
    </row>
    <row r="489" spans="1:24" ht="25.5" x14ac:dyDescent="0.25">
      <c r="A489" s="5" t="s">
        <v>994</v>
      </c>
      <c r="B489" s="2" t="s">
        <v>718</v>
      </c>
      <c r="C489" s="2" t="s">
        <v>995</v>
      </c>
      <c r="D489" s="2" t="s">
        <v>841</v>
      </c>
      <c r="E489" s="256">
        <v>30</v>
      </c>
      <c r="F489" s="72">
        <v>30</v>
      </c>
      <c r="G489" s="72"/>
      <c r="H489" s="2" t="s">
        <v>842</v>
      </c>
      <c r="K489" s="11"/>
      <c r="M489" s="12">
        <v>6</v>
      </c>
      <c r="N489" s="13">
        <v>6</v>
      </c>
      <c r="O489" s="22"/>
      <c r="P489" s="311">
        <f t="shared" si="65"/>
        <v>30</v>
      </c>
      <c r="Q489" s="16">
        <f t="shared" si="64"/>
        <v>30</v>
      </c>
      <c r="R489" s="23">
        <f t="shared" si="66"/>
        <v>0</v>
      </c>
      <c r="S489" s="18">
        <f t="shared" si="67"/>
        <v>0</v>
      </c>
      <c r="V489" s="3"/>
      <c r="W489" s="3"/>
      <c r="X489" s="3"/>
    </row>
    <row r="490" spans="1:24" ht="25.5" x14ac:dyDescent="0.25">
      <c r="A490" s="5" t="s">
        <v>996</v>
      </c>
      <c r="B490" s="2" t="s">
        <v>718</v>
      </c>
      <c r="C490" s="2" t="s">
        <v>997</v>
      </c>
      <c r="D490" s="2" t="s">
        <v>841</v>
      </c>
      <c r="E490" s="256">
        <v>0.05</v>
      </c>
      <c r="F490" s="72">
        <v>0.05</v>
      </c>
      <c r="G490" s="72"/>
      <c r="H490" s="2" t="s">
        <v>842</v>
      </c>
      <c r="K490" s="11"/>
      <c r="M490" s="12">
        <v>6</v>
      </c>
      <c r="N490" s="13">
        <v>6</v>
      </c>
      <c r="O490" s="22"/>
      <c r="P490" s="311">
        <f t="shared" si="65"/>
        <v>0.05</v>
      </c>
      <c r="Q490" s="16">
        <f t="shared" si="64"/>
        <v>0.05</v>
      </c>
      <c r="R490" s="23">
        <f t="shared" si="66"/>
        <v>0</v>
      </c>
      <c r="S490" s="18">
        <f t="shared" si="67"/>
        <v>0</v>
      </c>
      <c r="V490" s="3"/>
      <c r="W490" s="3"/>
      <c r="X490" s="3"/>
    </row>
    <row r="491" spans="1:24" ht="25.5" x14ac:dyDescent="0.25">
      <c r="A491" s="5" t="s">
        <v>998</v>
      </c>
      <c r="B491" s="2" t="s">
        <v>718</v>
      </c>
      <c r="C491" s="2" t="s">
        <v>999</v>
      </c>
      <c r="D491" s="2" t="s">
        <v>841</v>
      </c>
      <c r="E491" s="256">
        <v>21</v>
      </c>
      <c r="F491" s="72">
        <v>21</v>
      </c>
      <c r="G491" s="72"/>
      <c r="H491" s="2" t="s">
        <v>842</v>
      </c>
      <c r="K491" s="11"/>
      <c r="M491" s="12">
        <v>6</v>
      </c>
      <c r="N491" s="13">
        <v>6</v>
      </c>
      <c r="O491" s="22"/>
      <c r="P491" s="311">
        <f t="shared" si="65"/>
        <v>21</v>
      </c>
      <c r="Q491" s="16">
        <f t="shared" si="64"/>
        <v>21</v>
      </c>
      <c r="R491" s="23">
        <f t="shared" si="66"/>
        <v>0</v>
      </c>
      <c r="S491" s="18">
        <f t="shared" si="67"/>
        <v>0</v>
      </c>
      <c r="V491" s="3"/>
      <c r="W491" s="3"/>
      <c r="X491" s="3"/>
    </row>
    <row r="492" spans="1:24" ht="25.5" x14ac:dyDescent="0.25">
      <c r="A492" s="5" t="s">
        <v>1000</v>
      </c>
      <c r="B492" s="2" t="s">
        <v>718</v>
      </c>
      <c r="C492" s="2" t="s">
        <v>1001</v>
      </c>
      <c r="D492" s="2" t="s">
        <v>841</v>
      </c>
      <c r="E492" s="256">
        <v>39</v>
      </c>
      <c r="F492" s="72">
        <v>39</v>
      </c>
      <c r="G492" s="72"/>
      <c r="H492" s="2" t="s">
        <v>842</v>
      </c>
      <c r="K492" s="11"/>
      <c r="M492" s="12">
        <v>6</v>
      </c>
      <c r="N492" s="13">
        <v>6</v>
      </c>
      <c r="O492" s="22"/>
      <c r="P492" s="311">
        <f t="shared" si="65"/>
        <v>39</v>
      </c>
      <c r="Q492" s="16">
        <f t="shared" si="64"/>
        <v>39</v>
      </c>
      <c r="R492" s="23">
        <f t="shared" si="66"/>
        <v>0</v>
      </c>
      <c r="S492" s="18">
        <f t="shared" si="67"/>
        <v>0</v>
      </c>
      <c r="V492" s="3"/>
      <c r="W492" s="3"/>
      <c r="X492" s="3"/>
    </row>
    <row r="493" spans="1:24" ht="25.5" x14ac:dyDescent="0.25">
      <c r="A493" s="5" t="s">
        <v>1002</v>
      </c>
      <c r="B493" s="2" t="s">
        <v>718</v>
      </c>
      <c r="C493" s="2" t="s">
        <v>1003</v>
      </c>
      <c r="D493" s="2" t="s">
        <v>841</v>
      </c>
      <c r="E493" s="256">
        <v>36</v>
      </c>
      <c r="F493" s="72">
        <v>36</v>
      </c>
      <c r="G493" s="72"/>
      <c r="H493" s="2" t="s">
        <v>842</v>
      </c>
      <c r="K493" s="11"/>
      <c r="M493" s="12">
        <v>6</v>
      </c>
      <c r="N493" s="13">
        <v>6</v>
      </c>
      <c r="O493" s="22"/>
      <c r="P493" s="311">
        <f t="shared" si="65"/>
        <v>36</v>
      </c>
      <c r="Q493" s="16">
        <f t="shared" si="64"/>
        <v>36</v>
      </c>
      <c r="R493" s="23">
        <f t="shared" si="66"/>
        <v>0</v>
      </c>
      <c r="S493" s="18">
        <f t="shared" si="67"/>
        <v>0</v>
      </c>
      <c r="V493" s="3"/>
      <c r="W493" s="3"/>
      <c r="X493" s="3"/>
    </row>
    <row r="494" spans="1:24" ht="25.5" x14ac:dyDescent="0.25">
      <c r="A494" s="5" t="s">
        <v>1004</v>
      </c>
      <c r="B494" s="2" t="s">
        <v>718</v>
      </c>
      <c r="C494" s="2" t="s">
        <v>1005</v>
      </c>
      <c r="D494" s="2" t="s">
        <v>841</v>
      </c>
      <c r="E494" s="256">
        <v>38</v>
      </c>
      <c r="F494" s="72">
        <v>38</v>
      </c>
      <c r="G494" s="72"/>
      <c r="H494" s="2" t="s">
        <v>842</v>
      </c>
      <c r="K494" s="11"/>
      <c r="M494" s="12">
        <v>6</v>
      </c>
      <c r="N494" s="13">
        <v>6</v>
      </c>
      <c r="O494" s="22"/>
      <c r="P494" s="311">
        <f t="shared" si="65"/>
        <v>38</v>
      </c>
      <c r="Q494" s="16">
        <f t="shared" si="64"/>
        <v>38</v>
      </c>
      <c r="R494" s="23">
        <f t="shared" si="66"/>
        <v>0</v>
      </c>
      <c r="S494" s="18">
        <f t="shared" si="67"/>
        <v>0</v>
      </c>
      <c r="V494" s="3"/>
      <c r="W494" s="3"/>
      <c r="X494" s="3"/>
    </row>
    <row r="495" spans="1:24" ht="25.5" x14ac:dyDescent="0.25">
      <c r="A495" s="5" t="s">
        <v>1006</v>
      </c>
      <c r="B495" s="2" t="s">
        <v>718</v>
      </c>
      <c r="C495" s="2" t="s">
        <v>1007</v>
      </c>
      <c r="D495" s="2" t="s">
        <v>841</v>
      </c>
      <c r="E495" s="256">
        <v>49</v>
      </c>
      <c r="F495" s="72">
        <v>49</v>
      </c>
      <c r="G495" s="72"/>
      <c r="H495" s="2" t="s">
        <v>842</v>
      </c>
      <c r="K495" s="11"/>
      <c r="M495" s="12">
        <v>6</v>
      </c>
      <c r="N495" s="13">
        <v>6</v>
      </c>
      <c r="O495" s="22"/>
      <c r="P495" s="311">
        <f t="shared" si="65"/>
        <v>49</v>
      </c>
      <c r="Q495" s="16">
        <f t="shared" si="64"/>
        <v>49</v>
      </c>
      <c r="R495" s="23">
        <f t="shared" si="66"/>
        <v>0</v>
      </c>
      <c r="S495" s="18">
        <f t="shared" si="67"/>
        <v>0</v>
      </c>
      <c r="V495" s="3"/>
      <c r="W495" s="3"/>
      <c r="X495" s="3"/>
    </row>
    <row r="496" spans="1:24" ht="25.5" x14ac:dyDescent="0.25">
      <c r="A496" s="5" t="s">
        <v>1008</v>
      </c>
      <c r="B496" s="2" t="s">
        <v>718</v>
      </c>
      <c r="C496" s="2" t="s">
        <v>1009</v>
      </c>
      <c r="D496" s="2" t="s">
        <v>841</v>
      </c>
      <c r="E496" s="256">
        <v>50</v>
      </c>
      <c r="F496" s="72">
        <v>50</v>
      </c>
      <c r="G496" s="72"/>
      <c r="H496" s="2" t="s">
        <v>842</v>
      </c>
      <c r="K496" s="11"/>
      <c r="M496" s="12">
        <v>6</v>
      </c>
      <c r="N496" s="13">
        <v>6</v>
      </c>
      <c r="O496" s="22"/>
      <c r="P496" s="311">
        <f t="shared" si="65"/>
        <v>50</v>
      </c>
      <c r="Q496" s="16">
        <f t="shared" si="64"/>
        <v>50</v>
      </c>
      <c r="R496" s="23">
        <f t="shared" si="66"/>
        <v>0</v>
      </c>
      <c r="S496" s="18">
        <f t="shared" si="67"/>
        <v>0</v>
      </c>
      <c r="V496" s="3"/>
      <c r="W496" s="3"/>
      <c r="X496" s="3"/>
    </row>
    <row r="497" spans="1:24" ht="25.5" x14ac:dyDescent="0.25">
      <c r="A497" s="5" t="s">
        <v>1010</v>
      </c>
      <c r="B497" s="2" t="s">
        <v>718</v>
      </c>
      <c r="C497" s="2" t="s">
        <v>1011</v>
      </c>
      <c r="D497" s="2" t="s">
        <v>841</v>
      </c>
      <c r="E497" s="256">
        <v>50</v>
      </c>
      <c r="F497" s="72">
        <v>50</v>
      </c>
      <c r="G497" s="72"/>
      <c r="H497" s="2" t="s">
        <v>842</v>
      </c>
      <c r="K497" s="11"/>
      <c r="M497" s="12">
        <v>6</v>
      </c>
      <c r="N497" s="13">
        <v>6</v>
      </c>
      <c r="O497" s="22"/>
      <c r="P497" s="311">
        <f t="shared" si="65"/>
        <v>50</v>
      </c>
      <c r="Q497" s="16">
        <f t="shared" si="64"/>
        <v>50</v>
      </c>
      <c r="R497" s="23">
        <f t="shared" si="66"/>
        <v>0</v>
      </c>
      <c r="S497" s="18">
        <f t="shared" si="67"/>
        <v>0</v>
      </c>
      <c r="V497" s="3"/>
      <c r="W497" s="3"/>
      <c r="X497" s="3"/>
    </row>
    <row r="498" spans="1:24" ht="25.5" x14ac:dyDescent="0.25">
      <c r="A498" s="5" t="s">
        <v>1012</v>
      </c>
      <c r="B498" s="2" t="s">
        <v>718</v>
      </c>
      <c r="C498" s="2" t="s">
        <v>1013</v>
      </c>
      <c r="D498" s="2" t="s">
        <v>841</v>
      </c>
      <c r="E498" s="256">
        <v>8</v>
      </c>
      <c r="F498" s="72">
        <v>8</v>
      </c>
      <c r="G498" s="72"/>
      <c r="H498" s="2" t="s">
        <v>847</v>
      </c>
      <c r="K498" s="11"/>
      <c r="M498" s="12">
        <v>6</v>
      </c>
      <c r="N498" s="13">
        <v>3</v>
      </c>
      <c r="O498" s="22"/>
      <c r="P498" s="311">
        <f t="shared" si="65"/>
        <v>8</v>
      </c>
      <c r="Q498" s="16">
        <f t="shared" si="64"/>
        <v>8</v>
      </c>
      <c r="R498" s="23">
        <f t="shared" si="66"/>
        <v>0</v>
      </c>
      <c r="S498" s="18">
        <f t="shared" si="67"/>
        <v>0</v>
      </c>
      <c r="V498" s="3"/>
      <c r="W498" s="3"/>
      <c r="X498" s="3"/>
    </row>
    <row r="499" spans="1:24" ht="25.5" x14ac:dyDescent="0.25">
      <c r="A499" s="5" t="s">
        <v>1014</v>
      </c>
      <c r="B499" s="2" t="s">
        <v>718</v>
      </c>
      <c r="C499" s="2" t="s">
        <v>1015</v>
      </c>
      <c r="D499" s="2" t="s">
        <v>841</v>
      </c>
      <c r="E499" s="256">
        <v>28</v>
      </c>
      <c r="F499" s="72">
        <v>28</v>
      </c>
      <c r="G499" s="72"/>
      <c r="H499" s="2" t="s">
        <v>842</v>
      </c>
      <c r="K499" s="11"/>
      <c r="M499" s="12">
        <v>6</v>
      </c>
      <c r="N499" s="13">
        <v>6</v>
      </c>
      <c r="O499" s="22"/>
      <c r="P499" s="311">
        <f t="shared" si="65"/>
        <v>28</v>
      </c>
      <c r="Q499" s="16">
        <f t="shared" si="64"/>
        <v>28</v>
      </c>
      <c r="R499" s="23">
        <f t="shared" si="66"/>
        <v>0</v>
      </c>
      <c r="S499" s="18">
        <f t="shared" si="67"/>
        <v>0</v>
      </c>
      <c r="V499" s="3"/>
      <c r="W499" s="3"/>
      <c r="X499" s="3"/>
    </row>
    <row r="500" spans="1:24" ht="25.5" x14ac:dyDescent="0.25">
      <c r="A500" s="5" t="s">
        <v>1016</v>
      </c>
      <c r="B500" s="2" t="s">
        <v>718</v>
      </c>
      <c r="C500" s="2" t="s">
        <v>1017</v>
      </c>
      <c r="D500" s="2" t="s">
        <v>841</v>
      </c>
      <c r="E500" s="256">
        <v>0.05</v>
      </c>
      <c r="F500" s="72">
        <v>0.05</v>
      </c>
      <c r="G500" s="72"/>
      <c r="H500" s="2" t="s">
        <v>842</v>
      </c>
      <c r="K500" s="11"/>
      <c r="M500" s="12">
        <v>6</v>
      </c>
      <c r="N500" s="13">
        <v>6</v>
      </c>
      <c r="O500" s="22"/>
      <c r="P500" s="311">
        <f t="shared" si="65"/>
        <v>0.05</v>
      </c>
      <c r="Q500" s="16">
        <f t="shared" si="64"/>
        <v>0.05</v>
      </c>
      <c r="R500" s="23">
        <f t="shared" si="66"/>
        <v>0</v>
      </c>
      <c r="S500" s="18">
        <f t="shared" si="67"/>
        <v>0</v>
      </c>
      <c r="V500" s="3"/>
      <c r="W500" s="3"/>
      <c r="X500" s="3"/>
    </row>
    <row r="501" spans="1:24" ht="25.5" x14ac:dyDescent="0.25">
      <c r="A501" s="5" t="s">
        <v>1018</v>
      </c>
      <c r="B501" s="2" t="s">
        <v>718</v>
      </c>
      <c r="C501" s="2" t="s">
        <v>1019</v>
      </c>
      <c r="D501" s="2" t="s">
        <v>841</v>
      </c>
      <c r="E501" s="256">
        <v>14</v>
      </c>
      <c r="F501" s="72">
        <v>14</v>
      </c>
      <c r="G501" s="72"/>
      <c r="H501" s="2" t="s">
        <v>847</v>
      </c>
      <c r="K501" s="11"/>
      <c r="M501" s="12">
        <v>6</v>
      </c>
      <c r="N501" s="13">
        <v>3</v>
      </c>
      <c r="O501" s="22"/>
      <c r="P501" s="311">
        <f t="shared" si="65"/>
        <v>14</v>
      </c>
      <c r="Q501" s="16">
        <f t="shared" si="64"/>
        <v>14</v>
      </c>
      <c r="R501" s="23">
        <f t="shared" si="66"/>
        <v>0</v>
      </c>
      <c r="S501" s="18">
        <f t="shared" si="67"/>
        <v>0</v>
      </c>
      <c r="V501" s="3"/>
      <c r="W501" s="3"/>
      <c r="X501" s="3"/>
    </row>
    <row r="502" spans="1:24" ht="25.5" x14ac:dyDescent="0.25">
      <c r="A502" s="5" t="s">
        <v>1020</v>
      </c>
      <c r="B502" s="2" t="s">
        <v>718</v>
      </c>
      <c r="C502" s="2" t="s">
        <v>1021</v>
      </c>
      <c r="D502" s="2" t="s">
        <v>841</v>
      </c>
      <c r="E502" s="256">
        <v>25</v>
      </c>
      <c r="F502" s="72">
        <v>25</v>
      </c>
      <c r="G502" s="72"/>
      <c r="H502" s="2" t="s">
        <v>842</v>
      </c>
      <c r="K502" s="11"/>
      <c r="M502" s="12">
        <v>6</v>
      </c>
      <c r="N502" s="13">
        <v>6</v>
      </c>
      <c r="O502" s="22"/>
      <c r="P502" s="311">
        <f t="shared" si="65"/>
        <v>25</v>
      </c>
      <c r="Q502" s="16">
        <f t="shared" si="64"/>
        <v>25</v>
      </c>
      <c r="R502" s="23">
        <f t="shared" si="66"/>
        <v>0</v>
      </c>
      <c r="S502" s="18">
        <f t="shared" si="67"/>
        <v>0</v>
      </c>
      <c r="V502" s="3"/>
      <c r="W502" s="3"/>
      <c r="X502" s="3"/>
    </row>
    <row r="503" spans="1:24" ht="25.5" x14ac:dyDescent="0.25">
      <c r="A503" s="5" t="s">
        <v>1022</v>
      </c>
      <c r="B503" s="2" t="s">
        <v>718</v>
      </c>
      <c r="C503" s="2" t="s">
        <v>1023</v>
      </c>
      <c r="D503" s="2" t="s">
        <v>841</v>
      </c>
      <c r="E503" s="256">
        <v>20.7</v>
      </c>
      <c r="F503" s="72">
        <v>20.7</v>
      </c>
      <c r="G503" s="72"/>
      <c r="H503" s="2" t="s">
        <v>842</v>
      </c>
      <c r="K503" s="11"/>
      <c r="M503" s="12">
        <v>6</v>
      </c>
      <c r="N503" s="13">
        <v>6</v>
      </c>
      <c r="O503" s="22"/>
      <c r="P503" s="311">
        <f t="shared" si="65"/>
        <v>20.7</v>
      </c>
      <c r="Q503" s="16">
        <f t="shared" si="64"/>
        <v>20.7</v>
      </c>
      <c r="R503" s="23">
        <f t="shared" si="66"/>
        <v>0</v>
      </c>
      <c r="S503" s="18">
        <f t="shared" si="67"/>
        <v>0</v>
      </c>
      <c r="V503" s="3"/>
      <c r="W503" s="3"/>
      <c r="X503" s="3"/>
    </row>
    <row r="504" spans="1:24" ht="25.5" x14ac:dyDescent="0.25">
      <c r="A504" s="5" t="s">
        <v>1024</v>
      </c>
      <c r="B504" s="2" t="s">
        <v>718</v>
      </c>
      <c r="C504" s="2" t="s">
        <v>1025</v>
      </c>
      <c r="D504" s="2" t="s">
        <v>841</v>
      </c>
      <c r="E504" s="256">
        <v>12</v>
      </c>
      <c r="F504" s="72">
        <v>12</v>
      </c>
      <c r="G504" s="72"/>
      <c r="H504" s="2" t="s">
        <v>847</v>
      </c>
      <c r="K504" s="11"/>
      <c r="M504" s="12">
        <v>6</v>
      </c>
      <c r="N504" s="13">
        <v>3</v>
      </c>
      <c r="O504" s="22"/>
      <c r="P504" s="311">
        <f t="shared" si="65"/>
        <v>12</v>
      </c>
      <c r="Q504" s="16">
        <f t="shared" si="64"/>
        <v>12</v>
      </c>
      <c r="R504" s="23">
        <f t="shared" si="66"/>
        <v>0</v>
      </c>
      <c r="S504" s="18">
        <f t="shared" si="67"/>
        <v>0</v>
      </c>
      <c r="V504" s="3"/>
      <c r="W504" s="3"/>
      <c r="X504" s="3"/>
    </row>
    <row r="505" spans="1:24" ht="25.5" x14ac:dyDescent="0.25">
      <c r="A505" s="5" t="s">
        <v>1026</v>
      </c>
      <c r="B505" s="2" t="s">
        <v>718</v>
      </c>
      <c r="C505" s="2" t="s">
        <v>1027</v>
      </c>
      <c r="D505" s="2" t="s">
        <v>841</v>
      </c>
      <c r="E505" s="256">
        <v>8</v>
      </c>
      <c r="F505" s="72">
        <v>8</v>
      </c>
      <c r="G505" s="72"/>
      <c r="H505" s="2" t="s">
        <v>842</v>
      </c>
      <c r="K505" s="11"/>
      <c r="M505" s="12">
        <v>6</v>
      </c>
      <c r="N505" s="13">
        <v>6</v>
      </c>
      <c r="O505" s="22"/>
      <c r="P505" s="311">
        <f t="shared" si="65"/>
        <v>8</v>
      </c>
      <c r="Q505" s="16">
        <f t="shared" ref="Q505:Q568" si="68">IF(N505=1,INT(E505*$T$1*10000)/10000,E505)</f>
        <v>8</v>
      </c>
      <c r="R505" s="23">
        <f t="shared" si="66"/>
        <v>0</v>
      </c>
      <c r="S505" s="18">
        <f t="shared" si="67"/>
        <v>0</v>
      </c>
      <c r="V505" s="3"/>
      <c r="W505" s="3"/>
      <c r="X505" s="3"/>
    </row>
    <row r="506" spans="1:24" ht="25.5" x14ac:dyDescent="0.25">
      <c r="A506" s="5" t="s">
        <v>1028</v>
      </c>
      <c r="B506" s="2" t="s">
        <v>718</v>
      </c>
      <c r="C506" s="2" t="s">
        <v>1029</v>
      </c>
      <c r="D506" s="2" t="s">
        <v>841</v>
      </c>
      <c r="E506" s="256">
        <v>48</v>
      </c>
      <c r="F506" s="72">
        <v>48</v>
      </c>
      <c r="G506" s="72"/>
      <c r="H506" s="2" t="s">
        <v>847</v>
      </c>
      <c r="K506" s="11"/>
      <c r="M506" s="12">
        <v>6</v>
      </c>
      <c r="N506" s="13">
        <v>3</v>
      </c>
      <c r="O506" s="22"/>
      <c r="P506" s="311">
        <f t="shared" si="65"/>
        <v>48</v>
      </c>
      <c r="Q506" s="16">
        <f t="shared" si="68"/>
        <v>48</v>
      </c>
      <c r="R506" s="23">
        <f t="shared" si="66"/>
        <v>0</v>
      </c>
      <c r="S506" s="18">
        <f t="shared" si="67"/>
        <v>0</v>
      </c>
      <c r="V506" s="3"/>
      <c r="W506" s="3"/>
      <c r="X506" s="3"/>
    </row>
    <row r="507" spans="1:24" ht="25.5" x14ac:dyDescent="0.25">
      <c r="A507" s="5" t="s">
        <v>1030</v>
      </c>
      <c r="B507" s="2" t="s">
        <v>718</v>
      </c>
      <c r="C507" s="2" t="s">
        <v>1031</v>
      </c>
      <c r="D507" s="2" t="s">
        <v>841</v>
      </c>
      <c r="E507" s="256">
        <v>48</v>
      </c>
      <c r="F507" s="72">
        <v>48</v>
      </c>
      <c r="G507" s="72"/>
      <c r="H507" s="2" t="s">
        <v>847</v>
      </c>
      <c r="K507" s="11"/>
      <c r="M507" s="12">
        <v>6</v>
      </c>
      <c r="N507" s="13">
        <v>3</v>
      </c>
      <c r="O507" s="22"/>
      <c r="P507" s="311">
        <f t="shared" si="65"/>
        <v>48</v>
      </c>
      <c r="Q507" s="16">
        <f t="shared" si="68"/>
        <v>48</v>
      </c>
      <c r="R507" s="23">
        <f t="shared" si="66"/>
        <v>0</v>
      </c>
      <c r="S507" s="18">
        <f t="shared" si="67"/>
        <v>0</v>
      </c>
      <c r="V507" s="3"/>
      <c r="W507" s="3"/>
      <c r="X507" s="3"/>
    </row>
    <row r="508" spans="1:24" ht="25.5" x14ac:dyDescent="0.25">
      <c r="A508" s="5" t="s">
        <v>1032</v>
      </c>
      <c r="B508" s="2" t="s">
        <v>718</v>
      </c>
      <c r="C508" s="2" t="s">
        <v>1033</v>
      </c>
      <c r="D508" s="2" t="s">
        <v>841</v>
      </c>
      <c r="E508" s="256">
        <v>26</v>
      </c>
      <c r="F508" s="72">
        <v>26</v>
      </c>
      <c r="G508" s="72"/>
      <c r="H508" s="2" t="s">
        <v>842</v>
      </c>
      <c r="K508" s="11"/>
      <c r="M508" s="12">
        <v>6</v>
      </c>
      <c r="N508" s="13">
        <v>6</v>
      </c>
      <c r="O508" s="22"/>
      <c r="P508" s="311">
        <f t="shared" si="65"/>
        <v>26</v>
      </c>
      <c r="Q508" s="16">
        <f t="shared" si="68"/>
        <v>26</v>
      </c>
      <c r="R508" s="23">
        <f t="shared" si="66"/>
        <v>0</v>
      </c>
      <c r="S508" s="18">
        <f t="shared" si="67"/>
        <v>0</v>
      </c>
      <c r="V508" s="3"/>
      <c r="W508" s="3"/>
      <c r="X508" s="3"/>
    </row>
    <row r="509" spans="1:24" ht="25.5" x14ac:dyDescent="0.25">
      <c r="A509" s="5" t="s">
        <v>1034</v>
      </c>
      <c r="B509" s="2" t="s">
        <v>718</v>
      </c>
      <c r="C509" s="2" t="s">
        <v>1035</v>
      </c>
      <c r="D509" s="2" t="s">
        <v>841</v>
      </c>
      <c r="E509" s="256">
        <v>25</v>
      </c>
      <c r="F509" s="72">
        <v>25</v>
      </c>
      <c r="G509" s="72"/>
      <c r="H509" s="2" t="s">
        <v>847</v>
      </c>
      <c r="K509" s="11"/>
      <c r="M509" s="12">
        <v>6</v>
      </c>
      <c r="N509" s="13">
        <v>3</v>
      </c>
      <c r="O509" s="22"/>
      <c r="P509" s="311">
        <f t="shared" si="65"/>
        <v>25</v>
      </c>
      <c r="Q509" s="16">
        <f t="shared" si="68"/>
        <v>25</v>
      </c>
      <c r="R509" s="23">
        <f t="shared" si="66"/>
        <v>0</v>
      </c>
      <c r="S509" s="18">
        <f t="shared" si="67"/>
        <v>0</v>
      </c>
      <c r="V509" s="3"/>
      <c r="W509" s="3"/>
      <c r="X509" s="3"/>
    </row>
    <row r="510" spans="1:24" ht="25.5" x14ac:dyDescent="0.25">
      <c r="A510" s="5" t="s">
        <v>1036</v>
      </c>
      <c r="B510" s="2" t="s">
        <v>718</v>
      </c>
      <c r="C510" s="2" t="s">
        <v>1037</v>
      </c>
      <c r="D510" s="2" t="s">
        <v>841</v>
      </c>
      <c r="E510" s="256">
        <v>58</v>
      </c>
      <c r="F510" s="72">
        <v>58</v>
      </c>
      <c r="G510" s="72"/>
      <c r="H510" s="2" t="s">
        <v>842</v>
      </c>
      <c r="K510" s="11"/>
      <c r="M510" s="12">
        <v>6</v>
      </c>
      <c r="N510" s="13">
        <v>6</v>
      </c>
      <c r="O510" s="22"/>
      <c r="P510" s="311">
        <f t="shared" si="65"/>
        <v>58</v>
      </c>
      <c r="Q510" s="16">
        <f t="shared" si="68"/>
        <v>58</v>
      </c>
      <c r="R510" s="23">
        <f t="shared" si="66"/>
        <v>0</v>
      </c>
      <c r="S510" s="18">
        <f t="shared" si="67"/>
        <v>0</v>
      </c>
      <c r="V510" s="3"/>
      <c r="W510" s="3"/>
      <c r="X510" s="3"/>
    </row>
    <row r="511" spans="1:24" ht="25.5" x14ac:dyDescent="0.25">
      <c r="A511" s="5" t="s">
        <v>1038</v>
      </c>
      <c r="B511" s="2" t="s">
        <v>718</v>
      </c>
      <c r="C511" s="2" t="s">
        <v>1039</v>
      </c>
      <c r="D511" s="2" t="s">
        <v>841</v>
      </c>
      <c r="E511" s="256">
        <v>85</v>
      </c>
      <c r="F511" s="72">
        <v>85</v>
      </c>
      <c r="G511" s="72"/>
      <c r="H511" s="2" t="s">
        <v>842</v>
      </c>
      <c r="K511" s="11"/>
      <c r="M511" s="12">
        <v>6</v>
      </c>
      <c r="N511" s="13">
        <v>6</v>
      </c>
      <c r="O511" s="22"/>
      <c r="P511" s="311">
        <f t="shared" si="65"/>
        <v>85</v>
      </c>
      <c r="Q511" s="16">
        <f t="shared" si="68"/>
        <v>85</v>
      </c>
      <c r="R511" s="23">
        <f t="shared" si="66"/>
        <v>0</v>
      </c>
      <c r="S511" s="18">
        <f t="shared" si="67"/>
        <v>0</v>
      </c>
      <c r="V511" s="3"/>
      <c r="W511" s="3"/>
      <c r="X511" s="3"/>
    </row>
    <row r="512" spans="1:24" ht="25.5" x14ac:dyDescent="0.25">
      <c r="A512" s="5" t="s">
        <v>1040</v>
      </c>
      <c r="B512" s="2" t="s">
        <v>718</v>
      </c>
      <c r="C512" s="2" t="s">
        <v>1041</v>
      </c>
      <c r="D512" s="2" t="s">
        <v>841</v>
      </c>
      <c r="E512" s="256">
        <v>40</v>
      </c>
      <c r="F512" s="72">
        <v>40</v>
      </c>
      <c r="G512" s="72"/>
      <c r="H512" s="2" t="s">
        <v>847</v>
      </c>
      <c r="K512" s="11"/>
      <c r="M512" s="12">
        <v>6</v>
      </c>
      <c r="N512" s="13">
        <v>3</v>
      </c>
      <c r="O512" s="22"/>
      <c r="P512" s="311">
        <f t="shared" si="65"/>
        <v>40</v>
      </c>
      <c r="Q512" s="16">
        <f t="shared" si="68"/>
        <v>40</v>
      </c>
      <c r="R512" s="23">
        <f t="shared" si="66"/>
        <v>0</v>
      </c>
      <c r="S512" s="18">
        <f t="shared" si="67"/>
        <v>0</v>
      </c>
      <c r="V512" s="3"/>
      <c r="W512" s="3"/>
      <c r="X512" s="3"/>
    </row>
    <row r="513" spans="1:24" ht="25.5" x14ac:dyDescent="0.25">
      <c r="A513" s="5" t="s">
        <v>1042</v>
      </c>
      <c r="B513" s="2" t="s">
        <v>718</v>
      </c>
      <c r="C513" s="2" t="s">
        <v>1043</v>
      </c>
      <c r="D513" s="2" t="s">
        <v>841</v>
      </c>
      <c r="E513" s="256">
        <v>11.75</v>
      </c>
      <c r="F513" s="72">
        <v>11.75</v>
      </c>
      <c r="G513" s="72"/>
      <c r="H513" s="2" t="s">
        <v>880</v>
      </c>
      <c r="K513" s="11"/>
      <c r="M513" s="12">
        <v>6</v>
      </c>
      <c r="N513" s="13">
        <v>6</v>
      </c>
      <c r="O513" s="43"/>
      <c r="P513" s="311">
        <f t="shared" si="65"/>
        <v>11.75</v>
      </c>
      <c r="Q513" s="16">
        <f t="shared" si="68"/>
        <v>11.75</v>
      </c>
      <c r="R513" s="23">
        <f t="shared" si="66"/>
        <v>0</v>
      </c>
      <c r="S513" s="18">
        <f t="shared" si="67"/>
        <v>0</v>
      </c>
      <c r="V513" s="3"/>
      <c r="W513" s="3"/>
      <c r="X513" s="3"/>
    </row>
    <row r="514" spans="1:24" ht="25.5" x14ac:dyDescent="0.25">
      <c r="A514" s="5" t="s">
        <v>1044</v>
      </c>
      <c r="B514" s="2" t="s">
        <v>718</v>
      </c>
      <c r="C514" s="2" t="s">
        <v>1045</v>
      </c>
      <c r="D514" s="2" t="s">
        <v>841</v>
      </c>
      <c r="E514" s="256">
        <v>80</v>
      </c>
      <c r="F514" s="72">
        <v>80</v>
      </c>
      <c r="G514" s="72"/>
      <c r="H514" s="2" t="s">
        <v>842</v>
      </c>
      <c r="K514" s="11"/>
      <c r="M514" s="12">
        <v>6</v>
      </c>
      <c r="N514" s="13">
        <v>6</v>
      </c>
      <c r="O514" s="22"/>
      <c r="P514" s="311">
        <f t="shared" si="65"/>
        <v>80</v>
      </c>
      <c r="Q514" s="16">
        <f t="shared" si="68"/>
        <v>80</v>
      </c>
      <c r="R514" s="23">
        <f t="shared" si="66"/>
        <v>0</v>
      </c>
      <c r="S514" s="18">
        <f t="shared" si="67"/>
        <v>0</v>
      </c>
      <c r="V514" s="3"/>
      <c r="W514" s="3"/>
      <c r="X514" s="3"/>
    </row>
    <row r="515" spans="1:24" ht="25.5" x14ac:dyDescent="0.25">
      <c r="A515" s="5" t="s">
        <v>1046</v>
      </c>
      <c r="B515" s="2" t="s">
        <v>718</v>
      </c>
      <c r="C515" s="2" t="s">
        <v>1047</v>
      </c>
      <c r="D515" s="2" t="s">
        <v>841</v>
      </c>
      <c r="E515" s="256">
        <v>23</v>
      </c>
      <c r="F515" s="72">
        <v>23</v>
      </c>
      <c r="G515" s="72"/>
      <c r="H515" s="2" t="s">
        <v>842</v>
      </c>
      <c r="K515" s="11"/>
      <c r="M515" s="12">
        <v>6</v>
      </c>
      <c r="N515" s="13">
        <v>6</v>
      </c>
      <c r="O515" s="22"/>
      <c r="P515" s="311">
        <f t="shared" si="65"/>
        <v>23</v>
      </c>
      <c r="Q515" s="16">
        <f t="shared" si="68"/>
        <v>23</v>
      </c>
      <c r="R515" s="23">
        <f t="shared" si="66"/>
        <v>0</v>
      </c>
      <c r="S515" s="18">
        <f t="shared" si="67"/>
        <v>0</v>
      </c>
      <c r="V515" s="3"/>
      <c r="W515" s="3"/>
      <c r="X515" s="3"/>
    </row>
    <row r="516" spans="1:24" ht="25.5" x14ac:dyDescent="0.25">
      <c r="A516" s="5" t="s">
        <v>1048</v>
      </c>
      <c r="B516" s="2" t="s">
        <v>718</v>
      </c>
      <c r="C516" s="2" t="s">
        <v>1049</v>
      </c>
      <c r="D516" s="2" t="s">
        <v>841</v>
      </c>
      <c r="E516" s="256">
        <v>75</v>
      </c>
      <c r="F516" s="72">
        <v>75</v>
      </c>
      <c r="G516" s="72"/>
      <c r="H516" s="2" t="s">
        <v>842</v>
      </c>
      <c r="K516" s="11"/>
      <c r="M516" s="12">
        <v>6</v>
      </c>
      <c r="N516" s="13">
        <v>6</v>
      </c>
      <c r="O516" s="22"/>
      <c r="P516" s="311">
        <f t="shared" si="65"/>
        <v>75</v>
      </c>
      <c r="Q516" s="16">
        <f t="shared" si="68"/>
        <v>75</v>
      </c>
      <c r="R516" s="23">
        <f t="shared" si="66"/>
        <v>0</v>
      </c>
      <c r="S516" s="18">
        <f t="shared" si="67"/>
        <v>0</v>
      </c>
      <c r="V516" s="3"/>
      <c r="W516" s="3"/>
      <c r="X516" s="3"/>
    </row>
    <row r="517" spans="1:24" ht="25.5" x14ac:dyDescent="0.25">
      <c r="A517" s="5" t="s">
        <v>1050</v>
      </c>
      <c r="B517" s="2" t="s">
        <v>718</v>
      </c>
      <c r="C517" s="2" t="s">
        <v>1051</v>
      </c>
      <c r="D517" s="2" t="s">
        <v>841</v>
      </c>
      <c r="E517" s="256">
        <v>25</v>
      </c>
      <c r="F517" s="72">
        <v>25</v>
      </c>
      <c r="G517" s="72"/>
      <c r="H517" s="2" t="s">
        <v>842</v>
      </c>
      <c r="K517" s="11"/>
      <c r="M517" s="12">
        <v>6</v>
      </c>
      <c r="N517" s="13">
        <v>6</v>
      </c>
      <c r="O517" s="22"/>
      <c r="P517" s="311">
        <f t="shared" si="65"/>
        <v>25</v>
      </c>
      <c r="Q517" s="16">
        <f t="shared" si="68"/>
        <v>25</v>
      </c>
      <c r="R517" s="23">
        <f t="shared" si="66"/>
        <v>0</v>
      </c>
      <c r="S517" s="18">
        <f t="shared" si="67"/>
        <v>0</v>
      </c>
      <c r="V517" s="3"/>
      <c r="W517" s="3"/>
      <c r="X517" s="3"/>
    </row>
    <row r="518" spans="1:24" ht="25.5" x14ac:dyDescent="0.25">
      <c r="A518" s="5" t="s">
        <v>1052</v>
      </c>
      <c r="B518" s="2" t="s">
        <v>718</v>
      </c>
      <c r="C518" s="2" t="s">
        <v>1053</v>
      </c>
      <c r="D518" s="2" t="s">
        <v>841</v>
      </c>
      <c r="E518" s="256">
        <v>19</v>
      </c>
      <c r="F518" s="72">
        <v>19</v>
      </c>
      <c r="G518" s="72"/>
      <c r="H518" s="2" t="s">
        <v>847</v>
      </c>
      <c r="K518" s="11"/>
      <c r="M518" s="12">
        <v>6</v>
      </c>
      <c r="N518" s="13">
        <v>3</v>
      </c>
      <c r="O518" s="22"/>
      <c r="P518" s="311">
        <f t="shared" si="65"/>
        <v>19</v>
      </c>
      <c r="Q518" s="16">
        <f t="shared" si="68"/>
        <v>19</v>
      </c>
      <c r="R518" s="23">
        <f t="shared" si="66"/>
        <v>0</v>
      </c>
      <c r="S518" s="18">
        <f t="shared" si="67"/>
        <v>0</v>
      </c>
      <c r="V518" s="3"/>
      <c r="W518" s="3"/>
      <c r="X518" s="3"/>
    </row>
    <row r="519" spans="1:24" ht="25.5" x14ac:dyDescent="0.25">
      <c r="A519" s="5" t="s">
        <v>1054</v>
      </c>
      <c r="B519" s="2" t="s">
        <v>718</v>
      </c>
      <c r="C519" s="2" t="s">
        <v>1055</v>
      </c>
      <c r="D519" s="2" t="s">
        <v>841</v>
      </c>
      <c r="E519" s="256">
        <v>55</v>
      </c>
      <c r="F519" s="72">
        <v>55</v>
      </c>
      <c r="G519" s="72"/>
      <c r="H519" s="2" t="s">
        <v>847</v>
      </c>
      <c r="K519" s="11"/>
      <c r="M519" s="12">
        <v>6</v>
      </c>
      <c r="N519" s="13">
        <v>3</v>
      </c>
      <c r="O519" s="22"/>
      <c r="P519" s="311">
        <f t="shared" si="65"/>
        <v>55</v>
      </c>
      <c r="Q519" s="16">
        <f t="shared" si="68"/>
        <v>55</v>
      </c>
      <c r="R519" s="23">
        <f t="shared" si="66"/>
        <v>0</v>
      </c>
      <c r="S519" s="18">
        <f t="shared" si="67"/>
        <v>0</v>
      </c>
      <c r="V519" s="3"/>
      <c r="W519" s="3"/>
      <c r="X519" s="3"/>
    </row>
    <row r="520" spans="1:24" ht="25.5" x14ac:dyDescent="0.25">
      <c r="A520" s="5" t="s">
        <v>1056</v>
      </c>
      <c r="B520" s="2" t="s">
        <v>718</v>
      </c>
      <c r="C520" s="2" t="s">
        <v>1057</v>
      </c>
      <c r="D520" s="2" t="s">
        <v>841</v>
      </c>
      <c r="E520" s="256">
        <v>25</v>
      </c>
      <c r="F520" s="72">
        <v>25</v>
      </c>
      <c r="G520" s="72"/>
      <c r="H520" s="2" t="s">
        <v>842</v>
      </c>
      <c r="K520" s="11"/>
      <c r="M520" s="12">
        <v>6</v>
      </c>
      <c r="N520" s="13">
        <v>6</v>
      </c>
      <c r="O520" s="22"/>
      <c r="P520" s="311">
        <f t="shared" si="65"/>
        <v>25</v>
      </c>
      <c r="Q520" s="16">
        <f t="shared" si="68"/>
        <v>25</v>
      </c>
      <c r="R520" s="23">
        <f t="shared" si="66"/>
        <v>0</v>
      </c>
      <c r="S520" s="18">
        <f t="shared" si="67"/>
        <v>0</v>
      </c>
      <c r="V520" s="3"/>
      <c r="W520" s="3"/>
      <c r="X520" s="3"/>
    </row>
    <row r="521" spans="1:24" ht="25.5" x14ac:dyDescent="0.25">
      <c r="A521" s="5" t="s">
        <v>1058</v>
      </c>
      <c r="B521" s="2" t="s">
        <v>718</v>
      </c>
      <c r="C521" s="2" t="s">
        <v>1059</v>
      </c>
      <c r="D521" s="2" t="s">
        <v>841</v>
      </c>
      <c r="E521" s="256">
        <v>23</v>
      </c>
      <c r="F521" s="72">
        <v>23</v>
      </c>
      <c r="G521" s="72"/>
      <c r="H521" s="2" t="s">
        <v>842</v>
      </c>
      <c r="K521" s="11"/>
      <c r="M521" s="12">
        <v>6</v>
      </c>
      <c r="N521" s="13">
        <v>6</v>
      </c>
      <c r="O521" s="22"/>
      <c r="P521" s="311">
        <f t="shared" si="65"/>
        <v>23</v>
      </c>
      <c r="Q521" s="16">
        <f t="shared" si="68"/>
        <v>23</v>
      </c>
      <c r="R521" s="23">
        <f t="shared" si="66"/>
        <v>0</v>
      </c>
      <c r="S521" s="18">
        <f t="shared" si="67"/>
        <v>0</v>
      </c>
      <c r="V521" s="3"/>
      <c r="W521" s="3"/>
      <c r="X521" s="3"/>
    </row>
    <row r="522" spans="1:24" ht="25.5" x14ac:dyDescent="0.25">
      <c r="A522" s="5" t="s">
        <v>1060</v>
      </c>
      <c r="B522" s="2" t="s">
        <v>718</v>
      </c>
      <c r="C522" s="2" t="s">
        <v>1061</v>
      </c>
      <c r="D522" s="2" t="s">
        <v>841</v>
      </c>
      <c r="E522" s="256">
        <v>30</v>
      </c>
      <c r="F522" s="72">
        <v>30</v>
      </c>
      <c r="G522" s="72"/>
      <c r="H522" s="2" t="s">
        <v>847</v>
      </c>
      <c r="K522" s="11"/>
      <c r="M522" s="12">
        <v>6</v>
      </c>
      <c r="N522" s="13">
        <v>3</v>
      </c>
      <c r="O522" s="22"/>
      <c r="P522" s="311">
        <f t="shared" si="65"/>
        <v>30</v>
      </c>
      <c r="Q522" s="16">
        <f t="shared" si="68"/>
        <v>30</v>
      </c>
      <c r="R522" s="23">
        <f t="shared" si="66"/>
        <v>0</v>
      </c>
      <c r="S522" s="18">
        <f t="shared" si="67"/>
        <v>0</v>
      </c>
      <c r="V522" s="3"/>
      <c r="W522" s="3"/>
      <c r="X522" s="3"/>
    </row>
    <row r="523" spans="1:24" ht="25.5" x14ac:dyDescent="0.25">
      <c r="A523" s="5" t="s">
        <v>1062</v>
      </c>
      <c r="B523" s="2" t="s">
        <v>718</v>
      </c>
      <c r="C523" s="2" t="s">
        <v>1063</v>
      </c>
      <c r="D523" s="2" t="s">
        <v>841</v>
      </c>
      <c r="E523" s="256">
        <v>14</v>
      </c>
      <c r="F523" s="72">
        <v>14</v>
      </c>
      <c r="G523" s="72"/>
      <c r="H523" s="2" t="s">
        <v>842</v>
      </c>
      <c r="K523" s="11"/>
      <c r="M523" s="12">
        <v>6</v>
      </c>
      <c r="N523" s="13">
        <v>6</v>
      </c>
      <c r="O523" s="22"/>
      <c r="P523" s="311">
        <f t="shared" si="65"/>
        <v>14</v>
      </c>
      <c r="Q523" s="16">
        <f t="shared" si="68"/>
        <v>14</v>
      </c>
      <c r="R523" s="23">
        <f t="shared" si="66"/>
        <v>0</v>
      </c>
      <c r="S523" s="18">
        <f t="shared" si="67"/>
        <v>0</v>
      </c>
      <c r="V523" s="3"/>
      <c r="W523" s="3"/>
      <c r="X523" s="3"/>
    </row>
    <row r="524" spans="1:24" ht="25.5" x14ac:dyDescent="0.25">
      <c r="A524" s="5" t="s">
        <v>1064</v>
      </c>
      <c r="B524" s="2" t="s">
        <v>718</v>
      </c>
      <c r="C524" s="2" t="s">
        <v>1065</v>
      </c>
      <c r="D524" s="2" t="s">
        <v>841</v>
      </c>
      <c r="E524" s="256">
        <v>15</v>
      </c>
      <c r="F524" s="72">
        <v>15</v>
      </c>
      <c r="G524" s="72"/>
      <c r="H524" s="2" t="s">
        <v>842</v>
      </c>
      <c r="K524" s="11"/>
      <c r="M524" s="12">
        <v>6</v>
      </c>
      <c r="N524" s="13">
        <v>6</v>
      </c>
      <c r="O524" s="22"/>
      <c r="P524" s="311">
        <f t="shared" si="65"/>
        <v>15</v>
      </c>
      <c r="Q524" s="16">
        <f t="shared" si="68"/>
        <v>15</v>
      </c>
      <c r="R524" s="23">
        <f t="shared" si="66"/>
        <v>0</v>
      </c>
      <c r="S524" s="18">
        <f t="shared" si="67"/>
        <v>0</v>
      </c>
      <c r="V524" s="3"/>
      <c r="W524" s="3"/>
      <c r="X524" s="3"/>
    </row>
    <row r="525" spans="1:24" ht="25.5" x14ac:dyDescent="0.25">
      <c r="A525" s="5" t="s">
        <v>1066</v>
      </c>
      <c r="B525" s="2" t="s">
        <v>718</v>
      </c>
      <c r="C525" s="2" t="s">
        <v>1067</v>
      </c>
      <c r="D525" s="2" t="s">
        <v>841</v>
      </c>
      <c r="E525" s="256">
        <v>25</v>
      </c>
      <c r="F525" s="72">
        <v>25</v>
      </c>
      <c r="G525" s="72"/>
      <c r="H525" s="2" t="s">
        <v>842</v>
      </c>
      <c r="K525" s="11"/>
      <c r="M525" s="12">
        <v>6</v>
      </c>
      <c r="N525" s="13">
        <v>6</v>
      </c>
      <c r="O525" s="22"/>
      <c r="P525" s="311">
        <f t="shared" si="65"/>
        <v>25</v>
      </c>
      <c r="Q525" s="16">
        <f t="shared" si="68"/>
        <v>25</v>
      </c>
      <c r="R525" s="23">
        <f t="shared" si="66"/>
        <v>0</v>
      </c>
      <c r="S525" s="18">
        <f t="shared" si="67"/>
        <v>0</v>
      </c>
      <c r="V525" s="3"/>
      <c r="W525" s="3"/>
      <c r="X525" s="3"/>
    </row>
    <row r="526" spans="1:24" ht="25.5" x14ac:dyDescent="0.25">
      <c r="A526" s="5" t="s">
        <v>1068</v>
      </c>
      <c r="B526" s="2" t="s">
        <v>718</v>
      </c>
      <c r="C526" s="2" t="s">
        <v>1069</v>
      </c>
      <c r="D526" s="2" t="s">
        <v>841</v>
      </c>
      <c r="E526" s="256">
        <v>19</v>
      </c>
      <c r="F526" s="72">
        <v>19</v>
      </c>
      <c r="G526" s="72"/>
      <c r="H526" s="2" t="s">
        <v>847</v>
      </c>
      <c r="K526" s="11"/>
      <c r="M526" s="12">
        <v>6</v>
      </c>
      <c r="N526" s="13">
        <v>3</v>
      </c>
      <c r="O526" s="22"/>
      <c r="P526" s="311">
        <f t="shared" si="65"/>
        <v>19</v>
      </c>
      <c r="Q526" s="16">
        <f t="shared" si="68"/>
        <v>19</v>
      </c>
      <c r="R526" s="23">
        <f t="shared" si="66"/>
        <v>0</v>
      </c>
      <c r="S526" s="18">
        <f t="shared" si="67"/>
        <v>0</v>
      </c>
      <c r="V526" s="3"/>
      <c r="W526" s="3"/>
      <c r="X526" s="3"/>
    </row>
    <row r="527" spans="1:24" ht="25.5" x14ac:dyDescent="0.25">
      <c r="A527" s="5" t="s">
        <v>1070</v>
      </c>
      <c r="B527" s="2" t="s">
        <v>718</v>
      </c>
      <c r="C527" s="2" t="s">
        <v>1071</v>
      </c>
      <c r="D527" s="2" t="s">
        <v>841</v>
      </c>
      <c r="E527" s="256">
        <v>21</v>
      </c>
      <c r="F527" s="72">
        <v>21</v>
      </c>
      <c r="G527" s="72"/>
      <c r="H527" s="2" t="s">
        <v>847</v>
      </c>
      <c r="K527" s="11"/>
      <c r="M527" s="12">
        <v>6</v>
      </c>
      <c r="N527" s="13">
        <v>3</v>
      </c>
      <c r="O527" s="22"/>
      <c r="P527" s="311">
        <f t="shared" si="65"/>
        <v>21</v>
      </c>
      <c r="Q527" s="16">
        <f t="shared" si="68"/>
        <v>21</v>
      </c>
      <c r="R527" s="23">
        <f t="shared" si="66"/>
        <v>0</v>
      </c>
      <c r="S527" s="18">
        <f t="shared" si="67"/>
        <v>0</v>
      </c>
      <c r="V527" s="3"/>
      <c r="W527" s="3"/>
      <c r="X527" s="3"/>
    </row>
    <row r="528" spans="1:24" ht="25.5" x14ac:dyDescent="0.25">
      <c r="A528" s="5" t="s">
        <v>1072</v>
      </c>
      <c r="B528" s="2" t="s">
        <v>718</v>
      </c>
      <c r="C528" s="2" t="s">
        <v>1073</v>
      </c>
      <c r="D528" s="2" t="s">
        <v>841</v>
      </c>
      <c r="E528" s="256">
        <v>25</v>
      </c>
      <c r="F528" s="72">
        <v>25</v>
      </c>
      <c r="G528" s="72"/>
      <c r="H528" s="2" t="s">
        <v>847</v>
      </c>
      <c r="K528" s="11"/>
      <c r="M528" s="12">
        <v>6</v>
      </c>
      <c r="N528" s="13">
        <v>3</v>
      </c>
      <c r="O528" s="22"/>
      <c r="P528" s="311">
        <f t="shared" si="65"/>
        <v>25</v>
      </c>
      <c r="Q528" s="16">
        <f t="shared" si="68"/>
        <v>25</v>
      </c>
      <c r="R528" s="23">
        <f t="shared" si="66"/>
        <v>0</v>
      </c>
      <c r="S528" s="18">
        <f t="shared" si="67"/>
        <v>0</v>
      </c>
      <c r="V528" s="3"/>
      <c r="W528" s="3"/>
      <c r="X528" s="3"/>
    </row>
    <row r="529" spans="1:24" ht="25.5" x14ac:dyDescent="0.25">
      <c r="A529" s="5" t="s">
        <v>1074</v>
      </c>
      <c r="B529" s="2" t="s">
        <v>718</v>
      </c>
      <c r="C529" s="2" t="s">
        <v>1075</v>
      </c>
      <c r="D529" s="2" t="s">
        <v>841</v>
      </c>
      <c r="E529" s="256">
        <v>25</v>
      </c>
      <c r="F529" s="72">
        <v>25</v>
      </c>
      <c r="G529" s="72"/>
      <c r="H529" s="2" t="s">
        <v>847</v>
      </c>
      <c r="K529" s="11"/>
      <c r="M529" s="12">
        <v>6</v>
      </c>
      <c r="N529" s="13">
        <v>3</v>
      </c>
      <c r="O529" s="22"/>
      <c r="P529" s="311">
        <f t="shared" si="65"/>
        <v>25</v>
      </c>
      <c r="Q529" s="16">
        <f t="shared" si="68"/>
        <v>25</v>
      </c>
      <c r="R529" s="23">
        <f t="shared" si="66"/>
        <v>0</v>
      </c>
      <c r="S529" s="18">
        <f t="shared" si="67"/>
        <v>0</v>
      </c>
      <c r="V529" s="3"/>
      <c r="W529" s="3"/>
      <c r="X529" s="3"/>
    </row>
    <row r="530" spans="1:24" ht="25.5" x14ac:dyDescent="0.25">
      <c r="A530" s="5" t="s">
        <v>1076</v>
      </c>
      <c r="B530" s="2" t="s">
        <v>718</v>
      </c>
      <c r="C530" s="2" t="s">
        <v>1077</v>
      </c>
      <c r="D530" s="2" t="s">
        <v>841</v>
      </c>
      <c r="E530" s="256">
        <v>30</v>
      </c>
      <c r="F530" s="72">
        <v>30</v>
      </c>
      <c r="G530" s="72"/>
      <c r="H530" s="2" t="s">
        <v>842</v>
      </c>
      <c r="K530" s="11"/>
      <c r="M530" s="12">
        <v>6</v>
      </c>
      <c r="N530" s="13">
        <v>6</v>
      </c>
      <c r="O530" s="22"/>
      <c r="P530" s="311">
        <f t="shared" si="65"/>
        <v>30</v>
      </c>
      <c r="Q530" s="16">
        <f t="shared" si="68"/>
        <v>30</v>
      </c>
      <c r="R530" s="23">
        <f t="shared" si="66"/>
        <v>0</v>
      </c>
      <c r="S530" s="18">
        <f t="shared" si="67"/>
        <v>0</v>
      </c>
      <c r="V530" s="3"/>
      <c r="W530" s="3"/>
      <c r="X530" s="3"/>
    </row>
    <row r="531" spans="1:24" ht="25.5" x14ac:dyDescent="0.25">
      <c r="A531" s="5" t="s">
        <v>1078</v>
      </c>
      <c r="B531" s="2" t="s">
        <v>718</v>
      </c>
      <c r="C531" s="2" t="s">
        <v>1079</v>
      </c>
      <c r="D531" s="2" t="s">
        <v>841</v>
      </c>
      <c r="E531" s="256">
        <v>25</v>
      </c>
      <c r="F531" s="72">
        <v>25</v>
      </c>
      <c r="G531" s="72"/>
      <c r="H531" s="2" t="s">
        <v>847</v>
      </c>
      <c r="K531" s="11"/>
      <c r="M531" s="12">
        <v>6</v>
      </c>
      <c r="N531" s="13">
        <v>3</v>
      </c>
      <c r="O531" s="22"/>
      <c r="P531" s="311">
        <f t="shared" si="65"/>
        <v>25</v>
      </c>
      <c r="Q531" s="16">
        <f t="shared" si="68"/>
        <v>25</v>
      </c>
      <c r="R531" s="23">
        <f t="shared" si="66"/>
        <v>0</v>
      </c>
      <c r="S531" s="18">
        <f t="shared" si="67"/>
        <v>0</v>
      </c>
      <c r="V531" s="3"/>
      <c r="W531" s="3"/>
      <c r="X531" s="3"/>
    </row>
    <row r="532" spans="1:24" ht="25.5" x14ac:dyDescent="0.25">
      <c r="A532" s="5" t="s">
        <v>1080</v>
      </c>
      <c r="B532" s="2" t="s">
        <v>718</v>
      </c>
      <c r="C532" s="2" t="s">
        <v>1081</v>
      </c>
      <c r="D532" s="2" t="s">
        <v>841</v>
      </c>
      <c r="E532" s="256">
        <v>184</v>
      </c>
      <c r="F532" s="72">
        <v>184</v>
      </c>
      <c r="G532" s="72"/>
      <c r="H532" s="2" t="s">
        <v>847</v>
      </c>
      <c r="K532" s="11"/>
      <c r="M532" s="12">
        <v>6</v>
      </c>
      <c r="N532" s="13">
        <v>3</v>
      </c>
      <c r="O532" s="22"/>
      <c r="P532" s="311">
        <f t="shared" si="65"/>
        <v>184</v>
      </c>
      <c r="Q532" s="16">
        <f t="shared" si="68"/>
        <v>184</v>
      </c>
      <c r="R532" s="23">
        <f t="shared" si="66"/>
        <v>0</v>
      </c>
      <c r="S532" s="18">
        <f t="shared" si="67"/>
        <v>0</v>
      </c>
      <c r="V532" s="3"/>
      <c r="W532" s="3"/>
      <c r="X532" s="3"/>
    </row>
    <row r="533" spans="1:24" ht="25.5" x14ac:dyDescent="0.25">
      <c r="A533" s="5" t="s">
        <v>1082</v>
      </c>
      <c r="B533" s="2" t="s">
        <v>718</v>
      </c>
      <c r="C533" s="2" t="s">
        <v>1083</v>
      </c>
      <c r="D533" s="2" t="s">
        <v>841</v>
      </c>
      <c r="E533" s="256">
        <v>184</v>
      </c>
      <c r="F533" s="72">
        <v>184</v>
      </c>
      <c r="G533" s="72"/>
      <c r="H533" s="2" t="s">
        <v>847</v>
      </c>
      <c r="K533" s="11"/>
      <c r="M533" s="12">
        <v>6</v>
      </c>
      <c r="N533" s="13">
        <v>3</v>
      </c>
      <c r="O533" s="22"/>
      <c r="P533" s="311">
        <f t="shared" si="65"/>
        <v>184</v>
      </c>
      <c r="Q533" s="16">
        <f t="shared" si="68"/>
        <v>184</v>
      </c>
      <c r="R533" s="23">
        <f t="shared" si="66"/>
        <v>0</v>
      </c>
      <c r="S533" s="18">
        <f t="shared" si="67"/>
        <v>0</v>
      </c>
      <c r="V533" s="3"/>
      <c r="W533" s="3"/>
      <c r="X533" s="3"/>
    </row>
    <row r="534" spans="1:24" ht="25.5" x14ac:dyDescent="0.25">
      <c r="A534" s="5" t="s">
        <v>1084</v>
      </c>
      <c r="B534" s="2" t="s">
        <v>718</v>
      </c>
      <c r="C534" s="2" t="s">
        <v>1085</v>
      </c>
      <c r="D534" s="2" t="s">
        <v>841</v>
      </c>
      <c r="E534" s="256">
        <v>50</v>
      </c>
      <c r="F534" s="72">
        <v>50</v>
      </c>
      <c r="G534" s="72"/>
      <c r="H534" s="2" t="s">
        <v>842</v>
      </c>
      <c r="K534" s="11"/>
      <c r="M534" s="12">
        <v>6</v>
      </c>
      <c r="N534" s="13">
        <v>6</v>
      </c>
      <c r="O534" s="22"/>
      <c r="P534" s="311">
        <f t="shared" si="65"/>
        <v>50</v>
      </c>
      <c r="Q534" s="16">
        <f t="shared" si="68"/>
        <v>50</v>
      </c>
      <c r="R534" s="23">
        <f t="shared" si="66"/>
        <v>0</v>
      </c>
      <c r="S534" s="18">
        <f t="shared" si="67"/>
        <v>0</v>
      </c>
      <c r="V534" s="3"/>
      <c r="W534" s="3"/>
      <c r="X534" s="3"/>
    </row>
    <row r="535" spans="1:24" ht="25.5" x14ac:dyDescent="0.25">
      <c r="A535" s="5" t="s">
        <v>1086</v>
      </c>
      <c r="B535" s="2" t="s">
        <v>718</v>
      </c>
      <c r="C535" s="2" t="s">
        <v>1087</v>
      </c>
      <c r="D535" s="2" t="s">
        <v>841</v>
      </c>
      <c r="E535" s="256">
        <v>85</v>
      </c>
      <c r="F535" s="72">
        <v>85</v>
      </c>
      <c r="G535" s="72"/>
      <c r="H535" s="2" t="s">
        <v>842</v>
      </c>
      <c r="K535" s="11"/>
      <c r="M535" s="12">
        <v>6</v>
      </c>
      <c r="N535" s="13">
        <v>6</v>
      </c>
      <c r="O535" s="22"/>
      <c r="P535" s="311">
        <f t="shared" ref="P535:P598" si="69">IF(N535=1,INT(E535*$T$1*100)/100,E535)</f>
        <v>85</v>
      </c>
      <c r="Q535" s="16">
        <f t="shared" si="68"/>
        <v>85</v>
      </c>
      <c r="R535" s="23">
        <f t="shared" ref="R535:R598" si="70">P535-E535</f>
        <v>0</v>
      </c>
      <c r="S535" s="18">
        <f t="shared" ref="S535:S598" si="71">IF(E535&lt;&gt;0,R535/E535,0)</f>
        <v>0</v>
      </c>
      <c r="V535" s="3"/>
      <c r="W535" s="3"/>
      <c r="X535" s="3"/>
    </row>
    <row r="536" spans="1:24" ht="25.5" x14ac:dyDescent="0.25">
      <c r="A536" s="5" t="s">
        <v>1088</v>
      </c>
      <c r="B536" s="2" t="s">
        <v>718</v>
      </c>
      <c r="C536" s="2" t="s">
        <v>1089</v>
      </c>
      <c r="D536" s="2" t="s">
        <v>841</v>
      </c>
      <c r="E536" s="256">
        <v>45</v>
      </c>
      <c r="F536" s="72">
        <v>45</v>
      </c>
      <c r="G536" s="72"/>
      <c r="H536" s="2" t="s">
        <v>842</v>
      </c>
      <c r="K536" s="11"/>
      <c r="M536" s="12">
        <v>6</v>
      </c>
      <c r="N536" s="13">
        <v>6</v>
      </c>
      <c r="O536" s="22"/>
      <c r="P536" s="311">
        <f t="shared" si="69"/>
        <v>45</v>
      </c>
      <c r="Q536" s="16">
        <f t="shared" si="68"/>
        <v>45</v>
      </c>
      <c r="R536" s="23">
        <f t="shared" si="70"/>
        <v>0</v>
      </c>
      <c r="S536" s="18">
        <f t="shared" si="71"/>
        <v>0</v>
      </c>
      <c r="V536" s="3"/>
      <c r="W536" s="3"/>
      <c r="X536" s="3"/>
    </row>
    <row r="537" spans="1:24" ht="25.5" x14ac:dyDescent="0.25">
      <c r="A537" s="5" t="s">
        <v>1090</v>
      </c>
      <c r="B537" s="2" t="s">
        <v>718</v>
      </c>
      <c r="C537" s="2" t="s">
        <v>1091</v>
      </c>
      <c r="D537" s="2" t="s">
        <v>841</v>
      </c>
      <c r="E537" s="256">
        <v>15</v>
      </c>
      <c r="F537" s="72">
        <v>15</v>
      </c>
      <c r="G537" s="72"/>
      <c r="H537" s="2" t="s">
        <v>842</v>
      </c>
      <c r="K537" s="11"/>
      <c r="M537" s="12">
        <v>6</v>
      </c>
      <c r="N537" s="13">
        <v>6</v>
      </c>
      <c r="O537" s="22"/>
      <c r="P537" s="311">
        <f t="shared" si="69"/>
        <v>15</v>
      </c>
      <c r="Q537" s="16">
        <f t="shared" si="68"/>
        <v>15</v>
      </c>
      <c r="R537" s="23">
        <f t="shared" si="70"/>
        <v>0</v>
      </c>
      <c r="S537" s="18">
        <f t="shared" si="71"/>
        <v>0</v>
      </c>
      <c r="V537" s="3"/>
      <c r="W537" s="3"/>
      <c r="X537" s="3"/>
    </row>
    <row r="538" spans="1:24" ht="25.5" x14ac:dyDescent="0.25">
      <c r="A538" s="5" t="s">
        <v>1092</v>
      </c>
      <c r="B538" s="2" t="s">
        <v>718</v>
      </c>
      <c r="C538" s="2" t="s">
        <v>1093</v>
      </c>
      <c r="D538" s="2" t="s">
        <v>841</v>
      </c>
      <c r="E538" s="256">
        <v>20</v>
      </c>
      <c r="F538" s="72">
        <v>20</v>
      </c>
      <c r="G538" s="72"/>
      <c r="H538" s="2" t="s">
        <v>842</v>
      </c>
      <c r="K538" s="11"/>
      <c r="M538" s="12">
        <v>6</v>
      </c>
      <c r="N538" s="13">
        <v>6</v>
      </c>
      <c r="O538" s="22"/>
      <c r="P538" s="311">
        <f t="shared" si="69"/>
        <v>20</v>
      </c>
      <c r="Q538" s="16">
        <f t="shared" si="68"/>
        <v>20</v>
      </c>
      <c r="R538" s="23">
        <f t="shared" si="70"/>
        <v>0</v>
      </c>
      <c r="S538" s="18">
        <f t="shared" si="71"/>
        <v>0</v>
      </c>
      <c r="V538" s="3"/>
      <c r="W538" s="3"/>
      <c r="X538" s="3"/>
    </row>
    <row r="539" spans="1:24" ht="25.5" x14ac:dyDescent="0.25">
      <c r="A539" s="5" t="s">
        <v>1094</v>
      </c>
      <c r="B539" s="2" t="s">
        <v>718</v>
      </c>
      <c r="C539" s="2" t="s">
        <v>1095</v>
      </c>
      <c r="D539" s="2" t="s">
        <v>841</v>
      </c>
      <c r="E539" s="256">
        <v>165</v>
      </c>
      <c r="F539" s="72">
        <v>165</v>
      </c>
      <c r="G539" s="72"/>
      <c r="H539" s="2" t="s">
        <v>842</v>
      </c>
      <c r="K539" s="11"/>
      <c r="M539" s="12">
        <v>6</v>
      </c>
      <c r="N539" s="13">
        <v>6</v>
      </c>
      <c r="O539" s="22"/>
      <c r="P539" s="311">
        <f t="shared" si="69"/>
        <v>165</v>
      </c>
      <c r="Q539" s="16">
        <f t="shared" si="68"/>
        <v>165</v>
      </c>
      <c r="R539" s="23">
        <f t="shared" si="70"/>
        <v>0</v>
      </c>
      <c r="S539" s="18">
        <f t="shared" si="71"/>
        <v>0</v>
      </c>
      <c r="V539" s="3"/>
      <c r="W539" s="3"/>
      <c r="X539" s="3"/>
    </row>
    <row r="540" spans="1:24" ht="25.5" x14ac:dyDescent="0.25">
      <c r="A540" s="5" t="s">
        <v>1096</v>
      </c>
      <c r="B540" s="2" t="s">
        <v>718</v>
      </c>
      <c r="C540" s="2" t="s">
        <v>1097</v>
      </c>
      <c r="D540" s="2" t="s">
        <v>841</v>
      </c>
      <c r="E540" s="256">
        <v>33</v>
      </c>
      <c r="F540" s="72">
        <v>33</v>
      </c>
      <c r="G540" s="72"/>
      <c r="H540" s="2" t="s">
        <v>842</v>
      </c>
      <c r="K540" s="11"/>
      <c r="M540" s="12">
        <v>6</v>
      </c>
      <c r="N540" s="13">
        <v>6</v>
      </c>
      <c r="O540" s="22"/>
      <c r="P540" s="311">
        <f t="shared" si="69"/>
        <v>33</v>
      </c>
      <c r="Q540" s="16">
        <f t="shared" si="68"/>
        <v>33</v>
      </c>
      <c r="R540" s="23">
        <f t="shared" si="70"/>
        <v>0</v>
      </c>
      <c r="S540" s="18">
        <f t="shared" si="71"/>
        <v>0</v>
      </c>
      <c r="V540" s="3"/>
      <c r="W540" s="3"/>
      <c r="X540" s="3"/>
    </row>
    <row r="541" spans="1:24" ht="25.5" x14ac:dyDescent="0.25">
      <c r="A541" s="5" t="s">
        <v>1098</v>
      </c>
      <c r="B541" s="2" t="s">
        <v>718</v>
      </c>
      <c r="C541" s="2" t="s">
        <v>1099</v>
      </c>
      <c r="D541" s="2" t="s">
        <v>841</v>
      </c>
      <c r="E541" s="256">
        <v>150</v>
      </c>
      <c r="F541" s="72">
        <v>150</v>
      </c>
      <c r="G541" s="72"/>
      <c r="H541" s="2" t="s">
        <v>842</v>
      </c>
      <c r="K541" s="11"/>
      <c r="M541" s="12">
        <v>6</v>
      </c>
      <c r="N541" s="13">
        <v>6</v>
      </c>
      <c r="O541" s="22"/>
      <c r="P541" s="311">
        <f t="shared" si="69"/>
        <v>150</v>
      </c>
      <c r="Q541" s="16">
        <f t="shared" si="68"/>
        <v>150</v>
      </c>
      <c r="R541" s="23">
        <f t="shared" si="70"/>
        <v>0</v>
      </c>
      <c r="S541" s="18">
        <f t="shared" si="71"/>
        <v>0</v>
      </c>
      <c r="W541" s="2"/>
      <c r="X541" s="2"/>
    </row>
    <row r="542" spans="1:24" ht="25.5" x14ac:dyDescent="0.25">
      <c r="A542" s="5" t="s">
        <v>1100</v>
      </c>
      <c r="B542" s="2" t="s">
        <v>718</v>
      </c>
      <c r="C542" s="2" t="s">
        <v>1101</v>
      </c>
      <c r="D542" s="2" t="s">
        <v>841</v>
      </c>
      <c r="E542" s="255">
        <v>21</v>
      </c>
      <c r="F542" s="72">
        <v>21</v>
      </c>
      <c r="G542" s="72"/>
      <c r="H542" s="2" t="s">
        <v>842</v>
      </c>
      <c r="K542" s="11"/>
      <c r="M542" s="12">
        <v>6</v>
      </c>
      <c r="N542" s="13">
        <v>6</v>
      </c>
      <c r="O542" s="22"/>
      <c r="P542" s="311">
        <f t="shared" si="69"/>
        <v>21</v>
      </c>
      <c r="Q542" s="16">
        <f t="shared" si="68"/>
        <v>21</v>
      </c>
      <c r="R542" s="23">
        <f t="shared" si="70"/>
        <v>0</v>
      </c>
      <c r="S542" s="18">
        <f t="shared" si="71"/>
        <v>0</v>
      </c>
      <c r="W542" s="2"/>
      <c r="X542" s="2"/>
    </row>
    <row r="543" spans="1:24" ht="25.5" x14ac:dyDescent="0.25">
      <c r="A543" s="5" t="s">
        <v>1102</v>
      </c>
      <c r="B543" s="2" t="s">
        <v>718</v>
      </c>
      <c r="C543" s="2" t="s">
        <v>1103</v>
      </c>
      <c r="D543" s="2" t="s">
        <v>841</v>
      </c>
      <c r="E543" s="255">
        <v>21</v>
      </c>
      <c r="F543" s="72">
        <v>21</v>
      </c>
      <c r="G543" s="72"/>
      <c r="H543" s="2" t="s">
        <v>842</v>
      </c>
      <c r="K543" s="11"/>
      <c r="M543" s="12">
        <v>6</v>
      </c>
      <c r="N543" s="13">
        <v>6</v>
      </c>
      <c r="O543" s="22"/>
      <c r="P543" s="311">
        <f t="shared" si="69"/>
        <v>21</v>
      </c>
      <c r="Q543" s="16">
        <f t="shared" si="68"/>
        <v>21</v>
      </c>
      <c r="R543" s="23">
        <f t="shared" si="70"/>
        <v>0</v>
      </c>
      <c r="S543" s="18">
        <f t="shared" si="71"/>
        <v>0</v>
      </c>
      <c r="W543" s="2"/>
      <c r="X543" s="2"/>
    </row>
    <row r="544" spans="1:24" ht="25.5" x14ac:dyDescent="0.25">
      <c r="A544" s="5" t="s">
        <v>1104</v>
      </c>
      <c r="B544" s="2" t="s">
        <v>718</v>
      </c>
      <c r="C544" s="2" t="s">
        <v>1105</v>
      </c>
      <c r="D544" s="2" t="s">
        <v>841</v>
      </c>
      <c r="E544" s="255">
        <v>35</v>
      </c>
      <c r="F544" s="72">
        <v>35</v>
      </c>
      <c r="G544" s="72"/>
      <c r="H544" s="2" t="s">
        <v>847</v>
      </c>
      <c r="K544" s="11"/>
      <c r="M544" s="12">
        <v>6</v>
      </c>
      <c r="N544" s="13">
        <v>3</v>
      </c>
      <c r="O544" s="22"/>
      <c r="P544" s="311">
        <f t="shared" si="69"/>
        <v>35</v>
      </c>
      <c r="Q544" s="16">
        <f t="shared" si="68"/>
        <v>35</v>
      </c>
      <c r="R544" s="23">
        <f t="shared" si="70"/>
        <v>0</v>
      </c>
      <c r="S544" s="18">
        <f t="shared" si="71"/>
        <v>0</v>
      </c>
      <c r="T544" s="15"/>
      <c r="W544" s="2"/>
      <c r="X544" s="2"/>
    </row>
    <row r="545" spans="1:24" ht="25.5" x14ac:dyDescent="0.25">
      <c r="A545" s="5" t="s">
        <v>1106</v>
      </c>
      <c r="B545" s="2" t="s">
        <v>718</v>
      </c>
      <c r="C545" s="2" t="s">
        <v>1107</v>
      </c>
      <c r="D545" s="2" t="s">
        <v>841</v>
      </c>
      <c r="E545" s="255">
        <v>183</v>
      </c>
      <c r="F545" s="72">
        <v>183</v>
      </c>
      <c r="G545" s="72"/>
      <c r="H545" s="2" t="s">
        <v>842</v>
      </c>
      <c r="K545" s="11"/>
      <c r="M545" s="12">
        <v>6</v>
      </c>
      <c r="N545" s="13">
        <v>6</v>
      </c>
      <c r="O545" s="22"/>
      <c r="P545" s="311">
        <f t="shared" si="69"/>
        <v>183</v>
      </c>
      <c r="Q545" s="16">
        <f t="shared" si="68"/>
        <v>183</v>
      </c>
      <c r="R545" s="23">
        <f t="shared" si="70"/>
        <v>0</v>
      </c>
      <c r="S545" s="18">
        <f t="shared" si="71"/>
        <v>0</v>
      </c>
      <c r="W545" s="2"/>
      <c r="X545" s="2"/>
    </row>
    <row r="546" spans="1:24" ht="25.5" x14ac:dyDescent="0.25">
      <c r="A546" s="5" t="s">
        <v>1108</v>
      </c>
      <c r="B546" s="2" t="s">
        <v>718</v>
      </c>
      <c r="C546" s="2" t="s">
        <v>1109</v>
      </c>
      <c r="D546" s="2" t="s">
        <v>841</v>
      </c>
      <c r="E546" s="255">
        <v>16</v>
      </c>
      <c r="F546" s="72">
        <v>16</v>
      </c>
      <c r="G546" s="72"/>
      <c r="H546" s="2" t="s">
        <v>842</v>
      </c>
      <c r="K546" s="11"/>
      <c r="M546" s="12">
        <v>6</v>
      </c>
      <c r="N546" s="13">
        <v>6</v>
      </c>
      <c r="O546" s="22"/>
      <c r="P546" s="311">
        <f t="shared" si="69"/>
        <v>16</v>
      </c>
      <c r="Q546" s="16">
        <f t="shared" si="68"/>
        <v>16</v>
      </c>
      <c r="R546" s="23">
        <f t="shared" si="70"/>
        <v>0</v>
      </c>
      <c r="S546" s="18">
        <f t="shared" si="71"/>
        <v>0</v>
      </c>
      <c r="W546" s="2"/>
      <c r="X546" s="2"/>
    </row>
    <row r="547" spans="1:24" ht="25.5" x14ac:dyDescent="0.25">
      <c r="A547" s="5" t="s">
        <v>1110</v>
      </c>
      <c r="B547" s="2" t="s">
        <v>718</v>
      </c>
      <c r="C547" s="2" t="s">
        <v>1111</v>
      </c>
      <c r="D547" s="2" t="s">
        <v>841</v>
      </c>
      <c r="E547" s="255">
        <v>31</v>
      </c>
      <c r="F547" s="72">
        <v>31</v>
      </c>
      <c r="G547" s="72"/>
      <c r="H547" s="2" t="s">
        <v>847</v>
      </c>
      <c r="K547" s="11"/>
      <c r="M547" s="12">
        <v>6</v>
      </c>
      <c r="N547" s="13">
        <v>3</v>
      </c>
      <c r="O547" s="22"/>
      <c r="P547" s="311">
        <f t="shared" si="69"/>
        <v>31</v>
      </c>
      <c r="Q547" s="16">
        <f t="shared" si="68"/>
        <v>31</v>
      </c>
      <c r="R547" s="23">
        <f t="shared" si="70"/>
        <v>0</v>
      </c>
      <c r="S547" s="18">
        <f t="shared" si="71"/>
        <v>0</v>
      </c>
      <c r="W547" s="2"/>
      <c r="X547" s="2"/>
    </row>
    <row r="548" spans="1:24" ht="25.5" x14ac:dyDescent="0.25">
      <c r="A548" s="5" t="s">
        <v>1112</v>
      </c>
      <c r="B548" s="2" t="s">
        <v>718</v>
      </c>
      <c r="C548" s="2" t="s">
        <v>1113</v>
      </c>
      <c r="D548" s="2" t="s">
        <v>841</v>
      </c>
      <c r="E548" s="255">
        <v>20</v>
      </c>
      <c r="F548" s="72">
        <v>20</v>
      </c>
      <c r="G548" s="72"/>
      <c r="H548" s="2" t="s">
        <v>847</v>
      </c>
      <c r="K548" s="11"/>
      <c r="M548" s="12">
        <v>6</v>
      </c>
      <c r="N548" s="13">
        <v>3</v>
      </c>
      <c r="O548" s="22"/>
      <c r="P548" s="311">
        <f t="shared" si="69"/>
        <v>20</v>
      </c>
      <c r="Q548" s="16">
        <f t="shared" si="68"/>
        <v>20</v>
      </c>
      <c r="R548" s="23">
        <f t="shared" si="70"/>
        <v>0</v>
      </c>
      <c r="S548" s="18">
        <f t="shared" si="71"/>
        <v>0</v>
      </c>
      <c r="W548" s="2"/>
      <c r="X548" s="2"/>
    </row>
    <row r="549" spans="1:24" ht="25.5" x14ac:dyDescent="0.25">
      <c r="A549" s="5" t="s">
        <v>1114</v>
      </c>
      <c r="B549" s="2" t="s">
        <v>718</v>
      </c>
      <c r="C549" s="2" t="s">
        <v>1115</v>
      </c>
      <c r="D549" s="2" t="s">
        <v>841</v>
      </c>
      <c r="E549" s="255">
        <v>20</v>
      </c>
      <c r="F549" s="72">
        <v>20</v>
      </c>
      <c r="G549" s="72"/>
      <c r="H549" s="2" t="s">
        <v>842</v>
      </c>
      <c r="K549" s="11"/>
      <c r="M549" s="12">
        <v>6</v>
      </c>
      <c r="N549" s="13">
        <v>6</v>
      </c>
      <c r="O549" s="22"/>
      <c r="P549" s="311">
        <f t="shared" si="69"/>
        <v>20</v>
      </c>
      <c r="Q549" s="16">
        <f t="shared" si="68"/>
        <v>20</v>
      </c>
      <c r="R549" s="23">
        <f t="shared" si="70"/>
        <v>0</v>
      </c>
      <c r="S549" s="18">
        <f t="shared" si="71"/>
        <v>0</v>
      </c>
      <c r="W549" s="2"/>
      <c r="X549" s="2"/>
    </row>
    <row r="550" spans="1:24" ht="25.5" x14ac:dyDescent="0.25">
      <c r="A550" s="5" t="s">
        <v>1116</v>
      </c>
      <c r="B550" s="2" t="s">
        <v>718</v>
      </c>
      <c r="C550" s="2" t="s">
        <v>1117</v>
      </c>
      <c r="D550" s="2" t="s">
        <v>841</v>
      </c>
      <c r="E550" s="255">
        <v>184</v>
      </c>
      <c r="F550" s="72">
        <v>184</v>
      </c>
      <c r="G550" s="72"/>
      <c r="H550" s="2" t="s">
        <v>847</v>
      </c>
      <c r="K550" s="11"/>
      <c r="M550" s="12">
        <v>6</v>
      </c>
      <c r="N550" s="13">
        <v>3</v>
      </c>
      <c r="O550" s="22"/>
      <c r="P550" s="311">
        <f t="shared" si="69"/>
        <v>184</v>
      </c>
      <c r="Q550" s="16">
        <f t="shared" si="68"/>
        <v>184</v>
      </c>
      <c r="R550" s="23">
        <f t="shared" si="70"/>
        <v>0</v>
      </c>
      <c r="S550" s="18">
        <f t="shared" si="71"/>
        <v>0</v>
      </c>
      <c r="W550" s="2"/>
      <c r="X550" s="2"/>
    </row>
    <row r="551" spans="1:24" ht="25.5" x14ac:dyDescent="0.25">
      <c r="A551" s="5" t="s">
        <v>1118</v>
      </c>
      <c r="B551" s="2" t="s">
        <v>718</v>
      </c>
      <c r="C551" s="2" t="s">
        <v>1119</v>
      </c>
      <c r="D551" s="2" t="s">
        <v>841</v>
      </c>
      <c r="E551" s="255">
        <v>21</v>
      </c>
      <c r="F551" s="72">
        <v>21</v>
      </c>
      <c r="G551" s="72"/>
      <c r="H551" s="2" t="s">
        <v>847</v>
      </c>
      <c r="K551" s="11"/>
      <c r="M551" s="12">
        <v>6</v>
      </c>
      <c r="N551" s="13">
        <v>3</v>
      </c>
      <c r="O551" s="22"/>
      <c r="P551" s="311">
        <f t="shared" si="69"/>
        <v>21</v>
      </c>
      <c r="Q551" s="16">
        <f t="shared" si="68"/>
        <v>21</v>
      </c>
      <c r="R551" s="23">
        <f t="shared" si="70"/>
        <v>0</v>
      </c>
      <c r="S551" s="18">
        <f t="shared" si="71"/>
        <v>0</v>
      </c>
      <c r="W551" s="2"/>
      <c r="X551" s="2"/>
    </row>
    <row r="552" spans="1:24" ht="25.5" x14ac:dyDescent="0.25">
      <c r="A552" s="5" t="s">
        <v>1120</v>
      </c>
      <c r="B552" s="2" t="s">
        <v>718</v>
      </c>
      <c r="C552" s="2" t="s">
        <v>1121</v>
      </c>
      <c r="D552" s="2" t="s">
        <v>841</v>
      </c>
      <c r="E552" s="255">
        <v>21</v>
      </c>
      <c r="F552" s="72">
        <v>21</v>
      </c>
      <c r="G552" s="26"/>
      <c r="H552" s="2" t="s">
        <v>880</v>
      </c>
      <c r="K552" s="11"/>
      <c r="M552" s="12">
        <v>6</v>
      </c>
      <c r="N552" s="13">
        <v>6</v>
      </c>
      <c r="O552" s="43"/>
      <c r="P552" s="311">
        <f t="shared" si="69"/>
        <v>21</v>
      </c>
      <c r="Q552" s="16">
        <f t="shared" si="68"/>
        <v>21</v>
      </c>
      <c r="R552" s="23">
        <f t="shared" si="70"/>
        <v>0</v>
      </c>
      <c r="S552" s="18">
        <f t="shared" si="71"/>
        <v>0</v>
      </c>
      <c r="T552" s="55"/>
      <c r="W552" s="2"/>
      <c r="X552" s="2"/>
    </row>
    <row r="553" spans="1:24" ht="25.5" x14ac:dyDescent="0.25">
      <c r="A553" s="5" t="s">
        <v>1122</v>
      </c>
      <c r="B553" s="2" t="s">
        <v>718</v>
      </c>
      <c r="C553" s="2" t="s">
        <v>1123</v>
      </c>
      <c r="D553" s="2" t="s">
        <v>841</v>
      </c>
      <c r="E553" s="255">
        <v>31</v>
      </c>
      <c r="F553" s="72">
        <v>31</v>
      </c>
      <c r="G553" s="72"/>
      <c r="H553" s="2" t="s">
        <v>842</v>
      </c>
      <c r="K553" s="11"/>
      <c r="M553" s="12">
        <v>6</v>
      </c>
      <c r="N553" s="13">
        <v>6</v>
      </c>
      <c r="O553" s="22"/>
      <c r="P553" s="311">
        <f t="shared" si="69"/>
        <v>31</v>
      </c>
      <c r="Q553" s="16">
        <f t="shared" si="68"/>
        <v>31</v>
      </c>
      <c r="R553" s="23">
        <f t="shared" si="70"/>
        <v>0</v>
      </c>
      <c r="S553" s="18">
        <f t="shared" si="71"/>
        <v>0</v>
      </c>
      <c r="W553" s="2"/>
      <c r="X553" s="2"/>
    </row>
    <row r="554" spans="1:24" ht="25.5" x14ac:dyDescent="0.25">
      <c r="A554" s="5" t="s">
        <v>1124</v>
      </c>
      <c r="B554" s="2" t="s">
        <v>718</v>
      </c>
      <c r="C554" s="2" t="s">
        <v>1125</v>
      </c>
      <c r="D554" s="2" t="s">
        <v>841</v>
      </c>
      <c r="E554" s="255">
        <v>25</v>
      </c>
      <c r="F554" s="72">
        <v>25</v>
      </c>
      <c r="G554" s="72"/>
      <c r="H554" s="2" t="s">
        <v>847</v>
      </c>
      <c r="K554" s="11"/>
      <c r="M554" s="12">
        <v>6</v>
      </c>
      <c r="N554" s="13">
        <v>3</v>
      </c>
      <c r="O554" s="22"/>
      <c r="P554" s="311">
        <f t="shared" si="69"/>
        <v>25</v>
      </c>
      <c r="Q554" s="16">
        <f t="shared" si="68"/>
        <v>25</v>
      </c>
      <c r="R554" s="23">
        <f t="shared" si="70"/>
        <v>0</v>
      </c>
      <c r="S554" s="18">
        <f t="shared" si="71"/>
        <v>0</v>
      </c>
      <c r="W554" s="2"/>
      <c r="X554" s="2"/>
    </row>
    <row r="555" spans="1:24" ht="25.5" x14ac:dyDescent="0.25">
      <c r="A555" s="5" t="s">
        <v>1126</v>
      </c>
      <c r="B555" s="2" t="s">
        <v>718</v>
      </c>
      <c r="C555" s="2" t="s">
        <v>1127</v>
      </c>
      <c r="D555" s="2" t="s">
        <v>841</v>
      </c>
      <c r="E555" s="255">
        <v>10</v>
      </c>
      <c r="F555" s="72">
        <v>10</v>
      </c>
      <c r="G555" s="72"/>
      <c r="H555" s="2" t="s">
        <v>842</v>
      </c>
      <c r="K555" s="11"/>
      <c r="M555" s="12">
        <v>6</v>
      </c>
      <c r="N555" s="13">
        <v>6</v>
      </c>
      <c r="O555" s="22"/>
      <c r="P555" s="311">
        <f t="shared" si="69"/>
        <v>10</v>
      </c>
      <c r="Q555" s="16">
        <f t="shared" si="68"/>
        <v>10</v>
      </c>
      <c r="R555" s="23">
        <f t="shared" si="70"/>
        <v>0</v>
      </c>
      <c r="S555" s="18">
        <f t="shared" si="71"/>
        <v>0</v>
      </c>
      <c r="W555" s="2"/>
      <c r="X555" s="2"/>
    </row>
    <row r="556" spans="1:24" ht="25.5" x14ac:dyDescent="0.25">
      <c r="A556" s="5" t="s">
        <v>1128</v>
      </c>
      <c r="B556" s="2" t="s">
        <v>718</v>
      </c>
      <c r="C556" s="2" t="s">
        <v>1129</v>
      </c>
      <c r="D556" s="2" t="s">
        <v>841</v>
      </c>
      <c r="E556" s="255">
        <v>10</v>
      </c>
      <c r="F556" s="72">
        <v>10</v>
      </c>
      <c r="G556" s="72"/>
      <c r="H556" s="2" t="s">
        <v>842</v>
      </c>
      <c r="K556" s="11"/>
      <c r="M556" s="12">
        <v>6</v>
      </c>
      <c r="N556" s="13">
        <v>6</v>
      </c>
      <c r="O556" s="22"/>
      <c r="P556" s="311">
        <f t="shared" si="69"/>
        <v>10</v>
      </c>
      <c r="Q556" s="16">
        <f t="shared" si="68"/>
        <v>10</v>
      </c>
      <c r="R556" s="23">
        <f t="shared" si="70"/>
        <v>0</v>
      </c>
      <c r="S556" s="18">
        <f t="shared" si="71"/>
        <v>0</v>
      </c>
      <c r="W556" s="2"/>
      <c r="X556" s="2"/>
    </row>
    <row r="557" spans="1:24" ht="25.5" x14ac:dyDescent="0.25">
      <c r="A557" s="5" t="s">
        <v>1130</v>
      </c>
      <c r="B557" s="2" t="s">
        <v>718</v>
      </c>
      <c r="C557" s="2" t="s">
        <v>1131</v>
      </c>
      <c r="D557" s="2" t="s">
        <v>841</v>
      </c>
      <c r="E557" s="255">
        <v>120</v>
      </c>
      <c r="F557" s="72">
        <v>120</v>
      </c>
      <c r="G557" s="72"/>
      <c r="H557" s="2" t="s">
        <v>847</v>
      </c>
      <c r="K557" s="11"/>
      <c r="M557" s="12">
        <v>6</v>
      </c>
      <c r="N557" s="13">
        <v>3</v>
      </c>
      <c r="O557" s="22"/>
      <c r="P557" s="311">
        <f t="shared" si="69"/>
        <v>120</v>
      </c>
      <c r="Q557" s="16">
        <f t="shared" si="68"/>
        <v>120</v>
      </c>
      <c r="R557" s="23">
        <f t="shared" si="70"/>
        <v>0</v>
      </c>
      <c r="S557" s="18">
        <f t="shared" si="71"/>
        <v>0</v>
      </c>
      <c r="W557" s="2"/>
      <c r="X557" s="2"/>
    </row>
    <row r="558" spans="1:24" ht="25.5" x14ac:dyDescent="0.25">
      <c r="A558" s="5" t="s">
        <v>1132</v>
      </c>
      <c r="B558" s="2" t="s">
        <v>718</v>
      </c>
      <c r="C558" s="2" t="s">
        <v>1133</v>
      </c>
      <c r="D558" s="2" t="s">
        <v>841</v>
      </c>
      <c r="E558" s="255">
        <v>137</v>
      </c>
      <c r="F558" s="72">
        <v>137</v>
      </c>
      <c r="G558" s="72"/>
      <c r="H558" s="2" t="s">
        <v>842</v>
      </c>
      <c r="K558" s="11"/>
      <c r="M558" s="12">
        <v>6</v>
      </c>
      <c r="N558" s="13">
        <v>6</v>
      </c>
      <c r="O558" s="22"/>
      <c r="P558" s="311">
        <f t="shared" si="69"/>
        <v>137</v>
      </c>
      <c r="Q558" s="16">
        <f t="shared" si="68"/>
        <v>137</v>
      </c>
      <c r="R558" s="23">
        <f t="shared" si="70"/>
        <v>0</v>
      </c>
      <c r="S558" s="18">
        <f t="shared" si="71"/>
        <v>0</v>
      </c>
      <c r="W558" s="2"/>
      <c r="X558" s="2"/>
    </row>
    <row r="559" spans="1:24" ht="25.5" x14ac:dyDescent="0.25">
      <c r="A559" s="5" t="s">
        <v>1134</v>
      </c>
      <c r="B559" s="2" t="s">
        <v>718</v>
      </c>
      <c r="C559" s="2" t="s">
        <v>1135</v>
      </c>
      <c r="D559" s="2" t="s">
        <v>841</v>
      </c>
      <c r="E559" s="255">
        <v>137</v>
      </c>
      <c r="F559" s="72">
        <v>137</v>
      </c>
      <c r="G559" s="72"/>
      <c r="H559" s="2" t="s">
        <v>842</v>
      </c>
      <c r="K559" s="11"/>
      <c r="M559" s="12">
        <v>6</v>
      </c>
      <c r="N559" s="13">
        <v>6</v>
      </c>
      <c r="O559" s="22"/>
      <c r="P559" s="311">
        <f t="shared" si="69"/>
        <v>137</v>
      </c>
      <c r="Q559" s="16">
        <f t="shared" si="68"/>
        <v>137</v>
      </c>
      <c r="R559" s="23">
        <f t="shared" si="70"/>
        <v>0</v>
      </c>
      <c r="S559" s="18">
        <f t="shared" si="71"/>
        <v>0</v>
      </c>
      <c r="W559" s="2"/>
      <c r="X559" s="2"/>
    </row>
    <row r="560" spans="1:24" ht="25.5" x14ac:dyDescent="0.25">
      <c r="A560" s="5" t="s">
        <v>1136</v>
      </c>
      <c r="B560" s="2" t="s">
        <v>718</v>
      </c>
      <c r="C560" s="2" t="s">
        <v>1137</v>
      </c>
      <c r="D560" s="2" t="s">
        <v>841</v>
      </c>
      <c r="E560" s="255">
        <v>137</v>
      </c>
      <c r="F560" s="72">
        <v>137</v>
      </c>
      <c r="G560" s="72"/>
      <c r="H560" s="2" t="s">
        <v>842</v>
      </c>
      <c r="K560" s="11"/>
      <c r="M560" s="12">
        <v>6</v>
      </c>
      <c r="N560" s="13">
        <v>6</v>
      </c>
      <c r="O560" s="22"/>
      <c r="P560" s="311">
        <f t="shared" si="69"/>
        <v>137</v>
      </c>
      <c r="Q560" s="16">
        <f t="shared" si="68"/>
        <v>137</v>
      </c>
      <c r="R560" s="23">
        <f t="shared" si="70"/>
        <v>0</v>
      </c>
      <c r="S560" s="18">
        <f t="shared" si="71"/>
        <v>0</v>
      </c>
      <c r="W560" s="2"/>
      <c r="X560" s="2"/>
    </row>
    <row r="561" spans="1:24" ht="25.5" x14ac:dyDescent="0.25">
      <c r="A561" s="5" t="s">
        <v>1138</v>
      </c>
      <c r="B561" s="2" t="s">
        <v>718</v>
      </c>
      <c r="C561" s="2" t="s">
        <v>1139</v>
      </c>
      <c r="D561" s="2" t="s">
        <v>841</v>
      </c>
      <c r="E561" s="255">
        <v>25</v>
      </c>
      <c r="F561" s="72">
        <v>25</v>
      </c>
      <c r="G561" s="72"/>
      <c r="H561" s="2" t="s">
        <v>847</v>
      </c>
      <c r="K561" s="11"/>
      <c r="M561" s="12">
        <v>6</v>
      </c>
      <c r="N561" s="13">
        <v>3</v>
      </c>
      <c r="O561" s="22"/>
      <c r="P561" s="311">
        <f t="shared" si="69"/>
        <v>25</v>
      </c>
      <c r="Q561" s="16">
        <f t="shared" si="68"/>
        <v>25</v>
      </c>
      <c r="R561" s="23">
        <f t="shared" si="70"/>
        <v>0</v>
      </c>
      <c r="S561" s="18">
        <f t="shared" si="71"/>
        <v>0</v>
      </c>
      <c r="W561" s="2"/>
      <c r="X561" s="2"/>
    </row>
    <row r="562" spans="1:24" ht="25.5" x14ac:dyDescent="0.25">
      <c r="A562" s="5" t="s">
        <v>1140</v>
      </c>
      <c r="B562" s="2" t="s">
        <v>718</v>
      </c>
      <c r="C562" s="2" t="s">
        <v>1141</v>
      </c>
      <c r="D562" s="2" t="s">
        <v>841</v>
      </c>
      <c r="E562" s="255">
        <v>30</v>
      </c>
      <c r="F562" s="72">
        <v>30</v>
      </c>
      <c r="G562" s="72"/>
      <c r="H562" s="2" t="s">
        <v>847</v>
      </c>
      <c r="K562" s="11"/>
      <c r="M562" s="12">
        <v>6</v>
      </c>
      <c r="N562" s="13">
        <v>3</v>
      </c>
      <c r="O562" s="22"/>
      <c r="P562" s="311">
        <f t="shared" si="69"/>
        <v>30</v>
      </c>
      <c r="Q562" s="16">
        <f t="shared" si="68"/>
        <v>30</v>
      </c>
      <c r="R562" s="23">
        <f t="shared" si="70"/>
        <v>0</v>
      </c>
      <c r="S562" s="18">
        <f t="shared" si="71"/>
        <v>0</v>
      </c>
      <c r="W562" s="2"/>
      <c r="X562" s="2"/>
    </row>
    <row r="563" spans="1:24" ht="25.5" x14ac:dyDescent="0.25">
      <c r="A563" s="5" t="s">
        <v>1142</v>
      </c>
      <c r="B563" s="2" t="s">
        <v>718</v>
      </c>
      <c r="C563" s="2" t="s">
        <v>1143</v>
      </c>
      <c r="D563" s="2" t="s">
        <v>841</v>
      </c>
      <c r="E563" s="255">
        <v>230</v>
      </c>
      <c r="F563" s="72">
        <v>230</v>
      </c>
      <c r="G563" s="72"/>
      <c r="H563" s="2" t="s">
        <v>842</v>
      </c>
      <c r="K563" s="11"/>
      <c r="M563" s="12">
        <v>6</v>
      </c>
      <c r="N563" s="13">
        <v>6</v>
      </c>
      <c r="O563" s="22"/>
      <c r="P563" s="311">
        <f t="shared" si="69"/>
        <v>230</v>
      </c>
      <c r="Q563" s="16">
        <f t="shared" si="68"/>
        <v>230</v>
      </c>
      <c r="R563" s="23">
        <f t="shared" si="70"/>
        <v>0</v>
      </c>
      <c r="S563" s="18">
        <f t="shared" si="71"/>
        <v>0</v>
      </c>
      <c r="W563" s="2"/>
      <c r="X563" s="2"/>
    </row>
    <row r="564" spans="1:24" ht="25.5" x14ac:dyDescent="0.25">
      <c r="A564" s="5" t="s">
        <v>1144</v>
      </c>
      <c r="B564" s="2" t="s">
        <v>718</v>
      </c>
      <c r="C564" s="2" t="s">
        <v>1145</v>
      </c>
      <c r="D564" s="2" t="s">
        <v>841</v>
      </c>
      <c r="E564" s="255">
        <v>21</v>
      </c>
      <c r="F564" s="72">
        <v>21</v>
      </c>
      <c r="G564" s="72"/>
      <c r="H564" s="2" t="s">
        <v>847</v>
      </c>
      <c r="K564" s="11"/>
      <c r="M564" s="12">
        <v>6</v>
      </c>
      <c r="N564" s="13">
        <v>3</v>
      </c>
      <c r="O564" s="22"/>
      <c r="P564" s="311">
        <f t="shared" si="69"/>
        <v>21</v>
      </c>
      <c r="Q564" s="16">
        <f t="shared" si="68"/>
        <v>21</v>
      </c>
      <c r="R564" s="23">
        <f t="shared" si="70"/>
        <v>0</v>
      </c>
      <c r="S564" s="18">
        <f t="shared" si="71"/>
        <v>0</v>
      </c>
      <c r="W564" s="2"/>
      <c r="X564" s="2"/>
    </row>
    <row r="565" spans="1:24" ht="25.5" x14ac:dyDescent="0.25">
      <c r="A565" s="5" t="s">
        <v>1146</v>
      </c>
      <c r="B565" s="2" t="s">
        <v>718</v>
      </c>
      <c r="C565" s="2" t="s">
        <v>1147</v>
      </c>
      <c r="D565" s="2" t="s">
        <v>841</v>
      </c>
      <c r="E565" s="255">
        <v>21</v>
      </c>
      <c r="F565" s="72">
        <v>21</v>
      </c>
      <c r="G565" s="72"/>
      <c r="H565" s="2" t="s">
        <v>847</v>
      </c>
      <c r="K565" s="11"/>
      <c r="M565" s="12">
        <v>6</v>
      </c>
      <c r="N565" s="13">
        <v>3</v>
      </c>
      <c r="O565" s="22"/>
      <c r="P565" s="311">
        <f t="shared" si="69"/>
        <v>21</v>
      </c>
      <c r="Q565" s="16">
        <f t="shared" si="68"/>
        <v>21</v>
      </c>
      <c r="R565" s="23">
        <f t="shared" si="70"/>
        <v>0</v>
      </c>
      <c r="S565" s="18">
        <f t="shared" si="71"/>
        <v>0</v>
      </c>
      <c r="W565" s="2"/>
      <c r="X565" s="2"/>
    </row>
    <row r="566" spans="1:24" ht="25.5" x14ac:dyDescent="0.25">
      <c r="A566" s="5" t="s">
        <v>1148</v>
      </c>
      <c r="B566" s="2" t="s">
        <v>718</v>
      </c>
      <c r="C566" s="2" t="s">
        <v>1149</v>
      </c>
      <c r="D566" s="2" t="s">
        <v>841</v>
      </c>
      <c r="E566" s="255">
        <v>16</v>
      </c>
      <c r="F566" s="72">
        <v>16</v>
      </c>
      <c r="G566" s="72"/>
      <c r="H566" s="2" t="s">
        <v>842</v>
      </c>
      <c r="K566" s="11"/>
      <c r="M566" s="12">
        <v>6</v>
      </c>
      <c r="N566" s="13">
        <v>6</v>
      </c>
      <c r="O566" s="22"/>
      <c r="P566" s="311">
        <f t="shared" si="69"/>
        <v>16</v>
      </c>
      <c r="Q566" s="16">
        <f t="shared" si="68"/>
        <v>16</v>
      </c>
      <c r="R566" s="23">
        <f t="shared" si="70"/>
        <v>0</v>
      </c>
      <c r="S566" s="18">
        <f t="shared" si="71"/>
        <v>0</v>
      </c>
      <c r="W566" s="2"/>
      <c r="X566" s="2"/>
    </row>
    <row r="567" spans="1:24" ht="25.5" x14ac:dyDescent="0.25">
      <c r="A567" s="5" t="s">
        <v>1150</v>
      </c>
      <c r="B567" s="2" t="s">
        <v>718</v>
      </c>
      <c r="C567" s="2" t="s">
        <v>1151</v>
      </c>
      <c r="D567" s="2" t="s">
        <v>841</v>
      </c>
      <c r="E567" s="255">
        <v>20</v>
      </c>
      <c r="F567" s="72">
        <v>20</v>
      </c>
      <c r="G567" s="72"/>
      <c r="H567" s="2" t="s">
        <v>847</v>
      </c>
      <c r="K567" s="11"/>
      <c r="M567" s="12">
        <v>6</v>
      </c>
      <c r="N567" s="13">
        <v>3</v>
      </c>
      <c r="O567" s="22"/>
      <c r="P567" s="311">
        <f t="shared" si="69"/>
        <v>20</v>
      </c>
      <c r="Q567" s="16">
        <f t="shared" si="68"/>
        <v>20</v>
      </c>
      <c r="R567" s="23">
        <f t="shared" si="70"/>
        <v>0</v>
      </c>
      <c r="S567" s="18">
        <f t="shared" si="71"/>
        <v>0</v>
      </c>
      <c r="W567" s="2"/>
      <c r="X567" s="2"/>
    </row>
    <row r="568" spans="1:24" ht="25.5" x14ac:dyDescent="0.25">
      <c r="A568" s="5" t="s">
        <v>1152</v>
      </c>
      <c r="B568" s="2" t="s">
        <v>718</v>
      </c>
      <c r="C568" s="2" t="s">
        <v>1153</v>
      </c>
      <c r="D568" s="2" t="s">
        <v>841</v>
      </c>
      <c r="E568" s="255">
        <v>25</v>
      </c>
      <c r="F568" s="72">
        <v>25</v>
      </c>
      <c r="G568" s="72"/>
      <c r="H568" s="2" t="s">
        <v>847</v>
      </c>
      <c r="K568" s="11"/>
      <c r="M568" s="12">
        <v>6</v>
      </c>
      <c r="N568" s="13">
        <v>3</v>
      </c>
      <c r="O568" s="22"/>
      <c r="P568" s="311">
        <f t="shared" si="69"/>
        <v>25</v>
      </c>
      <c r="Q568" s="16">
        <f t="shared" si="68"/>
        <v>25</v>
      </c>
      <c r="R568" s="23">
        <f t="shared" si="70"/>
        <v>0</v>
      </c>
      <c r="S568" s="18">
        <f t="shared" si="71"/>
        <v>0</v>
      </c>
      <c r="W568" s="2"/>
      <c r="X568" s="2"/>
    </row>
    <row r="569" spans="1:24" ht="25.5" x14ac:dyDescent="0.25">
      <c r="A569" s="52" t="s">
        <v>1154</v>
      </c>
      <c r="B569" s="2" t="s">
        <v>718</v>
      </c>
      <c r="C569" s="2" t="s">
        <v>1155</v>
      </c>
      <c r="D569" s="2" t="s">
        <v>841</v>
      </c>
      <c r="E569" s="255">
        <v>51</v>
      </c>
      <c r="F569" s="72">
        <v>51</v>
      </c>
      <c r="G569" s="72"/>
      <c r="H569" s="2" t="s">
        <v>842</v>
      </c>
      <c r="K569" s="11"/>
      <c r="M569" s="12">
        <v>6</v>
      </c>
      <c r="N569" s="13">
        <v>6</v>
      </c>
      <c r="O569" s="22"/>
      <c r="P569" s="311">
        <f t="shared" si="69"/>
        <v>51</v>
      </c>
      <c r="Q569" s="16">
        <f t="shared" ref="Q569:Q632" si="72">IF(N569=1,INT(E569*$T$1*10000)/10000,E569)</f>
        <v>51</v>
      </c>
      <c r="R569" s="23">
        <f t="shared" si="70"/>
        <v>0</v>
      </c>
      <c r="S569" s="18">
        <f t="shared" si="71"/>
        <v>0</v>
      </c>
      <c r="W569" s="2"/>
      <c r="X569" s="2"/>
    </row>
    <row r="570" spans="1:24" ht="38.25" x14ac:dyDescent="0.25">
      <c r="A570" s="5" t="s">
        <v>1156</v>
      </c>
      <c r="B570" s="2" t="s">
        <v>718</v>
      </c>
      <c r="C570" s="2" t="s">
        <v>1157</v>
      </c>
      <c r="D570" s="2" t="s">
        <v>841</v>
      </c>
      <c r="E570" s="255">
        <v>22.5</v>
      </c>
      <c r="F570" s="72">
        <v>22.5</v>
      </c>
      <c r="G570" s="72"/>
      <c r="H570" s="2" t="s">
        <v>842</v>
      </c>
      <c r="K570" s="11"/>
      <c r="M570" s="12">
        <v>6</v>
      </c>
      <c r="N570" s="13">
        <v>6</v>
      </c>
      <c r="O570" s="22"/>
      <c r="P570" s="311">
        <f t="shared" si="69"/>
        <v>22.5</v>
      </c>
      <c r="Q570" s="16">
        <f t="shared" si="72"/>
        <v>22.5</v>
      </c>
      <c r="R570" s="23">
        <f t="shared" si="70"/>
        <v>0</v>
      </c>
      <c r="S570" s="18">
        <f t="shared" si="71"/>
        <v>0</v>
      </c>
      <c r="V570" s="3"/>
      <c r="W570" s="3"/>
      <c r="X570" s="3"/>
    </row>
    <row r="571" spans="1:24" ht="25.5" x14ac:dyDescent="0.25">
      <c r="A571" s="5" t="s">
        <v>1158</v>
      </c>
      <c r="B571" s="2" t="s">
        <v>718</v>
      </c>
      <c r="C571" s="2" t="s">
        <v>1159</v>
      </c>
      <c r="D571" s="2" t="s">
        <v>841</v>
      </c>
      <c r="E571" s="256">
        <v>20</v>
      </c>
      <c r="F571" s="72">
        <v>20</v>
      </c>
      <c r="G571" s="72"/>
      <c r="H571" s="2" t="s">
        <v>847</v>
      </c>
      <c r="K571" s="11"/>
      <c r="M571" s="12">
        <v>6</v>
      </c>
      <c r="N571" s="13">
        <v>3</v>
      </c>
      <c r="O571" s="22"/>
      <c r="P571" s="311">
        <f t="shared" si="69"/>
        <v>20</v>
      </c>
      <c r="Q571" s="16">
        <f t="shared" si="72"/>
        <v>20</v>
      </c>
      <c r="R571" s="23">
        <f t="shared" si="70"/>
        <v>0</v>
      </c>
      <c r="S571" s="18">
        <f t="shared" si="71"/>
        <v>0</v>
      </c>
      <c r="V571" s="3"/>
      <c r="W571" s="3"/>
      <c r="X571" s="3"/>
    </row>
    <row r="572" spans="1:24" ht="25.5" x14ac:dyDescent="0.25">
      <c r="A572" s="5" t="s">
        <v>1160</v>
      </c>
      <c r="B572" s="2" t="s">
        <v>718</v>
      </c>
      <c r="C572" s="2" t="s">
        <v>1161</v>
      </c>
      <c r="D572" s="2" t="s">
        <v>841</v>
      </c>
      <c r="E572" s="256">
        <v>28</v>
      </c>
      <c r="F572" s="72">
        <v>28</v>
      </c>
      <c r="G572" s="72"/>
      <c r="H572" s="2" t="s">
        <v>847</v>
      </c>
      <c r="K572" s="11"/>
      <c r="M572" s="12">
        <v>6</v>
      </c>
      <c r="N572" s="13">
        <v>3</v>
      </c>
      <c r="O572" s="22"/>
      <c r="P572" s="311">
        <f t="shared" si="69"/>
        <v>28</v>
      </c>
      <c r="Q572" s="16">
        <f t="shared" si="72"/>
        <v>28</v>
      </c>
      <c r="R572" s="23">
        <f t="shared" si="70"/>
        <v>0</v>
      </c>
      <c r="S572" s="18">
        <f t="shared" si="71"/>
        <v>0</v>
      </c>
      <c r="V572" s="3"/>
      <c r="W572" s="3"/>
      <c r="X572" s="3"/>
    </row>
    <row r="573" spans="1:24" ht="25.5" x14ac:dyDescent="0.25">
      <c r="A573" s="5" t="s">
        <v>1162</v>
      </c>
      <c r="B573" s="2" t="s">
        <v>718</v>
      </c>
      <c r="C573" s="2" t="s">
        <v>1163</v>
      </c>
      <c r="D573" s="2" t="s">
        <v>841</v>
      </c>
      <c r="E573" s="256">
        <v>35</v>
      </c>
      <c r="F573" s="72">
        <v>35</v>
      </c>
      <c r="G573" s="72"/>
      <c r="H573" s="2" t="s">
        <v>847</v>
      </c>
      <c r="K573" s="11"/>
      <c r="M573" s="12">
        <v>6</v>
      </c>
      <c r="N573" s="13">
        <v>3</v>
      </c>
      <c r="O573" s="22"/>
      <c r="P573" s="311">
        <f t="shared" si="69"/>
        <v>35</v>
      </c>
      <c r="Q573" s="16">
        <f t="shared" si="72"/>
        <v>35</v>
      </c>
      <c r="R573" s="23">
        <f t="shared" si="70"/>
        <v>0</v>
      </c>
      <c r="S573" s="18">
        <f t="shared" si="71"/>
        <v>0</v>
      </c>
      <c r="V573" s="3"/>
      <c r="W573" s="3"/>
      <c r="X573" s="3"/>
    </row>
    <row r="574" spans="1:24" ht="25.5" x14ac:dyDescent="0.25">
      <c r="A574" s="5" t="s">
        <v>1164</v>
      </c>
      <c r="B574" s="2" t="s">
        <v>718</v>
      </c>
      <c r="C574" s="2" t="s">
        <v>1165</v>
      </c>
      <c r="D574" s="2" t="s">
        <v>841</v>
      </c>
      <c r="E574" s="256">
        <v>16.5</v>
      </c>
      <c r="F574" s="72">
        <v>16.5</v>
      </c>
      <c r="G574" s="72"/>
      <c r="H574" s="2" t="s">
        <v>842</v>
      </c>
      <c r="K574" s="11"/>
      <c r="M574" s="12">
        <v>6</v>
      </c>
      <c r="N574" s="13">
        <v>6</v>
      </c>
      <c r="O574" s="22"/>
      <c r="P574" s="311">
        <f t="shared" si="69"/>
        <v>16.5</v>
      </c>
      <c r="Q574" s="16">
        <f t="shared" si="72"/>
        <v>16.5</v>
      </c>
      <c r="R574" s="23">
        <f t="shared" si="70"/>
        <v>0</v>
      </c>
      <c r="S574" s="18">
        <f t="shared" si="71"/>
        <v>0</v>
      </c>
      <c r="V574" s="3"/>
      <c r="W574" s="3"/>
      <c r="X574" s="3"/>
    </row>
    <row r="575" spans="1:24" ht="25.5" x14ac:dyDescent="0.25">
      <c r="A575" s="5" t="s">
        <v>1166</v>
      </c>
      <c r="B575" s="2" t="s">
        <v>718</v>
      </c>
      <c r="C575" s="2" t="s">
        <v>1167</v>
      </c>
      <c r="D575" s="2" t="s">
        <v>841</v>
      </c>
      <c r="E575" s="256">
        <v>22.5</v>
      </c>
      <c r="F575" s="72">
        <v>22.5</v>
      </c>
      <c r="G575" s="72"/>
      <c r="H575" s="2" t="s">
        <v>842</v>
      </c>
      <c r="K575" s="11"/>
      <c r="M575" s="12">
        <v>6</v>
      </c>
      <c r="N575" s="13">
        <v>6</v>
      </c>
      <c r="O575" s="22"/>
      <c r="P575" s="311">
        <f t="shared" si="69"/>
        <v>22.5</v>
      </c>
      <c r="Q575" s="16">
        <f t="shared" si="72"/>
        <v>22.5</v>
      </c>
      <c r="R575" s="23">
        <f t="shared" si="70"/>
        <v>0</v>
      </c>
      <c r="S575" s="18">
        <f t="shared" si="71"/>
        <v>0</v>
      </c>
      <c r="V575" s="3"/>
      <c r="W575" s="3"/>
      <c r="X575" s="3"/>
    </row>
    <row r="576" spans="1:24" ht="25.5" x14ac:dyDescent="0.25">
      <c r="A576" s="5" t="s">
        <v>1168</v>
      </c>
      <c r="B576" s="2" t="s">
        <v>718</v>
      </c>
      <c r="C576" s="2" t="s">
        <v>1169</v>
      </c>
      <c r="D576" s="2" t="s">
        <v>841</v>
      </c>
      <c r="E576" s="256">
        <v>9</v>
      </c>
      <c r="F576" s="72">
        <v>9</v>
      </c>
      <c r="G576" s="72"/>
      <c r="H576" s="2" t="s">
        <v>842</v>
      </c>
      <c r="K576" s="11"/>
      <c r="M576" s="12">
        <v>6</v>
      </c>
      <c r="N576" s="13">
        <v>6</v>
      </c>
      <c r="O576" s="22"/>
      <c r="P576" s="311">
        <f t="shared" si="69"/>
        <v>9</v>
      </c>
      <c r="Q576" s="16">
        <f t="shared" si="72"/>
        <v>9</v>
      </c>
      <c r="R576" s="23">
        <f t="shared" si="70"/>
        <v>0</v>
      </c>
      <c r="S576" s="18">
        <f t="shared" si="71"/>
        <v>0</v>
      </c>
      <c r="V576" s="3"/>
      <c r="W576" s="3"/>
      <c r="X576" s="3"/>
    </row>
    <row r="577" spans="1:24" ht="25.5" x14ac:dyDescent="0.25">
      <c r="A577" s="5" t="s">
        <v>1170</v>
      </c>
      <c r="B577" s="2" t="s">
        <v>718</v>
      </c>
      <c r="C577" s="2" t="s">
        <v>1171</v>
      </c>
      <c r="D577" s="2" t="s">
        <v>841</v>
      </c>
      <c r="E577" s="256">
        <v>3</v>
      </c>
      <c r="F577" s="72">
        <v>3</v>
      </c>
      <c r="G577" s="72"/>
      <c r="H577" s="2" t="s">
        <v>842</v>
      </c>
      <c r="K577" s="11"/>
      <c r="M577" s="12">
        <v>6</v>
      </c>
      <c r="N577" s="13">
        <v>6</v>
      </c>
      <c r="O577" s="22"/>
      <c r="P577" s="311">
        <f t="shared" si="69"/>
        <v>3</v>
      </c>
      <c r="Q577" s="16">
        <f t="shared" si="72"/>
        <v>3</v>
      </c>
      <c r="R577" s="23">
        <f t="shared" si="70"/>
        <v>0</v>
      </c>
      <c r="S577" s="18">
        <f t="shared" si="71"/>
        <v>0</v>
      </c>
      <c r="V577" s="3"/>
      <c r="W577" s="3"/>
      <c r="X577" s="3"/>
    </row>
    <row r="578" spans="1:24" ht="25.5" x14ac:dyDescent="0.25">
      <c r="A578" s="5" t="s">
        <v>1172</v>
      </c>
      <c r="B578" s="2" t="s">
        <v>718</v>
      </c>
      <c r="C578" s="2" t="s">
        <v>1173</v>
      </c>
      <c r="D578" s="2" t="s">
        <v>841</v>
      </c>
      <c r="E578" s="256">
        <v>36</v>
      </c>
      <c r="F578" s="72">
        <v>36</v>
      </c>
      <c r="G578" s="72"/>
      <c r="H578" s="2" t="s">
        <v>847</v>
      </c>
      <c r="K578" s="11"/>
      <c r="M578" s="12">
        <v>6</v>
      </c>
      <c r="N578" s="13">
        <v>3</v>
      </c>
      <c r="O578" s="22"/>
      <c r="P578" s="311">
        <f t="shared" si="69"/>
        <v>36</v>
      </c>
      <c r="Q578" s="16">
        <f t="shared" si="72"/>
        <v>36</v>
      </c>
      <c r="R578" s="23">
        <f t="shared" si="70"/>
        <v>0</v>
      </c>
      <c r="S578" s="18">
        <f t="shared" si="71"/>
        <v>0</v>
      </c>
      <c r="V578" s="3"/>
      <c r="W578" s="3"/>
      <c r="X578" s="3"/>
    </row>
    <row r="579" spans="1:24" ht="25.5" x14ac:dyDescent="0.25">
      <c r="A579" s="5" t="s">
        <v>1174</v>
      </c>
      <c r="B579" s="2" t="s">
        <v>718</v>
      </c>
      <c r="C579" s="2" t="s">
        <v>1175</v>
      </c>
      <c r="D579" s="2" t="s">
        <v>841</v>
      </c>
      <c r="E579" s="256">
        <v>7</v>
      </c>
      <c r="F579" s="72">
        <v>7</v>
      </c>
      <c r="G579" s="72"/>
      <c r="H579" s="2" t="s">
        <v>842</v>
      </c>
      <c r="K579" s="11"/>
      <c r="M579" s="12">
        <v>6</v>
      </c>
      <c r="N579" s="13">
        <v>6</v>
      </c>
      <c r="O579" s="22"/>
      <c r="P579" s="311">
        <f t="shared" si="69"/>
        <v>7</v>
      </c>
      <c r="Q579" s="16">
        <f t="shared" si="72"/>
        <v>7</v>
      </c>
      <c r="R579" s="23">
        <f t="shared" si="70"/>
        <v>0</v>
      </c>
      <c r="S579" s="18">
        <f t="shared" si="71"/>
        <v>0</v>
      </c>
      <c r="V579" s="3"/>
      <c r="W579" s="3"/>
      <c r="X579" s="3"/>
    </row>
    <row r="580" spans="1:24" ht="25.5" x14ac:dyDescent="0.25">
      <c r="A580" s="5" t="s">
        <v>1176</v>
      </c>
      <c r="B580" s="2" t="s">
        <v>718</v>
      </c>
      <c r="C580" s="2" t="s">
        <v>1177</v>
      </c>
      <c r="D580" s="2" t="s">
        <v>841</v>
      </c>
      <c r="E580" s="256">
        <v>11</v>
      </c>
      <c r="F580" s="72">
        <v>11</v>
      </c>
      <c r="G580" s="72"/>
      <c r="H580" s="2" t="s">
        <v>842</v>
      </c>
      <c r="K580" s="11"/>
      <c r="M580" s="12">
        <v>6</v>
      </c>
      <c r="N580" s="13">
        <v>6</v>
      </c>
      <c r="O580" s="22"/>
      <c r="P580" s="311">
        <f t="shared" si="69"/>
        <v>11</v>
      </c>
      <c r="Q580" s="16">
        <f t="shared" si="72"/>
        <v>11</v>
      </c>
      <c r="R580" s="23">
        <f t="shared" si="70"/>
        <v>0</v>
      </c>
      <c r="S580" s="18">
        <f t="shared" si="71"/>
        <v>0</v>
      </c>
      <c r="V580" s="3"/>
      <c r="W580" s="3"/>
      <c r="X580" s="3"/>
    </row>
    <row r="581" spans="1:24" ht="25.5" x14ac:dyDescent="0.25">
      <c r="A581" s="5" t="s">
        <v>1178</v>
      </c>
      <c r="B581" s="2" t="s">
        <v>718</v>
      </c>
      <c r="C581" s="2" t="s">
        <v>1179</v>
      </c>
      <c r="D581" s="2" t="s">
        <v>841</v>
      </c>
      <c r="E581" s="256">
        <v>12</v>
      </c>
      <c r="F581" s="72">
        <v>12</v>
      </c>
      <c r="G581" s="72"/>
      <c r="H581" s="2" t="s">
        <v>842</v>
      </c>
      <c r="K581" s="11"/>
      <c r="M581" s="12">
        <v>6</v>
      </c>
      <c r="N581" s="13">
        <v>6</v>
      </c>
      <c r="O581" s="22"/>
      <c r="P581" s="311">
        <f t="shared" si="69"/>
        <v>12</v>
      </c>
      <c r="Q581" s="16">
        <f t="shared" si="72"/>
        <v>12</v>
      </c>
      <c r="R581" s="23">
        <f t="shared" si="70"/>
        <v>0</v>
      </c>
      <c r="S581" s="18">
        <f t="shared" si="71"/>
        <v>0</v>
      </c>
      <c r="V581" s="3"/>
      <c r="W581" s="3"/>
      <c r="X581" s="3"/>
    </row>
    <row r="582" spans="1:24" ht="25.5" x14ac:dyDescent="0.25">
      <c r="A582" s="5" t="s">
        <v>1180</v>
      </c>
      <c r="B582" s="2" t="s">
        <v>718</v>
      </c>
      <c r="C582" s="2" t="s">
        <v>1181</v>
      </c>
      <c r="D582" s="2" t="s">
        <v>841</v>
      </c>
      <c r="E582" s="256">
        <v>15</v>
      </c>
      <c r="F582" s="72">
        <v>15</v>
      </c>
      <c r="G582" s="72"/>
      <c r="H582" s="2" t="s">
        <v>842</v>
      </c>
      <c r="K582" s="11"/>
      <c r="M582" s="12">
        <v>6</v>
      </c>
      <c r="N582" s="13">
        <v>6</v>
      </c>
      <c r="O582" s="22"/>
      <c r="P582" s="311">
        <f t="shared" si="69"/>
        <v>15</v>
      </c>
      <c r="Q582" s="16">
        <f t="shared" si="72"/>
        <v>15</v>
      </c>
      <c r="R582" s="23">
        <f t="shared" si="70"/>
        <v>0</v>
      </c>
      <c r="S582" s="18">
        <f t="shared" si="71"/>
        <v>0</v>
      </c>
      <c r="V582" s="3"/>
      <c r="W582" s="3"/>
      <c r="X582" s="3"/>
    </row>
    <row r="583" spans="1:24" ht="25.5" x14ac:dyDescent="0.25">
      <c r="A583" s="5" t="s">
        <v>1182</v>
      </c>
      <c r="B583" s="2" t="s">
        <v>718</v>
      </c>
      <c r="C583" s="2" t="s">
        <v>1183</v>
      </c>
      <c r="D583" s="2" t="s">
        <v>841</v>
      </c>
      <c r="E583" s="256">
        <v>8</v>
      </c>
      <c r="F583" s="72">
        <v>8</v>
      </c>
      <c r="G583" s="72"/>
      <c r="H583" s="2" t="s">
        <v>842</v>
      </c>
      <c r="K583" s="11"/>
      <c r="M583" s="12">
        <v>6</v>
      </c>
      <c r="N583" s="13">
        <v>6</v>
      </c>
      <c r="O583" s="22"/>
      <c r="P583" s="311">
        <f t="shared" si="69"/>
        <v>8</v>
      </c>
      <c r="Q583" s="16">
        <f t="shared" si="72"/>
        <v>8</v>
      </c>
      <c r="R583" s="23">
        <f t="shared" si="70"/>
        <v>0</v>
      </c>
      <c r="S583" s="18">
        <f t="shared" si="71"/>
        <v>0</v>
      </c>
      <c r="V583" s="3"/>
      <c r="W583" s="3"/>
      <c r="X583" s="3"/>
    </row>
    <row r="584" spans="1:24" ht="25.5" x14ac:dyDescent="0.25">
      <c r="A584" s="5" t="s">
        <v>1184</v>
      </c>
      <c r="B584" s="5" t="s">
        <v>718</v>
      </c>
      <c r="C584" s="2" t="s">
        <v>1185</v>
      </c>
      <c r="D584" s="2" t="s">
        <v>841</v>
      </c>
      <c r="E584" s="256">
        <v>115</v>
      </c>
      <c r="F584" s="72">
        <v>115</v>
      </c>
      <c r="G584" s="72"/>
      <c r="H584" s="2" t="s">
        <v>847</v>
      </c>
      <c r="K584" s="11"/>
      <c r="M584" s="12">
        <v>6</v>
      </c>
      <c r="N584" s="13">
        <v>3</v>
      </c>
      <c r="O584" s="22"/>
      <c r="P584" s="311">
        <f t="shared" si="69"/>
        <v>115</v>
      </c>
      <c r="Q584" s="16">
        <f t="shared" si="72"/>
        <v>115</v>
      </c>
      <c r="R584" s="23">
        <f t="shared" si="70"/>
        <v>0</v>
      </c>
      <c r="S584" s="18">
        <f t="shared" si="71"/>
        <v>0</v>
      </c>
      <c r="W584" s="2"/>
      <c r="X584" s="2"/>
    </row>
    <row r="585" spans="1:24" ht="25.5" x14ac:dyDescent="0.25">
      <c r="A585" s="27" t="s">
        <v>1186</v>
      </c>
      <c r="B585" s="27" t="s">
        <v>718</v>
      </c>
      <c r="C585" s="24" t="s">
        <v>1187</v>
      </c>
      <c r="D585" s="28" t="s">
        <v>1188</v>
      </c>
      <c r="E585" s="255">
        <v>206.46</v>
      </c>
      <c r="F585" s="29">
        <v>200</v>
      </c>
      <c r="I585" s="11" t="s">
        <v>21</v>
      </c>
      <c r="J585" s="11" t="s">
        <v>22</v>
      </c>
      <c r="K585" s="11"/>
      <c r="M585" s="307">
        <v>2</v>
      </c>
      <c r="N585" s="11">
        <v>1</v>
      </c>
      <c r="O585" s="99"/>
      <c r="P585" s="311">
        <f t="shared" si="69"/>
        <v>211.45</v>
      </c>
      <c r="Q585" s="16">
        <f t="shared" si="72"/>
        <v>211.45920000000001</v>
      </c>
      <c r="R585" s="23">
        <f t="shared" si="70"/>
        <v>4.9899999999999807</v>
      </c>
      <c r="S585" s="18">
        <f t="shared" si="71"/>
        <v>2.4169330620943428E-2</v>
      </c>
      <c r="V585" s="3"/>
      <c r="W585" s="3"/>
      <c r="X585" s="3"/>
    </row>
    <row r="586" spans="1:24" ht="51" x14ac:dyDescent="0.25">
      <c r="A586" s="27" t="s">
        <v>1186</v>
      </c>
      <c r="B586" s="27" t="s">
        <v>718</v>
      </c>
      <c r="C586" s="24" t="s">
        <v>1189</v>
      </c>
      <c r="D586" s="28" t="s">
        <v>1190</v>
      </c>
      <c r="E586" s="256">
        <v>552.28</v>
      </c>
      <c r="F586" s="29">
        <v>535</v>
      </c>
      <c r="H586" s="2" t="s">
        <v>96</v>
      </c>
      <c r="I586" s="11" t="s">
        <v>21</v>
      </c>
      <c r="J586" s="11" t="s">
        <v>22</v>
      </c>
      <c r="K586" s="11"/>
      <c r="M586" s="307">
        <v>2</v>
      </c>
      <c r="N586" s="11">
        <v>1</v>
      </c>
      <c r="O586" s="99"/>
      <c r="P586" s="311">
        <f t="shared" si="69"/>
        <v>565.65</v>
      </c>
      <c r="Q586" s="16">
        <f t="shared" si="72"/>
        <v>565.65290000000005</v>
      </c>
      <c r="R586" s="23">
        <f t="shared" si="70"/>
        <v>13.370000000000005</v>
      </c>
      <c r="S586" s="18">
        <f t="shared" si="71"/>
        <v>2.4208734699789972E-2</v>
      </c>
      <c r="W586" s="2"/>
      <c r="X586" s="2"/>
    </row>
    <row r="587" spans="1:24" ht="25.5" x14ac:dyDescent="0.25">
      <c r="A587" s="27" t="s">
        <v>1186</v>
      </c>
      <c r="B587" s="27" t="s">
        <v>718</v>
      </c>
      <c r="C587" s="24" t="s">
        <v>1191</v>
      </c>
      <c r="D587" s="28" t="s">
        <v>1190</v>
      </c>
      <c r="E587" s="255">
        <v>10.32</v>
      </c>
      <c r="F587" s="29">
        <v>10</v>
      </c>
      <c r="I587" s="11" t="s">
        <v>21</v>
      </c>
      <c r="J587" s="11" t="s">
        <v>22</v>
      </c>
      <c r="K587" s="11"/>
      <c r="M587" s="307">
        <v>2</v>
      </c>
      <c r="N587" s="11">
        <v>1</v>
      </c>
      <c r="O587" s="99"/>
      <c r="P587" s="311">
        <f t="shared" si="69"/>
        <v>10.56</v>
      </c>
      <c r="Q587" s="16">
        <f t="shared" si="72"/>
        <v>10.569800000000001</v>
      </c>
      <c r="R587" s="23">
        <f t="shared" si="70"/>
        <v>0.24000000000000021</v>
      </c>
      <c r="S587" s="18">
        <f t="shared" si="71"/>
        <v>2.3255813953488393E-2</v>
      </c>
      <c r="W587" s="2"/>
      <c r="X587" s="2"/>
    </row>
    <row r="588" spans="1:24" ht="25.5" x14ac:dyDescent="0.25">
      <c r="A588" s="27" t="s">
        <v>1186</v>
      </c>
      <c r="B588" s="27" t="s">
        <v>718</v>
      </c>
      <c r="C588" s="24" t="s">
        <v>1192</v>
      </c>
      <c r="D588" s="28" t="s">
        <v>1193</v>
      </c>
      <c r="E588" s="255">
        <v>25.8</v>
      </c>
      <c r="F588" s="29">
        <v>25</v>
      </c>
      <c r="I588" s="11" t="s">
        <v>21</v>
      </c>
      <c r="J588" s="11" t="s">
        <v>22</v>
      </c>
      <c r="K588" s="11"/>
      <c r="M588" s="307">
        <v>2</v>
      </c>
      <c r="N588" s="11">
        <v>1</v>
      </c>
      <c r="O588" s="99"/>
      <c r="P588" s="311">
        <f t="shared" si="69"/>
        <v>26.42</v>
      </c>
      <c r="Q588" s="16">
        <f t="shared" si="72"/>
        <v>26.424700000000001</v>
      </c>
      <c r="R588" s="23">
        <f t="shared" si="70"/>
        <v>0.62000000000000099</v>
      </c>
      <c r="S588" s="18">
        <f t="shared" si="71"/>
        <v>2.4031007751938022E-2</v>
      </c>
      <c r="W588" s="2"/>
      <c r="X588" s="2"/>
    </row>
    <row r="589" spans="1:24" ht="25.5" x14ac:dyDescent="0.25">
      <c r="A589" s="2" t="s">
        <v>1194</v>
      </c>
      <c r="B589" s="2" t="s">
        <v>718</v>
      </c>
      <c r="C589" s="24" t="s">
        <v>1195</v>
      </c>
      <c r="D589" s="28" t="s">
        <v>1196</v>
      </c>
      <c r="E589" s="255">
        <v>103.23</v>
      </c>
      <c r="F589" s="29">
        <v>100</v>
      </c>
      <c r="K589" s="11"/>
      <c r="M589" s="307">
        <v>1</v>
      </c>
      <c r="N589" s="11">
        <v>1</v>
      </c>
      <c r="O589" s="99"/>
      <c r="P589" s="311">
        <f t="shared" si="69"/>
        <v>105.72</v>
      </c>
      <c r="Q589" s="16">
        <f t="shared" si="72"/>
        <v>105.7296</v>
      </c>
      <c r="R589" s="23">
        <f t="shared" si="70"/>
        <v>2.4899999999999949</v>
      </c>
      <c r="S589" s="18">
        <f t="shared" si="71"/>
        <v>2.4120895088636973E-2</v>
      </c>
      <c r="W589" s="2"/>
      <c r="X589" s="2"/>
    </row>
    <row r="590" spans="1:24" ht="25.5" x14ac:dyDescent="0.25">
      <c r="A590" s="2" t="s">
        <v>1194</v>
      </c>
      <c r="B590" s="2" t="s">
        <v>718</v>
      </c>
      <c r="C590" s="24" t="s">
        <v>1197</v>
      </c>
      <c r="D590" s="28" t="s">
        <v>1198</v>
      </c>
      <c r="E590" s="255">
        <v>30.96</v>
      </c>
      <c r="F590" s="29">
        <v>30</v>
      </c>
      <c r="K590" s="11"/>
      <c r="M590" s="307">
        <v>1</v>
      </c>
      <c r="N590" s="11">
        <v>1</v>
      </c>
      <c r="O590" s="99"/>
      <c r="P590" s="311">
        <f t="shared" si="69"/>
        <v>31.7</v>
      </c>
      <c r="Q590" s="16">
        <f t="shared" si="72"/>
        <v>31.709599999999998</v>
      </c>
      <c r="R590" s="23">
        <f t="shared" si="70"/>
        <v>0.73999999999999844</v>
      </c>
      <c r="S590" s="18">
        <f t="shared" si="71"/>
        <v>2.3901808785529666E-2</v>
      </c>
      <c r="W590" s="2"/>
      <c r="X590" s="2"/>
    </row>
    <row r="591" spans="1:24" ht="25.5" x14ac:dyDescent="0.25">
      <c r="A591" s="2" t="s">
        <v>1194</v>
      </c>
      <c r="B591" s="2" t="s">
        <v>718</v>
      </c>
      <c r="C591" s="24" t="s">
        <v>1199</v>
      </c>
      <c r="D591" s="28" t="s">
        <v>1200</v>
      </c>
      <c r="E591" s="255">
        <v>51.61</v>
      </c>
      <c r="F591" s="29">
        <v>50</v>
      </c>
      <c r="K591" s="11"/>
      <c r="M591" s="307">
        <v>1</v>
      </c>
      <c r="N591" s="11">
        <v>1</v>
      </c>
      <c r="O591" s="99"/>
      <c r="P591" s="311">
        <f t="shared" si="69"/>
        <v>52.85</v>
      </c>
      <c r="Q591" s="16">
        <f t="shared" si="72"/>
        <v>52.8596</v>
      </c>
      <c r="R591" s="23">
        <f t="shared" si="70"/>
        <v>1.240000000000002</v>
      </c>
      <c r="S591" s="18">
        <f t="shared" si="71"/>
        <v>2.4026351482270916E-2</v>
      </c>
      <c r="W591" s="2"/>
      <c r="X591" s="2"/>
    </row>
    <row r="592" spans="1:24" ht="25.5" x14ac:dyDescent="0.25">
      <c r="A592" s="2" t="s">
        <v>1194</v>
      </c>
      <c r="B592" s="2" t="s">
        <v>718</v>
      </c>
      <c r="C592" s="24" t="s">
        <v>1201</v>
      </c>
      <c r="D592" s="28" t="s">
        <v>1202</v>
      </c>
      <c r="E592" s="255">
        <v>10.32</v>
      </c>
      <c r="F592" s="29">
        <v>10</v>
      </c>
      <c r="K592" s="11"/>
      <c r="M592" s="307">
        <v>1</v>
      </c>
      <c r="N592" s="11">
        <v>1</v>
      </c>
      <c r="O592" s="99"/>
      <c r="P592" s="311">
        <f t="shared" si="69"/>
        <v>10.56</v>
      </c>
      <c r="Q592" s="16">
        <f t="shared" si="72"/>
        <v>10.569800000000001</v>
      </c>
      <c r="R592" s="23">
        <f t="shared" si="70"/>
        <v>0.24000000000000021</v>
      </c>
      <c r="S592" s="18">
        <f t="shared" si="71"/>
        <v>2.3255813953488393E-2</v>
      </c>
      <c r="W592" s="2"/>
      <c r="X592" s="2"/>
    </row>
    <row r="593" spans="1:24" ht="25.5" x14ac:dyDescent="0.25">
      <c r="A593" s="27" t="s">
        <v>1203</v>
      </c>
      <c r="B593" s="27" t="s">
        <v>718</v>
      </c>
      <c r="C593" s="24" t="s">
        <v>1204</v>
      </c>
      <c r="D593" s="28" t="s">
        <v>1205</v>
      </c>
      <c r="E593" s="255">
        <v>113.55</v>
      </c>
      <c r="F593" s="29">
        <v>110</v>
      </c>
      <c r="I593" s="11" t="s">
        <v>21</v>
      </c>
      <c r="K593" s="11"/>
      <c r="M593" s="307">
        <v>1</v>
      </c>
      <c r="N593" s="11">
        <v>1</v>
      </c>
      <c r="O593" s="99"/>
      <c r="P593" s="311">
        <f t="shared" si="69"/>
        <v>116.29</v>
      </c>
      <c r="Q593" s="16">
        <f t="shared" si="72"/>
        <v>116.29940000000001</v>
      </c>
      <c r="R593" s="23">
        <f t="shared" si="70"/>
        <v>2.7400000000000091</v>
      </c>
      <c r="S593" s="18">
        <f t="shared" si="71"/>
        <v>2.4130339057683921E-2</v>
      </c>
      <c r="W593" s="2"/>
      <c r="X593" s="2"/>
    </row>
    <row r="594" spans="1:24" ht="25.5" x14ac:dyDescent="0.25">
      <c r="A594" s="27" t="s">
        <v>1203</v>
      </c>
      <c r="B594" s="27" t="s">
        <v>718</v>
      </c>
      <c r="C594" s="24" t="s">
        <v>1206</v>
      </c>
      <c r="D594" s="28" t="s">
        <v>1205</v>
      </c>
      <c r="E594" s="255">
        <v>9.2899999999999991</v>
      </c>
      <c r="F594" s="29">
        <v>9</v>
      </c>
      <c r="I594" s="11" t="s">
        <v>21</v>
      </c>
      <c r="K594" s="11"/>
      <c r="M594" s="307">
        <v>1</v>
      </c>
      <c r="N594" s="11">
        <v>1</v>
      </c>
      <c r="O594" s="99"/>
      <c r="P594" s="311">
        <f t="shared" si="69"/>
        <v>9.51</v>
      </c>
      <c r="Q594" s="16">
        <f t="shared" si="72"/>
        <v>9.5149000000000008</v>
      </c>
      <c r="R594" s="23">
        <f t="shared" si="70"/>
        <v>0.22000000000000064</v>
      </c>
      <c r="S594" s="18">
        <f t="shared" si="71"/>
        <v>2.3681377825619018E-2</v>
      </c>
      <c r="W594" s="2"/>
      <c r="X594" s="2"/>
    </row>
    <row r="595" spans="1:24" ht="25.5" x14ac:dyDescent="0.25">
      <c r="A595" s="27" t="s">
        <v>1203</v>
      </c>
      <c r="B595" s="27" t="s">
        <v>718</v>
      </c>
      <c r="C595" s="24" t="s">
        <v>1207</v>
      </c>
      <c r="D595" s="28" t="s">
        <v>1205</v>
      </c>
      <c r="E595" s="255">
        <v>55.74</v>
      </c>
      <c r="F595" s="29">
        <v>54</v>
      </c>
      <c r="I595" s="11" t="s">
        <v>21</v>
      </c>
      <c r="K595" s="11"/>
      <c r="M595" s="307">
        <v>4</v>
      </c>
      <c r="N595" s="11">
        <v>1</v>
      </c>
      <c r="O595" s="99"/>
      <c r="P595" s="311">
        <f t="shared" si="69"/>
        <v>57.08</v>
      </c>
      <c r="Q595" s="16">
        <f t="shared" si="72"/>
        <v>57.089599999999997</v>
      </c>
      <c r="R595" s="23">
        <f t="shared" si="70"/>
        <v>1.3399999999999963</v>
      </c>
      <c r="S595" s="18">
        <f t="shared" si="71"/>
        <v>2.40401865805525E-2</v>
      </c>
      <c r="W595" s="2"/>
      <c r="X595" s="2"/>
    </row>
    <row r="596" spans="1:24" ht="38.25" x14ac:dyDescent="0.25">
      <c r="A596" s="27" t="s">
        <v>1203</v>
      </c>
      <c r="B596" s="27" t="s">
        <v>718</v>
      </c>
      <c r="C596" s="24" t="s">
        <v>1208</v>
      </c>
      <c r="D596" s="28" t="s">
        <v>762</v>
      </c>
      <c r="E596" s="255">
        <v>619.38</v>
      </c>
      <c r="F596" s="29">
        <v>600</v>
      </c>
      <c r="I596" s="11" t="s">
        <v>21</v>
      </c>
      <c r="J596" s="11" t="s">
        <v>22</v>
      </c>
      <c r="K596" s="11"/>
      <c r="M596" s="307">
        <v>1</v>
      </c>
      <c r="N596" s="11">
        <v>1</v>
      </c>
      <c r="O596" s="99"/>
      <c r="P596" s="311">
        <f t="shared" si="69"/>
        <v>634.37</v>
      </c>
      <c r="Q596" s="16">
        <f t="shared" si="72"/>
        <v>634.37760000000003</v>
      </c>
      <c r="R596" s="23">
        <f t="shared" si="70"/>
        <v>14.990000000000009</v>
      </c>
      <c r="S596" s="18">
        <f t="shared" si="71"/>
        <v>2.420162097581454E-2</v>
      </c>
      <c r="W596" s="2"/>
      <c r="X596" s="2"/>
    </row>
    <row r="597" spans="1:24" ht="25.5" x14ac:dyDescent="0.25">
      <c r="A597" s="27" t="s">
        <v>1203</v>
      </c>
      <c r="B597" s="27" t="s">
        <v>718</v>
      </c>
      <c r="C597" s="24" t="s">
        <v>1209</v>
      </c>
      <c r="D597" s="28" t="s">
        <v>762</v>
      </c>
      <c r="E597" s="255">
        <v>61.93</v>
      </c>
      <c r="F597" s="29">
        <v>60</v>
      </c>
      <c r="I597" s="11" t="s">
        <v>21</v>
      </c>
      <c r="J597" s="11" t="s">
        <v>22</v>
      </c>
      <c r="K597" s="11"/>
      <c r="M597" s="307">
        <v>1</v>
      </c>
      <c r="N597" s="11">
        <v>1</v>
      </c>
      <c r="O597" s="99"/>
      <c r="P597" s="311">
        <f t="shared" si="69"/>
        <v>63.42</v>
      </c>
      <c r="Q597" s="16">
        <f t="shared" si="72"/>
        <v>63.429499999999997</v>
      </c>
      <c r="R597" s="23">
        <f t="shared" si="70"/>
        <v>1.490000000000002</v>
      </c>
      <c r="S597" s="18">
        <f t="shared" si="71"/>
        <v>2.405942192798324E-2</v>
      </c>
      <c r="W597" s="2"/>
      <c r="X597" s="2"/>
    </row>
    <row r="598" spans="1:24" ht="25.5" x14ac:dyDescent="0.25">
      <c r="A598" s="27" t="s">
        <v>1220</v>
      </c>
      <c r="B598" s="27" t="s">
        <v>718</v>
      </c>
      <c r="C598" s="24" t="s">
        <v>1221</v>
      </c>
      <c r="D598" s="28" t="s">
        <v>1222</v>
      </c>
      <c r="E598" s="255">
        <v>10.32</v>
      </c>
      <c r="F598" s="29">
        <v>10</v>
      </c>
      <c r="I598" s="11" t="s">
        <v>21</v>
      </c>
      <c r="K598" s="11"/>
      <c r="M598" s="307">
        <v>1</v>
      </c>
      <c r="N598" s="11">
        <v>1</v>
      </c>
      <c r="O598" s="99"/>
      <c r="P598" s="311">
        <f t="shared" si="69"/>
        <v>10.56</v>
      </c>
      <c r="Q598" s="16">
        <f t="shared" si="72"/>
        <v>10.569800000000001</v>
      </c>
      <c r="R598" s="23">
        <f t="shared" si="70"/>
        <v>0.24000000000000021</v>
      </c>
      <c r="S598" s="18">
        <f t="shared" si="71"/>
        <v>2.3255813953488393E-2</v>
      </c>
      <c r="W598" s="2"/>
      <c r="X598" s="2"/>
    </row>
    <row r="599" spans="1:24" ht="38.25" x14ac:dyDescent="0.25">
      <c r="A599" s="27" t="s">
        <v>1220</v>
      </c>
      <c r="B599" s="27" t="s">
        <v>718</v>
      </c>
      <c r="C599" s="24" t="s">
        <v>1223</v>
      </c>
      <c r="D599" s="28" t="s">
        <v>1224</v>
      </c>
      <c r="E599" s="255">
        <v>61.93</v>
      </c>
      <c r="F599" s="29">
        <v>60</v>
      </c>
      <c r="K599" s="11"/>
      <c r="M599" s="307">
        <v>1</v>
      </c>
      <c r="N599" s="11">
        <v>1</v>
      </c>
      <c r="O599" s="99"/>
      <c r="P599" s="311">
        <f t="shared" ref="P599:P633" si="73">IF(N599=1,INT(E599*$T$1*100)/100,E599)</f>
        <v>63.42</v>
      </c>
      <c r="Q599" s="16">
        <f t="shared" si="72"/>
        <v>63.429499999999997</v>
      </c>
      <c r="R599" s="23">
        <f t="shared" ref="R599:R633" si="74">P599-E599</f>
        <v>1.490000000000002</v>
      </c>
      <c r="S599" s="18">
        <f t="shared" ref="S599:S633" si="75">IF(E599&lt;&gt;0,R599/E599,0)</f>
        <v>2.405942192798324E-2</v>
      </c>
      <c r="W599" s="2"/>
      <c r="X599" s="2"/>
    </row>
    <row r="600" spans="1:24" ht="38.25" x14ac:dyDescent="0.25">
      <c r="A600" s="27" t="s">
        <v>1220</v>
      </c>
      <c r="B600" s="27" t="s">
        <v>718</v>
      </c>
      <c r="C600" s="24" t="s">
        <v>1225</v>
      </c>
      <c r="D600" s="28" t="s">
        <v>1224</v>
      </c>
      <c r="E600" s="255">
        <v>46.45</v>
      </c>
      <c r="F600" s="29">
        <v>45</v>
      </c>
      <c r="K600" s="11"/>
      <c r="M600" s="307">
        <v>1</v>
      </c>
      <c r="N600" s="11">
        <v>1</v>
      </c>
      <c r="O600" s="99"/>
      <c r="P600" s="311">
        <f t="shared" si="73"/>
        <v>47.57</v>
      </c>
      <c r="Q600" s="16">
        <f t="shared" si="72"/>
        <v>47.5747</v>
      </c>
      <c r="R600" s="23">
        <f t="shared" si="74"/>
        <v>1.1199999999999974</v>
      </c>
      <c r="S600" s="18">
        <f t="shared" si="75"/>
        <v>2.4111948331539235E-2</v>
      </c>
      <c r="W600" s="2"/>
      <c r="X600" s="2"/>
    </row>
    <row r="601" spans="1:24" ht="38.25" x14ac:dyDescent="0.25">
      <c r="A601" s="27" t="s">
        <v>1220</v>
      </c>
      <c r="B601" s="27" t="s">
        <v>718</v>
      </c>
      <c r="C601" s="24" t="s">
        <v>1226</v>
      </c>
      <c r="D601" s="28" t="s">
        <v>1227</v>
      </c>
      <c r="E601" s="255">
        <v>25.8</v>
      </c>
      <c r="F601" s="29">
        <v>25</v>
      </c>
      <c r="J601" s="11" t="s">
        <v>22</v>
      </c>
      <c r="K601" s="11"/>
      <c r="M601" s="307">
        <v>1</v>
      </c>
      <c r="N601" s="11">
        <v>1</v>
      </c>
      <c r="O601" s="99"/>
      <c r="P601" s="311">
        <f t="shared" si="73"/>
        <v>26.42</v>
      </c>
      <c r="Q601" s="16">
        <f t="shared" si="72"/>
        <v>26.424700000000001</v>
      </c>
      <c r="R601" s="23">
        <f t="shared" si="74"/>
        <v>0.62000000000000099</v>
      </c>
      <c r="S601" s="18">
        <f t="shared" si="75"/>
        <v>2.4031007751938022E-2</v>
      </c>
      <c r="W601" s="2"/>
      <c r="X601" s="2"/>
    </row>
    <row r="602" spans="1:24" ht="38.25" x14ac:dyDescent="0.25">
      <c r="A602" s="27" t="s">
        <v>1220</v>
      </c>
      <c r="B602" s="27" t="s">
        <v>718</v>
      </c>
      <c r="C602" s="24" t="s">
        <v>1228</v>
      </c>
      <c r="D602" s="28" t="s">
        <v>1224</v>
      </c>
      <c r="E602" s="255">
        <v>10.32</v>
      </c>
      <c r="F602" s="29">
        <v>10</v>
      </c>
      <c r="J602" s="11" t="s">
        <v>22</v>
      </c>
      <c r="K602" s="11"/>
      <c r="M602" s="307">
        <v>1</v>
      </c>
      <c r="N602" s="11">
        <v>1</v>
      </c>
      <c r="O602" s="99"/>
      <c r="P602" s="311">
        <f t="shared" si="73"/>
        <v>10.56</v>
      </c>
      <c r="Q602" s="16">
        <f t="shared" si="72"/>
        <v>10.569800000000001</v>
      </c>
      <c r="R602" s="23">
        <f t="shared" si="74"/>
        <v>0.24000000000000021</v>
      </c>
      <c r="S602" s="18">
        <f t="shared" si="75"/>
        <v>2.3255813953488393E-2</v>
      </c>
      <c r="W602" s="2"/>
      <c r="X602" s="2"/>
    </row>
    <row r="603" spans="1:24" ht="51" x14ac:dyDescent="0.25">
      <c r="A603" s="27" t="s">
        <v>1220</v>
      </c>
      <c r="B603" s="27" t="s">
        <v>718</v>
      </c>
      <c r="C603" s="24" t="s">
        <v>1229</v>
      </c>
      <c r="D603" s="28" t="s">
        <v>1230</v>
      </c>
      <c r="E603" s="255">
        <v>51.61</v>
      </c>
      <c r="F603" s="29">
        <v>50</v>
      </c>
      <c r="J603" s="11" t="s">
        <v>22</v>
      </c>
      <c r="K603" s="11"/>
      <c r="M603" s="307">
        <v>1</v>
      </c>
      <c r="N603" s="11">
        <v>1</v>
      </c>
      <c r="O603" s="99"/>
      <c r="P603" s="311">
        <f t="shared" si="73"/>
        <v>52.85</v>
      </c>
      <c r="Q603" s="16">
        <f t="shared" si="72"/>
        <v>52.8596</v>
      </c>
      <c r="R603" s="23">
        <f t="shared" si="74"/>
        <v>1.240000000000002</v>
      </c>
      <c r="S603" s="18">
        <f t="shared" si="75"/>
        <v>2.4026351482270916E-2</v>
      </c>
      <c r="W603" s="2"/>
      <c r="X603" s="2"/>
    </row>
    <row r="604" spans="1:24" ht="51" x14ac:dyDescent="0.25">
      <c r="A604" s="27" t="s">
        <v>1220</v>
      </c>
      <c r="B604" s="27" t="s">
        <v>718</v>
      </c>
      <c r="C604" s="24" t="s">
        <v>1231</v>
      </c>
      <c r="D604" s="28" t="s">
        <v>1205</v>
      </c>
      <c r="E604" s="255">
        <v>113.55</v>
      </c>
      <c r="F604" s="29">
        <v>110</v>
      </c>
      <c r="H604" s="2" t="s">
        <v>96</v>
      </c>
      <c r="I604" s="11" t="s">
        <v>21</v>
      </c>
      <c r="K604" s="11"/>
      <c r="M604" s="307">
        <v>1</v>
      </c>
      <c r="N604" s="11">
        <v>1</v>
      </c>
      <c r="O604" s="99"/>
      <c r="P604" s="311">
        <f t="shared" si="73"/>
        <v>116.29</v>
      </c>
      <c r="Q604" s="16">
        <f t="shared" si="72"/>
        <v>116.29940000000001</v>
      </c>
      <c r="R604" s="23">
        <f t="shared" si="74"/>
        <v>2.7400000000000091</v>
      </c>
      <c r="S604" s="18">
        <f t="shared" si="75"/>
        <v>2.4130339057683921E-2</v>
      </c>
      <c r="W604" s="2"/>
      <c r="X604" s="2"/>
    </row>
    <row r="605" spans="1:24" ht="25.5" x14ac:dyDescent="0.25">
      <c r="A605" s="27" t="s">
        <v>1220</v>
      </c>
      <c r="B605" s="27" t="s">
        <v>718</v>
      </c>
      <c r="C605" s="24" t="s">
        <v>1232</v>
      </c>
      <c r="D605" s="28" t="s">
        <v>1233</v>
      </c>
      <c r="E605" s="255">
        <v>25.8</v>
      </c>
      <c r="F605" s="29">
        <v>25</v>
      </c>
      <c r="I605" s="11" t="s">
        <v>21</v>
      </c>
      <c r="K605" s="11"/>
      <c r="M605" s="307">
        <v>1</v>
      </c>
      <c r="N605" s="11">
        <v>1</v>
      </c>
      <c r="O605" s="99"/>
      <c r="P605" s="311">
        <f t="shared" si="73"/>
        <v>26.42</v>
      </c>
      <c r="Q605" s="16">
        <f t="shared" si="72"/>
        <v>26.424700000000001</v>
      </c>
      <c r="R605" s="23">
        <f t="shared" si="74"/>
        <v>0.62000000000000099</v>
      </c>
      <c r="S605" s="18">
        <f t="shared" si="75"/>
        <v>2.4031007751938022E-2</v>
      </c>
      <c r="W605" s="2"/>
      <c r="X605" s="2"/>
    </row>
    <row r="606" spans="1:24" ht="51" x14ac:dyDescent="0.25">
      <c r="A606" s="27" t="s">
        <v>1220</v>
      </c>
      <c r="B606" s="27" t="s">
        <v>718</v>
      </c>
      <c r="C606" s="24" t="s">
        <v>1237</v>
      </c>
      <c r="D606" s="28" t="s">
        <v>1238</v>
      </c>
      <c r="E606" s="255">
        <v>25.8</v>
      </c>
      <c r="F606" s="29">
        <v>25</v>
      </c>
      <c r="J606" s="11" t="s">
        <v>22</v>
      </c>
      <c r="K606" s="11"/>
      <c r="M606" s="307">
        <v>1</v>
      </c>
      <c r="N606" s="11">
        <v>1</v>
      </c>
      <c r="O606" s="99"/>
      <c r="P606" s="311">
        <f t="shared" si="73"/>
        <v>26.42</v>
      </c>
      <c r="Q606" s="16">
        <f t="shared" si="72"/>
        <v>26.424700000000001</v>
      </c>
      <c r="R606" s="23">
        <f t="shared" si="74"/>
        <v>0.62000000000000099</v>
      </c>
      <c r="S606" s="18">
        <f t="shared" si="75"/>
        <v>2.4031007751938022E-2</v>
      </c>
      <c r="W606" s="2"/>
      <c r="X606" s="2"/>
    </row>
    <row r="607" spans="1:24" ht="51" x14ac:dyDescent="0.25">
      <c r="A607" s="27" t="s">
        <v>1234</v>
      </c>
      <c r="B607" s="27" t="s">
        <v>718</v>
      </c>
      <c r="C607" s="24" t="s">
        <v>1235</v>
      </c>
      <c r="D607" s="28" t="s">
        <v>1236</v>
      </c>
      <c r="E607" s="255">
        <v>87.74</v>
      </c>
      <c r="F607" s="29">
        <v>85</v>
      </c>
      <c r="G607" s="13"/>
      <c r="H607" s="2" t="s">
        <v>96</v>
      </c>
      <c r="I607" s="11" t="s">
        <v>21</v>
      </c>
      <c r="K607" s="11"/>
      <c r="M607" s="307">
        <v>3</v>
      </c>
      <c r="N607" s="11">
        <v>1</v>
      </c>
      <c r="O607" s="99"/>
      <c r="P607" s="311">
        <f t="shared" si="73"/>
        <v>89.86</v>
      </c>
      <c r="Q607" s="16">
        <f t="shared" si="72"/>
        <v>89.864500000000007</v>
      </c>
      <c r="R607" s="23">
        <f t="shared" si="74"/>
        <v>2.1200000000000045</v>
      </c>
      <c r="S607" s="18">
        <f t="shared" si="75"/>
        <v>2.4162297697743387E-2</v>
      </c>
      <c r="W607" s="2"/>
      <c r="X607" s="2"/>
    </row>
    <row r="608" spans="1:24" ht="25.5" x14ac:dyDescent="0.25">
      <c r="A608" s="27" t="s">
        <v>1210</v>
      </c>
      <c r="B608" s="27" t="s">
        <v>718</v>
      </c>
      <c r="C608" s="24" t="s">
        <v>1211</v>
      </c>
      <c r="D608" s="28" t="s">
        <v>1212</v>
      </c>
      <c r="E608" s="255">
        <v>258.07</v>
      </c>
      <c r="F608" s="29">
        <v>250</v>
      </c>
      <c r="I608" s="11" t="s">
        <v>21</v>
      </c>
      <c r="K608" s="11"/>
      <c r="M608" s="307">
        <v>2</v>
      </c>
      <c r="N608" s="11">
        <v>1</v>
      </c>
      <c r="O608" s="99"/>
      <c r="P608" s="311">
        <f t="shared" si="73"/>
        <v>264.31</v>
      </c>
      <c r="Q608" s="16">
        <f t="shared" si="72"/>
        <v>264.31889999999999</v>
      </c>
      <c r="R608" s="23">
        <f t="shared" si="74"/>
        <v>6.2400000000000091</v>
      </c>
      <c r="S608" s="18">
        <f t="shared" si="75"/>
        <v>2.4179486185918586E-2</v>
      </c>
      <c r="W608" s="2"/>
      <c r="X608" s="2"/>
    </row>
    <row r="609" spans="1:24" ht="25.5" x14ac:dyDescent="0.25">
      <c r="A609" s="27" t="s">
        <v>1210</v>
      </c>
      <c r="B609" s="27" t="s">
        <v>718</v>
      </c>
      <c r="C609" s="24" t="s">
        <v>1213</v>
      </c>
      <c r="D609" s="28" t="s">
        <v>1212</v>
      </c>
      <c r="E609" s="255">
        <v>154.84</v>
      </c>
      <c r="F609" s="29">
        <v>150</v>
      </c>
      <c r="I609" s="11" t="s">
        <v>21</v>
      </c>
      <c r="K609" s="11"/>
      <c r="M609" s="307">
        <v>2</v>
      </c>
      <c r="N609" s="11">
        <v>1</v>
      </c>
      <c r="O609" s="99"/>
      <c r="P609" s="311">
        <f t="shared" si="73"/>
        <v>158.58000000000001</v>
      </c>
      <c r="Q609" s="16">
        <f t="shared" si="72"/>
        <v>158.58920000000001</v>
      </c>
      <c r="R609" s="23">
        <f t="shared" si="74"/>
        <v>3.7400000000000091</v>
      </c>
      <c r="S609" s="18">
        <f t="shared" si="75"/>
        <v>2.4153965383621863E-2</v>
      </c>
      <c r="W609" s="2"/>
      <c r="X609" s="2"/>
    </row>
    <row r="610" spans="1:24" ht="25.5" x14ac:dyDescent="0.25">
      <c r="A610" s="27" t="s">
        <v>1210</v>
      </c>
      <c r="B610" s="27" t="s">
        <v>718</v>
      </c>
      <c r="C610" s="24" t="s">
        <v>1214</v>
      </c>
      <c r="D610" s="28" t="s">
        <v>1215</v>
      </c>
      <c r="E610" s="255">
        <v>25.8</v>
      </c>
      <c r="F610" s="29">
        <v>25</v>
      </c>
      <c r="I610" s="11" t="s">
        <v>21</v>
      </c>
      <c r="K610" s="11"/>
      <c r="M610" s="307">
        <v>2</v>
      </c>
      <c r="N610" s="11">
        <v>1</v>
      </c>
      <c r="O610" s="99"/>
      <c r="P610" s="311">
        <f t="shared" si="73"/>
        <v>26.42</v>
      </c>
      <c r="Q610" s="16">
        <f t="shared" si="72"/>
        <v>26.424700000000001</v>
      </c>
      <c r="R610" s="23">
        <f t="shared" si="74"/>
        <v>0.62000000000000099</v>
      </c>
      <c r="S610" s="18">
        <f t="shared" si="75"/>
        <v>2.4031007751938022E-2</v>
      </c>
      <c r="W610" s="2"/>
      <c r="X610" s="2"/>
    </row>
    <row r="611" spans="1:24" ht="25.5" x14ac:dyDescent="0.25">
      <c r="A611" s="27" t="s">
        <v>1210</v>
      </c>
      <c r="B611" s="27" t="s">
        <v>718</v>
      </c>
      <c r="C611" s="24" t="s">
        <v>1216</v>
      </c>
      <c r="D611" s="28" t="s">
        <v>1217</v>
      </c>
      <c r="E611" s="255">
        <v>103.23</v>
      </c>
      <c r="F611" s="29">
        <v>100</v>
      </c>
      <c r="I611" s="11" t="s">
        <v>21</v>
      </c>
      <c r="K611" s="11"/>
      <c r="M611" s="307">
        <v>2</v>
      </c>
      <c r="N611" s="11">
        <v>1</v>
      </c>
      <c r="O611" s="99"/>
      <c r="P611" s="311">
        <f t="shared" si="73"/>
        <v>105.72</v>
      </c>
      <c r="Q611" s="16">
        <f t="shared" si="72"/>
        <v>105.7296</v>
      </c>
      <c r="R611" s="23">
        <f t="shared" si="74"/>
        <v>2.4899999999999949</v>
      </c>
      <c r="S611" s="18">
        <f t="shared" si="75"/>
        <v>2.4120895088636973E-2</v>
      </c>
      <c r="W611" s="2"/>
      <c r="X611" s="2"/>
    </row>
    <row r="612" spans="1:24" ht="25.5" x14ac:dyDescent="0.25">
      <c r="A612" s="27" t="s">
        <v>1210</v>
      </c>
      <c r="B612" s="27" t="s">
        <v>718</v>
      </c>
      <c r="C612" s="24" t="s">
        <v>1218</v>
      </c>
      <c r="D612" s="28" t="s">
        <v>1219</v>
      </c>
      <c r="E612" s="255">
        <v>25.8</v>
      </c>
      <c r="F612" s="29">
        <v>25</v>
      </c>
      <c r="I612" s="11" t="s">
        <v>21</v>
      </c>
      <c r="K612" s="11"/>
      <c r="M612" s="307">
        <v>2</v>
      </c>
      <c r="N612" s="11">
        <v>1</v>
      </c>
      <c r="O612" s="99"/>
      <c r="P612" s="311">
        <f t="shared" si="73"/>
        <v>26.42</v>
      </c>
      <c r="Q612" s="16">
        <f t="shared" si="72"/>
        <v>26.424700000000001</v>
      </c>
      <c r="R612" s="23">
        <f t="shared" si="74"/>
        <v>0.62000000000000099</v>
      </c>
      <c r="S612" s="18">
        <f t="shared" si="75"/>
        <v>2.4031007751938022E-2</v>
      </c>
      <c r="W612" s="2"/>
      <c r="X612" s="2"/>
    </row>
    <row r="613" spans="1:24" ht="51" x14ac:dyDescent="0.25">
      <c r="A613" s="27" t="s">
        <v>1244</v>
      </c>
      <c r="B613" s="27" t="s">
        <v>718</v>
      </c>
      <c r="C613" s="24" t="s">
        <v>1245</v>
      </c>
      <c r="D613" s="28" t="s">
        <v>1241</v>
      </c>
      <c r="E613" s="255">
        <v>139.36000000000001</v>
      </c>
      <c r="F613" s="29">
        <v>135</v>
      </c>
      <c r="H613" s="2" t="s">
        <v>1242</v>
      </c>
      <c r="I613" s="11" t="s">
        <v>21</v>
      </c>
      <c r="K613" s="11"/>
      <c r="M613" s="307">
        <v>4</v>
      </c>
      <c r="N613" s="11">
        <v>1</v>
      </c>
      <c r="O613" s="99"/>
      <c r="P613" s="311">
        <f t="shared" si="73"/>
        <v>142.72999999999999</v>
      </c>
      <c r="Q613" s="16">
        <f t="shared" si="72"/>
        <v>142.73439999999999</v>
      </c>
      <c r="R613" s="23">
        <f t="shared" si="74"/>
        <v>3.3699999999999761</v>
      </c>
      <c r="S613" s="18">
        <f t="shared" si="75"/>
        <v>2.4181974741676059E-2</v>
      </c>
      <c r="V613" s="3"/>
      <c r="W613" s="3"/>
      <c r="X613" s="3"/>
    </row>
    <row r="614" spans="1:24" ht="51" x14ac:dyDescent="0.25">
      <c r="A614" s="27" t="s">
        <v>1244</v>
      </c>
      <c r="B614" s="27" t="s">
        <v>718</v>
      </c>
      <c r="C614" s="24" t="s">
        <v>1246</v>
      </c>
      <c r="D614" s="28" t="s">
        <v>1241</v>
      </c>
      <c r="E614" s="256">
        <v>72.260000000000005</v>
      </c>
      <c r="F614" s="29">
        <v>70</v>
      </c>
      <c r="H614" s="2" t="s">
        <v>1242</v>
      </c>
      <c r="I614" s="11" t="s">
        <v>21</v>
      </c>
      <c r="K614" s="11"/>
      <c r="M614" s="307">
        <v>4</v>
      </c>
      <c r="N614" s="11">
        <v>1</v>
      </c>
      <c r="O614" s="99"/>
      <c r="P614" s="311">
        <f t="shared" si="73"/>
        <v>74</v>
      </c>
      <c r="Q614" s="16">
        <f t="shared" si="72"/>
        <v>74.009699999999995</v>
      </c>
      <c r="R614" s="23">
        <f t="shared" si="74"/>
        <v>1.7399999999999949</v>
      </c>
      <c r="S614" s="18">
        <f t="shared" si="75"/>
        <v>2.4079712150567322E-2</v>
      </c>
      <c r="V614" s="3"/>
      <c r="W614" s="3"/>
      <c r="X614" s="3"/>
    </row>
    <row r="615" spans="1:24" ht="51" x14ac:dyDescent="0.25">
      <c r="A615" s="27" t="s">
        <v>1247</v>
      </c>
      <c r="B615" s="27" t="s">
        <v>718</v>
      </c>
      <c r="C615" s="24" t="s">
        <v>1248</v>
      </c>
      <c r="D615" s="28" t="s">
        <v>1241</v>
      </c>
      <c r="E615" s="256">
        <v>129.03</v>
      </c>
      <c r="F615" s="29">
        <v>125</v>
      </c>
      <c r="H615" s="2" t="s">
        <v>1242</v>
      </c>
      <c r="I615" s="11" t="s">
        <v>21</v>
      </c>
      <c r="K615" s="11"/>
      <c r="M615" s="307">
        <v>3</v>
      </c>
      <c r="N615" s="11">
        <v>1</v>
      </c>
      <c r="O615" s="99"/>
      <c r="P615" s="311">
        <f t="shared" si="73"/>
        <v>132.15</v>
      </c>
      <c r="Q615" s="16">
        <f t="shared" si="72"/>
        <v>132.15430000000001</v>
      </c>
      <c r="R615" s="23">
        <f t="shared" si="74"/>
        <v>3.1200000000000045</v>
      </c>
      <c r="S615" s="18">
        <f t="shared" si="75"/>
        <v>2.418042315740529E-2</v>
      </c>
      <c r="V615" s="3"/>
      <c r="W615" s="3"/>
      <c r="X615" s="3"/>
    </row>
    <row r="616" spans="1:24" ht="51" x14ac:dyDescent="0.25">
      <c r="A616" s="27" t="s">
        <v>1247</v>
      </c>
      <c r="B616" s="27" t="s">
        <v>718</v>
      </c>
      <c r="C616" s="24" t="s">
        <v>1249</v>
      </c>
      <c r="D616" s="28" t="s">
        <v>1241</v>
      </c>
      <c r="E616" s="256">
        <v>170.32</v>
      </c>
      <c r="F616" s="29">
        <v>165</v>
      </c>
      <c r="H616" s="2" t="s">
        <v>1242</v>
      </c>
      <c r="I616" s="11" t="s">
        <v>21</v>
      </c>
      <c r="K616" s="11"/>
      <c r="M616" s="307">
        <v>3</v>
      </c>
      <c r="N616" s="11">
        <v>1</v>
      </c>
      <c r="O616" s="99"/>
      <c r="P616" s="311">
        <f t="shared" si="73"/>
        <v>174.44</v>
      </c>
      <c r="Q616" s="16">
        <f t="shared" si="72"/>
        <v>174.44409999999999</v>
      </c>
      <c r="R616" s="23">
        <f t="shared" si="74"/>
        <v>4.1200000000000045</v>
      </c>
      <c r="S616" s="18">
        <f t="shared" si="75"/>
        <v>2.4189760450915952E-2</v>
      </c>
      <c r="W616" s="2"/>
      <c r="X616" s="2"/>
    </row>
    <row r="617" spans="1:24" ht="51" x14ac:dyDescent="0.25">
      <c r="A617" s="27" t="s">
        <v>1239</v>
      </c>
      <c r="B617" s="27" t="s">
        <v>718</v>
      </c>
      <c r="C617" s="24" t="s">
        <v>1240</v>
      </c>
      <c r="D617" s="28" t="s">
        <v>1241</v>
      </c>
      <c r="E617" s="255">
        <v>139.36000000000001</v>
      </c>
      <c r="F617" s="29">
        <v>135</v>
      </c>
      <c r="H617" s="2" t="s">
        <v>1242</v>
      </c>
      <c r="I617" s="11" t="s">
        <v>21</v>
      </c>
      <c r="K617" s="11"/>
      <c r="M617" s="307">
        <v>1</v>
      </c>
      <c r="N617" s="11">
        <v>1</v>
      </c>
      <c r="O617" s="99"/>
      <c r="P617" s="311">
        <f t="shared" si="73"/>
        <v>142.72999999999999</v>
      </c>
      <c r="Q617" s="16">
        <f t="shared" si="72"/>
        <v>142.73439999999999</v>
      </c>
      <c r="R617" s="23">
        <f t="shared" si="74"/>
        <v>3.3699999999999761</v>
      </c>
      <c r="S617" s="18">
        <f t="shared" si="75"/>
        <v>2.4181974741676059E-2</v>
      </c>
      <c r="W617" s="2"/>
      <c r="X617" s="2"/>
    </row>
    <row r="618" spans="1:24" ht="51" x14ac:dyDescent="0.25">
      <c r="A618" s="27" t="s">
        <v>1239</v>
      </c>
      <c r="B618" s="27" t="s">
        <v>718</v>
      </c>
      <c r="C618" s="24" t="s">
        <v>1243</v>
      </c>
      <c r="D618" s="28" t="s">
        <v>1241</v>
      </c>
      <c r="E618" s="255">
        <v>51.61</v>
      </c>
      <c r="F618" s="29">
        <v>50</v>
      </c>
      <c r="H618" s="2" t="s">
        <v>1242</v>
      </c>
      <c r="I618" s="11" t="s">
        <v>21</v>
      </c>
      <c r="K618" s="11"/>
      <c r="M618" s="307">
        <v>1</v>
      </c>
      <c r="N618" s="11">
        <v>1</v>
      </c>
      <c r="O618" s="99"/>
      <c r="P618" s="311">
        <f t="shared" si="73"/>
        <v>52.85</v>
      </c>
      <c r="Q618" s="16">
        <f t="shared" si="72"/>
        <v>52.8596</v>
      </c>
      <c r="R618" s="23">
        <f t="shared" si="74"/>
        <v>1.240000000000002</v>
      </c>
      <c r="S618" s="18">
        <f t="shared" si="75"/>
        <v>2.4026351482270916E-2</v>
      </c>
      <c r="V618" s="3"/>
      <c r="W618" s="3"/>
      <c r="X618" s="3"/>
    </row>
    <row r="619" spans="1:24" ht="51" x14ac:dyDescent="0.25">
      <c r="A619" s="27" t="s">
        <v>1239</v>
      </c>
      <c r="B619" s="27" t="s">
        <v>718</v>
      </c>
      <c r="C619" s="24" t="s">
        <v>1250</v>
      </c>
      <c r="D619" s="28" t="s">
        <v>1241</v>
      </c>
      <c r="E619" s="256">
        <v>25.8</v>
      </c>
      <c r="F619" s="29">
        <v>25</v>
      </c>
      <c r="H619" s="2" t="s">
        <v>1242</v>
      </c>
      <c r="I619" s="11" t="s">
        <v>21</v>
      </c>
      <c r="K619" s="11"/>
      <c r="M619" s="307">
        <v>1</v>
      </c>
      <c r="N619" s="11">
        <v>1</v>
      </c>
      <c r="O619" s="99"/>
      <c r="P619" s="311">
        <f t="shared" si="73"/>
        <v>26.42</v>
      </c>
      <c r="Q619" s="16">
        <f t="shared" si="72"/>
        <v>26.424700000000001</v>
      </c>
      <c r="R619" s="23">
        <f t="shared" si="74"/>
        <v>0.62000000000000099</v>
      </c>
      <c r="S619" s="18">
        <f t="shared" si="75"/>
        <v>2.4031007751938022E-2</v>
      </c>
      <c r="V619" s="3"/>
      <c r="W619" s="3"/>
      <c r="X619" s="3"/>
    </row>
    <row r="620" spans="1:24" ht="76.5" x14ac:dyDescent="0.25">
      <c r="A620" s="2" t="s">
        <v>1251</v>
      </c>
      <c r="B620" s="2" t="s">
        <v>718</v>
      </c>
      <c r="C620" s="2" t="s">
        <v>1252</v>
      </c>
      <c r="D620" s="2" t="s">
        <v>1253</v>
      </c>
      <c r="E620" s="256">
        <v>10.32</v>
      </c>
      <c r="F620" s="10">
        <v>10</v>
      </c>
      <c r="H620" s="2" t="s">
        <v>1254</v>
      </c>
      <c r="I620" s="11" t="s">
        <v>21</v>
      </c>
      <c r="K620" s="11"/>
      <c r="M620" s="307">
        <v>6</v>
      </c>
      <c r="N620" s="11">
        <v>1</v>
      </c>
      <c r="O620" s="99"/>
      <c r="P620" s="311">
        <f t="shared" si="73"/>
        <v>10.56</v>
      </c>
      <c r="Q620" s="16">
        <f t="shared" si="72"/>
        <v>10.569800000000001</v>
      </c>
      <c r="R620" s="23">
        <f t="shared" si="74"/>
        <v>0.24000000000000021</v>
      </c>
      <c r="S620" s="18">
        <f t="shared" si="75"/>
        <v>2.3255813953488393E-2</v>
      </c>
      <c r="V620" s="3"/>
      <c r="W620" s="3"/>
      <c r="X620" s="3"/>
    </row>
    <row r="621" spans="1:24" ht="76.5" x14ac:dyDescent="0.25">
      <c r="A621" s="2" t="s">
        <v>1251</v>
      </c>
      <c r="B621" s="2" t="s">
        <v>718</v>
      </c>
      <c r="C621" s="2" t="s">
        <v>1264</v>
      </c>
      <c r="D621" s="2" t="s">
        <v>1265</v>
      </c>
      <c r="E621" s="256">
        <v>46.45</v>
      </c>
      <c r="F621" s="10">
        <v>45</v>
      </c>
      <c r="H621" s="2" t="s">
        <v>1254</v>
      </c>
      <c r="I621" s="11" t="s">
        <v>21</v>
      </c>
      <c r="K621" s="11"/>
      <c r="M621" s="307">
        <v>4</v>
      </c>
      <c r="N621" s="11">
        <v>1</v>
      </c>
      <c r="O621" s="99"/>
      <c r="P621" s="311">
        <f t="shared" si="73"/>
        <v>47.57</v>
      </c>
      <c r="Q621" s="16">
        <f t="shared" si="72"/>
        <v>47.5747</v>
      </c>
      <c r="R621" s="23">
        <f t="shared" si="74"/>
        <v>1.1199999999999974</v>
      </c>
      <c r="S621" s="18">
        <f t="shared" si="75"/>
        <v>2.4111948331539235E-2</v>
      </c>
      <c r="V621" s="3"/>
      <c r="W621" s="3"/>
      <c r="X621" s="3"/>
    </row>
    <row r="622" spans="1:24" ht="76.5" x14ac:dyDescent="0.25">
      <c r="A622" s="2" t="s">
        <v>1251</v>
      </c>
      <c r="B622" s="2" t="s">
        <v>718</v>
      </c>
      <c r="C622" s="2" t="s">
        <v>1266</v>
      </c>
      <c r="D622" s="2" t="s">
        <v>1267</v>
      </c>
      <c r="E622" s="256">
        <v>51.61</v>
      </c>
      <c r="F622" s="10">
        <v>50</v>
      </c>
      <c r="H622" s="2" t="s">
        <v>1254</v>
      </c>
      <c r="I622" s="11" t="s">
        <v>21</v>
      </c>
      <c r="J622" s="11">
        <v>2</v>
      </c>
      <c r="K622" s="11">
        <v>1</v>
      </c>
      <c r="M622" s="307">
        <v>2</v>
      </c>
      <c r="N622" s="11">
        <v>1</v>
      </c>
      <c r="O622" s="99"/>
      <c r="P622" s="311">
        <f t="shared" si="73"/>
        <v>52.85</v>
      </c>
      <c r="Q622" s="16">
        <f t="shared" si="72"/>
        <v>52.8596</v>
      </c>
      <c r="R622" s="23">
        <f t="shared" si="74"/>
        <v>1.240000000000002</v>
      </c>
      <c r="S622" s="18">
        <f t="shared" si="75"/>
        <v>2.4026351482270916E-2</v>
      </c>
      <c r="V622" s="3"/>
      <c r="W622" s="3"/>
      <c r="X622" s="3"/>
    </row>
    <row r="623" spans="1:24" ht="76.5" x14ac:dyDescent="0.25">
      <c r="A623" s="2" t="s">
        <v>1251</v>
      </c>
      <c r="B623" s="2" t="s">
        <v>718</v>
      </c>
      <c r="C623" s="2" t="s">
        <v>1268</v>
      </c>
      <c r="D623" s="2" t="s">
        <v>1269</v>
      </c>
      <c r="E623" s="256">
        <v>46.45</v>
      </c>
      <c r="F623" s="10">
        <v>45</v>
      </c>
      <c r="H623" s="2" t="s">
        <v>1254</v>
      </c>
      <c r="I623" s="11" t="s">
        <v>21</v>
      </c>
      <c r="K623" s="11"/>
      <c r="M623" s="307">
        <v>6</v>
      </c>
      <c r="N623" s="11">
        <v>1</v>
      </c>
      <c r="O623" s="99"/>
      <c r="P623" s="311">
        <f t="shared" si="73"/>
        <v>47.57</v>
      </c>
      <c r="Q623" s="16">
        <f t="shared" si="72"/>
        <v>47.5747</v>
      </c>
      <c r="R623" s="23">
        <f t="shared" si="74"/>
        <v>1.1199999999999974</v>
      </c>
      <c r="S623" s="18">
        <f t="shared" si="75"/>
        <v>2.4111948331539235E-2</v>
      </c>
      <c r="V623" s="3"/>
      <c r="W623" s="3"/>
      <c r="X623" s="3"/>
    </row>
    <row r="624" spans="1:24" ht="76.5" x14ac:dyDescent="0.25">
      <c r="A624" s="2" t="s">
        <v>1251</v>
      </c>
      <c r="B624" s="2" t="s">
        <v>718</v>
      </c>
      <c r="C624" s="2" t="s">
        <v>1270</v>
      </c>
      <c r="D624" s="2" t="s">
        <v>1271</v>
      </c>
      <c r="E624" s="256">
        <v>3.61</v>
      </c>
      <c r="F624" s="10">
        <v>3.5</v>
      </c>
      <c r="H624" s="2" t="s">
        <v>1254</v>
      </c>
      <c r="I624" s="11" t="s">
        <v>21</v>
      </c>
      <c r="K624" s="11"/>
      <c r="M624" s="307">
        <v>3</v>
      </c>
      <c r="N624" s="11">
        <v>1</v>
      </c>
      <c r="O624" s="99"/>
      <c r="P624" s="311">
        <f t="shared" si="73"/>
        <v>3.69</v>
      </c>
      <c r="Q624" s="16">
        <f t="shared" si="72"/>
        <v>3.6974</v>
      </c>
      <c r="R624" s="23">
        <f t="shared" si="74"/>
        <v>8.0000000000000071E-2</v>
      </c>
      <c r="S624" s="18">
        <f t="shared" si="75"/>
        <v>2.2160664819944619E-2</v>
      </c>
      <c r="V624" s="3"/>
      <c r="W624" s="3"/>
      <c r="X624" s="3"/>
    </row>
    <row r="625" spans="1:24" ht="76.5" x14ac:dyDescent="0.25">
      <c r="A625" s="2" t="s">
        <v>1251</v>
      </c>
      <c r="B625" s="2" t="s">
        <v>718</v>
      </c>
      <c r="C625" s="2" t="s">
        <v>1275</v>
      </c>
      <c r="D625" s="2" t="s">
        <v>1274</v>
      </c>
      <c r="E625" s="256">
        <v>25.8</v>
      </c>
      <c r="F625" s="10">
        <v>25</v>
      </c>
      <c r="H625" s="2" t="s">
        <v>1254</v>
      </c>
      <c r="I625" s="11" t="s">
        <v>21</v>
      </c>
      <c r="K625" s="11"/>
      <c r="M625" s="307">
        <v>2</v>
      </c>
      <c r="N625" s="11">
        <v>1</v>
      </c>
      <c r="O625" s="99"/>
      <c r="P625" s="311">
        <f t="shared" si="73"/>
        <v>26.42</v>
      </c>
      <c r="Q625" s="16">
        <f t="shared" si="72"/>
        <v>26.424700000000001</v>
      </c>
      <c r="R625" s="23">
        <f t="shared" si="74"/>
        <v>0.62000000000000099</v>
      </c>
      <c r="S625" s="18">
        <f t="shared" si="75"/>
        <v>2.4031007751938022E-2</v>
      </c>
      <c r="V625" s="3"/>
      <c r="W625" s="3"/>
      <c r="X625" s="3"/>
    </row>
    <row r="626" spans="1:24" ht="76.5" x14ac:dyDescent="0.25">
      <c r="A626" s="2" t="s">
        <v>1251</v>
      </c>
      <c r="B626" s="2" t="s">
        <v>718</v>
      </c>
      <c r="C626" s="2" t="s">
        <v>1276</v>
      </c>
      <c r="D626" s="2" t="s">
        <v>1267</v>
      </c>
      <c r="E626" s="256">
        <v>655.51</v>
      </c>
      <c r="F626" s="10">
        <v>635</v>
      </c>
      <c r="H626" s="2" t="s">
        <v>1254</v>
      </c>
      <c r="I626" s="11" t="s">
        <v>21</v>
      </c>
      <c r="K626" s="11"/>
      <c r="M626" s="307">
        <v>2</v>
      </c>
      <c r="N626" s="11">
        <v>1</v>
      </c>
      <c r="O626" s="99"/>
      <c r="P626" s="311">
        <f t="shared" si="73"/>
        <v>671.38</v>
      </c>
      <c r="Q626" s="16">
        <f t="shared" si="72"/>
        <v>671.38250000000005</v>
      </c>
      <c r="R626" s="23">
        <f t="shared" si="74"/>
        <v>15.870000000000005</v>
      </c>
      <c r="S626" s="18">
        <f t="shared" si="75"/>
        <v>2.4210156977010275E-2</v>
      </c>
      <c r="V626" s="3"/>
      <c r="W626" s="3"/>
      <c r="X626" s="3"/>
    </row>
    <row r="627" spans="1:24" ht="76.5" x14ac:dyDescent="0.25">
      <c r="A627" s="2" t="s">
        <v>1255</v>
      </c>
      <c r="B627" s="2" t="s">
        <v>718</v>
      </c>
      <c r="C627" s="2" t="s">
        <v>1256</v>
      </c>
      <c r="D627" s="2" t="s">
        <v>1257</v>
      </c>
      <c r="E627" s="256">
        <v>258.07</v>
      </c>
      <c r="F627" s="10">
        <v>250</v>
      </c>
      <c r="H627" s="2" t="s">
        <v>1254</v>
      </c>
      <c r="I627" s="11" t="s">
        <v>21</v>
      </c>
      <c r="K627" s="11"/>
      <c r="M627" s="307">
        <v>1</v>
      </c>
      <c r="N627" s="11">
        <v>1</v>
      </c>
      <c r="O627" s="99"/>
      <c r="P627" s="311">
        <f t="shared" si="73"/>
        <v>264.31</v>
      </c>
      <c r="Q627" s="16">
        <f t="shared" si="72"/>
        <v>264.31889999999999</v>
      </c>
      <c r="R627" s="23">
        <f t="shared" si="74"/>
        <v>6.2400000000000091</v>
      </c>
      <c r="S627" s="18">
        <f t="shared" si="75"/>
        <v>2.4179486185918586E-2</v>
      </c>
      <c r="V627" s="3"/>
      <c r="W627" s="3"/>
      <c r="X627" s="3"/>
    </row>
    <row r="628" spans="1:24" ht="76.5" x14ac:dyDescent="0.25">
      <c r="A628" s="2" t="s">
        <v>1255</v>
      </c>
      <c r="B628" s="2" t="s">
        <v>718</v>
      </c>
      <c r="C628" s="2" t="s">
        <v>1258</v>
      </c>
      <c r="D628" s="2" t="s">
        <v>1259</v>
      </c>
      <c r="E628" s="256">
        <v>25.8</v>
      </c>
      <c r="F628" s="10">
        <v>25</v>
      </c>
      <c r="H628" s="2" t="s">
        <v>1254</v>
      </c>
      <c r="I628" s="11" t="s">
        <v>21</v>
      </c>
      <c r="K628" s="11"/>
      <c r="M628" s="307">
        <v>1</v>
      </c>
      <c r="N628" s="11">
        <v>1</v>
      </c>
      <c r="O628" s="99"/>
      <c r="P628" s="311">
        <f t="shared" si="73"/>
        <v>26.42</v>
      </c>
      <c r="Q628" s="16">
        <f t="shared" si="72"/>
        <v>26.424700000000001</v>
      </c>
      <c r="R628" s="23">
        <f t="shared" si="74"/>
        <v>0.62000000000000099</v>
      </c>
      <c r="S628" s="18">
        <f t="shared" si="75"/>
        <v>2.4031007751938022E-2</v>
      </c>
      <c r="V628" s="3"/>
      <c r="W628" s="3"/>
      <c r="X628" s="3"/>
    </row>
    <row r="629" spans="1:24" ht="39" customHeight="1" x14ac:dyDescent="0.25">
      <c r="A629" s="2" t="s">
        <v>1255</v>
      </c>
      <c r="B629" s="2" t="s">
        <v>718</v>
      </c>
      <c r="C629" s="2" t="s">
        <v>1260</v>
      </c>
      <c r="D629" s="2" t="s">
        <v>1261</v>
      </c>
      <c r="E629" s="256">
        <v>94.97</v>
      </c>
      <c r="F629" s="10">
        <v>92</v>
      </c>
      <c r="H629" s="2" t="s">
        <v>1254</v>
      </c>
      <c r="I629" s="11" t="s">
        <v>21</v>
      </c>
      <c r="K629" s="11"/>
      <c r="M629" s="307">
        <v>1</v>
      </c>
      <c r="N629" s="11">
        <v>1</v>
      </c>
      <c r="O629" s="99"/>
      <c r="P629" s="311">
        <f t="shared" si="73"/>
        <v>97.26</v>
      </c>
      <c r="Q629" s="16">
        <f t="shared" si="72"/>
        <v>97.269599999999997</v>
      </c>
      <c r="R629" s="23">
        <f t="shared" si="74"/>
        <v>2.2900000000000063</v>
      </c>
      <c r="S629" s="18">
        <f t="shared" si="75"/>
        <v>2.4112877750868761E-2</v>
      </c>
      <c r="V629" s="3"/>
      <c r="W629" s="3"/>
      <c r="X629" s="3"/>
    </row>
    <row r="630" spans="1:24" ht="39" customHeight="1" x14ac:dyDescent="0.25">
      <c r="A630" s="2" t="s">
        <v>1255</v>
      </c>
      <c r="B630" s="2" t="s">
        <v>718</v>
      </c>
      <c r="C630" s="2" t="s">
        <v>1262</v>
      </c>
      <c r="D630" s="2" t="s">
        <v>1263</v>
      </c>
      <c r="E630" s="256">
        <v>25.8</v>
      </c>
      <c r="F630" s="10">
        <v>25</v>
      </c>
      <c r="H630" s="2" t="s">
        <v>1254</v>
      </c>
      <c r="I630" s="11" t="s">
        <v>21</v>
      </c>
      <c r="K630" s="11"/>
      <c r="M630" s="307">
        <v>1</v>
      </c>
      <c r="N630" s="11">
        <v>1</v>
      </c>
      <c r="O630" s="99"/>
      <c r="P630" s="311">
        <f t="shared" si="73"/>
        <v>26.42</v>
      </c>
      <c r="Q630" s="16">
        <f t="shared" si="72"/>
        <v>26.424700000000001</v>
      </c>
      <c r="R630" s="23">
        <f t="shared" si="74"/>
        <v>0.62000000000000099</v>
      </c>
      <c r="S630" s="18">
        <f t="shared" si="75"/>
        <v>2.4031007751938022E-2</v>
      </c>
      <c r="V630" s="3"/>
      <c r="W630" s="3"/>
      <c r="X630" s="3"/>
    </row>
    <row r="631" spans="1:24" ht="39" customHeight="1" x14ac:dyDescent="0.25">
      <c r="A631" s="2" t="s">
        <v>1255</v>
      </c>
      <c r="B631" s="2" t="s">
        <v>718</v>
      </c>
      <c r="C631" s="2" t="s">
        <v>1272</v>
      </c>
      <c r="D631" s="2" t="s">
        <v>1265</v>
      </c>
      <c r="E631" s="256">
        <v>92.9</v>
      </c>
      <c r="F631" s="10">
        <v>90</v>
      </c>
      <c r="H631" s="2" t="s">
        <v>1254</v>
      </c>
      <c r="I631" s="11" t="s">
        <v>21</v>
      </c>
      <c r="K631" s="11"/>
      <c r="M631" s="307">
        <v>1</v>
      </c>
      <c r="N631" s="11">
        <v>1</v>
      </c>
      <c r="O631" s="99"/>
      <c r="P631" s="311">
        <f t="shared" si="73"/>
        <v>95.14</v>
      </c>
      <c r="Q631" s="16">
        <f t="shared" si="72"/>
        <v>95.1494</v>
      </c>
      <c r="R631" s="23">
        <f t="shared" si="74"/>
        <v>2.2399999999999949</v>
      </c>
      <c r="S631" s="18">
        <f t="shared" si="75"/>
        <v>2.4111948331539235E-2</v>
      </c>
      <c r="V631" s="3"/>
      <c r="W631" s="3"/>
      <c r="X631" s="3"/>
    </row>
    <row r="632" spans="1:24" ht="39" customHeight="1" x14ac:dyDescent="0.25">
      <c r="A632" s="2" t="s">
        <v>1255</v>
      </c>
      <c r="B632" s="2" t="s">
        <v>718</v>
      </c>
      <c r="C632" s="2" t="s">
        <v>1273</v>
      </c>
      <c r="D632" s="2" t="s">
        <v>1274</v>
      </c>
      <c r="E632" s="256">
        <v>25.8</v>
      </c>
      <c r="F632" s="10">
        <v>25</v>
      </c>
      <c r="H632" s="2" t="s">
        <v>1254</v>
      </c>
      <c r="I632" s="11" t="s">
        <v>21</v>
      </c>
      <c r="K632" s="11"/>
      <c r="M632" s="307">
        <v>1</v>
      </c>
      <c r="N632" s="11">
        <v>1</v>
      </c>
      <c r="O632" s="99"/>
      <c r="P632" s="311">
        <f t="shared" si="73"/>
        <v>26.42</v>
      </c>
      <c r="Q632" s="16">
        <f t="shared" si="72"/>
        <v>26.424700000000001</v>
      </c>
      <c r="R632" s="23">
        <f t="shared" si="74"/>
        <v>0.62000000000000099</v>
      </c>
      <c r="S632" s="18">
        <f t="shared" si="75"/>
        <v>2.4031007751938022E-2</v>
      </c>
      <c r="V632" s="3"/>
      <c r="W632" s="3"/>
      <c r="X632" s="3"/>
    </row>
    <row r="633" spans="1:24" ht="39" customHeight="1" x14ac:dyDescent="0.25">
      <c r="A633" s="2" t="s">
        <v>1277</v>
      </c>
      <c r="B633" s="2" t="s">
        <v>718</v>
      </c>
      <c r="C633" s="2" t="s">
        <v>1278</v>
      </c>
      <c r="D633" s="2" t="s">
        <v>841</v>
      </c>
      <c r="E633" s="256">
        <v>23</v>
      </c>
      <c r="F633" s="73">
        <v>23</v>
      </c>
      <c r="H633" s="2" t="s">
        <v>1279</v>
      </c>
      <c r="K633" s="11"/>
      <c r="M633" s="12">
        <v>6</v>
      </c>
      <c r="N633" s="13">
        <v>3</v>
      </c>
      <c r="O633" s="22"/>
      <c r="P633" s="311">
        <f t="shared" si="73"/>
        <v>23</v>
      </c>
      <c r="Q633" s="16">
        <f t="shared" ref="Q633:Q696" si="76">IF(N633=1,INT(E633*$T$1*10000)/10000,E633)</f>
        <v>23</v>
      </c>
      <c r="R633" s="23">
        <f t="shared" si="74"/>
        <v>0</v>
      </c>
      <c r="S633" s="18">
        <f t="shared" si="75"/>
        <v>0</v>
      </c>
      <c r="V633" s="3"/>
      <c r="W633" s="3"/>
      <c r="X633" s="3"/>
    </row>
    <row r="634" spans="1:24" ht="39" customHeight="1" x14ac:dyDescent="0.25">
      <c r="A634" s="2" t="s">
        <v>1277</v>
      </c>
      <c r="B634" s="2" t="s">
        <v>718</v>
      </c>
      <c r="C634" s="2" t="s">
        <v>1280</v>
      </c>
      <c r="D634" s="20" t="s">
        <v>1281</v>
      </c>
      <c r="E634" s="256" t="s">
        <v>495</v>
      </c>
      <c r="F634" s="10" t="s">
        <v>495</v>
      </c>
      <c r="H634" s="64" t="s">
        <v>1282</v>
      </c>
      <c r="I634" s="65" t="s">
        <v>22</v>
      </c>
      <c r="J634" s="65"/>
      <c r="K634" s="11" t="s">
        <v>28</v>
      </c>
      <c r="M634" s="12" t="s">
        <v>1283</v>
      </c>
      <c r="N634" s="13">
        <v>3</v>
      </c>
      <c r="O634" s="22"/>
      <c r="P634" s="315" t="str">
        <f>E634</f>
        <v>State Fee</v>
      </c>
      <c r="Q634" s="16" t="str">
        <f t="shared" si="76"/>
        <v>State Fee</v>
      </c>
      <c r="R634" s="23">
        <v>0</v>
      </c>
      <c r="S634" s="18">
        <v>0</v>
      </c>
      <c r="V634" s="3"/>
      <c r="W634" s="3"/>
      <c r="X634" s="3"/>
    </row>
    <row r="635" spans="1:24" ht="39" customHeight="1" x14ac:dyDescent="0.25">
      <c r="A635" s="2" t="s">
        <v>1277</v>
      </c>
      <c r="B635" s="2" t="s">
        <v>718</v>
      </c>
      <c r="C635" s="2" t="s">
        <v>1284</v>
      </c>
      <c r="D635" s="20" t="s">
        <v>1285</v>
      </c>
      <c r="E635" s="256">
        <v>23</v>
      </c>
      <c r="F635" s="10">
        <v>23</v>
      </c>
      <c r="G635" s="13"/>
      <c r="H635" s="64" t="s">
        <v>1286</v>
      </c>
      <c r="I635" s="65" t="s">
        <v>22</v>
      </c>
      <c r="J635" s="65"/>
      <c r="K635" s="11" t="s">
        <v>28</v>
      </c>
      <c r="M635" s="12" t="s">
        <v>1283</v>
      </c>
      <c r="N635" s="13">
        <v>3</v>
      </c>
      <c r="O635" s="22"/>
      <c r="P635" s="311">
        <f t="shared" ref="P635:P640" si="77">IF(N635=1,INT(E635*$T$1*100)/100,E635)</f>
        <v>23</v>
      </c>
      <c r="Q635" s="16">
        <f t="shared" si="76"/>
        <v>23</v>
      </c>
      <c r="R635" s="23">
        <f t="shared" ref="R635:R640" si="78">P635-E635</f>
        <v>0</v>
      </c>
      <c r="S635" s="18">
        <f t="shared" ref="S635:S640" si="79">IF(E635&lt;&gt;0,R635/E635,0)</f>
        <v>0</v>
      </c>
      <c r="V635" s="3"/>
      <c r="W635" s="3"/>
      <c r="X635" s="3"/>
    </row>
    <row r="636" spans="1:24" ht="39" customHeight="1" x14ac:dyDescent="0.25">
      <c r="A636" s="2" t="s">
        <v>1277</v>
      </c>
      <c r="B636" s="2" t="s">
        <v>718</v>
      </c>
      <c r="C636" s="2" t="s">
        <v>1287</v>
      </c>
      <c r="D636" s="20" t="s">
        <v>1288</v>
      </c>
      <c r="E636" s="256">
        <v>23</v>
      </c>
      <c r="F636" s="10">
        <v>23</v>
      </c>
      <c r="G636" s="13"/>
      <c r="H636" s="64" t="s">
        <v>1289</v>
      </c>
      <c r="I636" s="65" t="s">
        <v>22</v>
      </c>
      <c r="J636" s="65"/>
      <c r="K636" s="11" t="s">
        <v>28</v>
      </c>
      <c r="M636" s="12" t="s">
        <v>1283</v>
      </c>
      <c r="N636" s="13">
        <v>3</v>
      </c>
      <c r="O636" s="22"/>
      <c r="P636" s="311">
        <f t="shared" si="77"/>
        <v>23</v>
      </c>
      <c r="Q636" s="16">
        <f t="shared" si="76"/>
        <v>23</v>
      </c>
      <c r="R636" s="23">
        <f t="shared" si="78"/>
        <v>0</v>
      </c>
      <c r="S636" s="18">
        <f t="shared" si="79"/>
        <v>0</v>
      </c>
      <c r="V636" s="3"/>
      <c r="W636" s="3"/>
      <c r="X636" s="3"/>
    </row>
    <row r="637" spans="1:24" ht="39" customHeight="1" x14ac:dyDescent="0.25">
      <c r="A637" s="2" t="s">
        <v>1277</v>
      </c>
      <c r="B637" s="2" t="s">
        <v>718</v>
      </c>
      <c r="C637" s="2" t="s">
        <v>1290</v>
      </c>
      <c r="D637" s="2" t="s">
        <v>841</v>
      </c>
      <c r="E637" s="256">
        <v>21</v>
      </c>
      <c r="F637" s="73">
        <v>21</v>
      </c>
      <c r="H637" s="2" t="s">
        <v>1279</v>
      </c>
      <c r="K637" s="11"/>
      <c r="M637" s="12">
        <v>6</v>
      </c>
      <c r="N637" s="13">
        <v>3</v>
      </c>
      <c r="O637" s="22"/>
      <c r="P637" s="311">
        <f t="shared" si="77"/>
        <v>21</v>
      </c>
      <c r="Q637" s="16">
        <f t="shared" si="76"/>
        <v>21</v>
      </c>
      <c r="R637" s="23">
        <f t="shared" si="78"/>
        <v>0</v>
      </c>
      <c r="S637" s="18">
        <f t="shared" si="79"/>
        <v>0</v>
      </c>
      <c r="V637" s="3"/>
      <c r="W637" s="3"/>
      <c r="X637" s="3"/>
    </row>
    <row r="638" spans="1:24" ht="39" customHeight="1" x14ac:dyDescent="0.25">
      <c r="A638" s="2" t="s">
        <v>1277</v>
      </c>
      <c r="B638" s="2" t="s">
        <v>718</v>
      </c>
      <c r="C638" s="2" t="s">
        <v>1291</v>
      </c>
      <c r="D638" s="2" t="s">
        <v>841</v>
      </c>
      <c r="E638" s="256">
        <v>4</v>
      </c>
      <c r="F638" s="73">
        <v>4</v>
      </c>
      <c r="H638" s="2" t="s">
        <v>1279</v>
      </c>
      <c r="K638" s="11"/>
      <c r="M638" s="12">
        <v>6</v>
      </c>
      <c r="N638" s="13">
        <v>3</v>
      </c>
      <c r="O638" s="22"/>
      <c r="P638" s="311">
        <f t="shared" si="77"/>
        <v>4</v>
      </c>
      <c r="Q638" s="16">
        <f t="shared" si="76"/>
        <v>4</v>
      </c>
      <c r="R638" s="23">
        <f t="shared" si="78"/>
        <v>0</v>
      </c>
      <c r="S638" s="18">
        <f t="shared" si="79"/>
        <v>0</v>
      </c>
      <c r="V638" s="3"/>
      <c r="W638" s="3"/>
      <c r="X638" s="3"/>
    </row>
    <row r="639" spans="1:24" ht="39" customHeight="1" x14ac:dyDescent="0.25">
      <c r="A639" s="2" t="s">
        <v>1277</v>
      </c>
      <c r="B639" s="2" t="s">
        <v>718</v>
      </c>
      <c r="C639" s="2" t="s">
        <v>1292</v>
      </c>
      <c r="D639" s="2" t="s">
        <v>841</v>
      </c>
      <c r="E639" s="256">
        <v>25</v>
      </c>
      <c r="F639" s="73">
        <v>25</v>
      </c>
      <c r="H639" s="2" t="s">
        <v>1293</v>
      </c>
      <c r="K639" s="11"/>
      <c r="M639" s="12">
        <v>6</v>
      </c>
      <c r="N639" s="13">
        <v>6</v>
      </c>
      <c r="O639" s="22"/>
      <c r="P639" s="311">
        <f t="shared" si="77"/>
        <v>25</v>
      </c>
      <c r="Q639" s="16">
        <f t="shared" si="76"/>
        <v>25</v>
      </c>
      <c r="R639" s="23">
        <f t="shared" si="78"/>
        <v>0</v>
      </c>
      <c r="S639" s="18">
        <f t="shared" si="79"/>
        <v>0</v>
      </c>
      <c r="V639" s="3"/>
      <c r="W639" s="3"/>
      <c r="X639" s="3"/>
    </row>
    <row r="640" spans="1:24" ht="39" customHeight="1" x14ac:dyDescent="0.25">
      <c r="A640" s="2" t="s">
        <v>1277</v>
      </c>
      <c r="B640" s="2" t="s">
        <v>718</v>
      </c>
      <c r="C640" s="2" t="s">
        <v>1294</v>
      </c>
      <c r="D640" s="2" t="s">
        <v>841</v>
      </c>
      <c r="E640" s="256">
        <v>10</v>
      </c>
      <c r="F640" s="73">
        <v>10</v>
      </c>
      <c r="H640" s="2" t="s">
        <v>1293</v>
      </c>
      <c r="K640" s="11"/>
      <c r="M640" s="12">
        <v>6</v>
      </c>
      <c r="N640" s="13">
        <v>6</v>
      </c>
      <c r="O640" s="22"/>
      <c r="P640" s="311">
        <f t="shared" si="77"/>
        <v>10</v>
      </c>
      <c r="Q640" s="16">
        <f t="shared" si="76"/>
        <v>10</v>
      </c>
      <c r="R640" s="23">
        <f t="shared" si="78"/>
        <v>0</v>
      </c>
      <c r="S640" s="18">
        <f t="shared" si="79"/>
        <v>0</v>
      </c>
      <c r="V640" s="3"/>
      <c r="W640" s="3"/>
      <c r="X640" s="3"/>
    </row>
    <row r="641" spans="1:24" ht="39" customHeight="1" x14ac:dyDescent="0.25">
      <c r="A641" s="2" t="s">
        <v>1277</v>
      </c>
      <c r="B641" s="2" t="s">
        <v>718</v>
      </c>
      <c r="C641" s="2" t="s">
        <v>1295</v>
      </c>
      <c r="D641" s="20" t="s">
        <v>1296</v>
      </c>
      <c r="E641" s="256" t="s">
        <v>495</v>
      </c>
      <c r="F641" s="10" t="s">
        <v>495</v>
      </c>
      <c r="H641" s="64" t="s">
        <v>1297</v>
      </c>
      <c r="I641" s="65" t="s">
        <v>22</v>
      </c>
      <c r="J641" s="65"/>
      <c r="K641" s="11" t="s">
        <v>28</v>
      </c>
      <c r="M641" s="12" t="s">
        <v>1283</v>
      </c>
      <c r="N641" s="13">
        <v>3</v>
      </c>
      <c r="O641" s="22"/>
      <c r="P641" s="315" t="str">
        <f>E641</f>
        <v>State Fee</v>
      </c>
      <c r="Q641" s="16" t="str">
        <f t="shared" si="76"/>
        <v>State Fee</v>
      </c>
      <c r="R641" s="23">
        <v>0</v>
      </c>
      <c r="S641" s="18">
        <v>0</v>
      </c>
      <c r="V641" s="3"/>
      <c r="W641" s="3"/>
      <c r="X641" s="3"/>
    </row>
    <row r="642" spans="1:24" ht="39" customHeight="1" x14ac:dyDescent="0.25">
      <c r="A642" s="2" t="s">
        <v>1277</v>
      </c>
      <c r="B642" s="2" t="s">
        <v>718</v>
      </c>
      <c r="C642" s="2" t="s">
        <v>1298</v>
      </c>
      <c r="D642" s="2" t="s">
        <v>841</v>
      </c>
      <c r="E642" s="256">
        <v>30</v>
      </c>
      <c r="F642" s="73">
        <v>30</v>
      </c>
      <c r="G642" s="72"/>
      <c r="H642" s="2" t="s">
        <v>1299</v>
      </c>
      <c r="K642" s="11"/>
      <c r="M642" s="12">
        <v>6</v>
      </c>
      <c r="N642" s="13">
        <v>6</v>
      </c>
      <c r="O642" s="22"/>
      <c r="P642" s="311">
        <f>IF(N642=1,INT(E642*$T$1*100)/100,E642)</f>
        <v>30</v>
      </c>
      <c r="Q642" s="16">
        <f t="shared" si="76"/>
        <v>30</v>
      </c>
      <c r="R642" s="23">
        <f>P642-E642</f>
        <v>0</v>
      </c>
      <c r="S642" s="18">
        <f>IF(E642&lt;&gt;0,R642/E642,0)</f>
        <v>0</v>
      </c>
      <c r="V642" s="3"/>
      <c r="W642" s="3"/>
      <c r="X642" s="3"/>
    </row>
    <row r="643" spans="1:24" ht="39" customHeight="1" x14ac:dyDescent="0.25">
      <c r="A643" s="2" t="s">
        <v>1277</v>
      </c>
      <c r="B643" s="2" t="s">
        <v>718</v>
      </c>
      <c r="C643" s="2" t="s">
        <v>1300</v>
      </c>
      <c r="D643" s="2" t="s">
        <v>841</v>
      </c>
      <c r="E643" s="256">
        <v>15</v>
      </c>
      <c r="F643" s="73">
        <v>15</v>
      </c>
      <c r="G643" s="72"/>
      <c r="H643" s="2" t="s">
        <v>1299</v>
      </c>
      <c r="K643" s="11"/>
      <c r="M643" s="12">
        <v>6</v>
      </c>
      <c r="N643" s="13">
        <v>6</v>
      </c>
      <c r="O643" s="22"/>
      <c r="P643" s="311">
        <f>IF(N643=1,INT(E643*$T$1*100)/100,E643)</f>
        <v>15</v>
      </c>
      <c r="Q643" s="16">
        <f t="shared" si="76"/>
        <v>15</v>
      </c>
      <c r="R643" s="23">
        <f>P643-E643</f>
        <v>0</v>
      </c>
      <c r="S643" s="18">
        <f>IF(E643&lt;&gt;0,R643/E643,0)</f>
        <v>0</v>
      </c>
      <c r="V643" s="3"/>
      <c r="W643" s="3"/>
      <c r="X643" s="3"/>
    </row>
    <row r="644" spans="1:24" ht="39" customHeight="1" x14ac:dyDescent="0.25">
      <c r="A644" s="2" t="s">
        <v>1277</v>
      </c>
      <c r="B644" s="2" t="s">
        <v>718</v>
      </c>
      <c r="C644" s="2" t="s">
        <v>3239</v>
      </c>
      <c r="D644" s="20" t="s">
        <v>3242</v>
      </c>
      <c r="E644" s="256" t="s">
        <v>495</v>
      </c>
      <c r="F644" s="10" t="s">
        <v>495</v>
      </c>
      <c r="H644" s="64" t="s">
        <v>3244</v>
      </c>
      <c r="I644" s="65" t="s">
        <v>22</v>
      </c>
      <c r="J644" s="65"/>
      <c r="K644" s="11" t="s">
        <v>28</v>
      </c>
      <c r="M644" s="12" t="s">
        <v>1283</v>
      </c>
      <c r="N644" s="13">
        <v>3</v>
      </c>
      <c r="O644" s="22"/>
      <c r="P644" s="311" t="str">
        <f>E644</f>
        <v>State Fee</v>
      </c>
      <c r="Q644" s="16" t="str">
        <f t="shared" si="76"/>
        <v>State Fee</v>
      </c>
      <c r="R644" s="23">
        <v>0</v>
      </c>
      <c r="S644" s="18">
        <v>0</v>
      </c>
      <c r="V644" s="3"/>
      <c r="W644" s="3"/>
      <c r="X644" s="3"/>
    </row>
    <row r="645" spans="1:24" ht="39" customHeight="1" x14ac:dyDescent="0.25">
      <c r="A645" s="2" t="s">
        <v>1277</v>
      </c>
      <c r="B645" s="2" t="s">
        <v>718</v>
      </c>
      <c r="C645" s="2" t="s">
        <v>3240</v>
      </c>
      <c r="D645" s="20" t="s">
        <v>1301</v>
      </c>
      <c r="E645" s="256" t="s">
        <v>495</v>
      </c>
      <c r="F645" s="10" t="s">
        <v>495</v>
      </c>
      <c r="H645" s="64" t="s">
        <v>3243</v>
      </c>
      <c r="I645" s="65" t="s">
        <v>22</v>
      </c>
      <c r="J645" s="65"/>
      <c r="K645" s="11" t="s">
        <v>28</v>
      </c>
      <c r="M645" s="12" t="s">
        <v>1283</v>
      </c>
      <c r="N645" s="13">
        <v>3</v>
      </c>
      <c r="O645" s="22"/>
      <c r="P645" s="311" t="str">
        <f>E645</f>
        <v>State Fee</v>
      </c>
      <c r="Q645" s="16" t="str">
        <f t="shared" si="76"/>
        <v>State Fee</v>
      </c>
      <c r="R645" s="23">
        <v>0</v>
      </c>
      <c r="S645" s="18">
        <v>0</v>
      </c>
      <c r="V645" s="3"/>
      <c r="W645" s="3"/>
      <c r="X645" s="3"/>
    </row>
    <row r="646" spans="1:24" ht="39" customHeight="1" x14ac:dyDescent="0.25">
      <c r="A646" s="2" t="s">
        <v>1277</v>
      </c>
      <c r="B646" s="2" t="s">
        <v>718</v>
      </c>
      <c r="C646" s="2" t="s">
        <v>3241</v>
      </c>
      <c r="D646" s="20" t="s">
        <v>1301</v>
      </c>
      <c r="E646" s="256" t="s">
        <v>495</v>
      </c>
      <c r="F646" s="10" t="s">
        <v>495</v>
      </c>
      <c r="H646" s="64" t="s">
        <v>3245</v>
      </c>
      <c r="I646" s="65" t="s">
        <v>22</v>
      </c>
      <c r="J646" s="65"/>
      <c r="K646" s="11" t="s">
        <v>28</v>
      </c>
      <c r="M646" s="12" t="s">
        <v>1283</v>
      </c>
      <c r="N646" s="13">
        <v>3</v>
      </c>
      <c r="O646" s="22"/>
      <c r="P646" s="311" t="str">
        <f>E646</f>
        <v>State Fee</v>
      </c>
      <c r="Q646" s="16" t="str">
        <f t="shared" si="76"/>
        <v>State Fee</v>
      </c>
      <c r="R646" s="23">
        <v>0</v>
      </c>
      <c r="S646" s="18">
        <v>0</v>
      </c>
      <c r="V646" s="3"/>
      <c r="W646" s="3"/>
      <c r="X646" s="3"/>
    </row>
    <row r="647" spans="1:24" ht="39" customHeight="1" x14ac:dyDescent="0.25">
      <c r="A647" s="2" t="s">
        <v>1277</v>
      </c>
      <c r="B647" s="2" t="s">
        <v>718</v>
      </c>
      <c r="C647" s="2" t="s">
        <v>1302</v>
      </c>
      <c r="D647" s="20" t="s">
        <v>1303</v>
      </c>
      <c r="E647" s="256">
        <v>1</v>
      </c>
      <c r="F647" s="10">
        <v>1</v>
      </c>
      <c r="H647" s="64" t="s">
        <v>1304</v>
      </c>
      <c r="I647" s="65" t="s">
        <v>22</v>
      </c>
      <c r="J647" s="65"/>
      <c r="K647" s="11" t="s">
        <v>28</v>
      </c>
      <c r="M647" s="12" t="s">
        <v>1283</v>
      </c>
      <c r="N647" s="13">
        <v>3</v>
      </c>
      <c r="O647" s="22"/>
      <c r="P647" s="311">
        <f t="shared" ref="P647:P665" si="80">IF(N647=1,INT(E647*$T$1*100)/100,E647)</f>
        <v>1</v>
      </c>
      <c r="Q647" s="16">
        <f t="shared" si="76"/>
        <v>1</v>
      </c>
      <c r="R647" s="23">
        <f t="shared" ref="R647:R660" si="81">P647-E647</f>
        <v>0</v>
      </c>
      <c r="S647" s="18">
        <f t="shared" ref="S647:S660" si="82">IF(E647&lt;&gt;0,R647/E647,0)</f>
        <v>0</v>
      </c>
      <c r="V647" s="3"/>
      <c r="W647" s="3"/>
      <c r="X647" s="3"/>
    </row>
    <row r="648" spans="1:24" ht="39" customHeight="1" x14ac:dyDescent="0.25">
      <c r="A648" s="27" t="s">
        <v>1305</v>
      </c>
      <c r="B648" s="27" t="s">
        <v>1306</v>
      </c>
      <c r="C648" s="24" t="s">
        <v>1307</v>
      </c>
      <c r="D648" s="28" t="s">
        <v>1308</v>
      </c>
      <c r="E648" s="256">
        <v>0.06</v>
      </c>
      <c r="F648" s="29">
        <v>0.06</v>
      </c>
      <c r="G648" s="29"/>
      <c r="H648" s="2" t="s">
        <v>1309</v>
      </c>
      <c r="K648" s="11"/>
      <c r="M648" s="12">
        <v>6</v>
      </c>
      <c r="N648" s="13">
        <v>4</v>
      </c>
      <c r="O648" s="22"/>
      <c r="P648" s="311">
        <f t="shared" si="80"/>
        <v>0.06</v>
      </c>
      <c r="Q648" s="16">
        <f t="shared" si="76"/>
        <v>0.06</v>
      </c>
      <c r="R648" s="23">
        <f t="shared" si="81"/>
        <v>0</v>
      </c>
      <c r="S648" s="18">
        <f t="shared" si="82"/>
        <v>0</v>
      </c>
      <c r="W648" s="2"/>
      <c r="X648" s="2"/>
    </row>
    <row r="649" spans="1:24" ht="39" customHeight="1" x14ac:dyDescent="0.25">
      <c r="A649" s="27" t="s">
        <v>1310</v>
      </c>
      <c r="B649" s="27" t="s">
        <v>1306</v>
      </c>
      <c r="C649" s="24" t="s">
        <v>1311</v>
      </c>
      <c r="D649" s="28" t="s">
        <v>1312</v>
      </c>
      <c r="E649" s="255">
        <v>400</v>
      </c>
      <c r="F649" s="29">
        <v>400</v>
      </c>
      <c r="G649" s="29"/>
      <c r="K649" s="11"/>
      <c r="M649" s="12" t="s">
        <v>1313</v>
      </c>
      <c r="N649" s="13">
        <v>4</v>
      </c>
      <c r="O649" s="22"/>
      <c r="P649" s="311">
        <f t="shared" si="80"/>
        <v>400</v>
      </c>
      <c r="Q649" s="16">
        <f t="shared" si="76"/>
        <v>400</v>
      </c>
      <c r="R649" s="23">
        <f t="shared" si="81"/>
        <v>0</v>
      </c>
      <c r="S649" s="18">
        <f t="shared" si="82"/>
        <v>0</v>
      </c>
      <c r="W649" s="2"/>
      <c r="X649" s="2"/>
    </row>
    <row r="650" spans="1:24" ht="39" customHeight="1" x14ac:dyDescent="0.25">
      <c r="A650" s="27" t="s">
        <v>1310</v>
      </c>
      <c r="B650" s="27" t="s">
        <v>1306</v>
      </c>
      <c r="C650" s="24" t="s">
        <v>1314</v>
      </c>
      <c r="D650" s="28" t="s">
        <v>1315</v>
      </c>
      <c r="E650" s="255">
        <v>550</v>
      </c>
      <c r="F650" s="29">
        <v>550</v>
      </c>
      <c r="G650" s="29"/>
      <c r="H650" s="2" t="s">
        <v>1316</v>
      </c>
      <c r="K650" s="11"/>
      <c r="M650" s="12" t="s">
        <v>1313</v>
      </c>
      <c r="N650" s="13">
        <v>4</v>
      </c>
      <c r="O650" s="22"/>
      <c r="P650" s="311">
        <f t="shared" si="80"/>
        <v>550</v>
      </c>
      <c r="Q650" s="16">
        <f t="shared" si="76"/>
        <v>550</v>
      </c>
      <c r="R650" s="23">
        <f t="shared" si="81"/>
        <v>0</v>
      </c>
      <c r="S650" s="18">
        <f t="shared" si="82"/>
        <v>0</v>
      </c>
      <c r="W650" s="2"/>
      <c r="X650" s="2"/>
    </row>
    <row r="651" spans="1:24" ht="39" customHeight="1" x14ac:dyDescent="0.25">
      <c r="A651" s="27" t="s">
        <v>1310</v>
      </c>
      <c r="B651" s="27" t="s">
        <v>1306</v>
      </c>
      <c r="C651" s="24" t="s">
        <v>1317</v>
      </c>
      <c r="D651" s="28" t="s">
        <v>1318</v>
      </c>
      <c r="E651" s="255">
        <v>300</v>
      </c>
      <c r="F651" s="29">
        <v>300</v>
      </c>
      <c r="G651" s="29"/>
      <c r="K651" s="11"/>
      <c r="M651" s="12" t="s">
        <v>1313</v>
      </c>
      <c r="N651" s="13">
        <v>4</v>
      </c>
      <c r="O651" s="22"/>
      <c r="P651" s="311">
        <f t="shared" si="80"/>
        <v>300</v>
      </c>
      <c r="Q651" s="16">
        <f t="shared" si="76"/>
        <v>300</v>
      </c>
      <c r="R651" s="23">
        <f t="shared" si="81"/>
        <v>0</v>
      </c>
      <c r="S651" s="18">
        <f t="shared" si="82"/>
        <v>0</v>
      </c>
      <c r="W651" s="2"/>
      <c r="X651" s="2"/>
    </row>
    <row r="652" spans="1:24" ht="39" customHeight="1" x14ac:dyDescent="0.25">
      <c r="A652" s="27" t="s">
        <v>1310</v>
      </c>
      <c r="B652" s="27" t="s">
        <v>1306</v>
      </c>
      <c r="C652" s="24" t="s">
        <v>1319</v>
      </c>
      <c r="D652" s="28" t="s">
        <v>1320</v>
      </c>
      <c r="E652" s="255">
        <v>200</v>
      </c>
      <c r="F652" s="29">
        <v>200</v>
      </c>
      <c r="G652" s="29"/>
      <c r="K652" s="11"/>
      <c r="M652" s="12" t="s">
        <v>1313</v>
      </c>
      <c r="N652" s="13">
        <v>4</v>
      </c>
      <c r="O652" s="22"/>
      <c r="P652" s="311">
        <f t="shared" si="80"/>
        <v>200</v>
      </c>
      <c r="Q652" s="16">
        <f t="shared" si="76"/>
        <v>200</v>
      </c>
      <c r="R652" s="23">
        <f t="shared" si="81"/>
        <v>0</v>
      </c>
      <c r="S652" s="18">
        <f t="shared" si="82"/>
        <v>0</v>
      </c>
      <c r="W652" s="2"/>
      <c r="X652" s="2"/>
    </row>
    <row r="653" spans="1:24" ht="39" customHeight="1" x14ac:dyDescent="0.25">
      <c r="A653" s="27" t="s">
        <v>1310</v>
      </c>
      <c r="B653" s="27" t="s">
        <v>1306</v>
      </c>
      <c r="C653" s="24" t="s">
        <v>1321</v>
      </c>
      <c r="D653" s="28" t="s">
        <v>1315</v>
      </c>
      <c r="E653" s="255">
        <v>600</v>
      </c>
      <c r="F653" s="29">
        <v>600</v>
      </c>
      <c r="G653" s="29"/>
      <c r="H653" s="2" t="s">
        <v>1316</v>
      </c>
      <c r="K653" s="11"/>
      <c r="M653" s="12" t="s">
        <v>1313</v>
      </c>
      <c r="N653" s="13">
        <v>4</v>
      </c>
      <c r="O653" s="22"/>
      <c r="P653" s="311">
        <f t="shared" si="80"/>
        <v>600</v>
      </c>
      <c r="Q653" s="16">
        <f t="shared" si="76"/>
        <v>600</v>
      </c>
      <c r="R653" s="23">
        <f t="shared" si="81"/>
        <v>0</v>
      </c>
      <c r="S653" s="18">
        <f t="shared" si="82"/>
        <v>0</v>
      </c>
      <c r="V653" s="3"/>
      <c r="W653" s="3"/>
      <c r="X653" s="3"/>
    </row>
    <row r="654" spans="1:24" ht="39" customHeight="1" x14ac:dyDescent="0.25">
      <c r="A654" s="27" t="s">
        <v>1310</v>
      </c>
      <c r="B654" s="27" t="s">
        <v>1306</v>
      </c>
      <c r="C654" s="24" t="s">
        <v>1322</v>
      </c>
      <c r="D654" s="28" t="s">
        <v>1323</v>
      </c>
      <c r="E654" s="256">
        <v>175</v>
      </c>
      <c r="F654" s="29">
        <v>175</v>
      </c>
      <c r="G654" s="29"/>
      <c r="K654" s="11"/>
      <c r="M654" s="12" t="s">
        <v>1313</v>
      </c>
      <c r="N654" s="13">
        <v>4</v>
      </c>
      <c r="O654" s="22"/>
      <c r="P654" s="311">
        <f t="shared" si="80"/>
        <v>175</v>
      </c>
      <c r="Q654" s="16">
        <f t="shared" si="76"/>
        <v>175</v>
      </c>
      <c r="R654" s="23">
        <f t="shared" si="81"/>
        <v>0</v>
      </c>
      <c r="S654" s="18">
        <f t="shared" si="82"/>
        <v>0</v>
      </c>
      <c r="V654" s="3"/>
      <c r="W654" s="3"/>
      <c r="X654" s="3"/>
    </row>
    <row r="655" spans="1:24" ht="39" customHeight="1" x14ac:dyDescent="0.25">
      <c r="A655" s="27" t="s">
        <v>1310</v>
      </c>
      <c r="B655" s="27" t="s">
        <v>1306</v>
      </c>
      <c r="C655" s="24" t="s">
        <v>1324</v>
      </c>
      <c r="D655" s="28" t="s">
        <v>1323</v>
      </c>
      <c r="E655" s="256">
        <v>275</v>
      </c>
      <c r="F655" s="29">
        <v>275</v>
      </c>
      <c r="G655" s="29"/>
      <c r="K655" s="11"/>
      <c r="M655" s="12" t="s">
        <v>1313</v>
      </c>
      <c r="N655" s="13">
        <v>4</v>
      </c>
      <c r="O655" s="22"/>
      <c r="P655" s="311">
        <f t="shared" si="80"/>
        <v>275</v>
      </c>
      <c r="Q655" s="16">
        <f t="shared" si="76"/>
        <v>275</v>
      </c>
      <c r="R655" s="23">
        <f t="shared" si="81"/>
        <v>0</v>
      </c>
      <c r="S655" s="18">
        <f t="shared" si="82"/>
        <v>0</v>
      </c>
      <c r="V655" s="3"/>
      <c r="W655" s="3"/>
      <c r="X655" s="3"/>
    </row>
    <row r="656" spans="1:24" ht="39" customHeight="1" x14ac:dyDescent="0.25">
      <c r="A656" s="27" t="s">
        <v>1310</v>
      </c>
      <c r="B656" s="27" t="s">
        <v>1306</v>
      </c>
      <c r="C656" s="24" t="s">
        <v>1325</v>
      </c>
      <c r="D656" s="28" t="s">
        <v>1323</v>
      </c>
      <c r="E656" s="256">
        <v>400</v>
      </c>
      <c r="F656" s="29">
        <v>400</v>
      </c>
      <c r="G656" s="29"/>
      <c r="K656" s="11"/>
      <c r="M656" s="12" t="s">
        <v>1313</v>
      </c>
      <c r="N656" s="13">
        <v>4</v>
      </c>
      <c r="O656" s="22"/>
      <c r="P656" s="311">
        <f t="shared" si="80"/>
        <v>400</v>
      </c>
      <c r="Q656" s="16">
        <f t="shared" si="76"/>
        <v>400</v>
      </c>
      <c r="R656" s="23">
        <f t="shared" si="81"/>
        <v>0</v>
      </c>
      <c r="S656" s="18">
        <f t="shared" si="82"/>
        <v>0</v>
      </c>
      <c r="W656" s="2"/>
      <c r="X656" s="2"/>
    </row>
    <row r="657" spans="1:24" ht="39" customHeight="1" x14ac:dyDescent="0.25">
      <c r="A657" s="27" t="s">
        <v>1310</v>
      </c>
      <c r="B657" s="27" t="s">
        <v>1306</v>
      </c>
      <c r="C657" s="24" t="s">
        <v>1326</v>
      </c>
      <c r="D657" s="28" t="s">
        <v>1323</v>
      </c>
      <c r="E657" s="255">
        <v>125</v>
      </c>
      <c r="F657" s="29">
        <v>125</v>
      </c>
      <c r="G657" s="29"/>
      <c r="K657" s="11"/>
      <c r="M657" s="12" t="s">
        <v>1313</v>
      </c>
      <c r="N657" s="13">
        <v>4</v>
      </c>
      <c r="O657" s="22"/>
      <c r="P657" s="311">
        <f t="shared" si="80"/>
        <v>125</v>
      </c>
      <c r="Q657" s="16">
        <f t="shared" si="76"/>
        <v>125</v>
      </c>
      <c r="R657" s="23">
        <f t="shared" si="81"/>
        <v>0</v>
      </c>
      <c r="S657" s="18">
        <f t="shared" si="82"/>
        <v>0</v>
      </c>
      <c r="W657" s="2"/>
      <c r="X657" s="2"/>
    </row>
    <row r="658" spans="1:24" ht="39" customHeight="1" x14ac:dyDescent="0.25">
      <c r="A658" s="27" t="s">
        <v>1310</v>
      </c>
      <c r="B658" s="27" t="s">
        <v>1306</v>
      </c>
      <c r="C658" s="24" t="s">
        <v>1327</v>
      </c>
      <c r="D658" s="28" t="s">
        <v>1323</v>
      </c>
      <c r="E658" s="255">
        <v>100</v>
      </c>
      <c r="F658" s="29">
        <v>100</v>
      </c>
      <c r="G658" s="29"/>
      <c r="K658" s="11"/>
      <c r="M658" s="12" t="s">
        <v>1313</v>
      </c>
      <c r="N658" s="13">
        <v>4</v>
      </c>
      <c r="O658" s="22"/>
      <c r="P658" s="311">
        <f t="shared" si="80"/>
        <v>100</v>
      </c>
      <c r="Q658" s="16">
        <f t="shared" si="76"/>
        <v>100</v>
      </c>
      <c r="R658" s="23">
        <f t="shared" si="81"/>
        <v>0</v>
      </c>
      <c r="S658" s="18">
        <f t="shared" si="82"/>
        <v>0</v>
      </c>
      <c r="W658" s="2"/>
      <c r="X658" s="2"/>
    </row>
    <row r="659" spans="1:24" ht="39" customHeight="1" x14ac:dyDescent="0.25">
      <c r="A659" s="2" t="s">
        <v>1335</v>
      </c>
      <c r="B659" s="2" t="s">
        <v>1306</v>
      </c>
      <c r="C659" s="2" t="s">
        <v>1336</v>
      </c>
      <c r="D659" s="20" t="s">
        <v>1337</v>
      </c>
      <c r="E659" s="255">
        <v>900</v>
      </c>
      <c r="F659" s="10">
        <v>900</v>
      </c>
      <c r="H659" s="24" t="s">
        <v>1338</v>
      </c>
      <c r="I659" s="71"/>
      <c r="J659" s="71"/>
      <c r="K659" s="11"/>
      <c r="M659" s="12" t="s">
        <v>1313</v>
      </c>
      <c r="N659" s="13">
        <v>4</v>
      </c>
      <c r="O659" s="22"/>
      <c r="P659" s="311">
        <f t="shared" si="80"/>
        <v>900</v>
      </c>
      <c r="Q659" s="16">
        <f t="shared" si="76"/>
        <v>900</v>
      </c>
      <c r="R659" s="23">
        <f t="shared" si="81"/>
        <v>0</v>
      </c>
      <c r="S659" s="18">
        <f t="shared" si="82"/>
        <v>0</v>
      </c>
      <c r="W659" s="2"/>
      <c r="X659" s="2"/>
    </row>
    <row r="660" spans="1:24" ht="39" customHeight="1" x14ac:dyDescent="0.25">
      <c r="A660" s="2" t="s">
        <v>1335</v>
      </c>
      <c r="B660" s="2" t="s">
        <v>1306</v>
      </c>
      <c r="C660" s="2" t="s">
        <v>1339</v>
      </c>
      <c r="D660" s="20" t="s">
        <v>1337</v>
      </c>
      <c r="E660" s="255">
        <v>350</v>
      </c>
      <c r="F660" s="10">
        <v>350</v>
      </c>
      <c r="H660" s="24" t="s">
        <v>1338</v>
      </c>
      <c r="I660" s="71"/>
      <c r="J660" s="71"/>
      <c r="K660" s="11"/>
      <c r="M660" s="12" t="s">
        <v>1313</v>
      </c>
      <c r="N660" s="13">
        <v>4</v>
      </c>
      <c r="O660" s="22"/>
      <c r="P660" s="311">
        <f t="shared" si="80"/>
        <v>350</v>
      </c>
      <c r="Q660" s="16">
        <f t="shared" si="76"/>
        <v>350</v>
      </c>
      <c r="R660" s="23">
        <f t="shared" si="81"/>
        <v>0</v>
      </c>
      <c r="S660" s="18">
        <f t="shared" si="82"/>
        <v>0</v>
      </c>
      <c r="W660" s="2"/>
      <c r="X660" s="2"/>
    </row>
    <row r="661" spans="1:24" ht="39" customHeight="1" x14ac:dyDescent="0.25">
      <c r="A661" s="2" t="s">
        <v>1328</v>
      </c>
      <c r="B661" s="2" t="s">
        <v>1306</v>
      </c>
      <c r="C661" s="2" t="s">
        <v>1329</v>
      </c>
      <c r="D661" s="20" t="s">
        <v>1330</v>
      </c>
      <c r="E661" s="255" t="s">
        <v>162</v>
      </c>
      <c r="F661" s="29" t="s">
        <v>162</v>
      </c>
      <c r="H661" s="24" t="s">
        <v>1331</v>
      </c>
      <c r="I661" s="71"/>
      <c r="J661" s="71"/>
      <c r="K661" s="11"/>
      <c r="M661" s="12">
        <v>1</v>
      </c>
      <c r="N661" s="13">
        <v>4</v>
      </c>
      <c r="O661" s="22"/>
      <c r="P661" s="311" t="str">
        <f t="shared" si="80"/>
        <v>No charge</v>
      </c>
      <c r="Q661" s="16" t="str">
        <f t="shared" si="76"/>
        <v>No charge</v>
      </c>
      <c r="R661" s="23">
        <v>0</v>
      </c>
      <c r="S661" s="18">
        <v>0</v>
      </c>
      <c r="W661" s="2"/>
      <c r="X661" s="2"/>
    </row>
    <row r="662" spans="1:24" ht="39" customHeight="1" x14ac:dyDescent="0.25">
      <c r="A662" s="2" t="s">
        <v>1328</v>
      </c>
      <c r="B662" s="2" t="s">
        <v>1306</v>
      </c>
      <c r="C662" s="2" t="s">
        <v>1332</v>
      </c>
      <c r="D662" s="20" t="s">
        <v>1333</v>
      </c>
      <c r="E662" s="255" t="s">
        <v>162</v>
      </c>
      <c r="F662" s="29" t="s">
        <v>162</v>
      </c>
      <c r="H662" s="24" t="s">
        <v>1334</v>
      </c>
      <c r="I662" s="71"/>
      <c r="J662" s="71"/>
      <c r="K662" s="11"/>
      <c r="M662" s="12">
        <v>1</v>
      </c>
      <c r="N662" s="13">
        <v>4</v>
      </c>
      <c r="O662" s="22"/>
      <c r="P662" s="311" t="str">
        <f t="shared" si="80"/>
        <v>No charge</v>
      </c>
      <c r="Q662" s="16" t="str">
        <f t="shared" si="76"/>
        <v>No charge</v>
      </c>
      <c r="R662" s="23">
        <v>0</v>
      </c>
      <c r="S662" s="18">
        <v>0</v>
      </c>
      <c r="W662" s="2"/>
      <c r="X662" s="2"/>
    </row>
    <row r="663" spans="1:24" ht="39" customHeight="1" x14ac:dyDescent="0.25">
      <c r="A663" s="2" t="s">
        <v>1342</v>
      </c>
      <c r="B663" s="2" t="s">
        <v>1306</v>
      </c>
      <c r="C663" s="2" t="s">
        <v>1336</v>
      </c>
      <c r="D663" s="20" t="s">
        <v>1343</v>
      </c>
      <c r="E663" s="255">
        <v>900</v>
      </c>
      <c r="F663" s="10">
        <v>900</v>
      </c>
      <c r="H663" s="24" t="s">
        <v>1331</v>
      </c>
      <c r="I663" s="71"/>
      <c r="J663" s="71"/>
      <c r="K663" s="11"/>
      <c r="M663" s="12" t="s">
        <v>1313</v>
      </c>
      <c r="N663" s="13">
        <v>2</v>
      </c>
      <c r="O663" s="22"/>
      <c r="P663" s="311">
        <f t="shared" si="80"/>
        <v>900</v>
      </c>
      <c r="Q663" s="16">
        <f t="shared" si="76"/>
        <v>900</v>
      </c>
      <c r="R663" s="23">
        <f>P663-E663</f>
        <v>0</v>
      </c>
      <c r="S663" s="18">
        <f>IF(E663&lt;&gt;0,R663/E663,0)</f>
        <v>0</v>
      </c>
      <c r="W663" s="2"/>
      <c r="X663" s="2"/>
    </row>
    <row r="664" spans="1:24" ht="39" customHeight="1" x14ac:dyDescent="0.25">
      <c r="A664" s="2" t="s">
        <v>1342</v>
      </c>
      <c r="B664" s="2" t="s">
        <v>1306</v>
      </c>
      <c r="C664" s="2" t="s">
        <v>1339</v>
      </c>
      <c r="D664" s="20" t="s">
        <v>1343</v>
      </c>
      <c r="E664" s="255">
        <v>350</v>
      </c>
      <c r="F664" s="10">
        <v>350</v>
      </c>
      <c r="H664" s="24" t="s">
        <v>1331</v>
      </c>
      <c r="I664" s="71"/>
      <c r="J664" s="71"/>
      <c r="K664" s="11"/>
      <c r="M664" s="12" t="s">
        <v>1313</v>
      </c>
      <c r="N664" s="13">
        <v>2</v>
      </c>
      <c r="O664" s="22"/>
      <c r="P664" s="311">
        <f t="shared" si="80"/>
        <v>350</v>
      </c>
      <c r="Q664" s="16">
        <f t="shared" si="76"/>
        <v>350</v>
      </c>
      <c r="R664" s="23">
        <f>P664-E664</f>
        <v>0</v>
      </c>
      <c r="S664" s="18">
        <f>IF(E664&lt;&gt;0,R664/E664,0)</f>
        <v>0</v>
      </c>
      <c r="W664" s="2"/>
      <c r="X664" s="2"/>
    </row>
    <row r="665" spans="1:24" ht="39" customHeight="1" x14ac:dyDescent="0.25">
      <c r="A665" s="2" t="s">
        <v>1340</v>
      </c>
      <c r="B665" s="2" t="s">
        <v>1306</v>
      </c>
      <c r="C665" s="2" t="s">
        <v>1329</v>
      </c>
      <c r="D665" s="20" t="s">
        <v>1341</v>
      </c>
      <c r="E665" s="255" t="s">
        <v>162</v>
      </c>
      <c r="F665" s="29" t="s">
        <v>162</v>
      </c>
      <c r="H665" s="24" t="s">
        <v>1331</v>
      </c>
      <c r="I665" s="71"/>
      <c r="J665" s="71"/>
      <c r="K665" s="11"/>
      <c r="M665" s="12">
        <v>1</v>
      </c>
      <c r="N665" s="13">
        <v>2</v>
      </c>
      <c r="O665" s="22"/>
      <c r="P665" s="311" t="str">
        <f t="shared" si="80"/>
        <v>No charge</v>
      </c>
      <c r="Q665" s="16" t="str">
        <f t="shared" si="76"/>
        <v>No charge</v>
      </c>
      <c r="R665" s="23" t="e">
        <f>P665-E665</f>
        <v>#VALUE!</v>
      </c>
      <c r="S665" s="18" t="e">
        <f>IF(E665&lt;&gt;0,R665/E665,0)</f>
        <v>#VALUE!</v>
      </c>
      <c r="W665" s="2"/>
      <c r="X665" s="2"/>
    </row>
    <row r="666" spans="1:24" ht="39" customHeight="1" x14ac:dyDescent="0.25">
      <c r="A666" s="27" t="s">
        <v>1344</v>
      </c>
      <c r="B666" s="27" t="s">
        <v>1306</v>
      </c>
      <c r="C666" s="24" t="s">
        <v>1345</v>
      </c>
      <c r="D666" s="28" t="s">
        <v>1346</v>
      </c>
      <c r="E666" s="255" t="s">
        <v>1349</v>
      </c>
      <c r="F666" s="29" t="s">
        <v>1347</v>
      </c>
      <c r="G666" s="29"/>
      <c r="H666" s="20" t="s">
        <v>1348</v>
      </c>
      <c r="I666" s="74" t="s">
        <v>22</v>
      </c>
      <c r="J666" s="74"/>
      <c r="K666" s="11" t="s">
        <v>28</v>
      </c>
      <c r="M666" s="12" t="s">
        <v>1313</v>
      </c>
      <c r="N666" s="13">
        <v>4</v>
      </c>
      <c r="O666" s="22"/>
      <c r="P666" s="312" t="s">
        <v>1349</v>
      </c>
      <c r="Q666" s="16" t="str">
        <f t="shared" si="76"/>
        <v>$7.00
including sales tax</v>
      </c>
      <c r="R666" s="23">
        <v>0</v>
      </c>
      <c r="S666" s="18">
        <v>0</v>
      </c>
      <c r="W666" s="2"/>
      <c r="X666" s="2"/>
    </row>
    <row r="667" spans="1:24" ht="39" customHeight="1" x14ac:dyDescent="0.25">
      <c r="A667" s="27" t="s">
        <v>1344</v>
      </c>
      <c r="B667" s="27" t="s">
        <v>1306</v>
      </c>
      <c r="C667" s="24" t="s">
        <v>1350</v>
      </c>
      <c r="D667" s="28" t="s">
        <v>1351</v>
      </c>
      <c r="E667" s="255" t="s">
        <v>1353</v>
      </c>
      <c r="F667" s="29" t="s">
        <v>1352</v>
      </c>
      <c r="G667" s="29"/>
      <c r="H667" s="20" t="s">
        <v>1348</v>
      </c>
      <c r="I667" s="74" t="s">
        <v>22</v>
      </c>
      <c r="J667" s="74"/>
      <c r="K667" s="11" t="s">
        <v>28</v>
      </c>
      <c r="M667" s="12" t="s">
        <v>1313</v>
      </c>
      <c r="N667" s="13">
        <v>4</v>
      </c>
      <c r="O667" s="22"/>
      <c r="P667" s="312" t="s">
        <v>1353</v>
      </c>
      <c r="Q667" s="16" t="str">
        <f t="shared" si="76"/>
        <v>$5.00
including sales tax</v>
      </c>
      <c r="R667" s="23">
        <v>0</v>
      </c>
      <c r="S667" s="18">
        <v>0</v>
      </c>
      <c r="W667" s="2"/>
      <c r="X667" s="2"/>
    </row>
    <row r="668" spans="1:24" ht="39" customHeight="1" x14ac:dyDescent="0.25">
      <c r="A668" s="27" t="s">
        <v>1344</v>
      </c>
      <c r="B668" s="27" t="s">
        <v>1306</v>
      </c>
      <c r="C668" s="24" t="s">
        <v>1354</v>
      </c>
      <c r="D668" s="28" t="s">
        <v>1355</v>
      </c>
      <c r="E668" s="255" t="s">
        <v>1356</v>
      </c>
      <c r="F668" s="29" t="s">
        <v>1356</v>
      </c>
      <c r="G668" s="29"/>
      <c r="H668" s="20" t="s">
        <v>1357</v>
      </c>
      <c r="I668" s="74"/>
      <c r="J668" s="74"/>
      <c r="K668" s="11"/>
      <c r="M668" s="12" t="s">
        <v>1313</v>
      </c>
      <c r="N668" s="13">
        <v>4</v>
      </c>
      <c r="O668" s="22"/>
      <c r="P668" s="312" t="str">
        <f>E668</f>
        <v xml:space="preserve">$8.00
</v>
      </c>
      <c r="Q668" s="16" t="str">
        <f t="shared" si="76"/>
        <v xml:space="preserve">$8.00
</v>
      </c>
      <c r="R668" s="23">
        <v>0</v>
      </c>
      <c r="S668" s="18">
        <v>0</v>
      </c>
      <c r="W668" s="2"/>
      <c r="X668" s="2"/>
    </row>
    <row r="669" spans="1:24" ht="39" customHeight="1" x14ac:dyDescent="0.25">
      <c r="A669" s="27" t="s">
        <v>1344</v>
      </c>
      <c r="B669" s="27" t="s">
        <v>1306</v>
      </c>
      <c r="C669" s="24" t="s">
        <v>1358</v>
      </c>
      <c r="D669" s="28" t="s">
        <v>1355</v>
      </c>
      <c r="E669" s="255" t="s">
        <v>1359</v>
      </c>
      <c r="F669" s="29" t="s">
        <v>1359</v>
      </c>
      <c r="G669" s="29"/>
      <c r="H669" s="20" t="s">
        <v>1357</v>
      </c>
      <c r="I669" s="74"/>
      <c r="J669" s="74"/>
      <c r="K669" s="11"/>
      <c r="M669" s="12" t="s">
        <v>1313</v>
      </c>
      <c r="N669" s="13">
        <v>4</v>
      </c>
      <c r="O669" s="22"/>
      <c r="P669" s="311" t="str">
        <f>IF(N669=1,INT(E669*$T$1*100)/100,E669)</f>
        <v xml:space="preserve">$6.00
</v>
      </c>
      <c r="Q669" s="16" t="str">
        <f t="shared" si="76"/>
        <v xml:space="preserve">$6.00
</v>
      </c>
      <c r="R669" s="23" t="e">
        <f>P669-E669</f>
        <v>#VALUE!</v>
      </c>
      <c r="S669" s="18" t="e">
        <f>IF(E669&lt;&gt;0,R669/E669,0)</f>
        <v>#VALUE!</v>
      </c>
      <c r="W669" s="2"/>
      <c r="X669" s="2"/>
    </row>
    <row r="670" spans="1:24" ht="39" customHeight="1" x14ac:dyDescent="0.25">
      <c r="A670" s="27" t="s">
        <v>1344</v>
      </c>
      <c r="B670" s="27" t="s">
        <v>1306</v>
      </c>
      <c r="C670" s="24" t="s">
        <v>1360</v>
      </c>
      <c r="D670" s="28" t="s">
        <v>1361</v>
      </c>
      <c r="E670" s="255" t="s">
        <v>1362</v>
      </c>
      <c r="F670" s="59" t="s">
        <v>1362</v>
      </c>
      <c r="G670" s="29"/>
      <c r="H670" s="2" t="s">
        <v>1363</v>
      </c>
      <c r="I670" s="74"/>
      <c r="J670" s="74"/>
      <c r="K670" s="11"/>
      <c r="M670" s="12" t="s">
        <v>1313</v>
      </c>
      <c r="N670" s="13">
        <v>4</v>
      </c>
      <c r="O670" s="22"/>
      <c r="P670" s="312" t="str">
        <f t="shared" ref="P670:P676" si="83">E670</f>
        <v>$7,500 / year</v>
      </c>
      <c r="Q670" s="16" t="str">
        <f t="shared" si="76"/>
        <v>$7,500 / year</v>
      </c>
      <c r="R670" s="23">
        <v>0</v>
      </c>
      <c r="S670" s="18">
        <v>0</v>
      </c>
      <c r="W670" s="2"/>
      <c r="X670" s="2"/>
    </row>
    <row r="671" spans="1:24" ht="39" customHeight="1" x14ac:dyDescent="0.25">
      <c r="A671" s="27" t="s">
        <v>1344</v>
      </c>
      <c r="B671" s="27" t="s">
        <v>1306</v>
      </c>
      <c r="C671" s="24" t="s">
        <v>1364</v>
      </c>
      <c r="D671" s="28" t="s">
        <v>1365</v>
      </c>
      <c r="E671" s="255" t="s">
        <v>1366</v>
      </c>
      <c r="F671" s="59" t="s">
        <v>1366</v>
      </c>
      <c r="G671" s="29"/>
      <c r="H671" s="20" t="s">
        <v>1357</v>
      </c>
      <c r="I671" s="74"/>
      <c r="J671" s="74"/>
      <c r="K671" s="11"/>
      <c r="M671" s="12" t="s">
        <v>1313</v>
      </c>
      <c r="N671" s="13">
        <v>4</v>
      </c>
      <c r="O671" s="22"/>
      <c r="P671" s="312" t="str">
        <f t="shared" si="83"/>
        <v xml:space="preserve">0-3 hours $7.00
</v>
      </c>
      <c r="Q671" s="16" t="str">
        <f t="shared" si="76"/>
        <v xml:space="preserve">0-3 hours $7.00
</v>
      </c>
      <c r="R671" s="23">
        <v>0</v>
      </c>
      <c r="S671" s="18">
        <v>0</v>
      </c>
      <c r="W671" s="2"/>
      <c r="X671" s="2"/>
    </row>
    <row r="672" spans="1:24" ht="39" customHeight="1" x14ac:dyDescent="0.25">
      <c r="A672" s="27" t="s">
        <v>1344</v>
      </c>
      <c r="B672" s="27" t="s">
        <v>1306</v>
      </c>
      <c r="C672" s="24" t="s">
        <v>1364</v>
      </c>
      <c r="D672" s="28" t="s">
        <v>1365</v>
      </c>
      <c r="E672" s="255" t="s">
        <v>1367</v>
      </c>
      <c r="F672" s="59" t="s">
        <v>1367</v>
      </c>
      <c r="G672" s="29"/>
      <c r="H672" s="20" t="s">
        <v>1357</v>
      </c>
      <c r="I672" s="74"/>
      <c r="J672" s="74"/>
      <c r="K672" s="11"/>
      <c r="M672" s="12" t="s">
        <v>1313</v>
      </c>
      <c r="N672" s="13">
        <v>4</v>
      </c>
      <c r="O672" s="22"/>
      <c r="P672" s="312" t="str">
        <f t="shared" si="83"/>
        <v xml:space="preserve">3-5 hours $9.00
</v>
      </c>
      <c r="Q672" s="16" t="str">
        <f t="shared" si="76"/>
        <v xml:space="preserve">3-5 hours $9.00
</v>
      </c>
      <c r="R672" s="23">
        <v>0</v>
      </c>
      <c r="S672" s="18">
        <v>0</v>
      </c>
      <c r="W672" s="2"/>
      <c r="X672" s="2"/>
    </row>
    <row r="673" spans="1:24" ht="39" customHeight="1" x14ac:dyDescent="0.25">
      <c r="A673" s="27" t="s">
        <v>1344</v>
      </c>
      <c r="B673" s="27" t="s">
        <v>1306</v>
      </c>
      <c r="C673" s="24" t="s">
        <v>1368</v>
      </c>
      <c r="D673" s="28" t="s">
        <v>1369</v>
      </c>
      <c r="E673" s="255" t="s">
        <v>1370</v>
      </c>
      <c r="F673" s="59" t="s">
        <v>1370</v>
      </c>
      <c r="G673" s="29"/>
      <c r="H673" s="20" t="s">
        <v>1357</v>
      </c>
      <c r="I673" s="74"/>
      <c r="J673" s="74"/>
      <c r="K673" s="11"/>
      <c r="M673" s="12" t="s">
        <v>1313</v>
      </c>
      <c r="N673" s="13">
        <v>4</v>
      </c>
      <c r="O673" s="22"/>
      <c r="P673" s="312" t="str">
        <f t="shared" si="83"/>
        <v xml:space="preserve">0-1 hour $2.00
</v>
      </c>
      <c r="Q673" s="16" t="str">
        <f t="shared" si="76"/>
        <v xml:space="preserve">0-1 hour $2.00
</v>
      </c>
      <c r="R673" s="23">
        <v>0</v>
      </c>
      <c r="S673" s="18">
        <v>0</v>
      </c>
      <c r="W673" s="2"/>
      <c r="X673" s="2"/>
    </row>
    <row r="674" spans="1:24" ht="39" customHeight="1" x14ac:dyDescent="0.25">
      <c r="A674" s="27" t="s">
        <v>1344</v>
      </c>
      <c r="B674" s="27" t="s">
        <v>1306</v>
      </c>
      <c r="C674" s="24" t="s">
        <v>1368</v>
      </c>
      <c r="D674" s="28" t="s">
        <v>1369</v>
      </c>
      <c r="E674" s="255" t="s">
        <v>1371</v>
      </c>
      <c r="F674" s="59" t="s">
        <v>1371</v>
      </c>
      <c r="G674" s="29"/>
      <c r="H674" s="20" t="s">
        <v>1357</v>
      </c>
      <c r="I674" s="74"/>
      <c r="J674" s="74"/>
      <c r="K674" s="11"/>
      <c r="M674" s="12" t="s">
        <v>1313</v>
      </c>
      <c r="N674" s="13">
        <v>4</v>
      </c>
      <c r="O674" s="22"/>
      <c r="P674" s="312" t="str">
        <f t="shared" si="83"/>
        <v xml:space="preserve">1-2 hours $3.00
</v>
      </c>
      <c r="Q674" s="16" t="str">
        <f t="shared" si="76"/>
        <v xml:space="preserve">1-2 hours $3.00
</v>
      </c>
      <c r="R674" s="23">
        <v>0</v>
      </c>
      <c r="S674" s="18">
        <v>0</v>
      </c>
      <c r="W674" s="2"/>
      <c r="X674" s="2"/>
    </row>
    <row r="675" spans="1:24" ht="39" customHeight="1" x14ac:dyDescent="0.25">
      <c r="A675" s="27" t="s">
        <v>1344</v>
      </c>
      <c r="B675" s="27" t="s">
        <v>1306</v>
      </c>
      <c r="C675" s="24" t="s">
        <v>1368</v>
      </c>
      <c r="D675" s="28" t="s">
        <v>1369</v>
      </c>
      <c r="E675" s="255" t="s">
        <v>1372</v>
      </c>
      <c r="F675" s="59" t="s">
        <v>1372</v>
      </c>
      <c r="G675" s="29"/>
      <c r="H675" s="20" t="s">
        <v>1357</v>
      </c>
      <c r="I675" s="74"/>
      <c r="J675" s="74"/>
      <c r="K675" s="11"/>
      <c r="M675" s="12" t="s">
        <v>1313</v>
      </c>
      <c r="N675" s="13">
        <v>4</v>
      </c>
      <c r="O675" s="22"/>
      <c r="P675" s="312" t="str">
        <f t="shared" si="83"/>
        <v xml:space="preserve">2-3 hours $5.00
</v>
      </c>
      <c r="Q675" s="16" t="str">
        <f t="shared" si="76"/>
        <v xml:space="preserve">2-3 hours $5.00
</v>
      </c>
      <c r="R675" s="23">
        <v>0</v>
      </c>
      <c r="S675" s="18">
        <v>0</v>
      </c>
      <c r="W675" s="2"/>
      <c r="X675" s="2"/>
    </row>
    <row r="676" spans="1:24" ht="39" customHeight="1" x14ac:dyDescent="0.25">
      <c r="A676" s="27" t="s">
        <v>1344</v>
      </c>
      <c r="B676" s="27" t="s">
        <v>1306</v>
      </c>
      <c r="C676" s="24" t="s">
        <v>1368</v>
      </c>
      <c r="D676" s="28" t="s">
        <v>1369</v>
      </c>
      <c r="E676" s="255" t="s">
        <v>1373</v>
      </c>
      <c r="F676" s="59" t="s">
        <v>1373</v>
      </c>
      <c r="G676" s="29"/>
      <c r="H676" s="20" t="s">
        <v>1357</v>
      </c>
      <c r="I676" s="74"/>
      <c r="J676" s="74"/>
      <c r="K676" s="11"/>
      <c r="M676" s="12" t="s">
        <v>1313</v>
      </c>
      <c r="N676" s="13">
        <v>4</v>
      </c>
      <c r="O676" s="22"/>
      <c r="P676" s="312" t="str">
        <f t="shared" si="83"/>
        <v xml:space="preserve">3-5 hours $7.00 </v>
      </c>
      <c r="Q676" s="16" t="str">
        <f t="shared" si="76"/>
        <v xml:space="preserve">3-5 hours $7.00 </v>
      </c>
      <c r="R676" s="23">
        <v>0</v>
      </c>
      <c r="S676" s="18">
        <v>0</v>
      </c>
      <c r="W676" s="2"/>
      <c r="X676" s="2"/>
    </row>
    <row r="677" spans="1:24" ht="39" customHeight="1" x14ac:dyDescent="0.25">
      <c r="A677" s="27" t="s">
        <v>1344</v>
      </c>
      <c r="B677" s="27" t="s">
        <v>1306</v>
      </c>
      <c r="C677" s="24" t="s">
        <v>1374</v>
      </c>
      <c r="D677" s="28" t="s">
        <v>1375</v>
      </c>
      <c r="E677" s="255" t="s">
        <v>1377</v>
      </c>
      <c r="F677" s="29" t="s">
        <v>1376</v>
      </c>
      <c r="G677" s="29"/>
      <c r="H677" s="20" t="s">
        <v>1357</v>
      </c>
      <c r="I677" s="74" t="s">
        <v>22</v>
      </c>
      <c r="J677" s="74"/>
      <c r="K677" s="11" t="s">
        <v>28</v>
      </c>
      <c r="M677" s="12" t="s">
        <v>1313</v>
      </c>
      <c r="N677" s="13">
        <v>4</v>
      </c>
      <c r="O677" s="22"/>
      <c r="P677" s="312" t="s">
        <v>1377</v>
      </c>
      <c r="Q677" s="16" t="str">
        <f t="shared" si="76"/>
        <v>$17.00
including sales tax</v>
      </c>
      <c r="R677" s="23">
        <v>0</v>
      </c>
      <c r="S677" s="18">
        <v>0</v>
      </c>
      <c r="W677" s="2"/>
      <c r="X677" s="2"/>
    </row>
    <row r="678" spans="1:24" ht="39" customHeight="1" x14ac:dyDescent="0.25">
      <c r="A678" s="27" t="s">
        <v>1344</v>
      </c>
      <c r="B678" s="27" t="s">
        <v>1306</v>
      </c>
      <c r="C678" s="24" t="s">
        <v>1378</v>
      </c>
      <c r="D678" s="28" t="s">
        <v>1379</v>
      </c>
      <c r="E678" s="255" t="s">
        <v>1380</v>
      </c>
      <c r="F678" s="29" t="s">
        <v>1380</v>
      </c>
      <c r="G678" s="29"/>
      <c r="H678" s="20" t="s">
        <v>1357</v>
      </c>
      <c r="I678" s="74"/>
      <c r="J678" s="74"/>
      <c r="K678" s="11"/>
      <c r="M678" s="12" t="s">
        <v>1313</v>
      </c>
      <c r="N678" s="13">
        <v>4</v>
      </c>
      <c r="O678" s="22"/>
      <c r="P678" s="311" t="str">
        <f>IF(N678=1,INT(E678*$T$1*100)/100,E678)</f>
        <v xml:space="preserve">$20.00
</v>
      </c>
      <c r="Q678" s="16" t="str">
        <f t="shared" si="76"/>
        <v xml:space="preserve">$20.00
</v>
      </c>
      <c r="R678" s="23" t="e">
        <f>P678-E678</f>
        <v>#VALUE!</v>
      </c>
      <c r="S678" s="18" t="e">
        <f>IF(E678&lt;&gt;0,R678/E678,0)</f>
        <v>#VALUE!</v>
      </c>
      <c r="W678" s="2"/>
      <c r="X678" s="2"/>
    </row>
    <row r="679" spans="1:24" ht="39" customHeight="1" x14ac:dyDescent="0.25">
      <c r="A679" s="27" t="s">
        <v>1344</v>
      </c>
      <c r="B679" s="27" t="s">
        <v>1306</v>
      </c>
      <c r="C679" s="24" t="s">
        <v>1381</v>
      </c>
      <c r="D679" s="28" t="s">
        <v>1365</v>
      </c>
      <c r="E679" s="255" t="s">
        <v>1370</v>
      </c>
      <c r="F679" s="59" t="s">
        <v>1370</v>
      </c>
      <c r="G679" s="29"/>
      <c r="H679" s="20" t="s">
        <v>1357</v>
      </c>
      <c r="I679" s="74"/>
      <c r="J679" s="74"/>
      <c r="K679" s="11"/>
      <c r="M679" s="12" t="s">
        <v>1313</v>
      </c>
      <c r="N679" s="13">
        <v>4</v>
      </c>
      <c r="O679" s="22"/>
      <c r="P679" s="312" t="str">
        <f t="shared" ref="P679:P685" si="84">E679</f>
        <v xml:space="preserve">0-1 hour $2.00
</v>
      </c>
      <c r="Q679" s="16" t="str">
        <f t="shared" si="76"/>
        <v xml:space="preserve">0-1 hour $2.00
</v>
      </c>
      <c r="R679" s="23">
        <v>0</v>
      </c>
      <c r="S679" s="18">
        <v>0</v>
      </c>
      <c r="W679" s="2"/>
      <c r="X679" s="2"/>
    </row>
    <row r="680" spans="1:24" ht="39" customHeight="1" x14ac:dyDescent="0.25">
      <c r="A680" s="27" t="s">
        <v>1344</v>
      </c>
      <c r="B680" s="27" t="s">
        <v>1306</v>
      </c>
      <c r="C680" s="24" t="s">
        <v>1381</v>
      </c>
      <c r="D680" s="28" t="s">
        <v>1365</v>
      </c>
      <c r="E680" s="255" t="s">
        <v>1371</v>
      </c>
      <c r="F680" s="59" t="s">
        <v>1371</v>
      </c>
      <c r="G680" s="29"/>
      <c r="H680" s="20" t="s">
        <v>1357</v>
      </c>
      <c r="I680" s="74"/>
      <c r="J680" s="74"/>
      <c r="K680" s="11"/>
      <c r="M680" s="12" t="s">
        <v>1313</v>
      </c>
      <c r="N680" s="13">
        <v>4</v>
      </c>
      <c r="O680" s="22"/>
      <c r="P680" s="312" t="str">
        <f t="shared" si="84"/>
        <v xml:space="preserve">1-2 hours $3.00
</v>
      </c>
      <c r="Q680" s="16" t="str">
        <f t="shared" si="76"/>
        <v xml:space="preserve">1-2 hours $3.00
</v>
      </c>
      <c r="R680" s="23">
        <v>0</v>
      </c>
      <c r="S680" s="18">
        <v>0</v>
      </c>
      <c r="W680" s="2"/>
      <c r="X680" s="2"/>
    </row>
    <row r="681" spans="1:24" ht="39" customHeight="1" x14ac:dyDescent="0.25">
      <c r="A681" s="27" t="s">
        <v>1344</v>
      </c>
      <c r="B681" s="27" t="s">
        <v>1306</v>
      </c>
      <c r="C681" s="24" t="s">
        <v>1381</v>
      </c>
      <c r="D681" s="28" t="s">
        <v>1365</v>
      </c>
      <c r="E681" s="255" t="s">
        <v>1372</v>
      </c>
      <c r="F681" s="59" t="s">
        <v>1372</v>
      </c>
      <c r="G681" s="29"/>
      <c r="H681" s="20" t="s">
        <v>1357</v>
      </c>
      <c r="I681" s="74"/>
      <c r="J681" s="74"/>
      <c r="K681" s="11"/>
      <c r="M681" s="12" t="s">
        <v>1313</v>
      </c>
      <c r="N681" s="13">
        <v>4</v>
      </c>
      <c r="O681" s="22"/>
      <c r="P681" s="312" t="str">
        <f t="shared" si="84"/>
        <v xml:space="preserve">2-3 hours $5.00
</v>
      </c>
      <c r="Q681" s="16" t="str">
        <f t="shared" si="76"/>
        <v xml:space="preserve">2-3 hours $5.00
</v>
      </c>
      <c r="R681" s="23">
        <v>0</v>
      </c>
      <c r="S681" s="18">
        <v>0</v>
      </c>
      <c r="W681" s="2"/>
      <c r="X681" s="2"/>
    </row>
    <row r="682" spans="1:24" ht="39" customHeight="1" x14ac:dyDescent="0.25">
      <c r="A682" s="27" t="s">
        <v>1344</v>
      </c>
      <c r="B682" s="27" t="s">
        <v>1306</v>
      </c>
      <c r="C682" s="24" t="s">
        <v>1381</v>
      </c>
      <c r="D682" s="28" t="s">
        <v>1365</v>
      </c>
      <c r="E682" s="255" t="s">
        <v>1373</v>
      </c>
      <c r="F682" s="59" t="s">
        <v>1373</v>
      </c>
      <c r="G682" s="29"/>
      <c r="H682" s="20" t="s">
        <v>1357</v>
      </c>
      <c r="I682" s="74"/>
      <c r="J682" s="74"/>
      <c r="K682" s="11"/>
      <c r="M682" s="12" t="s">
        <v>1313</v>
      </c>
      <c r="N682" s="13">
        <v>4</v>
      </c>
      <c r="O682" s="22"/>
      <c r="P682" s="312" t="str">
        <f t="shared" si="84"/>
        <v xml:space="preserve">3-5 hours $7.00 </v>
      </c>
      <c r="Q682" s="16" t="str">
        <f t="shared" si="76"/>
        <v xml:space="preserve">3-5 hours $7.00 </v>
      </c>
      <c r="R682" s="23">
        <v>0</v>
      </c>
      <c r="S682" s="18">
        <v>0</v>
      </c>
      <c r="W682" s="2"/>
      <c r="X682" s="2"/>
    </row>
    <row r="683" spans="1:24" ht="39" customHeight="1" x14ac:dyDescent="0.25">
      <c r="A683" s="27" t="s">
        <v>1344</v>
      </c>
      <c r="B683" s="27" t="s">
        <v>1306</v>
      </c>
      <c r="C683" s="24" t="s">
        <v>1382</v>
      </c>
      <c r="D683" s="28" t="s">
        <v>1369</v>
      </c>
      <c r="E683" s="255" t="s">
        <v>1383</v>
      </c>
      <c r="F683" s="75" t="s">
        <v>1383</v>
      </c>
      <c r="G683" s="29"/>
      <c r="H683" s="20" t="s">
        <v>1357</v>
      </c>
      <c r="I683" s="74"/>
      <c r="J683" s="74"/>
      <c r="K683" s="11"/>
      <c r="M683" s="12" t="s">
        <v>1313</v>
      </c>
      <c r="N683" s="13">
        <v>4</v>
      </c>
      <c r="O683" s="22"/>
      <c r="P683" s="312" t="str">
        <f t="shared" si="84"/>
        <v xml:space="preserve">0-3 hours $3.00
</v>
      </c>
      <c r="Q683" s="16" t="str">
        <f t="shared" si="76"/>
        <v xml:space="preserve">0-3 hours $3.00
</v>
      </c>
      <c r="R683" s="23">
        <v>0</v>
      </c>
      <c r="S683" s="18">
        <v>0</v>
      </c>
      <c r="W683" s="2"/>
      <c r="X683" s="2"/>
    </row>
    <row r="684" spans="1:24" ht="39" customHeight="1" x14ac:dyDescent="0.25">
      <c r="A684" s="27" t="s">
        <v>1344</v>
      </c>
      <c r="B684" s="27" t="s">
        <v>1306</v>
      </c>
      <c r="C684" s="24" t="s">
        <v>1384</v>
      </c>
      <c r="D684" s="28" t="s">
        <v>1369</v>
      </c>
      <c r="E684" s="255" t="s">
        <v>1385</v>
      </c>
      <c r="F684" s="75" t="s">
        <v>1385</v>
      </c>
      <c r="G684" s="29"/>
      <c r="H684" s="20" t="s">
        <v>1357</v>
      </c>
      <c r="I684" s="74"/>
      <c r="J684" s="74"/>
      <c r="K684" s="11"/>
      <c r="M684" s="12" t="s">
        <v>1313</v>
      </c>
      <c r="N684" s="13">
        <v>4</v>
      </c>
      <c r="O684" s="22"/>
      <c r="P684" s="312" t="str">
        <f t="shared" si="84"/>
        <v>0-3 hours $2.00</v>
      </c>
      <c r="Q684" s="16" t="str">
        <f t="shared" si="76"/>
        <v>0-3 hours $2.00</v>
      </c>
      <c r="R684" s="23">
        <v>0</v>
      </c>
      <c r="S684" s="18">
        <v>0</v>
      </c>
      <c r="W684" s="2"/>
      <c r="X684" s="2"/>
    </row>
    <row r="685" spans="1:24" ht="39" customHeight="1" x14ac:dyDescent="0.25">
      <c r="A685" s="27" t="s">
        <v>1344</v>
      </c>
      <c r="B685" s="27" t="s">
        <v>1306</v>
      </c>
      <c r="C685" s="24" t="s">
        <v>1386</v>
      </c>
      <c r="D685" s="28" t="s">
        <v>1365</v>
      </c>
      <c r="E685" s="255" t="s">
        <v>1387</v>
      </c>
      <c r="F685" s="75" t="s">
        <v>1387</v>
      </c>
      <c r="G685" s="29"/>
      <c r="H685" s="20" t="s">
        <v>1357</v>
      </c>
      <c r="I685" s="74"/>
      <c r="J685" s="74"/>
      <c r="K685" s="11"/>
      <c r="M685" s="12" t="s">
        <v>1313</v>
      </c>
      <c r="N685" s="13">
        <v>4</v>
      </c>
      <c r="O685" s="22"/>
      <c r="P685" s="312" t="str">
        <f t="shared" si="84"/>
        <v xml:space="preserve">0-3 hours $3.00
 </v>
      </c>
      <c r="Q685" s="16" t="str">
        <f t="shared" si="76"/>
        <v xml:space="preserve">0-3 hours $3.00
 </v>
      </c>
      <c r="R685" s="23">
        <v>0</v>
      </c>
      <c r="S685" s="18">
        <v>0</v>
      </c>
      <c r="W685" s="2"/>
      <c r="X685" s="2"/>
    </row>
    <row r="686" spans="1:24" ht="39" customHeight="1" x14ac:dyDescent="0.25">
      <c r="A686" s="27" t="s">
        <v>1344</v>
      </c>
      <c r="B686" s="27" t="s">
        <v>1306</v>
      </c>
      <c r="C686" s="24" t="s">
        <v>1388</v>
      </c>
      <c r="D686" s="28" t="s">
        <v>1361</v>
      </c>
      <c r="E686" s="255">
        <v>200</v>
      </c>
      <c r="F686" s="29">
        <v>200</v>
      </c>
      <c r="G686" s="29"/>
      <c r="H686" s="2" t="s">
        <v>1363</v>
      </c>
      <c r="I686" s="74" t="s">
        <v>22</v>
      </c>
      <c r="J686" s="74"/>
      <c r="K686" s="11" t="s">
        <v>28</v>
      </c>
      <c r="M686" s="12" t="s">
        <v>1313</v>
      </c>
      <c r="N686" s="13">
        <v>4</v>
      </c>
      <c r="O686" s="22"/>
      <c r="P686" s="311">
        <f t="shared" ref="P686:P691" si="85">IF(N686=1,INT(E686*$T$1*100)/100,E686)</f>
        <v>200</v>
      </c>
      <c r="Q686" s="16">
        <f t="shared" si="76"/>
        <v>200</v>
      </c>
      <c r="R686" s="23">
        <f t="shared" ref="R686:R691" si="86">P686-E686</f>
        <v>0</v>
      </c>
      <c r="S686" s="18">
        <f t="shared" ref="S686:S691" si="87">IF(E686&lt;&gt;0,R686/E686,0)</f>
        <v>0</v>
      </c>
      <c r="W686" s="2"/>
      <c r="X686" s="2"/>
    </row>
    <row r="687" spans="1:24" ht="39" customHeight="1" x14ac:dyDescent="0.25">
      <c r="A687" s="27" t="s">
        <v>1344</v>
      </c>
      <c r="B687" s="27" t="s">
        <v>1306</v>
      </c>
      <c r="C687" s="24" t="s">
        <v>1389</v>
      </c>
      <c r="D687" s="28" t="s">
        <v>1390</v>
      </c>
      <c r="E687" s="255">
        <v>200</v>
      </c>
      <c r="F687" s="29">
        <v>200</v>
      </c>
      <c r="G687" s="29"/>
      <c r="H687" s="2" t="s">
        <v>1363</v>
      </c>
      <c r="I687" s="74" t="s">
        <v>22</v>
      </c>
      <c r="J687" s="74"/>
      <c r="K687" s="11" t="s">
        <v>28</v>
      </c>
      <c r="M687" s="12" t="s">
        <v>1313</v>
      </c>
      <c r="N687" s="13">
        <v>4</v>
      </c>
      <c r="O687" s="22"/>
      <c r="P687" s="311">
        <f t="shared" si="85"/>
        <v>200</v>
      </c>
      <c r="Q687" s="16">
        <f t="shared" si="76"/>
        <v>200</v>
      </c>
      <c r="R687" s="23">
        <f t="shared" si="86"/>
        <v>0</v>
      </c>
      <c r="S687" s="18">
        <f t="shared" si="87"/>
        <v>0</v>
      </c>
      <c r="W687" s="2"/>
      <c r="X687" s="2"/>
    </row>
    <row r="688" spans="1:24" ht="39" customHeight="1" x14ac:dyDescent="0.25">
      <c r="A688" s="27" t="s">
        <v>1344</v>
      </c>
      <c r="B688" s="27" t="s">
        <v>1306</v>
      </c>
      <c r="C688" s="24" t="s">
        <v>1391</v>
      </c>
      <c r="D688" s="28" t="s">
        <v>1390</v>
      </c>
      <c r="E688" s="255">
        <v>50</v>
      </c>
      <c r="F688" s="29">
        <v>50</v>
      </c>
      <c r="G688" s="13"/>
      <c r="H688" s="2" t="s">
        <v>1363</v>
      </c>
      <c r="I688" s="74" t="s">
        <v>22</v>
      </c>
      <c r="J688" s="74"/>
      <c r="K688" s="11"/>
      <c r="M688" s="12" t="s">
        <v>1313</v>
      </c>
      <c r="N688" s="13">
        <v>4</v>
      </c>
      <c r="O688" s="22"/>
      <c r="P688" s="311">
        <f t="shared" si="85"/>
        <v>50</v>
      </c>
      <c r="Q688" s="16">
        <f t="shared" si="76"/>
        <v>50</v>
      </c>
      <c r="R688" s="23">
        <f t="shared" si="86"/>
        <v>0</v>
      </c>
      <c r="S688" s="18">
        <f t="shared" si="87"/>
        <v>0</v>
      </c>
      <c r="W688" s="2"/>
      <c r="X688" s="2"/>
    </row>
    <row r="689" spans="1:24" ht="39" customHeight="1" x14ac:dyDescent="0.25">
      <c r="A689" s="27" t="s">
        <v>1344</v>
      </c>
      <c r="B689" s="27" t="s">
        <v>1306</v>
      </c>
      <c r="C689" s="24" t="s">
        <v>1392</v>
      </c>
      <c r="D689" s="28" t="s">
        <v>1361</v>
      </c>
      <c r="E689" s="255">
        <v>50</v>
      </c>
      <c r="F689" s="29">
        <v>50</v>
      </c>
      <c r="G689" s="29"/>
      <c r="H689" s="2" t="s">
        <v>1363</v>
      </c>
      <c r="I689" s="74" t="s">
        <v>22</v>
      </c>
      <c r="J689" s="74"/>
      <c r="K689" s="11" t="s">
        <v>28</v>
      </c>
      <c r="M689" s="12" t="s">
        <v>1313</v>
      </c>
      <c r="N689" s="13">
        <v>4</v>
      </c>
      <c r="O689" s="22"/>
      <c r="P689" s="311">
        <f t="shared" si="85"/>
        <v>50</v>
      </c>
      <c r="Q689" s="16">
        <f t="shared" si="76"/>
        <v>50</v>
      </c>
      <c r="R689" s="23">
        <f t="shared" si="86"/>
        <v>0</v>
      </c>
      <c r="S689" s="18">
        <f t="shared" si="87"/>
        <v>0</v>
      </c>
      <c r="W689" s="2"/>
      <c r="X689" s="2"/>
    </row>
    <row r="690" spans="1:24" ht="39" customHeight="1" x14ac:dyDescent="0.25">
      <c r="A690" s="27" t="s">
        <v>1344</v>
      </c>
      <c r="B690" s="27" t="s">
        <v>1306</v>
      </c>
      <c r="C690" s="24" t="s">
        <v>1393</v>
      </c>
      <c r="D690" s="28" t="s">
        <v>1394</v>
      </c>
      <c r="E690" s="255">
        <v>23.09</v>
      </c>
      <c r="F690" s="29">
        <v>23.09</v>
      </c>
      <c r="G690" s="29"/>
      <c r="H690" s="20" t="s">
        <v>1348</v>
      </c>
      <c r="I690" s="74" t="s">
        <v>22</v>
      </c>
      <c r="J690" s="74"/>
      <c r="K690" s="11" t="s">
        <v>28</v>
      </c>
      <c r="M690" s="12" t="s">
        <v>1313</v>
      </c>
      <c r="N690" s="13">
        <v>4</v>
      </c>
      <c r="O690" s="22"/>
      <c r="P690" s="311">
        <f t="shared" si="85"/>
        <v>23.09</v>
      </c>
      <c r="Q690" s="16">
        <f t="shared" si="76"/>
        <v>23.09</v>
      </c>
      <c r="R690" s="23">
        <f t="shared" si="86"/>
        <v>0</v>
      </c>
      <c r="S690" s="18">
        <f t="shared" si="87"/>
        <v>0</v>
      </c>
      <c r="W690" s="2"/>
      <c r="X690" s="2"/>
    </row>
    <row r="691" spans="1:24" ht="39" customHeight="1" x14ac:dyDescent="0.25">
      <c r="A691" s="27" t="s">
        <v>1344</v>
      </c>
      <c r="B691" s="27" t="s">
        <v>1306</v>
      </c>
      <c r="C691" s="24" t="s">
        <v>1395</v>
      </c>
      <c r="D691" s="28" t="s">
        <v>1396</v>
      </c>
      <c r="E691" s="255">
        <v>15</v>
      </c>
      <c r="F691" s="29">
        <v>15</v>
      </c>
      <c r="G691" s="29"/>
      <c r="H691" s="2" t="s">
        <v>1397</v>
      </c>
      <c r="I691" s="74" t="s">
        <v>22</v>
      </c>
      <c r="J691" s="74"/>
      <c r="K691" s="11" t="s">
        <v>28</v>
      </c>
      <c r="M691" s="12" t="s">
        <v>1313</v>
      </c>
      <c r="N691" s="13">
        <v>4</v>
      </c>
      <c r="O691" s="22"/>
      <c r="P691" s="311">
        <f t="shared" si="85"/>
        <v>15</v>
      </c>
      <c r="Q691" s="16">
        <f t="shared" si="76"/>
        <v>15</v>
      </c>
      <c r="R691" s="23">
        <f t="shared" si="86"/>
        <v>0</v>
      </c>
      <c r="S691" s="18">
        <f t="shared" si="87"/>
        <v>0</v>
      </c>
      <c r="W691" s="2"/>
      <c r="X691" s="2"/>
    </row>
    <row r="692" spans="1:24" ht="39" customHeight="1" x14ac:dyDescent="0.25">
      <c r="A692" s="27" t="s">
        <v>1344</v>
      </c>
      <c r="B692" s="27" t="s">
        <v>1306</v>
      </c>
      <c r="C692" s="24" t="s">
        <v>1398</v>
      </c>
      <c r="D692" s="28" t="s">
        <v>1399</v>
      </c>
      <c r="E692" s="255" t="s">
        <v>1400</v>
      </c>
      <c r="F692" s="76" t="s">
        <v>1400</v>
      </c>
      <c r="G692" s="29"/>
      <c r="H692" s="2" t="s">
        <v>1401</v>
      </c>
      <c r="I692" s="74" t="s">
        <v>22</v>
      </c>
      <c r="J692" s="74"/>
      <c r="K692" s="11" t="s">
        <v>28</v>
      </c>
      <c r="M692" s="12" t="s">
        <v>1313</v>
      </c>
      <c r="N692" s="13">
        <v>4</v>
      </c>
      <c r="O692" s="22"/>
      <c r="P692" s="312" t="str">
        <f>E692</f>
        <v>$10.00/ 0-2hrs
$25.00/ 2-24 hrs</v>
      </c>
      <c r="Q692" s="16" t="str">
        <f t="shared" si="76"/>
        <v>$10.00/ 0-2hrs
$25.00/ 2-24 hrs</v>
      </c>
      <c r="R692" s="23">
        <v>0</v>
      </c>
      <c r="S692" s="18">
        <v>0</v>
      </c>
      <c r="W692" s="2"/>
      <c r="X692" s="2"/>
    </row>
    <row r="693" spans="1:24" ht="39" customHeight="1" x14ac:dyDescent="0.25">
      <c r="A693" s="27" t="s">
        <v>1405</v>
      </c>
      <c r="B693" s="27" t="s">
        <v>1306</v>
      </c>
      <c r="C693" s="24" t="s">
        <v>1406</v>
      </c>
      <c r="D693" s="28" t="s">
        <v>1407</v>
      </c>
      <c r="E693" s="255">
        <v>150</v>
      </c>
      <c r="F693" s="29">
        <v>150</v>
      </c>
      <c r="G693" s="29"/>
      <c r="H693" s="2" t="s">
        <v>1408</v>
      </c>
      <c r="I693" s="11" t="s">
        <v>22</v>
      </c>
      <c r="K693" s="11" t="s">
        <v>28</v>
      </c>
      <c r="M693" s="12">
        <v>6</v>
      </c>
      <c r="N693" s="13">
        <v>4</v>
      </c>
      <c r="O693" s="22"/>
      <c r="P693" s="311">
        <f t="shared" ref="P693:P699" si="88">IF(N693=1,INT(E693*$T$1*100)/100,E693)</f>
        <v>150</v>
      </c>
      <c r="Q693" s="16">
        <f t="shared" si="76"/>
        <v>150</v>
      </c>
      <c r="R693" s="23">
        <f t="shared" ref="R693:R699" si="89">P693-E693</f>
        <v>0</v>
      </c>
      <c r="S693" s="18">
        <f t="shared" ref="S693:S699" si="90">IF(E693&lt;&gt;0,R693/E693,0)</f>
        <v>0</v>
      </c>
      <c r="W693" s="2"/>
      <c r="X693" s="2"/>
    </row>
    <row r="694" spans="1:24" ht="39" customHeight="1" x14ac:dyDescent="0.25">
      <c r="A694" s="27" t="s">
        <v>1405</v>
      </c>
      <c r="B694" s="27" t="s">
        <v>1306</v>
      </c>
      <c r="C694" s="24" t="s">
        <v>1415</v>
      </c>
      <c r="D694" s="28" t="s">
        <v>1416</v>
      </c>
      <c r="E694" s="255">
        <v>30</v>
      </c>
      <c r="F694" s="29">
        <v>30</v>
      </c>
      <c r="G694" s="29"/>
      <c r="H694" s="2" t="s">
        <v>1408</v>
      </c>
      <c r="I694" s="11" t="s">
        <v>22</v>
      </c>
      <c r="K694" s="11" t="s">
        <v>28</v>
      </c>
      <c r="M694" s="12">
        <v>6</v>
      </c>
      <c r="N694" s="13">
        <v>4</v>
      </c>
      <c r="O694" s="22"/>
      <c r="P694" s="311">
        <f t="shared" si="88"/>
        <v>30</v>
      </c>
      <c r="Q694" s="16">
        <f t="shared" si="76"/>
        <v>30</v>
      </c>
      <c r="R694" s="23">
        <f t="shared" si="89"/>
        <v>0</v>
      </c>
      <c r="S694" s="18">
        <f t="shared" si="90"/>
        <v>0</v>
      </c>
      <c r="W694" s="2"/>
      <c r="X694" s="2"/>
    </row>
    <row r="695" spans="1:24" ht="39" customHeight="1" x14ac:dyDescent="0.25">
      <c r="A695" s="27" t="s">
        <v>1423</v>
      </c>
      <c r="B695" s="27" t="s">
        <v>1306</v>
      </c>
      <c r="C695" s="24" t="s">
        <v>1424</v>
      </c>
      <c r="D695" s="28" t="s">
        <v>1425</v>
      </c>
      <c r="E695" s="255">
        <v>5</v>
      </c>
      <c r="F695" s="29">
        <v>5</v>
      </c>
      <c r="G695" s="29"/>
      <c r="H695" s="2" t="s">
        <v>1408</v>
      </c>
      <c r="I695" s="11" t="s">
        <v>22</v>
      </c>
      <c r="K695" s="11" t="s">
        <v>28</v>
      </c>
      <c r="M695" s="12">
        <v>6</v>
      </c>
      <c r="N695" s="13">
        <v>4</v>
      </c>
      <c r="O695" s="22"/>
      <c r="P695" s="311">
        <f t="shared" si="88"/>
        <v>5</v>
      </c>
      <c r="Q695" s="16">
        <f t="shared" si="76"/>
        <v>5</v>
      </c>
      <c r="R695" s="23">
        <f t="shared" si="89"/>
        <v>0</v>
      </c>
      <c r="S695" s="18">
        <f t="shared" si="90"/>
        <v>0</v>
      </c>
      <c r="W695" s="2"/>
      <c r="X695" s="2"/>
    </row>
    <row r="696" spans="1:24" ht="39" customHeight="1" x14ac:dyDescent="0.25">
      <c r="A696" s="27" t="s">
        <v>1423</v>
      </c>
      <c r="B696" s="27" t="s">
        <v>1306</v>
      </c>
      <c r="C696" s="24" t="s">
        <v>1426</v>
      </c>
      <c r="D696" s="28" t="s">
        <v>1425</v>
      </c>
      <c r="E696" s="255">
        <v>2</v>
      </c>
      <c r="F696" s="29">
        <v>2</v>
      </c>
      <c r="G696" s="29"/>
      <c r="H696" s="2" t="s">
        <v>1408</v>
      </c>
      <c r="I696" s="11" t="s">
        <v>22</v>
      </c>
      <c r="K696" s="11" t="s">
        <v>28</v>
      </c>
      <c r="M696" s="12">
        <v>6</v>
      </c>
      <c r="N696" s="13">
        <v>4</v>
      </c>
      <c r="O696" s="22"/>
      <c r="P696" s="311">
        <f t="shared" si="88"/>
        <v>2</v>
      </c>
      <c r="Q696" s="16">
        <f t="shared" si="76"/>
        <v>2</v>
      </c>
      <c r="R696" s="23">
        <f t="shared" si="89"/>
        <v>0</v>
      </c>
      <c r="S696" s="18">
        <f t="shared" si="90"/>
        <v>0</v>
      </c>
      <c r="W696" s="2"/>
      <c r="X696" s="2"/>
    </row>
    <row r="697" spans="1:24" ht="39" customHeight="1" x14ac:dyDescent="0.25">
      <c r="A697" s="27" t="s">
        <v>1423</v>
      </c>
      <c r="B697" s="27" t="s">
        <v>1306</v>
      </c>
      <c r="C697" s="24" t="s">
        <v>1427</v>
      </c>
      <c r="D697" s="28" t="s">
        <v>1425</v>
      </c>
      <c r="E697" s="255">
        <v>7.5</v>
      </c>
      <c r="F697" s="29">
        <v>7.5</v>
      </c>
      <c r="G697" s="29"/>
      <c r="H697" s="2" t="s">
        <v>1408</v>
      </c>
      <c r="I697" s="11" t="s">
        <v>22</v>
      </c>
      <c r="K697" s="11" t="s">
        <v>28</v>
      </c>
      <c r="M697" s="12">
        <v>6</v>
      </c>
      <c r="N697" s="13">
        <v>4</v>
      </c>
      <c r="O697" s="22"/>
      <c r="P697" s="311">
        <f t="shared" si="88"/>
        <v>7.5</v>
      </c>
      <c r="Q697" s="16">
        <f t="shared" ref="Q697:Q760" si="91">IF(N697=1,INT(E697*$T$1*10000)/10000,E697)</f>
        <v>7.5</v>
      </c>
      <c r="R697" s="23">
        <f t="shared" si="89"/>
        <v>0</v>
      </c>
      <c r="S697" s="18">
        <f t="shared" si="90"/>
        <v>0</v>
      </c>
      <c r="W697" s="2"/>
      <c r="X697" s="2"/>
    </row>
    <row r="698" spans="1:24" ht="39" customHeight="1" x14ac:dyDescent="0.25">
      <c r="A698" s="27" t="s">
        <v>1423</v>
      </c>
      <c r="B698" s="27" t="s">
        <v>1306</v>
      </c>
      <c r="C698" s="24" t="s">
        <v>1428</v>
      </c>
      <c r="D698" s="28" t="s">
        <v>1425</v>
      </c>
      <c r="E698" s="255">
        <v>3</v>
      </c>
      <c r="F698" s="29">
        <v>3</v>
      </c>
      <c r="G698" s="29"/>
      <c r="H698" s="2" t="s">
        <v>1408</v>
      </c>
      <c r="I698" s="11" t="s">
        <v>22</v>
      </c>
      <c r="K698" s="11" t="s">
        <v>28</v>
      </c>
      <c r="M698" s="12">
        <v>6</v>
      </c>
      <c r="N698" s="13">
        <v>4</v>
      </c>
      <c r="O698" s="22"/>
      <c r="P698" s="311">
        <f t="shared" si="88"/>
        <v>3</v>
      </c>
      <c r="Q698" s="16">
        <f t="shared" si="91"/>
        <v>3</v>
      </c>
      <c r="R698" s="23">
        <f t="shared" si="89"/>
        <v>0</v>
      </c>
      <c r="S698" s="18">
        <f t="shared" si="90"/>
        <v>0</v>
      </c>
      <c r="W698" s="2"/>
      <c r="X698" s="2"/>
    </row>
    <row r="699" spans="1:24" ht="39" customHeight="1" x14ac:dyDescent="0.25">
      <c r="A699" s="27" t="s">
        <v>1423</v>
      </c>
      <c r="B699" s="27" t="s">
        <v>1306</v>
      </c>
      <c r="C699" s="24" t="s">
        <v>1429</v>
      </c>
      <c r="D699" s="28" t="s">
        <v>1430</v>
      </c>
      <c r="E699" s="255">
        <v>1.5</v>
      </c>
      <c r="F699" s="29">
        <v>1.5</v>
      </c>
      <c r="G699" s="29"/>
      <c r="H699" s="2" t="s">
        <v>1408</v>
      </c>
      <c r="I699" s="11" t="s">
        <v>22</v>
      </c>
      <c r="K699" s="11" t="s">
        <v>28</v>
      </c>
      <c r="M699" s="12">
        <v>6</v>
      </c>
      <c r="N699" s="13">
        <v>4</v>
      </c>
      <c r="O699" s="22"/>
      <c r="P699" s="311">
        <f t="shared" si="88"/>
        <v>1.5</v>
      </c>
      <c r="Q699" s="16">
        <f t="shared" si="91"/>
        <v>1.5</v>
      </c>
      <c r="R699" s="23">
        <f t="shared" si="89"/>
        <v>0</v>
      </c>
      <c r="S699" s="18">
        <f t="shared" si="90"/>
        <v>0</v>
      </c>
      <c r="W699" s="2"/>
      <c r="X699" s="2"/>
    </row>
    <row r="700" spans="1:24" ht="39" customHeight="1" x14ac:dyDescent="0.25">
      <c r="A700" s="27" t="s">
        <v>1423</v>
      </c>
      <c r="B700" s="27" t="s">
        <v>1306</v>
      </c>
      <c r="C700" s="24" t="s">
        <v>1435</v>
      </c>
      <c r="D700" s="28" t="s">
        <v>1436</v>
      </c>
      <c r="E700" s="255" t="s">
        <v>1437</v>
      </c>
      <c r="F700" s="29" t="s">
        <v>1437</v>
      </c>
      <c r="G700" s="29"/>
      <c r="H700" s="2" t="s">
        <v>1408</v>
      </c>
      <c r="I700" s="11" t="s">
        <v>22</v>
      </c>
      <c r="K700" s="11" t="s">
        <v>28</v>
      </c>
      <c r="M700" s="12">
        <v>6</v>
      </c>
      <c r="N700" s="13">
        <v>4</v>
      </c>
      <c r="O700" s="22"/>
      <c r="P700" s="312" t="str">
        <f>E700</f>
        <v>8% of gross receipts</v>
      </c>
      <c r="Q700" s="16" t="str">
        <f t="shared" si="91"/>
        <v>8% of gross receipts</v>
      </c>
      <c r="R700" s="23">
        <v>0</v>
      </c>
      <c r="S700" s="18">
        <v>0</v>
      </c>
      <c r="W700" s="2"/>
      <c r="X700" s="2"/>
    </row>
    <row r="701" spans="1:24" ht="39" customHeight="1" x14ac:dyDescent="0.25">
      <c r="A701" s="27" t="s">
        <v>1423</v>
      </c>
      <c r="B701" s="27" t="s">
        <v>1306</v>
      </c>
      <c r="C701" s="24" t="s">
        <v>1448</v>
      </c>
      <c r="D701" s="28" t="s">
        <v>1449</v>
      </c>
      <c r="E701" s="255">
        <v>1.25</v>
      </c>
      <c r="F701" s="29">
        <v>1.25</v>
      </c>
      <c r="G701" s="29"/>
      <c r="H701" s="2" t="s">
        <v>1408</v>
      </c>
      <c r="I701" s="11" t="s">
        <v>22</v>
      </c>
      <c r="K701" s="11" t="s">
        <v>28</v>
      </c>
      <c r="M701" s="12">
        <v>6</v>
      </c>
      <c r="N701" s="13">
        <v>4</v>
      </c>
      <c r="O701" s="22"/>
      <c r="P701" s="311">
        <f t="shared" ref="P701:P729" si="92">IF(N701=1,INT(E701*$T$1*100)/100,E701)</f>
        <v>1.25</v>
      </c>
      <c r="Q701" s="16">
        <f t="shared" si="91"/>
        <v>1.25</v>
      </c>
      <c r="R701" s="23">
        <f t="shared" ref="R701:R729" si="93">P701-E701</f>
        <v>0</v>
      </c>
      <c r="S701" s="18">
        <f t="shared" ref="S701:S729" si="94">IF(E701&lt;&gt;0,R701/E701,0)</f>
        <v>0</v>
      </c>
      <c r="W701" s="2"/>
      <c r="X701" s="2"/>
    </row>
    <row r="702" spans="1:24" ht="39" customHeight="1" x14ac:dyDescent="0.25">
      <c r="A702" s="27" t="s">
        <v>1423</v>
      </c>
      <c r="B702" s="27" t="s">
        <v>1306</v>
      </c>
      <c r="C702" s="24" t="s">
        <v>1450</v>
      </c>
      <c r="D702" s="28" t="s">
        <v>1449</v>
      </c>
      <c r="E702" s="255">
        <v>2.75</v>
      </c>
      <c r="F702" s="29">
        <v>2.75</v>
      </c>
      <c r="G702" s="29"/>
      <c r="H702" s="2" t="s">
        <v>1408</v>
      </c>
      <c r="I702" s="11" t="s">
        <v>22</v>
      </c>
      <c r="K702" s="11" t="s">
        <v>28</v>
      </c>
      <c r="M702" s="12">
        <v>6</v>
      </c>
      <c r="N702" s="13">
        <v>4</v>
      </c>
      <c r="O702" s="22"/>
      <c r="P702" s="311">
        <f t="shared" si="92"/>
        <v>2.75</v>
      </c>
      <c r="Q702" s="16">
        <f t="shared" si="91"/>
        <v>2.75</v>
      </c>
      <c r="R702" s="23">
        <f t="shared" si="93"/>
        <v>0</v>
      </c>
      <c r="S702" s="18">
        <f t="shared" si="94"/>
        <v>0</v>
      </c>
      <c r="W702" s="2"/>
      <c r="X702" s="2"/>
    </row>
    <row r="703" spans="1:24" ht="39" customHeight="1" x14ac:dyDescent="0.25">
      <c r="A703" s="27" t="s">
        <v>1417</v>
      </c>
      <c r="B703" s="27" t="s">
        <v>1306</v>
      </c>
      <c r="C703" s="24" t="s">
        <v>1418</v>
      </c>
      <c r="D703" s="28" t="s">
        <v>1419</v>
      </c>
      <c r="E703" s="255">
        <v>475</v>
      </c>
      <c r="F703" s="29">
        <v>475</v>
      </c>
      <c r="G703" s="29"/>
      <c r="H703" s="2" t="s">
        <v>1408</v>
      </c>
      <c r="I703" s="11" t="s">
        <v>22</v>
      </c>
      <c r="K703" s="11" t="s">
        <v>28</v>
      </c>
      <c r="M703" s="12">
        <v>1</v>
      </c>
      <c r="N703" s="13">
        <v>4</v>
      </c>
      <c r="O703" s="22"/>
      <c r="P703" s="311">
        <f t="shared" si="92"/>
        <v>475</v>
      </c>
      <c r="Q703" s="16">
        <f t="shared" si="91"/>
        <v>475</v>
      </c>
      <c r="R703" s="23">
        <f t="shared" si="93"/>
        <v>0</v>
      </c>
      <c r="S703" s="18">
        <f t="shared" si="94"/>
        <v>0</v>
      </c>
      <c r="W703" s="2"/>
      <c r="X703" s="2"/>
    </row>
    <row r="704" spans="1:24" ht="39" customHeight="1" x14ac:dyDescent="0.25">
      <c r="A704" s="27" t="s">
        <v>1417</v>
      </c>
      <c r="B704" s="27" t="s">
        <v>1306</v>
      </c>
      <c r="C704" s="24" t="s">
        <v>1420</v>
      </c>
      <c r="D704" s="28" t="s">
        <v>1419</v>
      </c>
      <c r="E704" s="255">
        <v>325</v>
      </c>
      <c r="F704" s="29">
        <v>325</v>
      </c>
      <c r="G704" s="29"/>
      <c r="H704" s="2" t="s">
        <v>1408</v>
      </c>
      <c r="I704" s="11" t="s">
        <v>22</v>
      </c>
      <c r="K704" s="11" t="s">
        <v>28</v>
      </c>
      <c r="M704" s="12">
        <v>1</v>
      </c>
      <c r="N704" s="13">
        <v>4</v>
      </c>
      <c r="O704" s="22"/>
      <c r="P704" s="311">
        <f t="shared" si="92"/>
        <v>325</v>
      </c>
      <c r="Q704" s="16">
        <f t="shared" si="91"/>
        <v>325</v>
      </c>
      <c r="R704" s="23">
        <f t="shared" si="93"/>
        <v>0</v>
      </c>
      <c r="S704" s="18">
        <f t="shared" si="94"/>
        <v>0</v>
      </c>
      <c r="W704" s="2"/>
      <c r="X704" s="2"/>
    </row>
    <row r="705" spans="1:24" ht="39" customHeight="1" x14ac:dyDescent="0.25">
      <c r="A705" s="27" t="s">
        <v>1417</v>
      </c>
      <c r="B705" s="27" t="s">
        <v>1306</v>
      </c>
      <c r="C705" s="24" t="s">
        <v>1421</v>
      </c>
      <c r="D705" s="28" t="s">
        <v>1419</v>
      </c>
      <c r="E705" s="255">
        <v>550</v>
      </c>
      <c r="F705" s="29">
        <v>550</v>
      </c>
      <c r="G705" s="29"/>
      <c r="H705" s="2" t="s">
        <v>1408</v>
      </c>
      <c r="I705" s="11" t="s">
        <v>22</v>
      </c>
      <c r="K705" s="11" t="s">
        <v>28</v>
      </c>
      <c r="M705" s="12">
        <v>1</v>
      </c>
      <c r="N705" s="13">
        <v>4</v>
      </c>
      <c r="O705" s="22"/>
      <c r="P705" s="311">
        <f t="shared" si="92"/>
        <v>550</v>
      </c>
      <c r="Q705" s="16">
        <f t="shared" si="91"/>
        <v>550</v>
      </c>
      <c r="R705" s="23">
        <f t="shared" si="93"/>
        <v>0</v>
      </c>
      <c r="S705" s="18">
        <f t="shared" si="94"/>
        <v>0</v>
      </c>
      <c r="W705" s="2"/>
      <c r="X705" s="2"/>
    </row>
    <row r="706" spans="1:24" ht="39" customHeight="1" x14ac:dyDescent="0.25">
      <c r="A706" s="27" t="s">
        <v>1417</v>
      </c>
      <c r="B706" s="27" t="s">
        <v>1306</v>
      </c>
      <c r="C706" s="24" t="s">
        <v>1422</v>
      </c>
      <c r="D706" s="28" t="s">
        <v>1419</v>
      </c>
      <c r="E706" s="255">
        <v>400</v>
      </c>
      <c r="F706" s="29">
        <v>400</v>
      </c>
      <c r="G706" s="29"/>
      <c r="H706" s="2" t="s">
        <v>1408</v>
      </c>
      <c r="I706" s="11" t="s">
        <v>22</v>
      </c>
      <c r="K706" s="11" t="s">
        <v>28</v>
      </c>
      <c r="M706" s="12">
        <v>1</v>
      </c>
      <c r="N706" s="13">
        <v>4</v>
      </c>
      <c r="O706" s="22"/>
      <c r="P706" s="311">
        <f t="shared" si="92"/>
        <v>400</v>
      </c>
      <c r="Q706" s="16">
        <f t="shared" si="91"/>
        <v>400</v>
      </c>
      <c r="R706" s="23">
        <f t="shared" si="93"/>
        <v>0</v>
      </c>
      <c r="S706" s="18">
        <f t="shared" si="94"/>
        <v>0</v>
      </c>
      <c r="W706" s="2"/>
      <c r="X706" s="2"/>
    </row>
    <row r="707" spans="1:24" ht="39" customHeight="1" x14ac:dyDescent="0.25">
      <c r="A707" s="27" t="s">
        <v>1417</v>
      </c>
      <c r="B707" s="27" t="s">
        <v>1306</v>
      </c>
      <c r="C707" s="24" t="s">
        <v>1431</v>
      </c>
      <c r="D707" s="28" t="s">
        <v>1430</v>
      </c>
      <c r="E707" s="255">
        <v>475</v>
      </c>
      <c r="F707" s="29">
        <v>475</v>
      </c>
      <c r="G707" s="29"/>
      <c r="H707" s="2" t="s">
        <v>1408</v>
      </c>
      <c r="I707" s="11" t="s">
        <v>22</v>
      </c>
      <c r="K707" s="11" t="s">
        <v>28</v>
      </c>
      <c r="M707" s="12">
        <v>1</v>
      </c>
      <c r="N707" s="13">
        <v>4</v>
      </c>
      <c r="O707" s="22"/>
      <c r="P707" s="311">
        <f t="shared" si="92"/>
        <v>475</v>
      </c>
      <c r="Q707" s="16">
        <f t="shared" si="91"/>
        <v>475</v>
      </c>
      <c r="R707" s="23">
        <f t="shared" si="93"/>
        <v>0</v>
      </c>
      <c r="S707" s="18">
        <f t="shared" si="94"/>
        <v>0</v>
      </c>
      <c r="W707" s="2"/>
      <c r="X707" s="2"/>
    </row>
    <row r="708" spans="1:24" ht="39" customHeight="1" x14ac:dyDescent="0.25">
      <c r="A708" s="27" t="s">
        <v>1417</v>
      </c>
      <c r="B708" s="27" t="s">
        <v>1306</v>
      </c>
      <c r="C708" s="24" t="s">
        <v>1432</v>
      </c>
      <c r="D708" s="28" t="s">
        <v>1430</v>
      </c>
      <c r="E708" s="255">
        <v>325</v>
      </c>
      <c r="F708" s="29">
        <v>325</v>
      </c>
      <c r="G708" s="29"/>
      <c r="H708" s="2" t="s">
        <v>1408</v>
      </c>
      <c r="I708" s="11" t="s">
        <v>22</v>
      </c>
      <c r="K708" s="11" t="s">
        <v>28</v>
      </c>
      <c r="M708" s="12">
        <v>1</v>
      </c>
      <c r="N708" s="13">
        <v>4</v>
      </c>
      <c r="O708" s="22"/>
      <c r="P708" s="311">
        <f t="shared" si="92"/>
        <v>325</v>
      </c>
      <c r="Q708" s="16">
        <f t="shared" si="91"/>
        <v>325</v>
      </c>
      <c r="R708" s="23">
        <f t="shared" si="93"/>
        <v>0</v>
      </c>
      <c r="S708" s="18">
        <f t="shared" si="94"/>
        <v>0</v>
      </c>
      <c r="W708" s="2"/>
      <c r="X708" s="2"/>
    </row>
    <row r="709" spans="1:24" ht="39" customHeight="1" x14ac:dyDescent="0.25">
      <c r="A709" s="27" t="s">
        <v>1417</v>
      </c>
      <c r="B709" s="27" t="s">
        <v>1306</v>
      </c>
      <c r="C709" s="24" t="s">
        <v>1433</v>
      </c>
      <c r="D709" s="28" t="s">
        <v>1430</v>
      </c>
      <c r="E709" s="255">
        <v>550</v>
      </c>
      <c r="F709" s="29">
        <v>550</v>
      </c>
      <c r="G709" s="29"/>
      <c r="H709" s="2" t="s">
        <v>1408</v>
      </c>
      <c r="I709" s="11" t="s">
        <v>22</v>
      </c>
      <c r="K709" s="11" t="s">
        <v>28</v>
      </c>
      <c r="M709" s="12">
        <v>1</v>
      </c>
      <c r="N709" s="13">
        <v>4</v>
      </c>
      <c r="O709" s="22"/>
      <c r="P709" s="311">
        <f t="shared" si="92"/>
        <v>550</v>
      </c>
      <c r="Q709" s="16">
        <f t="shared" si="91"/>
        <v>550</v>
      </c>
      <c r="R709" s="23">
        <f t="shared" si="93"/>
        <v>0</v>
      </c>
      <c r="S709" s="18">
        <f t="shared" si="94"/>
        <v>0</v>
      </c>
      <c r="W709" s="2"/>
      <c r="X709" s="2"/>
    </row>
    <row r="710" spans="1:24" ht="39" customHeight="1" x14ac:dyDescent="0.25">
      <c r="A710" s="27" t="s">
        <v>1417</v>
      </c>
      <c r="B710" s="27" t="s">
        <v>1306</v>
      </c>
      <c r="C710" s="24" t="s">
        <v>1434</v>
      </c>
      <c r="D710" s="28" t="s">
        <v>1430</v>
      </c>
      <c r="E710" s="255">
        <v>400</v>
      </c>
      <c r="F710" s="29">
        <v>400</v>
      </c>
      <c r="G710" s="29"/>
      <c r="H710" s="2" t="s">
        <v>1408</v>
      </c>
      <c r="I710" s="11" t="s">
        <v>22</v>
      </c>
      <c r="K710" s="11" t="s">
        <v>28</v>
      </c>
      <c r="M710" s="12">
        <v>1</v>
      </c>
      <c r="N710" s="13">
        <v>4</v>
      </c>
      <c r="O710" s="22"/>
      <c r="P710" s="311">
        <f t="shared" si="92"/>
        <v>400</v>
      </c>
      <c r="Q710" s="16">
        <f t="shared" si="91"/>
        <v>400</v>
      </c>
      <c r="R710" s="23">
        <f t="shared" si="93"/>
        <v>0</v>
      </c>
      <c r="S710" s="18">
        <f t="shared" si="94"/>
        <v>0</v>
      </c>
      <c r="W710" s="2"/>
      <c r="X710" s="2"/>
    </row>
    <row r="711" spans="1:24" ht="39" customHeight="1" x14ac:dyDescent="0.25">
      <c r="A711" s="27" t="s">
        <v>1417</v>
      </c>
      <c r="B711" s="27" t="s">
        <v>1306</v>
      </c>
      <c r="C711" s="24" t="s">
        <v>1438</v>
      </c>
      <c r="D711" s="28" t="s">
        <v>1439</v>
      </c>
      <c r="E711" s="255">
        <v>475</v>
      </c>
      <c r="F711" s="29">
        <v>475</v>
      </c>
      <c r="G711" s="29"/>
      <c r="H711" s="2" t="s">
        <v>1408</v>
      </c>
      <c r="I711" s="11" t="s">
        <v>22</v>
      </c>
      <c r="K711" s="11" t="s">
        <v>28</v>
      </c>
      <c r="M711" s="12">
        <v>1</v>
      </c>
      <c r="N711" s="13">
        <v>4</v>
      </c>
      <c r="O711" s="22"/>
      <c r="P711" s="311">
        <f t="shared" si="92"/>
        <v>475</v>
      </c>
      <c r="Q711" s="16">
        <f t="shared" si="91"/>
        <v>475</v>
      </c>
      <c r="R711" s="23">
        <f t="shared" si="93"/>
        <v>0</v>
      </c>
      <c r="S711" s="18">
        <f t="shared" si="94"/>
        <v>0</v>
      </c>
      <c r="W711" s="2"/>
      <c r="X711" s="2"/>
    </row>
    <row r="712" spans="1:24" ht="39" customHeight="1" x14ac:dyDescent="0.25">
      <c r="A712" s="27" t="s">
        <v>1417</v>
      </c>
      <c r="B712" s="27" t="s">
        <v>1306</v>
      </c>
      <c r="C712" s="24" t="s">
        <v>1440</v>
      </c>
      <c r="D712" s="28" t="s">
        <v>1439</v>
      </c>
      <c r="E712" s="255">
        <v>325</v>
      </c>
      <c r="F712" s="29">
        <v>325</v>
      </c>
      <c r="G712" s="29"/>
      <c r="H712" s="2" t="s">
        <v>1408</v>
      </c>
      <c r="I712" s="11" t="s">
        <v>22</v>
      </c>
      <c r="K712" s="11" t="s">
        <v>28</v>
      </c>
      <c r="M712" s="12">
        <v>1</v>
      </c>
      <c r="N712" s="13">
        <v>4</v>
      </c>
      <c r="O712" s="22"/>
      <c r="P712" s="311">
        <f t="shared" si="92"/>
        <v>325</v>
      </c>
      <c r="Q712" s="16">
        <f t="shared" si="91"/>
        <v>325</v>
      </c>
      <c r="R712" s="23">
        <f t="shared" si="93"/>
        <v>0</v>
      </c>
      <c r="S712" s="18">
        <f t="shared" si="94"/>
        <v>0</v>
      </c>
      <c r="W712" s="2"/>
      <c r="X712" s="2"/>
    </row>
    <row r="713" spans="1:24" ht="39" customHeight="1" x14ac:dyDescent="0.25">
      <c r="A713" s="27" t="s">
        <v>1417</v>
      </c>
      <c r="B713" s="27" t="s">
        <v>1306</v>
      </c>
      <c r="C713" s="24" t="s">
        <v>1441</v>
      </c>
      <c r="D713" s="28" t="s">
        <v>1439</v>
      </c>
      <c r="E713" s="255">
        <v>550</v>
      </c>
      <c r="F713" s="29">
        <v>550</v>
      </c>
      <c r="G713" s="29"/>
      <c r="H713" s="2" t="s">
        <v>1408</v>
      </c>
      <c r="I713" s="11" t="s">
        <v>22</v>
      </c>
      <c r="K713" s="11" t="s">
        <v>28</v>
      </c>
      <c r="M713" s="12">
        <v>1</v>
      </c>
      <c r="N713" s="13">
        <v>4</v>
      </c>
      <c r="O713" s="22"/>
      <c r="P713" s="311">
        <f t="shared" si="92"/>
        <v>550</v>
      </c>
      <c r="Q713" s="16">
        <f t="shared" si="91"/>
        <v>550</v>
      </c>
      <c r="R713" s="23">
        <f t="shared" si="93"/>
        <v>0</v>
      </c>
      <c r="S713" s="18">
        <f t="shared" si="94"/>
        <v>0</v>
      </c>
      <c r="W713" s="2"/>
      <c r="X713" s="2"/>
    </row>
    <row r="714" spans="1:24" ht="39" customHeight="1" x14ac:dyDescent="0.25">
      <c r="A714" s="27" t="s">
        <v>1417</v>
      </c>
      <c r="B714" s="27" t="s">
        <v>1306</v>
      </c>
      <c r="C714" s="24" t="s">
        <v>1442</v>
      </c>
      <c r="D714" s="28" t="s">
        <v>1439</v>
      </c>
      <c r="E714" s="255">
        <v>400</v>
      </c>
      <c r="F714" s="29">
        <v>400</v>
      </c>
      <c r="G714" s="29"/>
      <c r="H714" s="2" t="s">
        <v>1408</v>
      </c>
      <c r="I714" s="11" t="s">
        <v>22</v>
      </c>
      <c r="K714" s="11" t="s">
        <v>28</v>
      </c>
      <c r="M714" s="12">
        <v>1</v>
      </c>
      <c r="N714" s="13">
        <v>4</v>
      </c>
      <c r="O714" s="22"/>
      <c r="P714" s="311">
        <f t="shared" si="92"/>
        <v>400</v>
      </c>
      <c r="Q714" s="16">
        <f t="shared" si="91"/>
        <v>400</v>
      </c>
      <c r="R714" s="23">
        <f t="shared" si="93"/>
        <v>0</v>
      </c>
      <c r="S714" s="18">
        <f t="shared" si="94"/>
        <v>0</v>
      </c>
      <c r="W714" s="2"/>
      <c r="X714" s="2"/>
    </row>
    <row r="715" spans="1:24" ht="39" customHeight="1" x14ac:dyDescent="0.25">
      <c r="A715" s="27" t="s">
        <v>1417</v>
      </c>
      <c r="B715" s="27" t="s">
        <v>1306</v>
      </c>
      <c r="C715" s="24" t="s">
        <v>1443</v>
      </c>
      <c r="D715" s="28" t="s">
        <v>1444</v>
      </c>
      <c r="E715" s="255">
        <v>475</v>
      </c>
      <c r="F715" s="29">
        <v>475</v>
      </c>
      <c r="G715" s="29"/>
      <c r="H715" s="2" t="s">
        <v>1408</v>
      </c>
      <c r="I715" s="11" t="s">
        <v>22</v>
      </c>
      <c r="K715" s="11" t="s">
        <v>28</v>
      </c>
      <c r="M715" s="12">
        <v>1</v>
      </c>
      <c r="N715" s="13">
        <v>4</v>
      </c>
      <c r="O715" s="22"/>
      <c r="P715" s="311">
        <f t="shared" si="92"/>
        <v>475</v>
      </c>
      <c r="Q715" s="16">
        <f t="shared" si="91"/>
        <v>475</v>
      </c>
      <c r="R715" s="23">
        <f t="shared" si="93"/>
        <v>0</v>
      </c>
      <c r="S715" s="18">
        <f t="shared" si="94"/>
        <v>0</v>
      </c>
      <c r="W715" s="2"/>
      <c r="X715" s="2"/>
    </row>
    <row r="716" spans="1:24" ht="39" customHeight="1" x14ac:dyDescent="0.25">
      <c r="A716" s="27" t="s">
        <v>1417</v>
      </c>
      <c r="B716" s="27" t="s">
        <v>1306</v>
      </c>
      <c r="C716" s="24" t="s">
        <v>1445</v>
      </c>
      <c r="D716" s="28" t="s">
        <v>1444</v>
      </c>
      <c r="E716" s="255">
        <v>325</v>
      </c>
      <c r="F716" s="29">
        <v>325</v>
      </c>
      <c r="G716" s="29"/>
      <c r="H716" s="2" t="s">
        <v>1408</v>
      </c>
      <c r="I716" s="11" t="s">
        <v>22</v>
      </c>
      <c r="K716" s="11" t="s">
        <v>28</v>
      </c>
      <c r="M716" s="12">
        <v>1</v>
      </c>
      <c r="N716" s="13">
        <v>4</v>
      </c>
      <c r="O716" s="22"/>
      <c r="P716" s="311">
        <f t="shared" si="92"/>
        <v>325</v>
      </c>
      <c r="Q716" s="16">
        <f t="shared" si="91"/>
        <v>325</v>
      </c>
      <c r="R716" s="23">
        <f t="shared" si="93"/>
        <v>0</v>
      </c>
      <c r="S716" s="18">
        <f t="shared" si="94"/>
        <v>0</v>
      </c>
      <c r="W716" s="2"/>
      <c r="X716" s="2"/>
    </row>
    <row r="717" spans="1:24" ht="39" customHeight="1" x14ac:dyDescent="0.25">
      <c r="A717" s="27" t="s">
        <v>1417</v>
      </c>
      <c r="B717" s="27" t="s">
        <v>1306</v>
      </c>
      <c r="C717" s="24" t="s">
        <v>1446</v>
      </c>
      <c r="D717" s="28" t="s">
        <v>1444</v>
      </c>
      <c r="E717" s="255">
        <v>550</v>
      </c>
      <c r="F717" s="29">
        <v>550</v>
      </c>
      <c r="G717" s="29"/>
      <c r="H717" s="2" t="s">
        <v>1408</v>
      </c>
      <c r="I717" s="11" t="s">
        <v>22</v>
      </c>
      <c r="K717" s="11" t="s">
        <v>28</v>
      </c>
      <c r="M717" s="12">
        <v>1</v>
      </c>
      <c r="N717" s="13">
        <v>4</v>
      </c>
      <c r="O717" s="22"/>
      <c r="P717" s="311">
        <f t="shared" si="92"/>
        <v>550</v>
      </c>
      <c r="Q717" s="16">
        <f t="shared" si="91"/>
        <v>550</v>
      </c>
      <c r="R717" s="23">
        <f t="shared" si="93"/>
        <v>0</v>
      </c>
      <c r="S717" s="18">
        <f t="shared" si="94"/>
        <v>0</v>
      </c>
      <c r="W717" s="2"/>
      <c r="X717" s="2"/>
    </row>
    <row r="718" spans="1:24" ht="39" customHeight="1" x14ac:dyDescent="0.25">
      <c r="A718" s="27" t="s">
        <v>1417</v>
      </c>
      <c r="B718" s="27" t="s">
        <v>1306</v>
      </c>
      <c r="C718" s="24" t="s">
        <v>1447</v>
      </c>
      <c r="D718" s="28" t="s">
        <v>1444</v>
      </c>
      <c r="E718" s="255">
        <v>400</v>
      </c>
      <c r="F718" s="29">
        <v>400</v>
      </c>
      <c r="G718" s="29"/>
      <c r="H718" s="2" t="s">
        <v>1408</v>
      </c>
      <c r="I718" s="11" t="s">
        <v>22</v>
      </c>
      <c r="K718" s="11" t="s">
        <v>28</v>
      </c>
      <c r="M718" s="12">
        <v>1</v>
      </c>
      <c r="N718" s="13">
        <v>4</v>
      </c>
      <c r="O718" s="22"/>
      <c r="P718" s="311">
        <f t="shared" si="92"/>
        <v>400</v>
      </c>
      <c r="Q718" s="16">
        <f t="shared" si="91"/>
        <v>400</v>
      </c>
      <c r="R718" s="23">
        <f t="shared" si="93"/>
        <v>0</v>
      </c>
      <c r="S718" s="18">
        <f t="shared" si="94"/>
        <v>0</v>
      </c>
      <c r="W718" s="2"/>
      <c r="X718" s="2"/>
    </row>
    <row r="719" spans="1:24" ht="39" customHeight="1" x14ac:dyDescent="0.25">
      <c r="A719" s="27" t="s">
        <v>1402</v>
      </c>
      <c r="B719" s="27" t="s">
        <v>1306</v>
      </c>
      <c r="C719" s="24" t="s">
        <v>1403</v>
      </c>
      <c r="D719" s="28" t="s">
        <v>1404</v>
      </c>
      <c r="E719" s="255">
        <v>30</v>
      </c>
      <c r="F719" s="29">
        <v>30</v>
      </c>
      <c r="G719" s="29"/>
      <c r="I719" s="11" t="s">
        <v>21</v>
      </c>
      <c r="K719" s="21">
        <v>40544</v>
      </c>
      <c r="M719" s="12">
        <v>1</v>
      </c>
      <c r="N719" s="13">
        <v>4</v>
      </c>
      <c r="O719" s="22"/>
      <c r="P719" s="311">
        <f t="shared" si="92"/>
        <v>30</v>
      </c>
      <c r="Q719" s="16">
        <f t="shared" si="91"/>
        <v>30</v>
      </c>
      <c r="R719" s="23">
        <f t="shared" si="93"/>
        <v>0</v>
      </c>
      <c r="S719" s="18">
        <f t="shared" si="94"/>
        <v>0</v>
      </c>
      <c r="W719" s="2"/>
      <c r="X719" s="2"/>
    </row>
    <row r="720" spans="1:24" ht="39" customHeight="1" x14ac:dyDescent="0.25">
      <c r="A720" s="27" t="s">
        <v>1402</v>
      </c>
      <c r="B720" s="27" t="s">
        <v>1306</v>
      </c>
      <c r="C720" s="24" t="s">
        <v>1409</v>
      </c>
      <c r="D720" s="28" t="s">
        <v>1410</v>
      </c>
      <c r="E720" s="255">
        <v>100</v>
      </c>
      <c r="F720" s="29">
        <v>100</v>
      </c>
      <c r="G720" s="29"/>
      <c r="I720" s="11" t="s">
        <v>21</v>
      </c>
      <c r="K720" s="21">
        <v>40544</v>
      </c>
      <c r="M720" s="12">
        <v>1</v>
      </c>
      <c r="N720" s="13">
        <v>4</v>
      </c>
      <c r="O720" s="22"/>
      <c r="P720" s="311">
        <f t="shared" si="92"/>
        <v>100</v>
      </c>
      <c r="Q720" s="16">
        <f t="shared" si="91"/>
        <v>100</v>
      </c>
      <c r="R720" s="23">
        <f t="shared" si="93"/>
        <v>0</v>
      </c>
      <c r="S720" s="18">
        <f t="shared" si="94"/>
        <v>0</v>
      </c>
      <c r="W720" s="2"/>
      <c r="X720" s="2"/>
    </row>
    <row r="721" spans="1:24" ht="39" customHeight="1" x14ac:dyDescent="0.25">
      <c r="A721" s="27" t="s">
        <v>1402</v>
      </c>
      <c r="B721" s="27" t="s">
        <v>1306</v>
      </c>
      <c r="C721" s="24" t="s">
        <v>1411</v>
      </c>
      <c r="D721" s="28" t="s">
        <v>1412</v>
      </c>
      <c r="E721" s="255">
        <v>50</v>
      </c>
      <c r="F721" s="29">
        <v>50</v>
      </c>
      <c r="G721" s="29"/>
      <c r="I721" s="11" t="s">
        <v>21</v>
      </c>
      <c r="K721" s="21">
        <v>40544</v>
      </c>
      <c r="M721" s="12">
        <v>1</v>
      </c>
      <c r="N721" s="13">
        <v>4</v>
      </c>
      <c r="O721" s="22"/>
      <c r="P721" s="311">
        <f t="shared" si="92"/>
        <v>50</v>
      </c>
      <c r="Q721" s="16">
        <f t="shared" si="91"/>
        <v>50</v>
      </c>
      <c r="R721" s="23">
        <f t="shared" si="93"/>
        <v>0</v>
      </c>
      <c r="S721" s="18">
        <f t="shared" si="94"/>
        <v>0</v>
      </c>
      <c r="W721" s="2"/>
      <c r="X721" s="2"/>
    </row>
    <row r="722" spans="1:24" ht="39" customHeight="1" x14ac:dyDescent="0.25">
      <c r="A722" s="27" t="s">
        <v>1402</v>
      </c>
      <c r="B722" s="27" t="s">
        <v>1306</v>
      </c>
      <c r="C722" s="24" t="s">
        <v>1413</v>
      </c>
      <c r="D722" s="28" t="s">
        <v>1414</v>
      </c>
      <c r="E722" s="255">
        <v>30</v>
      </c>
      <c r="F722" s="29">
        <v>30</v>
      </c>
      <c r="G722" s="29"/>
      <c r="H722" s="2" t="s">
        <v>1408</v>
      </c>
      <c r="I722" s="11" t="s">
        <v>22</v>
      </c>
      <c r="K722" s="11" t="s">
        <v>28</v>
      </c>
      <c r="M722" s="12">
        <v>1</v>
      </c>
      <c r="N722" s="13">
        <v>4</v>
      </c>
      <c r="O722" s="22"/>
      <c r="P722" s="311">
        <f t="shared" si="92"/>
        <v>30</v>
      </c>
      <c r="Q722" s="16">
        <f t="shared" si="91"/>
        <v>30</v>
      </c>
      <c r="R722" s="23">
        <f t="shared" si="93"/>
        <v>0</v>
      </c>
      <c r="S722" s="18">
        <f t="shared" si="94"/>
        <v>0</v>
      </c>
      <c r="W722" s="2"/>
      <c r="X722" s="2"/>
    </row>
    <row r="723" spans="1:24" ht="39" customHeight="1" x14ac:dyDescent="0.25">
      <c r="A723" s="27" t="s">
        <v>1451</v>
      </c>
      <c r="B723" s="27" t="s">
        <v>1306</v>
      </c>
      <c r="C723" s="24" t="s">
        <v>1452</v>
      </c>
      <c r="D723" s="28" t="s">
        <v>1453</v>
      </c>
      <c r="E723" s="255">
        <v>1500</v>
      </c>
      <c r="F723" s="29">
        <v>1500</v>
      </c>
      <c r="G723" s="29"/>
      <c r="I723" s="11" t="s">
        <v>21</v>
      </c>
      <c r="K723" s="21">
        <v>40544</v>
      </c>
      <c r="M723" s="12">
        <v>2</v>
      </c>
      <c r="N723" s="13">
        <v>4</v>
      </c>
      <c r="O723" s="22"/>
      <c r="P723" s="311">
        <f t="shared" si="92"/>
        <v>1500</v>
      </c>
      <c r="Q723" s="16">
        <f t="shared" si="91"/>
        <v>1500</v>
      </c>
      <c r="R723" s="23">
        <f t="shared" si="93"/>
        <v>0</v>
      </c>
      <c r="S723" s="18">
        <f t="shared" si="94"/>
        <v>0</v>
      </c>
      <c r="W723" s="2"/>
      <c r="X723" s="2"/>
    </row>
    <row r="724" spans="1:24" ht="39" customHeight="1" x14ac:dyDescent="0.25">
      <c r="A724" s="27" t="s">
        <v>1451</v>
      </c>
      <c r="B724" s="27" t="s">
        <v>1306</v>
      </c>
      <c r="C724" s="24" t="s">
        <v>1457</v>
      </c>
      <c r="D724" s="28" t="s">
        <v>1458</v>
      </c>
      <c r="E724" s="255">
        <v>1250</v>
      </c>
      <c r="F724" s="29">
        <v>1250</v>
      </c>
      <c r="G724" s="29"/>
      <c r="I724" s="11" t="s">
        <v>21</v>
      </c>
      <c r="K724" s="21">
        <v>40544</v>
      </c>
      <c r="M724" s="12">
        <v>2</v>
      </c>
      <c r="N724" s="13">
        <v>4</v>
      </c>
      <c r="O724" s="22"/>
      <c r="P724" s="311">
        <f t="shared" si="92"/>
        <v>1250</v>
      </c>
      <c r="Q724" s="16">
        <f t="shared" si="91"/>
        <v>1250</v>
      </c>
      <c r="R724" s="23">
        <f t="shared" si="93"/>
        <v>0</v>
      </c>
      <c r="S724" s="18">
        <f t="shared" si="94"/>
        <v>0</v>
      </c>
      <c r="W724" s="2"/>
      <c r="X724" s="2"/>
    </row>
    <row r="725" spans="1:24" ht="39" customHeight="1" x14ac:dyDescent="0.25">
      <c r="A725" s="27" t="s">
        <v>1451</v>
      </c>
      <c r="B725" s="27" t="s">
        <v>1306</v>
      </c>
      <c r="C725" s="24" t="s">
        <v>1459</v>
      </c>
      <c r="D725" s="28" t="s">
        <v>1460</v>
      </c>
      <c r="E725" s="255">
        <v>200</v>
      </c>
      <c r="F725" s="29">
        <v>200</v>
      </c>
      <c r="G725" s="29"/>
      <c r="I725" s="11" t="s">
        <v>21</v>
      </c>
      <c r="K725" s="21">
        <v>40544</v>
      </c>
      <c r="M725" s="12">
        <v>2</v>
      </c>
      <c r="N725" s="13">
        <v>4</v>
      </c>
      <c r="O725" s="22"/>
      <c r="P725" s="311">
        <f t="shared" si="92"/>
        <v>200</v>
      </c>
      <c r="Q725" s="16">
        <f t="shared" si="91"/>
        <v>200</v>
      </c>
      <c r="R725" s="23">
        <f t="shared" si="93"/>
        <v>0</v>
      </c>
      <c r="S725" s="18">
        <f t="shared" si="94"/>
        <v>0</v>
      </c>
      <c r="W725" s="2"/>
      <c r="X725" s="2"/>
    </row>
    <row r="726" spans="1:24" ht="39" customHeight="1" x14ac:dyDescent="0.25">
      <c r="A726" s="27" t="s">
        <v>1451</v>
      </c>
      <c r="B726" s="27" t="s">
        <v>1306</v>
      </c>
      <c r="C726" s="24" t="s">
        <v>1461</v>
      </c>
      <c r="D726" s="28" t="s">
        <v>1460</v>
      </c>
      <c r="E726" s="255">
        <v>100</v>
      </c>
      <c r="F726" s="29">
        <v>100</v>
      </c>
      <c r="G726" s="29"/>
      <c r="I726" s="11" t="s">
        <v>21</v>
      </c>
      <c r="K726" s="21">
        <v>40544</v>
      </c>
      <c r="M726" s="12">
        <v>2</v>
      </c>
      <c r="N726" s="13">
        <v>4</v>
      </c>
      <c r="O726" s="22"/>
      <c r="P726" s="311">
        <f t="shared" si="92"/>
        <v>100</v>
      </c>
      <c r="Q726" s="16">
        <f t="shared" si="91"/>
        <v>100</v>
      </c>
      <c r="R726" s="23">
        <f t="shared" si="93"/>
        <v>0</v>
      </c>
      <c r="S726" s="18">
        <f t="shared" si="94"/>
        <v>0</v>
      </c>
      <c r="W726" s="2"/>
      <c r="X726" s="2"/>
    </row>
    <row r="727" spans="1:24" ht="39" customHeight="1" x14ac:dyDescent="0.25">
      <c r="A727" s="27" t="s">
        <v>1454</v>
      </c>
      <c r="B727" s="27" t="s">
        <v>1306</v>
      </c>
      <c r="C727" s="24" t="s">
        <v>1455</v>
      </c>
      <c r="D727" s="28" t="s">
        <v>1456</v>
      </c>
      <c r="E727" s="255">
        <v>1000</v>
      </c>
      <c r="F727" s="29">
        <v>1000</v>
      </c>
      <c r="G727" s="29"/>
      <c r="I727" s="11" t="s">
        <v>21</v>
      </c>
      <c r="K727" s="21">
        <v>40544</v>
      </c>
      <c r="M727" s="12">
        <v>3</v>
      </c>
      <c r="N727" s="13">
        <v>4</v>
      </c>
      <c r="O727" s="22"/>
      <c r="P727" s="311">
        <f t="shared" si="92"/>
        <v>1000</v>
      </c>
      <c r="Q727" s="16">
        <f t="shared" si="91"/>
        <v>1000</v>
      </c>
      <c r="R727" s="23">
        <f t="shared" si="93"/>
        <v>0</v>
      </c>
      <c r="S727" s="18">
        <f t="shared" si="94"/>
        <v>0</v>
      </c>
      <c r="W727" s="2"/>
      <c r="X727" s="2"/>
    </row>
    <row r="728" spans="1:24" ht="39" customHeight="1" x14ac:dyDescent="0.25">
      <c r="A728" s="27" t="s">
        <v>1462</v>
      </c>
      <c r="B728" s="27" t="s">
        <v>1306</v>
      </c>
      <c r="C728" s="24" t="s">
        <v>1463</v>
      </c>
      <c r="D728" s="28" t="s">
        <v>1464</v>
      </c>
      <c r="E728" s="255">
        <v>1.5</v>
      </c>
      <c r="F728" s="29">
        <v>1.5</v>
      </c>
      <c r="G728" s="29"/>
      <c r="H728" s="2" t="s">
        <v>1465</v>
      </c>
      <c r="K728" s="11"/>
      <c r="M728" s="12" t="s">
        <v>1466</v>
      </c>
      <c r="N728" s="13">
        <v>2</v>
      </c>
      <c r="O728" s="22"/>
      <c r="P728" s="311">
        <f t="shared" si="92"/>
        <v>1.5</v>
      </c>
      <c r="Q728" s="16">
        <f t="shared" si="91"/>
        <v>1.5</v>
      </c>
      <c r="R728" s="23">
        <f t="shared" si="93"/>
        <v>0</v>
      </c>
      <c r="S728" s="18">
        <f t="shared" si="94"/>
        <v>0</v>
      </c>
      <c r="W728" s="2"/>
      <c r="X728" s="2"/>
    </row>
    <row r="729" spans="1:24" ht="39" customHeight="1" x14ac:dyDescent="0.25">
      <c r="A729" s="27" t="s">
        <v>1462</v>
      </c>
      <c r="B729" s="27" t="s">
        <v>1306</v>
      </c>
      <c r="C729" s="24" t="s">
        <v>1467</v>
      </c>
      <c r="D729" s="28" t="s">
        <v>1464</v>
      </c>
      <c r="E729" s="255">
        <v>0.5</v>
      </c>
      <c r="F729" s="29">
        <v>0.5</v>
      </c>
      <c r="G729" s="29"/>
      <c r="H729" s="2" t="s">
        <v>1465</v>
      </c>
      <c r="K729" s="11"/>
      <c r="M729" s="12" t="s">
        <v>1466</v>
      </c>
      <c r="N729" s="13">
        <v>2</v>
      </c>
      <c r="O729" s="22"/>
      <c r="P729" s="311">
        <f t="shared" si="92"/>
        <v>0.5</v>
      </c>
      <c r="Q729" s="16">
        <f t="shared" si="91"/>
        <v>0.5</v>
      </c>
      <c r="R729" s="23">
        <f t="shared" si="93"/>
        <v>0</v>
      </c>
      <c r="S729" s="18">
        <f t="shared" si="94"/>
        <v>0</v>
      </c>
      <c r="W729" s="2"/>
      <c r="X729" s="2"/>
    </row>
    <row r="730" spans="1:24" ht="39" customHeight="1" x14ac:dyDescent="0.25">
      <c r="A730" s="27" t="s">
        <v>1462</v>
      </c>
      <c r="B730" s="27" t="s">
        <v>1306</v>
      </c>
      <c r="C730" s="24" t="s">
        <v>1468</v>
      </c>
      <c r="D730" s="28" t="s">
        <v>1469</v>
      </c>
      <c r="E730" s="255" t="s">
        <v>1470</v>
      </c>
      <c r="F730" s="51" t="s">
        <v>1470</v>
      </c>
      <c r="G730" s="29"/>
      <c r="H730" s="52" t="s">
        <v>1471</v>
      </c>
      <c r="I730" s="53" t="s">
        <v>22</v>
      </c>
      <c r="J730" s="53"/>
      <c r="K730" s="11" t="s">
        <v>28</v>
      </c>
      <c r="M730" s="12" t="s">
        <v>1466</v>
      </c>
      <c r="N730" s="13">
        <v>2</v>
      </c>
      <c r="O730" s="22"/>
      <c r="P730" s="312" t="str">
        <f>E730</f>
        <v>Rate established anually,
see www.fly2houston.com for current rate</v>
      </c>
      <c r="Q730" s="16" t="str">
        <f t="shared" si="91"/>
        <v>Rate established anually,
see www.fly2houston.com for current rate</v>
      </c>
      <c r="R730" s="23">
        <v>0</v>
      </c>
      <c r="S730" s="18">
        <v>0</v>
      </c>
      <c r="W730" s="2"/>
      <c r="X730" s="2"/>
    </row>
    <row r="731" spans="1:24" ht="39" customHeight="1" x14ac:dyDescent="0.25">
      <c r="A731" s="27" t="s">
        <v>1462</v>
      </c>
      <c r="B731" s="27" t="s">
        <v>1306</v>
      </c>
      <c r="C731" s="24" t="s">
        <v>1472</v>
      </c>
      <c r="D731" s="28" t="s">
        <v>1469</v>
      </c>
      <c r="E731" s="255" t="s">
        <v>1473</v>
      </c>
      <c r="F731" s="51" t="s">
        <v>1473</v>
      </c>
      <c r="G731" s="29"/>
      <c r="H731" s="52" t="s">
        <v>1473</v>
      </c>
      <c r="I731" s="53" t="s">
        <v>22</v>
      </c>
      <c r="J731" s="53"/>
      <c r="K731" s="11" t="s">
        <v>28</v>
      </c>
      <c r="M731" s="12" t="s">
        <v>1466</v>
      </c>
      <c r="N731" s="13">
        <v>2</v>
      </c>
      <c r="O731" s="22"/>
      <c r="P731" s="312" t="str">
        <f>E731</f>
        <v>Fee not to exceed 25 percent of landing fees in this provision as established by the director to recover the city's costs of billing and collection of the fees and other administrative expenses</v>
      </c>
      <c r="Q731" s="16" t="str">
        <f t="shared" si="91"/>
        <v>Fee not to exceed 25 percent of landing fees in this provision as established by the director to recover the city's costs of billing and collection of the fees and other administrative expenses</v>
      </c>
      <c r="R731" s="23">
        <v>0</v>
      </c>
      <c r="S731" s="18">
        <v>0</v>
      </c>
      <c r="W731" s="2"/>
      <c r="X731" s="2"/>
    </row>
    <row r="732" spans="1:24" ht="39" customHeight="1" x14ac:dyDescent="0.25">
      <c r="A732" s="27" t="s">
        <v>1462</v>
      </c>
      <c r="B732" s="27" t="s">
        <v>1306</v>
      </c>
      <c r="C732" s="24" t="s">
        <v>1474</v>
      </c>
      <c r="D732" s="28" t="s">
        <v>1475</v>
      </c>
      <c r="E732" s="255">
        <v>25</v>
      </c>
      <c r="F732" s="29">
        <v>25</v>
      </c>
      <c r="G732" s="29"/>
      <c r="K732" s="11"/>
      <c r="M732" s="12" t="s">
        <v>1466</v>
      </c>
      <c r="N732" s="13">
        <v>2</v>
      </c>
      <c r="O732" s="22"/>
      <c r="P732" s="311">
        <f>IF(N732=1,INT(E732*$T$1*100)/100,E732)</f>
        <v>25</v>
      </c>
      <c r="Q732" s="16">
        <f t="shared" si="91"/>
        <v>25</v>
      </c>
      <c r="R732" s="23">
        <f>P732-E732</f>
        <v>0</v>
      </c>
      <c r="S732" s="18">
        <f>IF(E732&lt;&gt;0,R732/E732,0)</f>
        <v>0</v>
      </c>
      <c r="W732" s="2"/>
      <c r="X732" s="2"/>
    </row>
    <row r="733" spans="1:24" ht="39" customHeight="1" x14ac:dyDescent="0.25">
      <c r="A733" s="27" t="s">
        <v>1476</v>
      </c>
      <c r="B733" s="27" t="s">
        <v>1306</v>
      </c>
      <c r="C733" s="24" t="s">
        <v>1477</v>
      </c>
      <c r="D733" s="28" t="s">
        <v>1478</v>
      </c>
      <c r="E733" s="255">
        <v>250</v>
      </c>
      <c r="F733" s="29">
        <v>250</v>
      </c>
      <c r="G733" s="29"/>
      <c r="H733" s="2" t="s">
        <v>1479</v>
      </c>
      <c r="K733" s="11"/>
      <c r="M733" s="12">
        <v>1</v>
      </c>
      <c r="N733" s="13">
        <v>3</v>
      </c>
      <c r="O733" s="22"/>
      <c r="P733" s="311">
        <f>IF(N733=1,INT(E733*$T$1*100)/100,E733)</f>
        <v>250</v>
      </c>
      <c r="Q733" s="16">
        <f t="shared" si="91"/>
        <v>250</v>
      </c>
      <c r="R733" s="23">
        <f>P733-E733</f>
        <v>0</v>
      </c>
      <c r="S733" s="18">
        <f>IF(E733&lt;&gt;0,R733/E733,0)</f>
        <v>0</v>
      </c>
      <c r="W733" s="2"/>
      <c r="X733" s="2"/>
    </row>
    <row r="734" spans="1:24" ht="39" customHeight="1" x14ac:dyDescent="0.25">
      <c r="A734" s="27" t="s">
        <v>1480</v>
      </c>
      <c r="B734" s="27" t="s">
        <v>1306</v>
      </c>
      <c r="C734" s="24" t="s">
        <v>1481</v>
      </c>
      <c r="D734" s="28" t="s">
        <v>1482</v>
      </c>
      <c r="E734" s="255" t="s">
        <v>1470</v>
      </c>
      <c r="F734" s="51" t="s">
        <v>1470</v>
      </c>
      <c r="G734" s="29"/>
      <c r="H734" s="2" t="s">
        <v>1483</v>
      </c>
      <c r="I734" s="11" t="s">
        <v>22</v>
      </c>
      <c r="J734" s="11" t="s">
        <v>22</v>
      </c>
      <c r="K734" s="11" t="s">
        <v>28</v>
      </c>
      <c r="M734" s="12" t="s">
        <v>1484</v>
      </c>
      <c r="N734" s="13">
        <v>2</v>
      </c>
      <c r="O734" s="22"/>
      <c r="P734" s="312" t="str">
        <f>E734</f>
        <v>Rate established anually,
see www.fly2houston.com for current rate</v>
      </c>
      <c r="Q734" s="16" t="str">
        <f t="shared" si="91"/>
        <v>Rate established anually,
see www.fly2houston.com for current rate</v>
      </c>
      <c r="R734" s="23">
        <v>0</v>
      </c>
      <c r="S734" s="18">
        <v>0</v>
      </c>
      <c r="W734" s="2"/>
      <c r="X734" s="2"/>
    </row>
    <row r="735" spans="1:24" ht="39" customHeight="1" x14ac:dyDescent="0.25">
      <c r="A735" s="27" t="s">
        <v>1480</v>
      </c>
      <c r="B735" s="27" t="s">
        <v>1306</v>
      </c>
      <c r="C735" s="24" t="s">
        <v>1485</v>
      </c>
      <c r="D735" s="28" t="s">
        <v>1486</v>
      </c>
      <c r="E735" s="255" t="s">
        <v>1470</v>
      </c>
      <c r="F735" s="51" t="s">
        <v>1470</v>
      </c>
      <c r="G735" s="29"/>
      <c r="I735" s="11" t="s">
        <v>22</v>
      </c>
      <c r="J735" s="11" t="s">
        <v>22</v>
      </c>
      <c r="K735" s="11" t="s">
        <v>28</v>
      </c>
      <c r="M735" s="12" t="s">
        <v>1484</v>
      </c>
      <c r="N735" s="13">
        <v>2</v>
      </c>
      <c r="O735" s="22"/>
      <c r="P735" s="312" t="str">
        <f>E735</f>
        <v>Rate established anually,
see www.fly2houston.com for current rate</v>
      </c>
      <c r="Q735" s="16" t="str">
        <f t="shared" si="91"/>
        <v>Rate established anually,
see www.fly2houston.com for current rate</v>
      </c>
      <c r="R735" s="23">
        <v>0</v>
      </c>
      <c r="S735" s="18">
        <v>0</v>
      </c>
      <c r="W735" s="2"/>
      <c r="X735" s="2"/>
    </row>
    <row r="736" spans="1:24" ht="39" customHeight="1" x14ac:dyDescent="0.25">
      <c r="A736" s="27" t="s">
        <v>1480</v>
      </c>
      <c r="B736" s="27" t="s">
        <v>1306</v>
      </c>
      <c r="C736" s="24" t="s">
        <v>1487</v>
      </c>
      <c r="D736" s="28" t="s">
        <v>1488</v>
      </c>
      <c r="E736" s="255" t="s">
        <v>1470</v>
      </c>
      <c r="F736" s="51" t="s">
        <v>1470</v>
      </c>
      <c r="G736" s="29"/>
      <c r="I736" s="11" t="s">
        <v>22</v>
      </c>
      <c r="J736" s="11" t="s">
        <v>22</v>
      </c>
      <c r="K736" s="11" t="s">
        <v>28</v>
      </c>
      <c r="M736" s="12" t="s">
        <v>1484</v>
      </c>
      <c r="N736" s="13">
        <v>2</v>
      </c>
      <c r="O736" s="22"/>
      <c r="P736" s="312" t="str">
        <f>E736</f>
        <v>Rate established anually,
see www.fly2houston.com for current rate</v>
      </c>
      <c r="Q736" s="16" t="str">
        <f t="shared" si="91"/>
        <v>Rate established anually,
see www.fly2houston.com for current rate</v>
      </c>
      <c r="R736" s="23">
        <v>0</v>
      </c>
      <c r="S736" s="18">
        <v>0</v>
      </c>
      <c r="W736" s="2"/>
      <c r="X736" s="2"/>
    </row>
    <row r="737" spans="1:24" ht="39" customHeight="1" x14ac:dyDescent="0.25">
      <c r="A737" s="27" t="s">
        <v>1489</v>
      </c>
      <c r="B737" s="27" t="s">
        <v>1306</v>
      </c>
      <c r="C737" s="24" t="s">
        <v>1490</v>
      </c>
      <c r="D737" s="20">
        <v>9.91</v>
      </c>
      <c r="E737" s="255">
        <v>100</v>
      </c>
      <c r="F737" s="59">
        <v>100</v>
      </c>
      <c r="H737" s="2" t="s">
        <v>1491</v>
      </c>
      <c r="K737" s="11"/>
      <c r="M737" s="12">
        <v>6</v>
      </c>
      <c r="N737" s="13">
        <v>4</v>
      </c>
      <c r="O737" s="22"/>
      <c r="P737" s="311">
        <f t="shared" ref="P737:P743" si="95">IF(N737=1,INT(E737*$T$1*100)/100,E737)</f>
        <v>100</v>
      </c>
      <c r="Q737" s="16">
        <f t="shared" si="91"/>
        <v>100</v>
      </c>
      <c r="R737" s="23">
        <f t="shared" ref="R737:R743" si="96">P737-E737</f>
        <v>0</v>
      </c>
      <c r="S737" s="18">
        <f t="shared" ref="S737:S743" si="97">IF(E737&lt;&gt;0,R737/E737,0)</f>
        <v>0</v>
      </c>
      <c r="W737" s="2"/>
      <c r="X737" s="2"/>
    </row>
    <row r="738" spans="1:24" ht="39" customHeight="1" x14ac:dyDescent="0.25">
      <c r="A738" s="27" t="s">
        <v>1489</v>
      </c>
      <c r="B738" s="27" t="s">
        <v>1306</v>
      </c>
      <c r="C738" s="24" t="s">
        <v>1492</v>
      </c>
      <c r="D738" s="20">
        <v>9.91</v>
      </c>
      <c r="E738" s="255">
        <v>150</v>
      </c>
      <c r="F738" s="59">
        <v>150</v>
      </c>
      <c r="H738" s="2" t="s">
        <v>1491</v>
      </c>
      <c r="K738" s="11"/>
      <c r="M738" s="12">
        <v>6</v>
      </c>
      <c r="N738" s="13">
        <v>4</v>
      </c>
      <c r="O738" s="22"/>
      <c r="P738" s="311">
        <f t="shared" si="95"/>
        <v>150</v>
      </c>
      <c r="Q738" s="16">
        <f t="shared" si="91"/>
        <v>150</v>
      </c>
      <c r="R738" s="23">
        <f t="shared" si="96"/>
        <v>0</v>
      </c>
      <c r="S738" s="18">
        <f t="shared" si="97"/>
        <v>0</v>
      </c>
      <c r="W738" s="2"/>
      <c r="X738" s="2"/>
    </row>
    <row r="739" spans="1:24" ht="39" customHeight="1" x14ac:dyDescent="0.25">
      <c r="A739" s="27" t="s">
        <v>1489</v>
      </c>
      <c r="B739" s="27" t="s">
        <v>1306</v>
      </c>
      <c r="C739" s="24" t="s">
        <v>1493</v>
      </c>
      <c r="D739" s="20">
        <v>9.91</v>
      </c>
      <c r="E739" s="255">
        <v>200</v>
      </c>
      <c r="F739" s="59">
        <v>200</v>
      </c>
      <c r="H739" s="2" t="s">
        <v>1491</v>
      </c>
      <c r="K739" s="11"/>
      <c r="M739" s="12">
        <v>6</v>
      </c>
      <c r="N739" s="13">
        <v>4</v>
      </c>
      <c r="O739" s="22"/>
      <c r="P739" s="311">
        <f t="shared" si="95"/>
        <v>200</v>
      </c>
      <c r="Q739" s="16">
        <f t="shared" si="91"/>
        <v>200</v>
      </c>
      <c r="R739" s="23">
        <f t="shared" si="96"/>
        <v>0</v>
      </c>
      <c r="S739" s="18">
        <f t="shared" si="97"/>
        <v>0</v>
      </c>
      <c r="W739" s="2"/>
      <c r="X739" s="2"/>
    </row>
    <row r="740" spans="1:24" ht="39" customHeight="1" x14ac:dyDescent="0.25">
      <c r="A740" s="27" t="s">
        <v>1489</v>
      </c>
      <c r="B740" s="27" t="s">
        <v>1306</v>
      </c>
      <c r="C740" s="24" t="s">
        <v>1494</v>
      </c>
      <c r="D740" s="20">
        <v>9.91</v>
      </c>
      <c r="E740" s="255">
        <v>16</v>
      </c>
      <c r="F740" s="59">
        <v>16</v>
      </c>
      <c r="H740" s="2" t="s">
        <v>1491</v>
      </c>
      <c r="K740" s="11"/>
      <c r="M740" s="12">
        <v>6</v>
      </c>
      <c r="N740" s="13">
        <v>4</v>
      </c>
      <c r="O740" s="22"/>
      <c r="P740" s="311">
        <f t="shared" si="95"/>
        <v>16</v>
      </c>
      <c r="Q740" s="16">
        <f t="shared" si="91"/>
        <v>16</v>
      </c>
      <c r="R740" s="23">
        <f t="shared" si="96"/>
        <v>0</v>
      </c>
      <c r="S740" s="18">
        <f t="shared" si="97"/>
        <v>0</v>
      </c>
      <c r="W740" s="2"/>
      <c r="X740" s="2"/>
    </row>
    <row r="741" spans="1:24" ht="39" customHeight="1" x14ac:dyDescent="0.25">
      <c r="A741" s="27" t="s">
        <v>1489</v>
      </c>
      <c r="B741" s="27" t="s">
        <v>1306</v>
      </c>
      <c r="C741" s="24" t="s">
        <v>1495</v>
      </c>
      <c r="D741" s="20">
        <v>9.91</v>
      </c>
      <c r="E741" s="255">
        <v>10</v>
      </c>
      <c r="F741" s="59">
        <v>10</v>
      </c>
      <c r="H741" s="2" t="s">
        <v>1491</v>
      </c>
      <c r="K741" s="11"/>
      <c r="M741" s="12">
        <v>6</v>
      </c>
      <c r="N741" s="13">
        <v>4</v>
      </c>
      <c r="O741" s="22"/>
      <c r="P741" s="311">
        <f t="shared" si="95"/>
        <v>10</v>
      </c>
      <c r="Q741" s="16">
        <f t="shared" si="91"/>
        <v>10</v>
      </c>
      <c r="R741" s="23">
        <f t="shared" si="96"/>
        <v>0</v>
      </c>
      <c r="S741" s="18">
        <f t="shared" si="97"/>
        <v>0</v>
      </c>
      <c r="W741" s="2"/>
      <c r="X741" s="2"/>
    </row>
    <row r="742" spans="1:24" ht="39" customHeight="1" x14ac:dyDescent="0.25">
      <c r="A742" s="27" t="s">
        <v>1489</v>
      </c>
      <c r="B742" s="27" t="s">
        <v>1306</v>
      </c>
      <c r="C742" s="24" t="s">
        <v>1496</v>
      </c>
      <c r="D742" s="20">
        <v>9.91</v>
      </c>
      <c r="E742" s="255">
        <v>10</v>
      </c>
      <c r="F742" s="59">
        <v>10</v>
      </c>
      <c r="H742" s="2" t="s">
        <v>1491</v>
      </c>
      <c r="K742" s="11"/>
      <c r="M742" s="12">
        <v>6</v>
      </c>
      <c r="N742" s="13">
        <v>4</v>
      </c>
      <c r="O742" s="22"/>
      <c r="P742" s="311">
        <f t="shared" si="95"/>
        <v>10</v>
      </c>
      <c r="Q742" s="16">
        <f t="shared" si="91"/>
        <v>10</v>
      </c>
      <c r="R742" s="23">
        <f t="shared" si="96"/>
        <v>0</v>
      </c>
      <c r="S742" s="18">
        <f t="shared" si="97"/>
        <v>0</v>
      </c>
      <c r="W742" s="2"/>
      <c r="X742" s="2"/>
    </row>
    <row r="743" spans="1:24" ht="39" customHeight="1" x14ac:dyDescent="0.25">
      <c r="A743" s="27" t="s">
        <v>1489</v>
      </c>
      <c r="B743" s="27" t="s">
        <v>1306</v>
      </c>
      <c r="C743" s="24" t="s">
        <v>1497</v>
      </c>
      <c r="D743" s="20">
        <v>9.91</v>
      </c>
      <c r="E743" s="255">
        <v>39</v>
      </c>
      <c r="F743" s="59">
        <v>39</v>
      </c>
      <c r="H743" s="2" t="s">
        <v>1491</v>
      </c>
      <c r="K743" s="11"/>
      <c r="M743" s="12">
        <v>6</v>
      </c>
      <c r="N743" s="13">
        <v>4</v>
      </c>
      <c r="O743" s="22"/>
      <c r="P743" s="311">
        <f t="shared" si="95"/>
        <v>39</v>
      </c>
      <c r="Q743" s="16">
        <f t="shared" si="91"/>
        <v>39</v>
      </c>
      <c r="R743" s="23">
        <f t="shared" si="96"/>
        <v>0</v>
      </c>
      <c r="S743" s="18">
        <f t="shared" si="97"/>
        <v>0</v>
      </c>
      <c r="W743" s="2"/>
      <c r="X743" s="2"/>
    </row>
    <row r="744" spans="1:24" ht="39" customHeight="1" x14ac:dyDescent="0.25">
      <c r="A744" s="2" t="s">
        <v>1498</v>
      </c>
      <c r="B744" s="2" t="s">
        <v>1499</v>
      </c>
      <c r="C744" s="27" t="s">
        <v>1500</v>
      </c>
      <c r="D744" s="30" t="s">
        <v>1501</v>
      </c>
      <c r="E744" s="255" t="s">
        <v>1502</v>
      </c>
      <c r="F744" s="29" t="s">
        <v>1502</v>
      </c>
      <c r="G744" s="31"/>
      <c r="H744" s="24" t="s">
        <v>1503</v>
      </c>
      <c r="I744" s="11" t="s">
        <v>21</v>
      </c>
      <c r="J744" s="11" t="s">
        <v>22</v>
      </c>
      <c r="K744" s="11" t="s">
        <v>1504</v>
      </c>
      <c r="M744" s="12">
        <v>5</v>
      </c>
      <c r="N744" s="13">
        <v>4</v>
      </c>
      <c r="O744" s="22"/>
      <c r="P744" s="312" t="str">
        <f>E744</f>
        <v>Item Cost</v>
      </c>
      <c r="Q744" s="16" t="str">
        <f t="shared" si="91"/>
        <v>Item Cost</v>
      </c>
      <c r="R744" s="23">
        <v>0</v>
      </c>
      <c r="S744" s="18">
        <v>0</v>
      </c>
      <c r="W744" s="2"/>
      <c r="X744" s="2"/>
    </row>
    <row r="745" spans="1:24" ht="39" customHeight="1" x14ac:dyDescent="0.25">
      <c r="A745" s="2" t="s">
        <v>3273</v>
      </c>
      <c r="B745" s="2" t="s">
        <v>1499</v>
      </c>
      <c r="C745" s="24" t="s">
        <v>1506</v>
      </c>
      <c r="D745" s="30" t="s">
        <v>1507</v>
      </c>
      <c r="E745" s="255" t="s">
        <v>1502</v>
      </c>
      <c r="F745" s="29" t="s">
        <v>1502</v>
      </c>
      <c r="G745" s="29"/>
      <c r="H745" s="2" t="s">
        <v>1508</v>
      </c>
      <c r="I745" s="11" t="s">
        <v>21</v>
      </c>
      <c r="J745" s="11" t="s">
        <v>22</v>
      </c>
      <c r="K745" s="11" t="s">
        <v>1504</v>
      </c>
      <c r="M745" s="12">
        <v>5</v>
      </c>
      <c r="N745" s="13">
        <v>4</v>
      </c>
      <c r="O745" s="22"/>
      <c r="P745" s="312" t="str">
        <f>E745</f>
        <v>Item Cost</v>
      </c>
      <c r="Q745" s="16" t="str">
        <f t="shared" si="91"/>
        <v>Item Cost</v>
      </c>
      <c r="R745" s="23">
        <v>0</v>
      </c>
      <c r="S745" s="18">
        <v>0</v>
      </c>
      <c r="W745" s="2"/>
      <c r="X745" s="2"/>
    </row>
    <row r="746" spans="1:24" ht="39" customHeight="1" x14ac:dyDescent="0.25">
      <c r="A746" s="2" t="s">
        <v>1509</v>
      </c>
      <c r="B746" s="2" t="s">
        <v>1499</v>
      </c>
      <c r="C746" s="27" t="s">
        <v>1510</v>
      </c>
      <c r="D746" s="30" t="s">
        <v>1511</v>
      </c>
      <c r="E746" s="255" t="s">
        <v>1512</v>
      </c>
      <c r="F746" s="77" t="s">
        <v>1512</v>
      </c>
      <c r="G746" s="31"/>
      <c r="H746" s="24" t="s">
        <v>1513</v>
      </c>
      <c r="K746" s="11"/>
      <c r="M746" s="12">
        <v>5</v>
      </c>
      <c r="N746" s="13">
        <v>6</v>
      </c>
      <c r="O746" s="22"/>
      <c r="P746" s="312" t="str">
        <f>E746</f>
        <v>Contact 832-393-1359 for fee amount</v>
      </c>
      <c r="Q746" s="16" t="str">
        <f t="shared" si="91"/>
        <v>Contact 832-393-1359 for fee amount</v>
      </c>
      <c r="R746" s="23">
        <v>0</v>
      </c>
      <c r="S746" s="18">
        <v>0</v>
      </c>
      <c r="W746" s="2"/>
      <c r="X746" s="2"/>
    </row>
    <row r="747" spans="1:24" ht="39" customHeight="1" x14ac:dyDescent="0.25">
      <c r="A747" s="27" t="s">
        <v>1514</v>
      </c>
      <c r="B747" s="2" t="s">
        <v>1499</v>
      </c>
      <c r="C747" s="27" t="s">
        <v>1514</v>
      </c>
      <c r="D747" s="5" t="s">
        <v>1515</v>
      </c>
      <c r="E747" s="255">
        <v>25</v>
      </c>
      <c r="F747" s="77">
        <v>25</v>
      </c>
      <c r="G747" s="31"/>
      <c r="H747" s="24" t="s">
        <v>1513</v>
      </c>
      <c r="K747" s="11"/>
      <c r="M747" s="12">
        <v>5</v>
      </c>
      <c r="N747" s="13">
        <v>6</v>
      </c>
      <c r="O747" s="22"/>
      <c r="P747" s="311">
        <f t="shared" ref="P747:P767" si="98">IF(N747=1,INT(E747*$T$1*100)/100,E747)</f>
        <v>25</v>
      </c>
      <c r="Q747" s="16">
        <f t="shared" si="91"/>
        <v>25</v>
      </c>
      <c r="R747" s="23">
        <f t="shared" ref="R747:R767" si="99">P747-E747</f>
        <v>0</v>
      </c>
      <c r="S747" s="18">
        <f t="shared" ref="S747:S767" si="100">IF(E747&lt;&gt;0,R747/E747,0)</f>
        <v>0</v>
      </c>
      <c r="W747" s="2"/>
      <c r="X747" s="2"/>
    </row>
    <row r="748" spans="1:24" ht="39" customHeight="1" x14ac:dyDescent="0.25">
      <c r="A748" s="501" t="s">
        <v>3275</v>
      </c>
      <c r="B748" s="2" t="s">
        <v>1499</v>
      </c>
      <c r="C748" s="24" t="s">
        <v>1517</v>
      </c>
      <c r="D748" s="20" t="s">
        <v>1518</v>
      </c>
      <c r="E748" s="255">
        <v>0.2</v>
      </c>
      <c r="F748" s="29">
        <v>0.2</v>
      </c>
      <c r="G748" s="29"/>
      <c r="H748" s="2" t="s">
        <v>1508</v>
      </c>
      <c r="I748" s="11" t="s">
        <v>21</v>
      </c>
      <c r="J748" s="11" t="s">
        <v>22</v>
      </c>
      <c r="K748" s="11" t="s">
        <v>1504</v>
      </c>
      <c r="M748" s="12">
        <v>5</v>
      </c>
      <c r="N748" s="13">
        <v>6</v>
      </c>
      <c r="O748" s="22"/>
      <c r="P748" s="311">
        <f t="shared" si="98"/>
        <v>0.2</v>
      </c>
      <c r="Q748" s="16">
        <f t="shared" si="91"/>
        <v>0.2</v>
      </c>
      <c r="R748" s="23">
        <f t="shared" si="99"/>
        <v>0</v>
      </c>
      <c r="S748" s="18">
        <f t="shared" si="100"/>
        <v>0</v>
      </c>
      <c r="W748" s="2"/>
      <c r="X748" s="2"/>
    </row>
    <row r="749" spans="1:24" ht="39" customHeight="1" x14ac:dyDescent="0.25">
      <c r="A749" s="501" t="s">
        <v>3275</v>
      </c>
      <c r="B749" s="2" t="s">
        <v>1499</v>
      </c>
      <c r="C749" s="24" t="s">
        <v>1519</v>
      </c>
      <c r="D749" s="20" t="s">
        <v>1518</v>
      </c>
      <c r="E749" s="255">
        <v>0.1</v>
      </c>
      <c r="F749" s="29">
        <v>0.1</v>
      </c>
      <c r="G749" s="29"/>
      <c r="H749" s="2" t="s">
        <v>1508</v>
      </c>
      <c r="I749" s="11" t="s">
        <v>21</v>
      </c>
      <c r="J749" s="11" t="s">
        <v>22</v>
      </c>
      <c r="K749" s="11" t="s">
        <v>1504</v>
      </c>
      <c r="M749" s="12">
        <v>5</v>
      </c>
      <c r="N749" s="13">
        <v>6</v>
      </c>
      <c r="O749" s="22"/>
      <c r="P749" s="311">
        <f t="shared" si="98"/>
        <v>0.1</v>
      </c>
      <c r="Q749" s="16">
        <f t="shared" si="91"/>
        <v>0.1</v>
      </c>
      <c r="R749" s="23">
        <f t="shared" si="99"/>
        <v>0</v>
      </c>
      <c r="S749" s="18">
        <f t="shared" si="100"/>
        <v>0</v>
      </c>
      <c r="W749" s="2"/>
      <c r="X749" s="2"/>
    </row>
    <row r="750" spans="1:24" ht="39" customHeight="1" x14ac:dyDescent="0.25">
      <c r="A750" s="501" t="s">
        <v>3275</v>
      </c>
      <c r="B750" s="2" t="s">
        <v>1499</v>
      </c>
      <c r="C750" s="24" t="s">
        <v>1520</v>
      </c>
      <c r="D750" s="20" t="s">
        <v>1518</v>
      </c>
      <c r="E750" s="255">
        <v>1</v>
      </c>
      <c r="F750" s="29">
        <v>1</v>
      </c>
      <c r="G750" s="29"/>
      <c r="H750" s="2" t="s">
        <v>1508</v>
      </c>
      <c r="I750" s="11" t="s">
        <v>21</v>
      </c>
      <c r="J750" s="11" t="s">
        <v>22</v>
      </c>
      <c r="K750" s="11" t="s">
        <v>1504</v>
      </c>
      <c r="M750" s="12">
        <v>5</v>
      </c>
      <c r="N750" s="13">
        <v>6</v>
      </c>
      <c r="O750" s="22"/>
      <c r="P750" s="311">
        <f t="shared" si="98"/>
        <v>1</v>
      </c>
      <c r="Q750" s="16">
        <f t="shared" si="91"/>
        <v>1</v>
      </c>
      <c r="R750" s="23">
        <f t="shared" si="99"/>
        <v>0</v>
      </c>
      <c r="S750" s="18">
        <f t="shared" si="100"/>
        <v>0</v>
      </c>
      <c r="W750" s="2"/>
      <c r="X750" s="2"/>
    </row>
    <row r="751" spans="1:24" ht="39" customHeight="1" x14ac:dyDescent="0.25">
      <c r="A751" s="501" t="s">
        <v>3275</v>
      </c>
      <c r="B751" s="2" t="s">
        <v>1499</v>
      </c>
      <c r="C751" s="24" t="s">
        <v>1521</v>
      </c>
      <c r="D751" s="20" t="s">
        <v>1518</v>
      </c>
      <c r="E751" s="255">
        <v>0.2</v>
      </c>
      <c r="F751" s="29">
        <v>0.2</v>
      </c>
      <c r="G751" s="29"/>
      <c r="H751" s="2" t="s">
        <v>1508</v>
      </c>
      <c r="I751" s="11" t="s">
        <v>21</v>
      </c>
      <c r="J751" s="11" t="s">
        <v>22</v>
      </c>
      <c r="K751" s="11" t="s">
        <v>1504</v>
      </c>
      <c r="M751" s="12">
        <v>5</v>
      </c>
      <c r="N751" s="13">
        <v>6</v>
      </c>
      <c r="O751" s="22"/>
      <c r="P751" s="311">
        <f t="shared" si="98"/>
        <v>0.2</v>
      </c>
      <c r="Q751" s="16">
        <f t="shared" si="91"/>
        <v>0.2</v>
      </c>
      <c r="R751" s="23">
        <f t="shared" si="99"/>
        <v>0</v>
      </c>
      <c r="S751" s="18">
        <f t="shared" si="100"/>
        <v>0</v>
      </c>
      <c r="W751" s="2"/>
      <c r="X751" s="2"/>
    </row>
    <row r="752" spans="1:24" ht="39" customHeight="1" x14ac:dyDescent="0.25">
      <c r="A752" s="501" t="s">
        <v>3275</v>
      </c>
      <c r="B752" s="2" t="s">
        <v>1499</v>
      </c>
      <c r="C752" s="502" t="s">
        <v>3274</v>
      </c>
      <c r="D752" s="503" t="s">
        <v>1507</v>
      </c>
      <c r="E752" s="255">
        <v>25</v>
      </c>
      <c r="F752" s="31">
        <v>25</v>
      </c>
      <c r="G752" s="31"/>
      <c r="H752" s="24" t="s">
        <v>1503</v>
      </c>
      <c r="I752" s="11" t="s">
        <v>21</v>
      </c>
      <c r="J752" s="11" t="s">
        <v>22</v>
      </c>
      <c r="K752" s="11" t="s">
        <v>1504</v>
      </c>
      <c r="M752" s="12">
        <v>5</v>
      </c>
      <c r="N752" s="13">
        <v>6</v>
      </c>
      <c r="O752" s="22"/>
      <c r="P752" s="311">
        <f t="shared" si="98"/>
        <v>25</v>
      </c>
      <c r="Q752" s="16">
        <f t="shared" si="91"/>
        <v>25</v>
      </c>
      <c r="R752" s="23">
        <f t="shared" si="99"/>
        <v>0</v>
      </c>
      <c r="S752" s="18">
        <f t="shared" si="100"/>
        <v>0</v>
      </c>
      <c r="W752" s="2"/>
      <c r="X752" s="2"/>
    </row>
    <row r="753" spans="1:24" ht="39" customHeight="1" x14ac:dyDescent="0.25">
      <c r="A753" s="501" t="s">
        <v>3275</v>
      </c>
      <c r="B753" s="2" t="s">
        <v>1499</v>
      </c>
      <c r="C753" s="27" t="s">
        <v>1524</v>
      </c>
      <c r="D753" s="30" t="s">
        <v>1501</v>
      </c>
      <c r="E753" s="255">
        <v>40</v>
      </c>
      <c r="F753" s="31">
        <v>40</v>
      </c>
      <c r="G753" s="31"/>
      <c r="H753" s="24" t="s">
        <v>1503</v>
      </c>
      <c r="I753" s="11" t="s">
        <v>21</v>
      </c>
      <c r="J753" s="11" t="s">
        <v>22</v>
      </c>
      <c r="K753" s="11" t="s">
        <v>1504</v>
      </c>
      <c r="M753" s="12">
        <v>5</v>
      </c>
      <c r="N753" s="13">
        <v>6</v>
      </c>
      <c r="O753" s="22"/>
      <c r="P753" s="311">
        <f t="shared" si="98"/>
        <v>40</v>
      </c>
      <c r="Q753" s="16">
        <f t="shared" si="91"/>
        <v>40</v>
      </c>
      <c r="R753" s="23">
        <f t="shared" si="99"/>
        <v>0</v>
      </c>
      <c r="S753" s="18">
        <f t="shared" si="100"/>
        <v>0</v>
      </c>
      <c r="W753" s="2"/>
      <c r="X753" s="2"/>
    </row>
    <row r="754" spans="1:24" ht="39" customHeight="1" x14ac:dyDescent="0.25">
      <c r="A754" s="501" t="s">
        <v>3275</v>
      </c>
      <c r="B754" s="2" t="s">
        <v>1499</v>
      </c>
      <c r="C754" s="27" t="s">
        <v>1525</v>
      </c>
      <c r="D754" s="30" t="s">
        <v>1501</v>
      </c>
      <c r="E754" s="255">
        <v>20</v>
      </c>
      <c r="F754" s="31">
        <v>20</v>
      </c>
      <c r="G754" s="31"/>
      <c r="H754" s="24" t="s">
        <v>1503</v>
      </c>
      <c r="I754" s="11" t="s">
        <v>21</v>
      </c>
      <c r="J754" s="11" t="s">
        <v>22</v>
      </c>
      <c r="K754" s="11" t="s">
        <v>1504</v>
      </c>
      <c r="M754" s="12">
        <v>5</v>
      </c>
      <c r="N754" s="13">
        <v>6</v>
      </c>
      <c r="O754" s="22"/>
      <c r="P754" s="311">
        <f t="shared" si="98"/>
        <v>20</v>
      </c>
      <c r="Q754" s="16">
        <f t="shared" si="91"/>
        <v>20</v>
      </c>
      <c r="R754" s="23">
        <f t="shared" si="99"/>
        <v>0</v>
      </c>
      <c r="S754" s="18">
        <f t="shared" si="100"/>
        <v>0</v>
      </c>
      <c r="W754" s="2"/>
      <c r="X754" s="2"/>
    </row>
    <row r="755" spans="1:24" ht="39" customHeight="1" x14ac:dyDescent="0.25">
      <c r="A755" s="2" t="s">
        <v>1516</v>
      </c>
      <c r="B755" s="2" t="s">
        <v>1499</v>
      </c>
      <c r="C755" s="27" t="s">
        <v>1526</v>
      </c>
      <c r="D755" s="30" t="s">
        <v>1501</v>
      </c>
      <c r="E755" s="255">
        <v>1</v>
      </c>
      <c r="F755" s="77">
        <v>1</v>
      </c>
      <c r="G755" s="31"/>
      <c r="H755" s="24" t="s">
        <v>1513</v>
      </c>
      <c r="K755" s="11"/>
      <c r="M755" s="12">
        <v>5</v>
      </c>
      <c r="N755" s="13">
        <v>6</v>
      </c>
      <c r="O755" s="22"/>
      <c r="P755" s="311">
        <f t="shared" si="98"/>
        <v>1</v>
      </c>
      <c r="Q755" s="16">
        <f t="shared" si="91"/>
        <v>1</v>
      </c>
      <c r="R755" s="23">
        <f t="shared" si="99"/>
        <v>0</v>
      </c>
      <c r="S755" s="18">
        <f t="shared" si="100"/>
        <v>0</v>
      </c>
      <c r="W755" s="2"/>
      <c r="X755" s="2"/>
    </row>
    <row r="756" spans="1:24" ht="39" customHeight="1" x14ac:dyDescent="0.25">
      <c r="A756" s="501" t="s">
        <v>1527</v>
      </c>
      <c r="B756" s="2" t="s">
        <v>1499</v>
      </c>
      <c r="C756" s="502" t="s">
        <v>3276</v>
      </c>
      <c r="D756" s="503" t="s">
        <v>1507</v>
      </c>
      <c r="E756" s="255">
        <v>150</v>
      </c>
      <c r="F756" s="31">
        <v>150</v>
      </c>
      <c r="G756" s="31"/>
      <c r="H756" s="24" t="s">
        <v>1503</v>
      </c>
      <c r="I756" s="11" t="s">
        <v>21</v>
      </c>
      <c r="J756" s="11" t="s">
        <v>22</v>
      </c>
      <c r="K756" s="11" t="s">
        <v>1504</v>
      </c>
      <c r="M756" s="12">
        <v>5</v>
      </c>
      <c r="N756" s="13">
        <v>6</v>
      </c>
      <c r="O756" s="22"/>
      <c r="P756" s="311">
        <f t="shared" si="98"/>
        <v>150</v>
      </c>
      <c r="Q756" s="16">
        <f t="shared" si="91"/>
        <v>150</v>
      </c>
      <c r="R756" s="23">
        <f t="shared" si="99"/>
        <v>0</v>
      </c>
      <c r="S756" s="18">
        <f t="shared" si="100"/>
        <v>0</v>
      </c>
      <c r="W756" s="2"/>
      <c r="X756" s="2"/>
    </row>
    <row r="757" spans="1:24" ht="39" customHeight="1" x14ac:dyDescent="0.25">
      <c r="A757" s="2" t="s">
        <v>1527</v>
      </c>
      <c r="B757" s="2" t="s">
        <v>1499</v>
      </c>
      <c r="C757" s="504" t="s">
        <v>3277</v>
      </c>
      <c r="D757" s="20" t="s">
        <v>1507</v>
      </c>
      <c r="E757" s="255">
        <v>5</v>
      </c>
      <c r="F757" s="29">
        <v>5</v>
      </c>
      <c r="G757" s="29"/>
      <c r="H757" s="2" t="s">
        <v>1508</v>
      </c>
      <c r="I757" s="11" t="s">
        <v>21</v>
      </c>
      <c r="J757" s="11" t="s">
        <v>22</v>
      </c>
      <c r="K757" s="11" t="s">
        <v>1504</v>
      </c>
      <c r="M757" s="12">
        <v>5</v>
      </c>
      <c r="N757" s="13">
        <v>6</v>
      </c>
      <c r="O757" s="22"/>
      <c r="P757" s="311">
        <f t="shared" si="98"/>
        <v>5</v>
      </c>
      <c r="Q757" s="16">
        <f t="shared" si="91"/>
        <v>5</v>
      </c>
      <c r="R757" s="23">
        <f t="shared" si="99"/>
        <v>0</v>
      </c>
      <c r="S757" s="18">
        <f t="shared" si="100"/>
        <v>0</v>
      </c>
      <c r="W757" s="2"/>
      <c r="X757" s="2"/>
    </row>
    <row r="758" spans="1:24" ht="39" customHeight="1" x14ac:dyDescent="0.25">
      <c r="A758" s="2" t="s">
        <v>1527</v>
      </c>
      <c r="B758" s="2" t="s">
        <v>1499</v>
      </c>
      <c r="C758" s="504" t="s">
        <v>3278</v>
      </c>
      <c r="D758" s="20" t="s">
        <v>1507</v>
      </c>
      <c r="E758" s="255">
        <v>10</v>
      </c>
      <c r="F758" s="29">
        <v>10</v>
      </c>
      <c r="G758" s="29"/>
      <c r="H758" s="2" t="s">
        <v>1508</v>
      </c>
      <c r="I758" s="11" t="s">
        <v>21</v>
      </c>
      <c r="J758" s="11" t="s">
        <v>22</v>
      </c>
      <c r="K758" s="11" t="s">
        <v>1504</v>
      </c>
      <c r="M758" s="12">
        <v>5</v>
      </c>
      <c r="N758" s="13">
        <v>2</v>
      </c>
      <c r="O758" s="22"/>
      <c r="P758" s="311">
        <f t="shared" si="98"/>
        <v>10</v>
      </c>
      <c r="Q758" s="16">
        <f t="shared" si="91"/>
        <v>10</v>
      </c>
      <c r="R758" s="23">
        <f t="shared" si="99"/>
        <v>0</v>
      </c>
      <c r="S758" s="18">
        <f t="shared" si="100"/>
        <v>0</v>
      </c>
      <c r="W758" s="2"/>
      <c r="X758" s="2"/>
    </row>
    <row r="759" spans="1:24" ht="39" customHeight="1" x14ac:dyDescent="0.25">
      <c r="A759" s="27" t="s">
        <v>1530</v>
      </c>
      <c r="B759" s="2" t="s">
        <v>1531</v>
      </c>
      <c r="C759" s="27" t="s">
        <v>1532</v>
      </c>
      <c r="D759" s="30" t="s">
        <v>1533</v>
      </c>
      <c r="E759" s="255">
        <v>51.61</v>
      </c>
      <c r="F759" s="31">
        <v>50</v>
      </c>
      <c r="G759" s="31"/>
      <c r="H759" s="24" t="s">
        <v>1534</v>
      </c>
      <c r="I759" s="11" t="s">
        <v>21</v>
      </c>
      <c r="J759" s="11" t="s">
        <v>22</v>
      </c>
      <c r="K759" s="21">
        <v>40544</v>
      </c>
      <c r="M759" s="307">
        <v>1</v>
      </c>
      <c r="N759" s="11">
        <v>1</v>
      </c>
      <c r="O759" s="99"/>
      <c r="P759" s="311">
        <f t="shared" si="98"/>
        <v>52.85</v>
      </c>
      <c r="Q759" s="16">
        <f t="shared" si="91"/>
        <v>52.8596</v>
      </c>
      <c r="R759" s="23">
        <f t="shared" si="99"/>
        <v>1.240000000000002</v>
      </c>
      <c r="S759" s="18">
        <f t="shared" si="100"/>
        <v>2.4026351482270916E-2</v>
      </c>
      <c r="W759" s="2"/>
      <c r="X759" s="2"/>
    </row>
    <row r="760" spans="1:24" ht="39" customHeight="1" x14ac:dyDescent="0.25">
      <c r="A760" s="27" t="s">
        <v>1530</v>
      </c>
      <c r="B760" s="2" t="s">
        <v>1531</v>
      </c>
      <c r="C760" s="27" t="s">
        <v>1535</v>
      </c>
      <c r="D760" s="30" t="s">
        <v>1536</v>
      </c>
      <c r="E760" s="255">
        <v>258.07</v>
      </c>
      <c r="F760" s="31">
        <v>250</v>
      </c>
      <c r="G760" s="31"/>
      <c r="H760" s="24" t="s">
        <v>1534</v>
      </c>
      <c r="I760" s="11" t="s">
        <v>21</v>
      </c>
      <c r="K760" s="21">
        <v>40544</v>
      </c>
      <c r="M760" s="307">
        <v>1</v>
      </c>
      <c r="N760" s="11">
        <v>1</v>
      </c>
      <c r="O760" s="99"/>
      <c r="P760" s="311">
        <f t="shared" si="98"/>
        <v>264.31</v>
      </c>
      <c r="Q760" s="16">
        <f t="shared" si="91"/>
        <v>264.31889999999999</v>
      </c>
      <c r="R760" s="23">
        <f t="shared" si="99"/>
        <v>6.2400000000000091</v>
      </c>
      <c r="S760" s="18">
        <f t="shared" si="100"/>
        <v>2.4179486185918586E-2</v>
      </c>
      <c r="W760" s="2"/>
      <c r="X760" s="2"/>
    </row>
    <row r="761" spans="1:24" ht="39" customHeight="1" x14ac:dyDescent="0.25">
      <c r="A761" s="27" t="s">
        <v>1530</v>
      </c>
      <c r="B761" s="2" t="s">
        <v>1531</v>
      </c>
      <c r="C761" s="27" t="s">
        <v>1537</v>
      </c>
      <c r="D761" s="30" t="s">
        <v>1538</v>
      </c>
      <c r="E761" s="255">
        <v>1032.3</v>
      </c>
      <c r="F761" s="31">
        <v>1000</v>
      </c>
      <c r="G761" s="31"/>
      <c r="H761" s="24" t="s">
        <v>1534</v>
      </c>
      <c r="I761" s="11" t="s">
        <v>21</v>
      </c>
      <c r="K761" s="21">
        <v>40544</v>
      </c>
      <c r="M761" s="307">
        <v>1</v>
      </c>
      <c r="N761" s="11">
        <v>1</v>
      </c>
      <c r="O761" s="99"/>
      <c r="P761" s="311">
        <f t="shared" si="98"/>
        <v>1057.29</v>
      </c>
      <c r="Q761" s="16">
        <f t="shared" ref="Q761:Q776" si="101">IF(N761=1,INT(E761*$T$1*10000)/10000,E761)</f>
        <v>1057.2961</v>
      </c>
      <c r="R761" s="23">
        <f t="shared" si="99"/>
        <v>24.990000000000009</v>
      </c>
      <c r="S761" s="18">
        <f t="shared" si="100"/>
        <v>2.4208079046788733E-2</v>
      </c>
      <c r="W761" s="2"/>
      <c r="X761" s="2"/>
    </row>
    <row r="762" spans="1:24" ht="39" customHeight="1" x14ac:dyDescent="0.25">
      <c r="A762" s="27" t="s">
        <v>1530</v>
      </c>
      <c r="B762" s="2" t="s">
        <v>1531</v>
      </c>
      <c r="C762" s="27" t="s">
        <v>1539</v>
      </c>
      <c r="D762" s="30" t="s">
        <v>1540</v>
      </c>
      <c r="E762" s="255">
        <v>51.61</v>
      </c>
      <c r="F762" s="31">
        <v>50</v>
      </c>
      <c r="G762" s="31"/>
      <c r="H762" s="24" t="s">
        <v>1534</v>
      </c>
      <c r="I762" s="11" t="s">
        <v>21</v>
      </c>
      <c r="K762" s="21">
        <v>40544</v>
      </c>
      <c r="M762" s="307">
        <v>1</v>
      </c>
      <c r="N762" s="11">
        <v>1</v>
      </c>
      <c r="O762" s="99"/>
      <c r="P762" s="311">
        <f t="shared" si="98"/>
        <v>52.85</v>
      </c>
      <c r="Q762" s="16">
        <f t="shared" si="101"/>
        <v>52.8596</v>
      </c>
      <c r="R762" s="23">
        <f t="shared" si="99"/>
        <v>1.240000000000002</v>
      </c>
      <c r="S762" s="18">
        <f t="shared" si="100"/>
        <v>2.4026351482270916E-2</v>
      </c>
      <c r="U762" s="80"/>
      <c r="V762" s="7" t="s">
        <v>1588</v>
      </c>
      <c r="W762" s="7"/>
      <c r="X762" s="7"/>
    </row>
    <row r="763" spans="1:24" ht="39" customHeight="1" x14ac:dyDescent="0.25">
      <c r="A763" s="2" t="s">
        <v>1586</v>
      </c>
      <c r="B763" s="27" t="s">
        <v>1542</v>
      </c>
      <c r="C763" s="309" t="s">
        <v>1586</v>
      </c>
      <c r="D763" s="28" t="s">
        <v>1587</v>
      </c>
      <c r="E763" s="308">
        <v>6</v>
      </c>
      <c r="F763" s="79">
        <v>6</v>
      </c>
      <c r="G763" s="80"/>
      <c r="I763" s="11" t="s">
        <v>22</v>
      </c>
      <c r="K763" s="11" t="s">
        <v>28</v>
      </c>
      <c r="L763" s="13"/>
      <c r="M763" s="12">
        <v>6</v>
      </c>
      <c r="N763" s="13">
        <v>3</v>
      </c>
      <c r="O763" s="81"/>
      <c r="P763" s="311">
        <f t="shared" si="98"/>
        <v>6</v>
      </c>
      <c r="Q763" s="16">
        <f t="shared" si="101"/>
        <v>6</v>
      </c>
      <c r="R763" s="23">
        <f t="shared" si="99"/>
        <v>0</v>
      </c>
      <c r="S763" s="18">
        <f t="shared" si="100"/>
        <v>0</v>
      </c>
      <c r="U763" s="80"/>
      <c r="V763" s="7" t="s">
        <v>1588</v>
      </c>
      <c r="W763" s="7"/>
      <c r="X763" s="7"/>
    </row>
    <row r="764" spans="1:24" ht="39" customHeight="1" x14ac:dyDescent="0.25">
      <c r="A764" s="2" t="s">
        <v>1589</v>
      </c>
      <c r="B764" s="27" t="s">
        <v>1542</v>
      </c>
      <c r="C764" s="309" t="s">
        <v>1589</v>
      </c>
      <c r="D764" s="28" t="s">
        <v>1590</v>
      </c>
      <c r="E764" s="308">
        <v>20</v>
      </c>
      <c r="F764" s="79">
        <v>20</v>
      </c>
      <c r="G764" s="80"/>
      <c r="I764" s="11" t="s">
        <v>22</v>
      </c>
      <c r="K764" s="11" t="s">
        <v>28</v>
      </c>
      <c r="L764" s="13"/>
      <c r="M764" s="12">
        <v>6</v>
      </c>
      <c r="N764" s="12">
        <v>6</v>
      </c>
      <c r="O764" s="81"/>
      <c r="P764" s="311">
        <f t="shared" si="98"/>
        <v>20</v>
      </c>
      <c r="Q764" s="16">
        <f t="shared" si="101"/>
        <v>20</v>
      </c>
      <c r="R764" s="23">
        <f t="shared" si="99"/>
        <v>0</v>
      </c>
      <c r="S764" s="18">
        <f t="shared" si="100"/>
        <v>0</v>
      </c>
      <c r="U764" s="78"/>
      <c r="W764" s="2"/>
      <c r="X764" s="2"/>
    </row>
    <row r="765" spans="1:24" ht="39" customHeight="1" x14ac:dyDescent="0.25">
      <c r="A765" s="27" t="s">
        <v>1541</v>
      </c>
      <c r="B765" s="27" t="s">
        <v>1542</v>
      </c>
      <c r="C765" s="27" t="s">
        <v>1543</v>
      </c>
      <c r="D765" s="30" t="s">
        <v>1544</v>
      </c>
      <c r="E765" s="255">
        <v>1.7</v>
      </c>
      <c r="F765" s="31">
        <v>1.7</v>
      </c>
      <c r="G765" s="31"/>
      <c r="I765" s="11" t="s">
        <v>21</v>
      </c>
      <c r="K765" s="11"/>
      <c r="M765" s="12">
        <v>5</v>
      </c>
      <c r="N765" s="13">
        <v>3</v>
      </c>
      <c r="O765" s="22"/>
      <c r="P765" s="311">
        <f t="shared" si="98"/>
        <v>1.7</v>
      </c>
      <c r="Q765" s="16">
        <f t="shared" si="101"/>
        <v>1.7</v>
      </c>
      <c r="R765" s="23">
        <f t="shared" si="99"/>
        <v>0</v>
      </c>
      <c r="S765" s="18">
        <f t="shared" si="100"/>
        <v>0</v>
      </c>
      <c r="U765" s="78"/>
      <c r="W765" s="2"/>
      <c r="X765" s="2"/>
    </row>
    <row r="766" spans="1:24" ht="39" customHeight="1" x14ac:dyDescent="0.25">
      <c r="A766" s="27" t="s">
        <v>1541</v>
      </c>
      <c r="B766" s="27" t="s">
        <v>1542</v>
      </c>
      <c r="C766" s="27" t="s">
        <v>1545</v>
      </c>
      <c r="D766" s="30" t="s">
        <v>1544</v>
      </c>
      <c r="E766" s="255">
        <v>3.4</v>
      </c>
      <c r="F766" s="31">
        <v>3.4</v>
      </c>
      <c r="G766" s="31"/>
      <c r="I766" s="11" t="s">
        <v>21</v>
      </c>
      <c r="K766" s="11"/>
      <c r="M766" s="12">
        <v>5</v>
      </c>
      <c r="N766" s="13">
        <v>3</v>
      </c>
      <c r="O766" s="22"/>
      <c r="P766" s="311">
        <f t="shared" si="98"/>
        <v>3.4</v>
      </c>
      <c r="Q766" s="16">
        <f t="shared" si="101"/>
        <v>3.4</v>
      </c>
      <c r="R766" s="23">
        <f t="shared" si="99"/>
        <v>0</v>
      </c>
      <c r="S766" s="18">
        <f t="shared" si="100"/>
        <v>0</v>
      </c>
      <c r="U766" s="78"/>
      <c r="W766" s="2"/>
      <c r="X766" s="2"/>
    </row>
    <row r="767" spans="1:24" ht="39" customHeight="1" x14ac:dyDescent="0.25">
      <c r="A767" s="24" t="s">
        <v>553</v>
      </c>
      <c r="B767" s="2" t="s">
        <v>1542</v>
      </c>
      <c r="C767" s="24" t="s">
        <v>553</v>
      </c>
      <c r="D767" s="28" t="s">
        <v>555</v>
      </c>
      <c r="E767" s="255">
        <v>24</v>
      </c>
      <c r="F767" s="29">
        <v>24</v>
      </c>
      <c r="G767" s="29"/>
      <c r="H767" s="2" t="s">
        <v>1546</v>
      </c>
      <c r="I767" s="11" t="s">
        <v>556</v>
      </c>
      <c r="J767" s="11" t="s">
        <v>22</v>
      </c>
      <c r="K767" s="21">
        <v>40544</v>
      </c>
      <c r="M767" s="12">
        <v>6</v>
      </c>
      <c r="N767" s="13">
        <v>3</v>
      </c>
      <c r="O767" s="22"/>
      <c r="P767" s="311">
        <f t="shared" si="98"/>
        <v>24</v>
      </c>
      <c r="Q767" s="16">
        <f t="shared" si="101"/>
        <v>24</v>
      </c>
      <c r="R767" s="23">
        <f t="shared" si="99"/>
        <v>0</v>
      </c>
      <c r="S767" s="18">
        <f t="shared" si="100"/>
        <v>0</v>
      </c>
      <c r="U767" s="78"/>
      <c r="W767" s="2"/>
      <c r="X767" s="2"/>
    </row>
    <row r="768" spans="1:24" ht="39" customHeight="1" x14ac:dyDescent="0.25">
      <c r="A768" s="27" t="s">
        <v>1578</v>
      </c>
      <c r="B768" s="27" t="s">
        <v>1542</v>
      </c>
      <c r="C768" s="27" t="s">
        <v>1579</v>
      </c>
      <c r="D768" s="30" t="s">
        <v>1580</v>
      </c>
      <c r="E768" s="255" t="s">
        <v>1583</v>
      </c>
      <c r="F768" s="10" t="s">
        <v>1581</v>
      </c>
      <c r="G768" s="29"/>
      <c r="H768" s="2" t="s">
        <v>1582</v>
      </c>
      <c r="I768" s="11" t="s">
        <v>22</v>
      </c>
      <c r="K768" s="11" t="s">
        <v>28</v>
      </c>
      <c r="M768" s="12">
        <v>6</v>
      </c>
      <c r="N768" s="13">
        <v>3</v>
      </c>
      <c r="O768" s="22"/>
      <c r="P768" s="315" t="s">
        <v>1583</v>
      </c>
      <c r="Q768" s="16" t="str">
        <f t="shared" si="101"/>
        <v xml:space="preserve">$0.75/copy,  </v>
      </c>
      <c r="R768" s="23">
        <v>0</v>
      </c>
      <c r="S768" s="18">
        <v>0</v>
      </c>
      <c r="U768" s="78"/>
      <c r="W768" s="2"/>
      <c r="X768" s="2"/>
    </row>
    <row r="769" spans="1:24" ht="39" customHeight="1" x14ac:dyDescent="0.25">
      <c r="A769" s="27" t="s">
        <v>1578</v>
      </c>
      <c r="B769" s="27" t="s">
        <v>1542</v>
      </c>
      <c r="C769" s="27" t="s">
        <v>1579</v>
      </c>
      <c r="D769" s="2" t="s">
        <v>1584</v>
      </c>
      <c r="E769" s="255" t="s">
        <v>1585</v>
      </c>
      <c r="F769" s="10" t="s">
        <v>1585</v>
      </c>
      <c r="G769" s="29"/>
      <c r="H769" s="2" t="s">
        <v>1582</v>
      </c>
      <c r="I769" s="11" t="s">
        <v>22</v>
      </c>
      <c r="K769" s="11" t="s">
        <v>28</v>
      </c>
      <c r="M769" s="12">
        <v>6</v>
      </c>
      <c r="N769" s="13">
        <v>3</v>
      </c>
      <c r="O769" s="22"/>
      <c r="P769" s="315" t="s">
        <v>1585</v>
      </c>
      <c r="Q769" s="16" t="str">
        <f t="shared" si="101"/>
        <v xml:space="preserve"> $28.50/ hr. programming costs</v>
      </c>
      <c r="R769" s="23">
        <v>0</v>
      </c>
      <c r="S769" s="18">
        <v>0</v>
      </c>
      <c r="U769" s="78"/>
      <c r="W769" s="2"/>
      <c r="X769" s="2"/>
    </row>
    <row r="770" spans="1:24" ht="39" customHeight="1" x14ac:dyDescent="0.25">
      <c r="A770" s="27" t="s">
        <v>1547</v>
      </c>
      <c r="B770" s="27" t="s">
        <v>1542</v>
      </c>
      <c r="C770" s="24" t="s">
        <v>1548</v>
      </c>
      <c r="D770" s="2" t="s">
        <v>1549</v>
      </c>
      <c r="E770" s="255">
        <v>5</v>
      </c>
      <c r="F770" s="29">
        <v>5</v>
      </c>
      <c r="G770" s="29"/>
      <c r="H770" s="2" t="s">
        <v>1550</v>
      </c>
      <c r="I770" s="11" t="s">
        <v>22</v>
      </c>
      <c r="J770" s="11" t="s">
        <v>22</v>
      </c>
      <c r="K770" s="11" t="s">
        <v>28</v>
      </c>
      <c r="M770" s="12">
        <v>6</v>
      </c>
      <c r="N770" s="13">
        <v>3</v>
      </c>
      <c r="O770" s="22"/>
      <c r="P770" s="311">
        <f>IF(N770=1,INT(E770*$T$1*100)/100,E770)</f>
        <v>5</v>
      </c>
      <c r="Q770" s="16">
        <f t="shared" si="101"/>
        <v>5</v>
      </c>
      <c r="R770" s="23">
        <f>P770-E770</f>
        <v>0</v>
      </c>
      <c r="S770" s="18">
        <f>IF(E770&lt;&gt;0,R770/E770,0)</f>
        <v>0</v>
      </c>
      <c r="U770" s="78"/>
      <c r="W770" s="2"/>
      <c r="X770" s="2"/>
    </row>
    <row r="771" spans="1:24" ht="39" customHeight="1" x14ac:dyDescent="0.25">
      <c r="A771" s="27" t="s">
        <v>1547</v>
      </c>
      <c r="B771" s="27" t="s">
        <v>1542</v>
      </c>
      <c r="C771" s="24" t="s">
        <v>1551</v>
      </c>
      <c r="D771" s="2" t="s">
        <v>1552</v>
      </c>
      <c r="E771" s="255">
        <v>3</v>
      </c>
      <c r="F771" s="29">
        <v>3</v>
      </c>
      <c r="G771" s="29"/>
      <c r="H771" s="2" t="s">
        <v>1553</v>
      </c>
      <c r="I771" s="11" t="s">
        <v>22</v>
      </c>
      <c r="J771" s="11" t="s">
        <v>22</v>
      </c>
      <c r="K771" s="11" t="s">
        <v>28</v>
      </c>
      <c r="M771" s="12">
        <v>6</v>
      </c>
      <c r="N771" s="13">
        <v>3</v>
      </c>
      <c r="O771" s="22"/>
      <c r="P771" s="311">
        <f>IF(N771=1,INT(E771*$T$1*100)/100,E771)</f>
        <v>3</v>
      </c>
      <c r="Q771" s="16">
        <f t="shared" si="101"/>
        <v>3</v>
      </c>
      <c r="R771" s="23">
        <f>P771-E771</f>
        <v>0</v>
      </c>
      <c r="S771" s="18">
        <f>IF(E771&lt;&gt;0,R771/E771,0)</f>
        <v>0</v>
      </c>
      <c r="U771" s="78"/>
      <c r="W771" s="2"/>
      <c r="X771" s="2"/>
    </row>
    <row r="772" spans="1:24" ht="39" customHeight="1" x14ac:dyDescent="0.25">
      <c r="A772" s="27" t="s">
        <v>1547</v>
      </c>
      <c r="B772" s="27" t="s">
        <v>1542</v>
      </c>
      <c r="C772" s="24" t="s">
        <v>1554</v>
      </c>
      <c r="D772" s="2" t="s">
        <v>1555</v>
      </c>
      <c r="E772" s="255">
        <v>4</v>
      </c>
      <c r="F772" s="29">
        <v>4</v>
      </c>
      <c r="G772" s="29"/>
      <c r="H772" s="2" t="s">
        <v>1556</v>
      </c>
      <c r="I772" s="11" t="s">
        <v>22</v>
      </c>
      <c r="J772" s="11" t="s">
        <v>22</v>
      </c>
      <c r="K772" s="11" t="s">
        <v>28</v>
      </c>
      <c r="M772" s="12">
        <v>6</v>
      </c>
      <c r="N772" s="13">
        <v>3</v>
      </c>
      <c r="O772" s="22"/>
      <c r="P772" s="311">
        <f>IF(N772=1,INT(E772*$T$1*100)/100,E772)</f>
        <v>4</v>
      </c>
      <c r="Q772" s="16">
        <f t="shared" si="101"/>
        <v>4</v>
      </c>
      <c r="R772" s="23">
        <f>P772-E772</f>
        <v>0</v>
      </c>
      <c r="S772" s="18">
        <f>IF(E772&lt;&gt;0,R772/E772,0)</f>
        <v>0</v>
      </c>
      <c r="U772" s="78"/>
      <c r="W772" s="2"/>
      <c r="X772" s="2"/>
    </row>
    <row r="773" spans="1:24" ht="39" customHeight="1" x14ac:dyDescent="0.25">
      <c r="A773" s="27" t="s">
        <v>1557</v>
      </c>
      <c r="B773" s="27" t="s">
        <v>1542</v>
      </c>
      <c r="C773" s="2" t="s">
        <v>1558</v>
      </c>
      <c r="D773" s="28" t="s">
        <v>28</v>
      </c>
      <c r="E773" s="255" t="s">
        <v>1559</v>
      </c>
      <c r="F773" s="10" t="s">
        <v>1559</v>
      </c>
      <c r="G773" s="29"/>
      <c r="H773" s="2" t="s">
        <v>1560</v>
      </c>
      <c r="I773" s="11" t="s">
        <v>22</v>
      </c>
      <c r="K773" s="11" t="s">
        <v>28</v>
      </c>
      <c r="M773" s="12">
        <v>5</v>
      </c>
      <c r="N773" s="13">
        <v>6</v>
      </c>
      <c r="O773" s="22"/>
      <c r="P773" s="312" t="str">
        <f>E773</f>
        <v xml:space="preserve">$29.25
(daily)  </v>
      </c>
      <c r="Q773" s="16" t="str">
        <f t="shared" si="101"/>
        <v xml:space="preserve">$29.25
(daily)  </v>
      </c>
      <c r="R773" s="23">
        <v>0</v>
      </c>
      <c r="S773" s="18">
        <v>0</v>
      </c>
      <c r="U773" s="78"/>
      <c r="W773" s="2"/>
      <c r="X773" s="2"/>
    </row>
    <row r="774" spans="1:24" ht="39" customHeight="1" x14ac:dyDescent="0.25">
      <c r="A774" s="27" t="s">
        <v>1557</v>
      </c>
      <c r="B774" s="27" t="s">
        <v>1542</v>
      </c>
      <c r="C774" s="2" t="s">
        <v>1558</v>
      </c>
      <c r="D774" s="28" t="s">
        <v>28</v>
      </c>
      <c r="E774" s="303" t="s">
        <v>3238</v>
      </c>
      <c r="F774" s="10" t="s">
        <v>1561</v>
      </c>
      <c r="G774" s="29"/>
      <c r="H774" s="2" t="s">
        <v>1562</v>
      </c>
      <c r="I774" s="11" t="s">
        <v>22</v>
      </c>
      <c r="K774" s="11" t="s">
        <v>28</v>
      </c>
      <c r="M774" s="12">
        <v>5</v>
      </c>
      <c r="N774" s="13">
        <v>6</v>
      </c>
      <c r="O774" s="22"/>
      <c r="P774" s="312" t="str">
        <f>E774</f>
        <v xml:space="preserve">$46.25 (weekly)  </v>
      </c>
      <c r="Q774" s="16" t="str">
        <f t="shared" si="101"/>
        <v xml:space="preserve">$46.25 (weekly)  </v>
      </c>
      <c r="R774" s="23">
        <v>0</v>
      </c>
      <c r="S774" s="18">
        <v>0</v>
      </c>
      <c r="U774" s="78"/>
      <c r="W774" s="2"/>
      <c r="X774" s="2"/>
    </row>
    <row r="775" spans="1:24" ht="39" customHeight="1" x14ac:dyDescent="0.25">
      <c r="A775" s="27" t="s">
        <v>1557</v>
      </c>
      <c r="B775" s="27" t="s">
        <v>1542</v>
      </c>
      <c r="C775" s="2" t="s">
        <v>1558</v>
      </c>
      <c r="D775" s="28" t="s">
        <v>28</v>
      </c>
      <c r="E775" s="255" t="s">
        <v>1563</v>
      </c>
      <c r="F775" s="10" t="s">
        <v>1563</v>
      </c>
      <c r="G775" s="29"/>
      <c r="H775" s="2" t="s">
        <v>1562</v>
      </c>
      <c r="I775" s="11" t="s">
        <v>22</v>
      </c>
      <c r="K775" s="11" t="s">
        <v>28</v>
      </c>
      <c r="M775" s="12">
        <v>5</v>
      </c>
      <c r="N775" s="13">
        <v>6</v>
      </c>
      <c r="O775" s="22"/>
      <c r="P775" s="312" t="str">
        <f>E775</f>
        <v xml:space="preserve">  $79.25/ monthly</v>
      </c>
      <c r="Q775" s="16" t="str">
        <f t="shared" si="101"/>
        <v xml:space="preserve">  $79.25/ monthly</v>
      </c>
      <c r="R775" s="23">
        <v>0</v>
      </c>
      <c r="S775" s="18">
        <v>0</v>
      </c>
      <c r="U775" s="78"/>
      <c r="W775" s="2"/>
      <c r="X775" s="2"/>
    </row>
    <row r="776" spans="1:24" ht="39" customHeight="1" x14ac:dyDescent="0.25">
      <c r="A776" s="27" t="s">
        <v>3246</v>
      </c>
      <c r="B776" s="27" t="s">
        <v>1542</v>
      </c>
      <c r="C776" s="27" t="s">
        <v>1564</v>
      </c>
      <c r="D776" s="30" t="s">
        <v>1565</v>
      </c>
      <c r="E776" s="255">
        <v>10.32</v>
      </c>
      <c r="F776" s="31">
        <v>10</v>
      </c>
      <c r="G776" s="31"/>
      <c r="I776" s="11" t="s">
        <v>21</v>
      </c>
      <c r="K776" s="11"/>
      <c r="M776" s="307">
        <v>6</v>
      </c>
      <c r="N776" s="11">
        <v>1</v>
      </c>
      <c r="O776" s="99"/>
      <c r="P776" s="311">
        <f>IF(N776=1,INT(E776*$T$1*100)/100,E776)</f>
        <v>10.56</v>
      </c>
      <c r="Q776" s="16">
        <f t="shared" si="101"/>
        <v>10.569800000000001</v>
      </c>
      <c r="R776" s="23">
        <f>P776-E776</f>
        <v>0.24000000000000021</v>
      </c>
      <c r="S776" s="18">
        <f>IF(E776&lt;&gt;0,R776/E776,0)</f>
        <v>2.3255813953488393E-2</v>
      </c>
      <c r="U776" s="78"/>
      <c r="W776" s="2"/>
      <c r="X776" s="2"/>
    </row>
    <row r="777" spans="1:24" ht="39" customHeight="1" x14ac:dyDescent="0.25">
      <c r="A777" s="27" t="s">
        <v>1566</v>
      </c>
      <c r="B777" s="27" t="s">
        <v>1542</v>
      </c>
      <c r="C777" s="24" t="s">
        <v>1567</v>
      </c>
      <c r="D777" s="2" t="s">
        <v>1568</v>
      </c>
      <c r="E777" s="255">
        <v>2.06</v>
      </c>
      <c r="F777" s="10">
        <v>2</v>
      </c>
      <c r="G777" s="29"/>
      <c r="H777" s="2" t="s">
        <v>1569</v>
      </c>
      <c r="I777" s="11" t="s">
        <v>22</v>
      </c>
      <c r="K777" s="11" t="s">
        <v>28</v>
      </c>
      <c r="M777" s="307">
        <v>5</v>
      </c>
      <c r="N777" s="11">
        <v>3</v>
      </c>
      <c r="O777" s="99"/>
      <c r="P777" s="311">
        <f>6</f>
        <v>6</v>
      </c>
      <c r="Q777" s="16">
        <f>6</f>
        <v>6</v>
      </c>
      <c r="R777" s="23">
        <f>P777-E777</f>
        <v>3.94</v>
      </c>
      <c r="S777" s="18">
        <f>IF(E777&lt;&gt;0,R777/E777,0)</f>
        <v>1.9126213592233008</v>
      </c>
      <c r="U777" s="78"/>
      <c r="W777" s="2"/>
      <c r="X777" s="2"/>
    </row>
    <row r="778" spans="1:24" ht="39" customHeight="1" x14ac:dyDescent="0.25">
      <c r="A778" s="27" t="s">
        <v>1570</v>
      </c>
      <c r="B778" s="27" t="s">
        <v>1542</v>
      </c>
      <c r="C778" s="2" t="s">
        <v>1571</v>
      </c>
      <c r="E778" s="255">
        <v>5</v>
      </c>
      <c r="F778" s="10">
        <v>5</v>
      </c>
      <c r="G778" s="29"/>
      <c r="H778" s="2" t="s">
        <v>1572</v>
      </c>
      <c r="I778" s="11" t="s">
        <v>22</v>
      </c>
      <c r="K778" s="11" t="s">
        <v>28</v>
      </c>
      <c r="M778" s="12">
        <v>6</v>
      </c>
      <c r="N778" s="13">
        <v>2</v>
      </c>
      <c r="O778" s="22"/>
      <c r="P778" s="311">
        <f>IF(N778=1,INT(E778*$T$1*100)/100,E778)</f>
        <v>5</v>
      </c>
      <c r="Q778" s="16">
        <f t="shared" ref="Q778:Q841" si="102">IF(N778=1,INT(E778*$T$1*10000)/10000,E778)</f>
        <v>5</v>
      </c>
      <c r="R778" s="23">
        <f>P778-E778</f>
        <v>0</v>
      </c>
      <c r="S778" s="18">
        <f>IF(E778&lt;&gt;0,R778/E778,0)</f>
        <v>0</v>
      </c>
      <c r="U778" s="78"/>
      <c r="W778" s="2"/>
      <c r="X778" s="2"/>
    </row>
    <row r="779" spans="1:24" ht="39" customHeight="1" x14ac:dyDescent="0.25">
      <c r="A779" s="27" t="s">
        <v>1573</v>
      </c>
      <c r="B779" s="27" t="s">
        <v>1542</v>
      </c>
      <c r="C779" s="24" t="s">
        <v>1574</v>
      </c>
      <c r="D779" s="2" t="s">
        <v>1575</v>
      </c>
      <c r="E779" s="255" t="s">
        <v>1576</v>
      </c>
      <c r="F779" s="29" t="s">
        <v>1576</v>
      </c>
      <c r="G779" s="29"/>
      <c r="H779" s="2" t="s">
        <v>1577</v>
      </c>
      <c r="K779" s="11"/>
      <c r="M779" s="12">
        <v>5</v>
      </c>
      <c r="N779" s="13">
        <v>5</v>
      </c>
      <c r="O779" s="22"/>
      <c r="P779" s="312" t="str">
        <f>E779</f>
        <v>$15.00
per citation</v>
      </c>
      <c r="Q779" s="16" t="str">
        <f t="shared" si="102"/>
        <v>$15.00
per citation</v>
      </c>
      <c r="R779" s="23">
        <v>0</v>
      </c>
      <c r="S779" s="18">
        <v>0</v>
      </c>
      <c r="W779" s="2"/>
      <c r="X779" s="2"/>
    </row>
    <row r="780" spans="1:24" ht="39" customHeight="1" x14ac:dyDescent="0.25">
      <c r="A780" s="2" t="s">
        <v>1591</v>
      </c>
      <c r="B780" s="2" t="s">
        <v>1592</v>
      </c>
      <c r="C780" s="2" t="s">
        <v>1593</v>
      </c>
      <c r="D780" s="2" t="s">
        <v>1594</v>
      </c>
      <c r="E780" s="255">
        <v>20.64</v>
      </c>
      <c r="F780" s="10">
        <v>20</v>
      </c>
      <c r="I780" s="11" t="s">
        <v>21</v>
      </c>
      <c r="K780" s="21">
        <v>40544</v>
      </c>
      <c r="M780" s="307">
        <v>6</v>
      </c>
      <c r="N780" s="11">
        <v>1</v>
      </c>
      <c r="O780" s="99"/>
      <c r="P780" s="311">
        <f t="shared" ref="P780:P789" si="103">IF(N780=1,INT(E780*$T$1*100)/100,E780)</f>
        <v>21.13</v>
      </c>
      <c r="Q780" s="16">
        <f t="shared" si="102"/>
        <v>21.139700000000001</v>
      </c>
      <c r="R780" s="23">
        <f t="shared" ref="R780:R789" si="104">P780-E780</f>
        <v>0.48999999999999844</v>
      </c>
      <c r="S780" s="18">
        <f t="shared" ref="S780:S789" si="105">IF(E780&lt;&gt;0,R780/E780,0)</f>
        <v>2.3740310077519304E-2</v>
      </c>
      <c r="W780" s="2"/>
      <c r="X780" s="2"/>
    </row>
    <row r="781" spans="1:24" ht="39" customHeight="1" x14ac:dyDescent="0.25">
      <c r="A781" s="2" t="s">
        <v>1591</v>
      </c>
      <c r="B781" s="2" t="s">
        <v>1592</v>
      </c>
      <c r="C781" s="2" t="s">
        <v>1595</v>
      </c>
      <c r="D781" s="2" t="s">
        <v>1594</v>
      </c>
      <c r="E781" s="255">
        <v>15.48</v>
      </c>
      <c r="F781" s="10">
        <v>15</v>
      </c>
      <c r="I781" s="11" t="s">
        <v>21</v>
      </c>
      <c r="K781" s="21">
        <v>40544</v>
      </c>
      <c r="M781" s="307">
        <v>6</v>
      </c>
      <c r="N781" s="11">
        <v>1</v>
      </c>
      <c r="O781" s="99"/>
      <c r="P781" s="311">
        <f t="shared" si="103"/>
        <v>15.85</v>
      </c>
      <c r="Q781" s="16">
        <f t="shared" si="102"/>
        <v>15.854799999999999</v>
      </c>
      <c r="R781" s="23">
        <f t="shared" si="104"/>
        <v>0.36999999999999922</v>
      </c>
      <c r="S781" s="18">
        <f t="shared" si="105"/>
        <v>2.3901808785529666E-2</v>
      </c>
      <c r="W781" s="2"/>
      <c r="X781" s="2"/>
    </row>
    <row r="782" spans="1:24" ht="39" customHeight="1" x14ac:dyDescent="0.25">
      <c r="A782" s="2" t="s">
        <v>1591</v>
      </c>
      <c r="B782" s="2" t="s">
        <v>1592</v>
      </c>
      <c r="C782" s="2" t="s">
        <v>1596</v>
      </c>
      <c r="D782" s="2" t="s">
        <v>1594</v>
      </c>
      <c r="E782" s="255">
        <v>113.55</v>
      </c>
      <c r="F782" s="10">
        <v>110</v>
      </c>
      <c r="I782" s="11" t="s">
        <v>21</v>
      </c>
      <c r="K782" s="21">
        <v>40544</v>
      </c>
      <c r="M782" s="307">
        <v>6</v>
      </c>
      <c r="N782" s="11">
        <v>1</v>
      </c>
      <c r="O782" s="99"/>
      <c r="P782" s="311">
        <f t="shared" si="103"/>
        <v>116.29</v>
      </c>
      <c r="Q782" s="16">
        <f t="shared" si="102"/>
        <v>116.29940000000001</v>
      </c>
      <c r="R782" s="23">
        <f t="shared" si="104"/>
        <v>2.7400000000000091</v>
      </c>
      <c r="S782" s="18">
        <f t="shared" si="105"/>
        <v>2.4130339057683921E-2</v>
      </c>
      <c r="W782" s="2"/>
      <c r="X782" s="2"/>
    </row>
    <row r="783" spans="1:24" ht="39" customHeight="1" x14ac:dyDescent="0.25">
      <c r="A783" s="2" t="s">
        <v>1591</v>
      </c>
      <c r="B783" s="2" t="s">
        <v>1592</v>
      </c>
      <c r="C783" s="2" t="s">
        <v>1597</v>
      </c>
      <c r="D783" s="2" t="s">
        <v>1594</v>
      </c>
      <c r="E783" s="255">
        <v>72.260000000000005</v>
      </c>
      <c r="F783" s="10">
        <v>70</v>
      </c>
      <c r="I783" s="11" t="s">
        <v>21</v>
      </c>
      <c r="K783" s="21">
        <v>40544</v>
      </c>
      <c r="M783" s="307">
        <v>6</v>
      </c>
      <c r="N783" s="11">
        <v>1</v>
      </c>
      <c r="O783" s="99"/>
      <c r="P783" s="311">
        <f t="shared" si="103"/>
        <v>74</v>
      </c>
      <c r="Q783" s="16">
        <f t="shared" si="102"/>
        <v>74.009699999999995</v>
      </c>
      <c r="R783" s="23">
        <f t="shared" si="104"/>
        <v>1.7399999999999949</v>
      </c>
      <c r="S783" s="18">
        <f t="shared" si="105"/>
        <v>2.4079712150567322E-2</v>
      </c>
      <c r="W783" s="2"/>
      <c r="X783" s="2"/>
    </row>
    <row r="784" spans="1:24" ht="39" customHeight="1" x14ac:dyDescent="0.25">
      <c r="A784" s="2" t="s">
        <v>1591</v>
      </c>
      <c r="B784" s="2" t="s">
        <v>1592</v>
      </c>
      <c r="C784" s="2" t="s">
        <v>1598</v>
      </c>
      <c r="D784" s="2" t="s">
        <v>1594</v>
      </c>
      <c r="E784" s="255">
        <v>98.06</v>
      </c>
      <c r="F784" s="10">
        <v>95</v>
      </c>
      <c r="I784" s="11" t="s">
        <v>21</v>
      </c>
      <c r="K784" s="21">
        <v>40544</v>
      </c>
      <c r="M784" s="307">
        <v>6</v>
      </c>
      <c r="N784" s="11">
        <v>1</v>
      </c>
      <c r="O784" s="99"/>
      <c r="P784" s="311">
        <f t="shared" si="103"/>
        <v>100.43</v>
      </c>
      <c r="Q784" s="16">
        <f t="shared" si="102"/>
        <v>100.4344</v>
      </c>
      <c r="R784" s="23">
        <f t="shared" si="104"/>
        <v>2.3700000000000045</v>
      </c>
      <c r="S784" s="18">
        <f t="shared" si="105"/>
        <v>2.4168876198246019E-2</v>
      </c>
      <c r="W784" s="2"/>
      <c r="X784" s="2"/>
    </row>
    <row r="785" spans="1:24" ht="39" customHeight="1" x14ac:dyDescent="0.25">
      <c r="A785" s="2" t="s">
        <v>1591</v>
      </c>
      <c r="B785" s="2" t="s">
        <v>1592</v>
      </c>
      <c r="C785" s="2" t="s">
        <v>1599</v>
      </c>
      <c r="D785" s="2" t="s">
        <v>1594</v>
      </c>
      <c r="E785" s="255">
        <v>56.77</v>
      </c>
      <c r="F785" s="10">
        <v>55</v>
      </c>
      <c r="I785" s="11" t="s">
        <v>21</v>
      </c>
      <c r="K785" s="21">
        <v>40544</v>
      </c>
      <c r="M785" s="307">
        <v>6</v>
      </c>
      <c r="N785" s="11">
        <v>1</v>
      </c>
      <c r="O785" s="99"/>
      <c r="P785" s="311">
        <f t="shared" si="103"/>
        <v>58.14</v>
      </c>
      <c r="Q785" s="16">
        <f t="shared" si="102"/>
        <v>58.144599999999997</v>
      </c>
      <c r="R785" s="23">
        <f t="shared" si="104"/>
        <v>1.3699999999999974</v>
      </c>
      <c r="S785" s="18">
        <f t="shared" si="105"/>
        <v>2.4132464329751583E-2</v>
      </c>
      <c r="W785" s="2"/>
      <c r="X785" s="2"/>
    </row>
    <row r="786" spans="1:24" ht="39" customHeight="1" x14ac:dyDescent="0.25">
      <c r="A786" s="2" t="s">
        <v>1591</v>
      </c>
      <c r="B786" s="2" t="s">
        <v>1592</v>
      </c>
      <c r="C786" s="2" t="s">
        <v>1600</v>
      </c>
      <c r="D786" s="2" t="s">
        <v>1594</v>
      </c>
      <c r="E786" s="255">
        <v>165.16</v>
      </c>
      <c r="F786" s="10">
        <v>160</v>
      </c>
      <c r="I786" s="11" t="s">
        <v>21</v>
      </c>
      <c r="K786" s="21">
        <v>40544</v>
      </c>
      <c r="M786" s="307">
        <v>6</v>
      </c>
      <c r="N786" s="11">
        <v>1</v>
      </c>
      <c r="O786" s="99"/>
      <c r="P786" s="311">
        <f t="shared" si="103"/>
        <v>169.15</v>
      </c>
      <c r="Q786" s="16">
        <f t="shared" si="102"/>
        <v>169.1591</v>
      </c>
      <c r="R786" s="23">
        <f t="shared" si="104"/>
        <v>3.9900000000000091</v>
      </c>
      <c r="S786" s="18">
        <f t="shared" si="105"/>
        <v>2.4158391862436481E-2</v>
      </c>
      <c r="W786" s="2"/>
      <c r="X786" s="2"/>
    </row>
    <row r="787" spans="1:24" ht="39" customHeight="1" x14ac:dyDescent="0.25">
      <c r="A787" s="2" t="s">
        <v>1591</v>
      </c>
      <c r="B787" s="2" t="s">
        <v>1592</v>
      </c>
      <c r="C787" s="2" t="s">
        <v>1601</v>
      </c>
      <c r="D787" s="2" t="s">
        <v>1594</v>
      </c>
      <c r="E787" s="255">
        <v>134.19</v>
      </c>
      <c r="F787" s="10">
        <v>130</v>
      </c>
      <c r="I787" s="11" t="s">
        <v>21</v>
      </c>
      <c r="K787" s="21">
        <v>40544</v>
      </c>
      <c r="M787" s="307">
        <v>6</v>
      </c>
      <c r="N787" s="11">
        <v>1</v>
      </c>
      <c r="O787" s="99"/>
      <c r="P787" s="311">
        <f t="shared" si="103"/>
        <v>137.43</v>
      </c>
      <c r="Q787" s="16">
        <f t="shared" si="102"/>
        <v>137.4392</v>
      </c>
      <c r="R787" s="23">
        <f t="shared" si="104"/>
        <v>3.2400000000000091</v>
      </c>
      <c r="S787" s="18">
        <f t="shared" si="105"/>
        <v>2.4144869215291818E-2</v>
      </c>
      <c r="W787" s="2"/>
      <c r="X787" s="2"/>
    </row>
    <row r="788" spans="1:24" ht="39" customHeight="1" x14ac:dyDescent="0.25">
      <c r="A788" s="2" t="s">
        <v>1591</v>
      </c>
      <c r="B788" s="2" t="s">
        <v>1592</v>
      </c>
      <c r="C788" s="2" t="s">
        <v>1602</v>
      </c>
      <c r="D788" s="2" t="s">
        <v>1594</v>
      </c>
      <c r="E788" s="255">
        <v>149.68</v>
      </c>
      <c r="F788" s="10">
        <v>145</v>
      </c>
      <c r="I788" s="11" t="s">
        <v>21</v>
      </c>
      <c r="K788" s="21">
        <v>40544</v>
      </c>
      <c r="M788" s="307">
        <v>6</v>
      </c>
      <c r="N788" s="11">
        <v>1</v>
      </c>
      <c r="O788" s="99"/>
      <c r="P788" s="311">
        <f t="shared" si="103"/>
        <v>153.30000000000001</v>
      </c>
      <c r="Q788" s="16">
        <f t="shared" si="102"/>
        <v>153.30430000000001</v>
      </c>
      <c r="R788" s="23">
        <f t="shared" si="104"/>
        <v>3.6200000000000045</v>
      </c>
      <c r="S788" s="18">
        <f t="shared" si="105"/>
        <v>2.4184927846071649E-2</v>
      </c>
      <c r="W788" s="2"/>
      <c r="X788" s="2"/>
    </row>
    <row r="789" spans="1:24" ht="39" customHeight="1" x14ac:dyDescent="0.25">
      <c r="A789" s="2" t="s">
        <v>1591</v>
      </c>
      <c r="B789" s="2" t="s">
        <v>1592</v>
      </c>
      <c r="C789" s="2" t="s">
        <v>1603</v>
      </c>
      <c r="D789" s="2" t="s">
        <v>1594</v>
      </c>
      <c r="E789" s="255">
        <v>108.39</v>
      </c>
      <c r="F789" s="10">
        <v>105</v>
      </c>
      <c r="I789" s="11" t="s">
        <v>21</v>
      </c>
      <c r="K789" s="21">
        <v>40544</v>
      </c>
      <c r="M789" s="307">
        <v>6</v>
      </c>
      <c r="N789" s="11">
        <v>1</v>
      </c>
      <c r="O789" s="99"/>
      <c r="P789" s="311">
        <f t="shared" si="103"/>
        <v>111.01</v>
      </c>
      <c r="Q789" s="16">
        <f t="shared" si="102"/>
        <v>111.0145</v>
      </c>
      <c r="R789" s="23">
        <f t="shared" si="104"/>
        <v>2.6200000000000045</v>
      </c>
      <c r="S789" s="18">
        <f t="shared" si="105"/>
        <v>2.4171971584094516E-2</v>
      </c>
      <c r="W789" s="2"/>
      <c r="X789" s="2"/>
    </row>
    <row r="790" spans="1:24" ht="39" customHeight="1" x14ac:dyDescent="0.25">
      <c r="A790" s="2" t="s">
        <v>1591</v>
      </c>
      <c r="B790" s="2" t="s">
        <v>1592</v>
      </c>
      <c r="C790" s="2" t="s">
        <v>1604</v>
      </c>
      <c r="D790" s="2" t="s">
        <v>1594</v>
      </c>
      <c r="E790" s="255" t="s">
        <v>1606</v>
      </c>
      <c r="F790" s="10" t="s">
        <v>1605</v>
      </c>
      <c r="I790" s="11" t="s">
        <v>21</v>
      </c>
      <c r="K790" s="21">
        <v>40544</v>
      </c>
      <c r="M790" s="307">
        <v>6</v>
      </c>
      <c r="N790" s="11">
        <v>1</v>
      </c>
      <c r="O790" s="99"/>
      <c r="P790" s="311" t="s">
        <v>3248</v>
      </c>
      <c r="Q790" s="16" t="e">
        <f t="shared" si="102"/>
        <v>#VALUE!</v>
      </c>
      <c r="R790" s="23">
        <v>0.96</v>
      </c>
      <c r="S790" s="18">
        <f>0.96/30</f>
        <v>3.2000000000000001E-2</v>
      </c>
      <c r="W790" s="2"/>
      <c r="X790" s="2"/>
    </row>
    <row r="791" spans="1:24" ht="39" customHeight="1" x14ac:dyDescent="0.25">
      <c r="A791" s="2" t="s">
        <v>1591</v>
      </c>
      <c r="B791" s="2" t="s">
        <v>1592</v>
      </c>
      <c r="C791" s="2" t="s">
        <v>1607</v>
      </c>
      <c r="D791" s="2" t="s">
        <v>1594</v>
      </c>
      <c r="E791" s="255" t="s">
        <v>1609</v>
      </c>
      <c r="F791" s="10" t="s">
        <v>1608</v>
      </c>
      <c r="I791" s="11" t="s">
        <v>21</v>
      </c>
      <c r="K791" s="21">
        <v>40544</v>
      </c>
      <c r="M791" s="307">
        <v>6</v>
      </c>
      <c r="N791" s="11">
        <v>1</v>
      </c>
      <c r="O791" s="99"/>
      <c r="P791" s="311" t="s">
        <v>3251</v>
      </c>
      <c r="Q791" s="16" t="e">
        <f t="shared" si="102"/>
        <v>#VALUE!</v>
      </c>
      <c r="R791" s="23">
        <v>0.8</v>
      </c>
      <c r="S791" s="18">
        <f>0.8/25</f>
        <v>3.2000000000000001E-2</v>
      </c>
      <c r="W791" s="2"/>
      <c r="X791" s="2"/>
    </row>
    <row r="792" spans="1:24" ht="39" customHeight="1" x14ac:dyDescent="0.25">
      <c r="A792" s="2" t="s">
        <v>1591</v>
      </c>
      <c r="B792" s="2" t="s">
        <v>1592</v>
      </c>
      <c r="C792" s="2" t="s">
        <v>1610</v>
      </c>
      <c r="D792" s="2" t="s">
        <v>1594</v>
      </c>
      <c r="E792" s="255" t="s">
        <v>1612</v>
      </c>
      <c r="F792" s="10" t="s">
        <v>1611</v>
      </c>
      <c r="I792" s="11" t="s">
        <v>21</v>
      </c>
      <c r="K792" s="21">
        <v>40544</v>
      </c>
      <c r="M792" s="307">
        <v>6</v>
      </c>
      <c r="N792" s="11">
        <v>1</v>
      </c>
      <c r="O792" s="99"/>
      <c r="P792" s="311" t="s">
        <v>3252</v>
      </c>
      <c r="Q792" s="16" t="e">
        <f t="shared" si="102"/>
        <v>#VALUE!</v>
      </c>
      <c r="R792" s="23">
        <v>0.77</v>
      </c>
      <c r="S792" s="18">
        <f>R792/24</f>
        <v>3.2083333333333332E-2</v>
      </c>
      <c r="W792" s="2"/>
      <c r="X792" s="2"/>
    </row>
    <row r="793" spans="1:24" ht="39" customHeight="1" x14ac:dyDescent="0.25">
      <c r="A793" s="2" t="s">
        <v>1591</v>
      </c>
      <c r="B793" s="2" t="s">
        <v>1592</v>
      </c>
      <c r="C793" s="2" t="s">
        <v>1613</v>
      </c>
      <c r="D793" s="2" t="s">
        <v>1594</v>
      </c>
      <c r="E793" s="255" t="s">
        <v>1612</v>
      </c>
      <c r="F793" s="10" t="s">
        <v>1611</v>
      </c>
      <c r="I793" s="11" t="s">
        <v>21</v>
      </c>
      <c r="K793" s="21">
        <v>40544</v>
      </c>
      <c r="M793" s="307">
        <v>6</v>
      </c>
      <c r="N793" s="11">
        <v>1</v>
      </c>
      <c r="O793" s="99"/>
      <c r="P793" s="311" t="s">
        <v>3252</v>
      </c>
      <c r="Q793" s="16" t="e">
        <f t="shared" si="102"/>
        <v>#VALUE!</v>
      </c>
      <c r="R793" s="23">
        <v>0.77</v>
      </c>
      <c r="S793" s="18">
        <f>R793/24</f>
        <v>3.2083333333333332E-2</v>
      </c>
      <c r="W793" s="2"/>
      <c r="X793" s="2"/>
    </row>
    <row r="794" spans="1:24" ht="39" customHeight="1" x14ac:dyDescent="0.25">
      <c r="A794" s="2" t="s">
        <v>1614</v>
      </c>
      <c r="B794" s="27" t="s">
        <v>1592</v>
      </c>
      <c r="C794" s="2" t="s">
        <v>1615</v>
      </c>
      <c r="D794" s="2" t="s">
        <v>1594</v>
      </c>
      <c r="E794" s="255">
        <v>330.33</v>
      </c>
      <c r="F794" s="10">
        <v>320</v>
      </c>
      <c r="I794" s="11" t="s">
        <v>21</v>
      </c>
      <c r="K794" s="21">
        <v>40544</v>
      </c>
      <c r="M794" s="307">
        <v>6</v>
      </c>
      <c r="N794" s="11">
        <v>1</v>
      </c>
      <c r="O794" s="99"/>
      <c r="P794" s="311">
        <f>IF(N794=1,INT(E794*$T$1*100)/100,E794)</f>
        <v>338.32</v>
      </c>
      <c r="Q794" s="16">
        <f t="shared" si="102"/>
        <v>338.32859999999999</v>
      </c>
      <c r="R794" s="23">
        <f>P794-E794</f>
        <v>7.9900000000000091</v>
      </c>
      <c r="S794" s="18">
        <f>IF(E794&lt;&gt;0,R794/E794,0)</f>
        <v>2.4187933278842399E-2</v>
      </c>
      <c r="T794" s="82"/>
      <c r="W794" s="2"/>
      <c r="X794" s="2"/>
    </row>
    <row r="795" spans="1:24" ht="39" customHeight="1" x14ac:dyDescent="0.25">
      <c r="A795" s="2" t="s">
        <v>1614</v>
      </c>
      <c r="B795" s="27" t="s">
        <v>1592</v>
      </c>
      <c r="C795" s="2" t="s">
        <v>1616</v>
      </c>
      <c r="D795" s="2" t="s">
        <v>1594</v>
      </c>
      <c r="E795" s="255">
        <v>340.65</v>
      </c>
      <c r="F795" s="10">
        <v>330</v>
      </c>
      <c r="I795" s="11" t="s">
        <v>21</v>
      </c>
      <c r="K795" s="21">
        <v>40544</v>
      </c>
      <c r="M795" s="307">
        <v>6</v>
      </c>
      <c r="N795" s="11">
        <v>1</v>
      </c>
      <c r="O795" s="99"/>
      <c r="P795" s="311">
        <f>IF(N795=1,INT(E795*$T$1*100)/100,E795)</f>
        <v>348.89</v>
      </c>
      <c r="Q795" s="16">
        <f t="shared" si="102"/>
        <v>348.89839999999998</v>
      </c>
      <c r="R795" s="23">
        <f>P795-E795</f>
        <v>8.2400000000000091</v>
      </c>
      <c r="S795" s="18">
        <f>IF(E795&lt;&gt;0,R795/E795,0)</f>
        <v>2.4189050344928843E-2</v>
      </c>
      <c r="W795" s="2"/>
      <c r="X795" s="2"/>
    </row>
    <row r="796" spans="1:24" ht="39" customHeight="1" x14ac:dyDescent="0.25">
      <c r="A796" s="2" t="s">
        <v>1614</v>
      </c>
      <c r="B796" s="27" t="s">
        <v>1592</v>
      </c>
      <c r="C796" s="2" t="s">
        <v>1617</v>
      </c>
      <c r="D796" s="2" t="s">
        <v>1594</v>
      </c>
      <c r="E796" s="255">
        <v>185.81</v>
      </c>
      <c r="F796" s="10">
        <v>180</v>
      </c>
      <c r="I796" s="11" t="s">
        <v>21</v>
      </c>
      <c r="K796" s="21">
        <v>40544</v>
      </c>
      <c r="M796" s="307">
        <v>6</v>
      </c>
      <c r="N796" s="11">
        <v>1</v>
      </c>
      <c r="O796" s="99"/>
      <c r="P796" s="311">
        <f>IF(N796=1,INT(E796*$T$1*100)/100,E796)</f>
        <v>190.3</v>
      </c>
      <c r="Q796" s="16">
        <f t="shared" si="102"/>
        <v>190.3092</v>
      </c>
      <c r="R796" s="23">
        <f>P796-E796</f>
        <v>4.4900000000000091</v>
      </c>
      <c r="S796" s="18">
        <f>IF(E796&lt;&gt;0,R796/E796,0)</f>
        <v>2.4164469081319678E-2</v>
      </c>
      <c r="W796" s="2"/>
      <c r="X796" s="2"/>
    </row>
    <row r="797" spans="1:24" ht="39" customHeight="1" x14ac:dyDescent="0.25">
      <c r="A797" s="2" t="s">
        <v>1614</v>
      </c>
      <c r="B797" s="27" t="s">
        <v>1592</v>
      </c>
      <c r="C797" s="2" t="s">
        <v>1618</v>
      </c>
      <c r="D797" s="2" t="s">
        <v>1594</v>
      </c>
      <c r="E797" s="255" t="s">
        <v>1620</v>
      </c>
      <c r="F797" s="10" t="s">
        <v>1619</v>
      </c>
      <c r="I797" s="11" t="s">
        <v>21</v>
      </c>
      <c r="K797" s="21">
        <v>40544</v>
      </c>
      <c r="M797" s="307">
        <v>6</v>
      </c>
      <c r="N797" s="11">
        <v>1</v>
      </c>
      <c r="O797" s="99"/>
      <c r="P797" s="311" t="s">
        <v>3249</v>
      </c>
      <c r="Q797" s="16" t="e">
        <f t="shared" si="102"/>
        <v>#VALUE!</v>
      </c>
      <c r="R797" s="23" t="s">
        <v>1621</v>
      </c>
      <c r="S797" s="18">
        <f>8.07/250</f>
        <v>3.2280000000000003E-2</v>
      </c>
      <c r="W797" s="2"/>
      <c r="X797" s="2"/>
    </row>
    <row r="798" spans="1:24" ht="39" customHeight="1" x14ac:dyDescent="0.25">
      <c r="A798" s="2" t="s">
        <v>1614</v>
      </c>
      <c r="B798" s="27" t="s">
        <v>1592</v>
      </c>
      <c r="C798" s="2" t="s">
        <v>1622</v>
      </c>
      <c r="D798" s="2" t="s">
        <v>1594</v>
      </c>
      <c r="E798" s="255">
        <v>185.81</v>
      </c>
      <c r="F798" s="10">
        <v>180</v>
      </c>
      <c r="I798" s="11" t="s">
        <v>21</v>
      </c>
      <c r="K798" s="21">
        <v>40544</v>
      </c>
      <c r="M798" s="307">
        <v>6</v>
      </c>
      <c r="N798" s="11">
        <v>1</v>
      </c>
      <c r="O798" s="99"/>
      <c r="P798" s="311">
        <f t="shared" ref="P798:P807" si="106">IF(N798=1,INT(E798*$T$1*100)/100,E798)</f>
        <v>190.3</v>
      </c>
      <c r="Q798" s="16">
        <f t="shared" si="102"/>
        <v>190.3092</v>
      </c>
      <c r="R798" s="23">
        <f t="shared" ref="R798:R807" si="107">P798-E798</f>
        <v>4.4900000000000091</v>
      </c>
      <c r="S798" s="18">
        <f t="shared" ref="S798:S807" si="108">IF(E798&lt;&gt;0,R798/E798,0)</f>
        <v>2.4164469081319678E-2</v>
      </c>
      <c r="W798" s="2"/>
      <c r="X798" s="2"/>
    </row>
    <row r="799" spans="1:24" ht="39" customHeight="1" x14ac:dyDescent="0.25">
      <c r="A799" s="2" t="s">
        <v>1623</v>
      </c>
      <c r="B799" s="27" t="s">
        <v>1592</v>
      </c>
      <c r="C799" s="2" t="s">
        <v>1624</v>
      </c>
      <c r="D799" s="2" t="s">
        <v>1625</v>
      </c>
      <c r="E799" s="255">
        <v>23</v>
      </c>
      <c r="F799" s="58">
        <v>23</v>
      </c>
      <c r="I799" s="11" t="s">
        <v>22</v>
      </c>
      <c r="K799" s="21">
        <v>40544</v>
      </c>
      <c r="M799" s="12">
        <v>6</v>
      </c>
      <c r="N799" s="13">
        <v>4</v>
      </c>
      <c r="O799" s="22"/>
      <c r="P799" s="311">
        <f t="shared" si="106"/>
        <v>23</v>
      </c>
      <c r="Q799" s="16">
        <f t="shared" si="102"/>
        <v>23</v>
      </c>
      <c r="R799" s="23">
        <f t="shared" si="107"/>
        <v>0</v>
      </c>
      <c r="S799" s="18">
        <f t="shared" si="108"/>
        <v>0</v>
      </c>
      <c r="W799" s="2"/>
      <c r="X799" s="2"/>
    </row>
    <row r="800" spans="1:24" ht="39" customHeight="1" x14ac:dyDescent="0.25">
      <c r="A800" s="2" t="s">
        <v>1623</v>
      </c>
      <c r="B800" s="27" t="s">
        <v>1592</v>
      </c>
      <c r="C800" s="2" t="s">
        <v>1626</v>
      </c>
      <c r="D800" s="2" t="s">
        <v>1625</v>
      </c>
      <c r="E800" s="255">
        <v>17</v>
      </c>
      <c r="F800" s="58">
        <v>17</v>
      </c>
      <c r="I800" s="11" t="s">
        <v>22</v>
      </c>
      <c r="K800" s="21">
        <v>40544</v>
      </c>
      <c r="M800" s="12">
        <v>6</v>
      </c>
      <c r="N800" s="13">
        <v>4</v>
      </c>
      <c r="O800" s="22"/>
      <c r="P800" s="311">
        <f t="shared" si="106"/>
        <v>17</v>
      </c>
      <c r="Q800" s="16">
        <f t="shared" si="102"/>
        <v>17</v>
      </c>
      <c r="R800" s="23">
        <f t="shared" si="107"/>
        <v>0</v>
      </c>
      <c r="S800" s="18">
        <f t="shared" si="108"/>
        <v>0</v>
      </c>
      <c r="W800" s="2"/>
      <c r="X800" s="2"/>
    </row>
    <row r="801" spans="1:24" ht="39" customHeight="1" x14ac:dyDescent="0.25">
      <c r="A801" s="2" t="s">
        <v>1623</v>
      </c>
      <c r="B801" s="27" t="s">
        <v>1592</v>
      </c>
      <c r="C801" s="2" t="s">
        <v>1627</v>
      </c>
      <c r="D801" s="2" t="s">
        <v>1625</v>
      </c>
      <c r="E801" s="255">
        <v>13</v>
      </c>
      <c r="F801" s="58">
        <v>13</v>
      </c>
      <c r="I801" s="11" t="s">
        <v>22</v>
      </c>
      <c r="K801" s="21">
        <v>40544</v>
      </c>
      <c r="M801" s="12">
        <v>6</v>
      </c>
      <c r="N801" s="13">
        <v>4</v>
      </c>
      <c r="O801" s="22"/>
      <c r="P801" s="311">
        <f t="shared" si="106"/>
        <v>13</v>
      </c>
      <c r="Q801" s="16">
        <f t="shared" si="102"/>
        <v>13</v>
      </c>
      <c r="R801" s="23">
        <f t="shared" si="107"/>
        <v>0</v>
      </c>
      <c r="S801" s="18">
        <f t="shared" si="108"/>
        <v>0</v>
      </c>
      <c r="W801" s="2"/>
      <c r="X801" s="2"/>
    </row>
    <row r="802" spans="1:24" ht="39" customHeight="1" x14ac:dyDescent="0.25">
      <c r="A802" s="2" t="s">
        <v>1623</v>
      </c>
      <c r="B802" s="27" t="s">
        <v>1592</v>
      </c>
      <c r="C802" s="2" t="s">
        <v>1628</v>
      </c>
      <c r="D802" s="2" t="s">
        <v>1625</v>
      </c>
      <c r="E802" s="255">
        <v>7</v>
      </c>
      <c r="F802" s="10">
        <v>7</v>
      </c>
      <c r="I802" s="11" t="s">
        <v>22</v>
      </c>
      <c r="K802" s="21">
        <v>40544</v>
      </c>
      <c r="M802" s="12">
        <v>6</v>
      </c>
      <c r="N802" s="13">
        <v>4</v>
      </c>
      <c r="O802" s="22"/>
      <c r="P802" s="311">
        <f t="shared" si="106"/>
        <v>7</v>
      </c>
      <c r="Q802" s="16">
        <f t="shared" si="102"/>
        <v>7</v>
      </c>
      <c r="R802" s="23">
        <f t="shared" si="107"/>
        <v>0</v>
      </c>
      <c r="S802" s="18">
        <f t="shared" si="108"/>
        <v>0</v>
      </c>
      <c r="W802" s="2"/>
      <c r="X802" s="2"/>
    </row>
    <row r="803" spans="1:24" ht="39" customHeight="1" x14ac:dyDescent="0.25">
      <c r="A803" s="2" t="s">
        <v>1623</v>
      </c>
      <c r="B803" s="27" t="s">
        <v>1592</v>
      </c>
      <c r="C803" s="2" t="s">
        <v>1629</v>
      </c>
      <c r="D803" s="2" t="s">
        <v>1625</v>
      </c>
      <c r="E803" s="255">
        <v>16</v>
      </c>
      <c r="F803" s="58">
        <v>16</v>
      </c>
      <c r="I803" s="11" t="s">
        <v>22</v>
      </c>
      <c r="K803" s="21">
        <v>40544</v>
      </c>
      <c r="M803" s="12">
        <v>6</v>
      </c>
      <c r="N803" s="13">
        <v>4</v>
      </c>
      <c r="O803" s="22"/>
      <c r="P803" s="311">
        <f t="shared" si="106"/>
        <v>16</v>
      </c>
      <c r="Q803" s="16">
        <f t="shared" si="102"/>
        <v>16</v>
      </c>
      <c r="R803" s="23">
        <f t="shared" si="107"/>
        <v>0</v>
      </c>
      <c r="S803" s="18">
        <f t="shared" si="108"/>
        <v>0</v>
      </c>
      <c r="W803" s="2"/>
      <c r="X803" s="2"/>
    </row>
    <row r="804" spans="1:24" ht="39" customHeight="1" x14ac:dyDescent="0.25">
      <c r="A804" s="2" t="s">
        <v>1623</v>
      </c>
      <c r="B804" s="27" t="s">
        <v>1592</v>
      </c>
      <c r="C804" s="2" t="s">
        <v>1630</v>
      </c>
      <c r="D804" s="2" t="s">
        <v>1625</v>
      </c>
      <c r="E804" s="255">
        <v>13</v>
      </c>
      <c r="F804" s="58">
        <v>13</v>
      </c>
      <c r="I804" s="11" t="s">
        <v>22</v>
      </c>
      <c r="K804" s="21">
        <v>40544</v>
      </c>
      <c r="M804" s="12">
        <v>6</v>
      </c>
      <c r="N804" s="13">
        <v>4</v>
      </c>
      <c r="O804" s="22"/>
      <c r="P804" s="311">
        <f t="shared" si="106"/>
        <v>13</v>
      </c>
      <c r="Q804" s="16">
        <f t="shared" si="102"/>
        <v>13</v>
      </c>
      <c r="R804" s="23">
        <f t="shared" si="107"/>
        <v>0</v>
      </c>
      <c r="S804" s="18">
        <f t="shared" si="108"/>
        <v>0</v>
      </c>
      <c r="W804" s="2"/>
      <c r="X804" s="2"/>
    </row>
    <row r="805" spans="1:24" ht="39" customHeight="1" x14ac:dyDescent="0.25">
      <c r="A805" s="2" t="s">
        <v>1623</v>
      </c>
      <c r="B805" s="27" t="s">
        <v>1592</v>
      </c>
      <c r="C805" s="2" t="s">
        <v>1631</v>
      </c>
      <c r="D805" s="2" t="s">
        <v>1625</v>
      </c>
      <c r="E805" s="255">
        <v>10</v>
      </c>
      <c r="F805" s="58">
        <v>10</v>
      </c>
      <c r="I805" s="11" t="s">
        <v>22</v>
      </c>
      <c r="K805" s="21">
        <v>40544</v>
      </c>
      <c r="M805" s="12">
        <v>6</v>
      </c>
      <c r="N805" s="13">
        <v>4</v>
      </c>
      <c r="O805" s="22"/>
      <c r="P805" s="311">
        <f t="shared" si="106"/>
        <v>10</v>
      </c>
      <c r="Q805" s="16">
        <f t="shared" si="102"/>
        <v>10</v>
      </c>
      <c r="R805" s="23">
        <f t="shared" si="107"/>
        <v>0</v>
      </c>
      <c r="S805" s="18">
        <f t="shared" si="108"/>
        <v>0</v>
      </c>
      <c r="W805" s="2"/>
      <c r="X805" s="2"/>
    </row>
    <row r="806" spans="1:24" ht="39" customHeight="1" x14ac:dyDescent="0.25">
      <c r="A806" s="2" t="s">
        <v>1623</v>
      </c>
      <c r="B806" s="27" t="s">
        <v>1592</v>
      </c>
      <c r="C806" s="2" t="s">
        <v>1632</v>
      </c>
      <c r="D806" s="2" t="s">
        <v>1625</v>
      </c>
      <c r="E806" s="255">
        <v>10</v>
      </c>
      <c r="F806" s="10">
        <v>10</v>
      </c>
      <c r="I806" s="11" t="s">
        <v>22</v>
      </c>
      <c r="K806" s="21">
        <v>40544</v>
      </c>
      <c r="M806" s="12">
        <v>6</v>
      </c>
      <c r="N806" s="13">
        <v>4</v>
      </c>
      <c r="O806" s="22"/>
      <c r="P806" s="311">
        <f t="shared" si="106"/>
        <v>10</v>
      </c>
      <c r="Q806" s="16">
        <f t="shared" si="102"/>
        <v>10</v>
      </c>
      <c r="R806" s="23">
        <f t="shared" si="107"/>
        <v>0</v>
      </c>
      <c r="S806" s="18">
        <f t="shared" si="108"/>
        <v>0</v>
      </c>
      <c r="W806" s="2"/>
      <c r="X806" s="2"/>
    </row>
    <row r="807" spans="1:24" ht="39" customHeight="1" x14ac:dyDescent="0.25">
      <c r="A807" s="2" t="s">
        <v>1633</v>
      </c>
      <c r="B807" s="27" t="s">
        <v>1592</v>
      </c>
      <c r="C807" s="2" t="s">
        <v>1634</v>
      </c>
      <c r="D807" s="2" t="s">
        <v>1594</v>
      </c>
      <c r="E807" s="255">
        <v>36.130000000000003</v>
      </c>
      <c r="F807" s="10">
        <v>35</v>
      </c>
      <c r="I807" s="11" t="s">
        <v>21</v>
      </c>
      <c r="K807" s="21">
        <v>40544</v>
      </c>
      <c r="M807" s="307">
        <v>6</v>
      </c>
      <c r="N807" s="11">
        <v>1</v>
      </c>
      <c r="O807" s="99"/>
      <c r="P807" s="311">
        <f t="shared" si="106"/>
        <v>37</v>
      </c>
      <c r="Q807" s="16">
        <f t="shared" si="102"/>
        <v>37.004800000000003</v>
      </c>
      <c r="R807" s="23">
        <f t="shared" si="107"/>
        <v>0.86999999999999744</v>
      </c>
      <c r="S807" s="18">
        <f t="shared" si="108"/>
        <v>2.4079712150567322E-2</v>
      </c>
      <c r="W807" s="2"/>
      <c r="X807" s="2"/>
    </row>
    <row r="808" spans="1:24" ht="39" customHeight="1" x14ac:dyDescent="0.25">
      <c r="A808" s="2" t="s">
        <v>1633</v>
      </c>
      <c r="B808" s="27" t="s">
        <v>1592</v>
      </c>
      <c r="C808" s="2" t="s">
        <v>1635</v>
      </c>
      <c r="D808" s="2" t="s">
        <v>1594</v>
      </c>
      <c r="E808" s="255" t="s">
        <v>1637</v>
      </c>
      <c r="F808" s="10" t="s">
        <v>1636</v>
      </c>
      <c r="I808" s="11" t="s">
        <v>21</v>
      </c>
      <c r="K808" s="21">
        <v>40544</v>
      </c>
      <c r="M808" s="307">
        <v>6</v>
      </c>
      <c r="N808" s="11">
        <v>1</v>
      </c>
      <c r="O808" s="99"/>
      <c r="P808" s="311" t="s">
        <v>3253</v>
      </c>
      <c r="Q808" s="16" t="e">
        <f t="shared" si="102"/>
        <v>#VALUE!</v>
      </c>
      <c r="R808" s="23">
        <v>0.38</v>
      </c>
      <c r="S808" s="18">
        <f>R808/12</f>
        <v>3.1666666666666669E-2</v>
      </c>
      <c r="W808" s="2"/>
      <c r="X808" s="2"/>
    </row>
    <row r="809" spans="1:24" ht="39" customHeight="1" x14ac:dyDescent="0.25">
      <c r="A809" s="2" t="s">
        <v>1633</v>
      </c>
      <c r="B809" s="27" t="s">
        <v>1592</v>
      </c>
      <c r="C809" s="2" t="s">
        <v>1635</v>
      </c>
      <c r="D809" s="2" t="s">
        <v>1594</v>
      </c>
      <c r="E809" s="255" t="s">
        <v>1639</v>
      </c>
      <c r="F809" s="10" t="s">
        <v>1638</v>
      </c>
      <c r="I809" s="11" t="s">
        <v>21</v>
      </c>
      <c r="K809" s="21">
        <v>40544</v>
      </c>
      <c r="M809" s="307">
        <v>6</v>
      </c>
      <c r="N809" s="11">
        <v>1</v>
      </c>
      <c r="O809" s="99"/>
      <c r="P809" s="311" t="s">
        <v>3254</v>
      </c>
      <c r="Q809" s="16" t="e">
        <f t="shared" si="102"/>
        <v>#VALUE!</v>
      </c>
      <c r="R809" s="23">
        <v>0.77</v>
      </c>
      <c r="S809" s="18">
        <f>R809/24</f>
        <v>3.2083333333333332E-2</v>
      </c>
      <c r="W809" s="2"/>
      <c r="X809" s="2"/>
    </row>
    <row r="810" spans="1:24" ht="39" customHeight="1" x14ac:dyDescent="0.25">
      <c r="A810" s="2" t="s">
        <v>1633</v>
      </c>
      <c r="B810" s="27" t="s">
        <v>1592</v>
      </c>
      <c r="C810" s="2" t="s">
        <v>1640</v>
      </c>
      <c r="D810" s="2" t="s">
        <v>1594</v>
      </c>
      <c r="E810" s="255" t="s">
        <v>1637</v>
      </c>
      <c r="F810" s="10" t="s">
        <v>1636</v>
      </c>
      <c r="I810" s="11" t="s">
        <v>21</v>
      </c>
      <c r="K810" s="21">
        <v>40544</v>
      </c>
      <c r="M810" s="307">
        <v>6</v>
      </c>
      <c r="N810" s="11">
        <v>1</v>
      </c>
      <c r="O810" s="99"/>
      <c r="P810" s="311" t="s">
        <v>3253</v>
      </c>
      <c r="Q810" s="16" t="e">
        <f t="shared" si="102"/>
        <v>#VALUE!</v>
      </c>
      <c r="R810" s="23">
        <v>0.38</v>
      </c>
      <c r="S810" s="18">
        <f>R810/12</f>
        <v>3.1666666666666669E-2</v>
      </c>
      <c r="W810" s="2"/>
      <c r="X810" s="2"/>
    </row>
    <row r="811" spans="1:24" ht="39" customHeight="1" x14ac:dyDescent="0.25">
      <c r="A811" s="2" t="s">
        <v>1633</v>
      </c>
      <c r="B811" s="27" t="s">
        <v>1592</v>
      </c>
      <c r="C811" s="2" t="s">
        <v>1640</v>
      </c>
      <c r="D811" s="2" t="s">
        <v>1594</v>
      </c>
      <c r="E811" s="255" t="s">
        <v>1639</v>
      </c>
      <c r="F811" s="10" t="s">
        <v>1638</v>
      </c>
      <c r="I811" s="11" t="s">
        <v>21</v>
      </c>
      <c r="K811" s="21">
        <v>40544</v>
      </c>
      <c r="M811" s="307">
        <v>6</v>
      </c>
      <c r="N811" s="11">
        <v>1</v>
      </c>
      <c r="O811" s="99"/>
      <c r="P811" s="311" t="s">
        <v>3254</v>
      </c>
      <c r="Q811" s="16" t="e">
        <f t="shared" si="102"/>
        <v>#VALUE!</v>
      </c>
      <c r="R811" s="23">
        <v>0.77</v>
      </c>
      <c r="S811" s="18">
        <f>R811/24</f>
        <v>3.2083333333333332E-2</v>
      </c>
      <c r="W811" s="2"/>
      <c r="X811" s="2"/>
    </row>
    <row r="812" spans="1:24" ht="39" customHeight="1" x14ac:dyDescent="0.25">
      <c r="A812" s="2" t="s">
        <v>1633</v>
      </c>
      <c r="B812" s="27" t="s">
        <v>1592</v>
      </c>
      <c r="C812" s="2" t="s">
        <v>1641</v>
      </c>
      <c r="D812" s="2" t="s">
        <v>1594</v>
      </c>
      <c r="E812" s="255" t="s">
        <v>1643</v>
      </c>
      <c r="F812" s="10" t="s">
        <v>1642</v>
      </c>
      <c r="I812" s="11" t="s">
        <v>21</v>
      </c>
      <c r="K812" s="21">
        <v>40544</v>
      </c>
      <c r="M812" s="307">
        <v>6</v>
      </c>
      <c r="N812" s="11">
        <v>1</v>
      </c>
      <c r="O812" s="99"/>
      <c r="P812" s="311" t="s">
        <v>3255</v>
      </c>
      <c r="Q812" s="16" t="e">
        <f t="shared" si="102"/>
        <v>#VALUE!</v>
      </c>
      <c r="R812" s="23">
        <v>0.64</v>
      </c>
      <c r="S812" s="18">
        <f>0.64/20</f>
        <v>3.2000000000000001E-2</v>
      </c>
      <c r="W812" s="2"/>
      <c r="X812" s="2"/>
    </row>
    <row r="813" spans="1:24" ht="39" customHeight="1" x14ac:dyDescent="0.25">
      <c r="A813" s="2" t="s">
        <v>1633</v>
      </c>
      <c r="B813" s="27" t="s">
        <v>1592</v>
      </c>
      <c r="C813" s="2" t="s">
        <v>1641</v>
      </c>
      <c r="D813" s="2" t="s">
        <v>1594</v>
      </c>
      <c r="E813" s="255" t="s">
        <v>1645</v>
      </c>
      <c r="F813" s="10" t="s">
        <v>1644</v>
      </c>
      <c r="I813" s="11" t="s">
        <v>21</v>
      </c>
      <c r="K813" s="21">
        <v>40544</v>
      </c>
      <c r="M813" s="307">
        <v>6</v>
      </c>
      <c r="N813" s="11">
        <v>1</v>
      </c>
      <c r="O813" s="99"/>
      <c r="P813" s="311" t="s">
        <v>3256</v>
      </c>
      <c r="Q813" s="16" t="e">
        <f t="shared" si="102"/>
        <v>#VALUE!</v>
      </c>
      <c r="R813" s="23">
        <v>1.29</v>
      </c>
      <c r="S813" s="18">
        <f>1.29/40</f>
        <v>3.2250000000000001E-2</v>
      </c>
      <c r="W813" s="2"/>
      <c r="X813" s="2"/>
    </row>
    <row r="814" spans="1:24" ht="39" customHeight="1" x14ac:dyDescent="0.25">
      <c r="A814" s="2" t="s">
        <v>1633</v>
      </c>
      <c r="B814" s="27" t="s">
        <v>1592</v>
      </c>
      <c r="C814" s="2" t="s">
        <v>1646</v>
      </c>
      <c r="D814" s="2" t="s">
        <v>1594</v>
      </c>
      <c r="E814" s="255" t="s">
        <v>1637</v>
      </c>
      <c r="F814" s="10" t="s">
        <v>1636</v>
      </c>
      <c r="I814" s="11" t="s">
        <v>21</v>
      </c>
      <c r="K814" s="21">
        <v>40544</v>
      </c>
      <c r="M814" s="307">
        <v>6</v>
      </c>
      <c r="N814" s="11">
        <v>1</v>
      </c>
      <c r="O814" s="99"/>
      <c r="P814" s="311" t="s">
        <v>3253</v>
      </c>
      <c r="Q814" s="16" t="e">
        <f t="shared" si="102"/>
        <v>#VALUE!</v>
      </c>
      <c r="R814" s="23">
        <v>0.38</v>
      </c>
      <c r="S814" s="18">
        <f>R814/12</f>
        <v>3.1666666666666669E-2</v>
      </c>
      <c r="W814" s="2"/>
      <c r="X814" s="2"/>
    </row>
    <row r="815" spans="1:24" ht="39" customHeight="1" x14ac:dyDescent="0.25">
      <c r="A815" s="2" t="s">
        <v>1633</v>
      </c>
      <c r="B815" s="27" t="s">
        <v>1592</v>
      </c>
      <c r="C815" s="2" t="s">
        <v>1647</v>
      </c>
      <c r="D815" s="2" t="s">
        <v>1594</v>
      </c>
      <c r="E815" s="255" t="s">
        <v>1649</v>
      </c>
      <c r="F815" s="10" t="s">
        <v>1648</v>
      </c>
      <c r="I815" s="11" t="s">
        <v>21</v>
      </c>
      <c r="K815" s="21">
        <v>40544</v>
      </c>
      <c r="M815" s="307">
        <v>6</v>
      </c>
      <c r="N815" s="11">
        <v>1</v>
      </c>
      <c r="O815" s="99"/>
      <c r="P815" s="311" t="s">
        <v>3257</v>
      </c>
      <c r="Q815" s="16" t="e">
        <f t="shared" si="102"/>
        <v>#VALUE!</v>
      </c>
      <c r="R815" s="23">
        <v>0.25</v>
      </c>
      <c r="S815" s="18">
        <f>0.25/8</f>
        <v>3.125E-2</v>
      </c>
      <c r="W815" s="2"/>
      <c r="X815" s="2"/>
    </row>
    <row r="816" spans="1:24" ht="39" customHeight="1" x14ac:dyDescent="0.25">
      <c r="A816" s="2" t="s">
        <v>1633</v>
      </c>
      <c r="B816" s="27" t="s">
        <v>1592</v>
      </c>
      <c r="C816" s="2" t="s">
        <v>1650</v>
      </c>
      <c r="D816" s="2" t="s">
        <v>1594</v>
      </c>
      <c r="E816" s="255">
        <v>20.64</v>
      </c>
      <c r="F816" s="26">
        <v>20</v>
      </c>
      <c r="K816" s="21"/>
      <c r="M816" s="307">
        <v>6</v>
      </c>
      <c r="N816" s="11">
        <v>1</v>
      </c>
      <c r="O816" s="99"/>
      <c r="P816" s="311">
        <f>IF(N816=1,INT(E816*$T$1*100)/100,E816)</f>
        <v>21.13</v>
      </c>
      <c r="Q816" s="16">
        <f t="shared" si="102"/>
        <v>21.139700000000001</v>
      </c>
      <c r="R816" s="23">
        <f>P816-E816</f>
        <v>0.48999999999999844</v>
      </c>
      <c r="S816" s="18">
        <f>IF(E816&lt;&gt;0,R816/E816,0)</f>
        <v>2.3740310077519304E-2</v>
      </c>
      <c r="T816" s="23"/>
      <c r="W816" s="2"/>
      <c r="X816" s="2"/>
    </row>
    <row r="817" spans="1:24" ht="39" customHeight="1" x14ac:dyDescent="0.25">
      <c r="A817" s="2" t="s">
        <v>1633</v>
      </c>
      <c r="B817" s="27" t="s">
        <v>1592</v>
      </c>
      <c r="C817" s="2" t="s">
        <v>1651</v>
      </c>
      <c r="D817" s="2" t="s">
        <v>1594</v>
      </c>
      <c r="E817" s="255" t="s">
        <v>3316</v>
      </c>
      <c r="F817" s="26" t="s">
        <v>1652</v>
      </c>
      <c r="K817" s="21"/>
      <c r="M817" s="307">
        <v>6</v>
      </c>
      <c r="N817" s="11">
        <v>1</v>
      </c>
      <c r="O817" s="99"/>
      <c r="P817" s="311" t="s">
        <v>3318</v>
      </c>
      <c r="Q817" s="16" t="e">
        <f t="shared" si="102"/>
        <v>#VALUE!</v>
      </c>
      <c r="R817" s="23">
        <v>0.09</v>
      </c>
      <c r="S817" s="18">
        <f>0.09/3</f>
        <v>0.03</v>
      </c>
      <c r="W817" s="2"/>
      <c r="X817" s="2"/>
    </row>
    <row r="818" spans="1:24" ht="39" customHeight="1" x14ac:dyDescent="0.25">
      <c r="A818" s="2" t="s">
        <v>1633</v>
      </c>
      <c r="B818" s="27" t="s">
        <v>1592</v>
      </c>
      <c r="C818" s="2" t="s">
        <v>1651</v>
      </c>
      <c r="D818" s="2" t="s">
        <v>1594</v>
      </c>
      <c r="E818" s="255" t="s">
        <v>3317</v>
      </c>
      <c r="F818" s="26" t="s">
        <v>1654</v>
      </c>
      <c r="K818" s="21"/>
      <c r="M818" s="307">
        <v>6</v>
      </c>
      <c r="N818" s="11">
        <v>1</v>
      </c>
      <c r="O818" s="99"/>
      <c r="P818" s="311" t="s">
        <v>3319</v>
      </c>
      <c r="Q818" s="16" t="e">
        <f t="shared" si="102"/>
        <v>#VALUE!</v>
      </c>
      <c r="R818" s="23">
        <v>0.19</v>
      </c>
      <c r="S818" s="18">
        <f>0.19/6</f>
        <v>3.1666666666666669E-2</v>
      </c>
      <c r="W818" s="2"/>
      <c r="X818" s="2"/>
    </row>
    <row r="819" spans="1:24" ht="39" customHeight="1" x14ac:dyDescent="0.25">
      <c r="A819" s="2" t="s">
        <v>1633</v>
      </c>
      <c r="B819" s="27" t="s">
        <v>1592</v>
      </c>
      <c r="C819" s="2" t="s">
        <v>1656</v>
      </c>
      <c r="D819" s="2" t="s">
        <v>1594</v>
      </c>
      <c r="E819" s="255">
        <v>10.32</v>
      </c>
      <c r="F819" s="10">
        <v>10</v>
      </c>
      <c r="I819" s="11" t="s">
        <v>21</v>
      </c>
      <c r="K819" s="21">
        <v>40544</v>
      </c>
      <c r="M819" s="307">
        <v>6</v>
      </c>
      <c r="N819" s="11">
        <v>1</v>
      </c>
      <c r="O819" s="99"/>
      <c r="P819" s="311">
        <f t="shared" ref="P819:P850" si="109">IF(N819=1,INT(E819*$T$1*100)/100,E819)</f>
        <v>10.56</v>
      </c>
      <c r="Q819" s="16">
        <f t="shared" si="102"/>
        <v>10.569800000000001</v>
      </c>
      <c r="R819" s="23">
        <f t="shared" ref="R819:R850" si="110">P819-E819</f>
        <v>0.24000000000000021</v>
      </c>
      <c r="S819" s="18">
        <f t="shared" ref="S819:S850" si="111">IF(E819&lt;&gt;0,R819/E819,0)</f>
        <v>2.3255813953488393E-2</v>
      </c>
      <c r="W819" s="2"/>
      <c r="X819" s="2"/>
    </row>
    <row r="820" spans="1:24" ht="39" customHeight="1" x14ac:dyDescent="0.25">
      <c r="A820" s="2" t="s">
        <v>1633</v>
      </c>
      <c r="B820" s="27" t="s">
        <v>1592</v>
      </c>
      <c r="C820" s="2" t="s">
        <v>1657</v>
      </c>
      <c r="D820" s="2" t="s">
        <v>1594</v>
      </c>
      <c r="E820" s="255">
        <v>1.8</v>
      </c>
      <c r="F820" s="10">
        <v>1.75</v>
      </c>
      <c r="I820" s="11" t="s">
        <v>21</v>
      </c>
      <c r="K820" s="21">
        <v>40544</v>
      </c>
      <c r="M820" s="307">
        <v>6</v>
      </c>
      <c r="N820" s="11">
        <v>1</v>
      </c>
      <c r="O820" s="99"/>
      <c r="P820" s="311">
        <f t="shared" si="109"/>
        <v>1.84</v>
      </c>
      <c r="Q820" s="16">
        <f t="shared" si="102"/>
        <v>1.8434999999999999</v>
      </c>
      <c r="R820" s="23">
        <f t="shared" si="110"/>
        <v>4.0000000000000036E-2</v>
      </c>
      <c r="S820" s="18">
        <f t="shared" si="111"/>
        <v>2.222222222222224E-2</v>
      </c>
      <c r="W820" s="2"/>
      <c r="X820" s="2"/>
    </row>
    <row r="821" spans="1:24" ht="39" customHeight="1" x14ac:dyDescent="0.25">
      <c r="A821" s="2" t="s">
        <v>1633</v>
      </c>
      <c r="B821" s="27" t="s">
        <v>1592</v>
      </c>
      <c r="C821" s="2" t="s">
        <v>1658</v>
      </c>
      <c r="D821" s="2" t="s">
        <v>1594</v>
      </c>
      <c r="E821" s="255">
        <v>0.51</v>
      </c>
      <c r="F821" s="10">
        <v>0.5</v>
      </c>
      <c r="I821" s="11" t="s">
        <v>21</v>
      </c>
      <c r="K821" s="21">
        <v>40544</v>
      </c>
      <c r="M821" s="307">
        <v>6</v>
      </c>
      <c r="N821" s="11">
        <v>1</v>
      </c>
      <c r="O821" s="99"/>
      <c r="P821" s="311">
        <f t="shared" si="109"/>
        <v>0.52</v>
      </c>
      <c r="Q821" s="16">
        <f t="shared" si="102"/>
        <v>0.52229999999999999</v>
      </c>
      <c r="R821" s="23">
        <f t="shared" si="110"/>
        <v>1.0000000000000009E-2</v>
      </c>
      <c r="S821" s="18">
        <f t="shared" si="111"/>
        <v>1.9607843137254919E-2</v>
      </c>
      <c r="W821" s="2"/>
      <c r="X821" s="2"/>
    </row>
    <row r="822" spans="1:24" ht="39" customHeight="1" x14ac:dyDescent="0.25">
      <c r="A822" s="2" t="s">
        <v>1633</v>
      </c>
      <c r="B822" s="27" t="s">
        <v>1592</v>
      </c>
      <c r="C822" s="2" t="s">
        <v>1659</v>
      </c>
      <c r="D822" s="2" t="s">
        <v>1594</v>
      </c>
      <c r="E822" s="255">
        <v>20.64</v>
      </c>
      <c r="F822" s="10">
        <v>20</v>
      </c>
      <c r="I822" s="11" t="s">
        <v>21</v>
      </c>
      <c r="K822" s="21">
        <v>40544</v>
      </c>
      <c r="M822" s="307">
        <v>6</v>
      </c>
      <c r="N822" s="11">
        <v>1</v>
      </c>
      <c r="O822" s="99"/>
      <c r="P822" s="311">
        <f t="shared" si="109"/>
        <v>21.13</v>
      </c>
      <c r="Q822" s="16">
        <f t="shared" si="102"/>
        <v>21.139700000000001</v>
      </c>
      <c r="R822" s="23">
        <f t="shared" si="110"/>
        <v>0.48999999999999844</v>
      </c>
      <c r="S822" s="18">
        <f t="shared" si="111"/>
        <v>2.3740310077519304E-2</v>
      </c>
      <c r="W822" s="2"/>
      <c r="X822" s="2"/>
    </row>
    <row r="823" spans="1:24" ht="39" customHeight="1" x14ac:dyDescent="0.25">
      <c r="A823" s="2" t="s">
        <v>1633</v>
      </c>
      <c r="B823" s="27" t="s">
        <v>1592</v>
      </c>
      <c r="C823" s="2" t="s">
        <v>1660</v>
      </c>
      <c r="D823" s="2" t="s">
        <v>1594</v>
      </c>
      <c r="E823" s="255">
        <v>0.77</v>
      </c>
      <c r="F823" s="10">
        <v>0.75</v>
      </c>
      <c r="I823" s="11" t="s">
        <v>21</v>
      </c>
      <c r="K823" s="21">
        <v>40544</v>
      </c>
      <c r="M823" s="307">
        <v>6</v>
      </c>
      <c r="N823" s="11">
        <v>1</v>
      </c>
      <c r="O823" s="99"/>
      <c r="P823" s="311">
        <f t="shared" si="109"/>
        <v>0.78</v>
      </c>
      <c r="Q823" s="16">
        <f t="shared" si="102"/>
        <v>0.78859999999999997</v>
      </c>
      <c r="R823" s="23">
        <f t="shared" si="110"/>
        <v>1.0000000000000009E-2</v>
      </c>
      <c r="S823" s="18">
        <f t="shared" si="111"/>
        <v>1.2987012987012998E-2</v>
      </c>
      <c r="T823" s="83"/>
      <c r="W823" s="2"/>
      <c r="X823" s="2"/>
    </row>
    <row r="824" spans="1:24" ht="39" customHeight="1" x14ac:dyDescent="0.25">
      <c r="A824" s="2" t="s">
        <v>1633</v>
      </c>
      <c r="B824" s="27" t="s">
        <v>1592</v>
      </c>
      <c r="C824" s="2" t="s">
        <v>1661</v>
      </c>
      <c r="D824" s="2" t="s">
        <v>1594</v>
      </c>
      <c r="E824" s="255">
        <v>0.51</v>
      </c>
      <c r="F824" s="10">
        <v>0.5</v>
      </c>
      <c r="I824" s="11" t="s">
        <v>21</v>
      </c>
      <c r="K824" s="21">
        <v>40544</v>
      </c>
      <c r="M824" s="307">
        <v>6</v>
      </c>
      <c r="N824" s="11">
        <v>1</v>
      </c>
      <c r="O824" s="99"/>
      <c r="P824" s="311">
        <f t="shared" si="109"/>
        <v>0.52</v>
      </c>
      <c r="Q824" s="16">
        <f t="shared" si="102"/>
        <v>0.52229999999999999</v>
      </c>
      <c r="R824" s="23">
        <f t="shared" si="110"/>
        <v>1.0000000000000009E-2</v>
      </c>
      <c r="S824" s="18">
        <f t="shared" si="111"/>
        <v>1.9607843137254919E-2</v>
      </c>
      <c r="W824" s="2"/>
      <c r="X824" s="2"/>
    </row>
    <row r="825" spans="1:24" ht="39" customHeight="1" x14ac:dyDescent="0.25">
      <c r="A825" s="2" t="s">
        <v>1633</v>
      </c>
      <c r="B825" s="27" t="s">
        <v>1592</v>
      </c>
      <c r="C825" s="2" t="s">
        <v>1662</v>
      </c>
      <c r="D825" s="2" t="s">
        <v>1594</v>
      </c>
      <c r="E825" s="255">
        <v>15.48</v>
      </c>
      <c r="F825" s="10">
        <v>15</v>
      </c>
      <c r="I825" s="11" t="s">
        <v>21</v>
      </c>
      <c r="K825" s="21">
        <v>40544</v>
      </c>
      <c r="M825" s="307">
        <v>6</v>
      </c>
      <c r="N825" s="11">
        <v>1</v>
      </c>
      <c r="O825" s="99"/>
      <c r="P825" s="311">
        <f t="shared" si="109"/>
        <v>15.85</v>
      </c>
      <c r="Q825" s="16">
        <f t="shared" si="102"/>
        <v>15.854799999999999</v>
      </c>
      <c r="R825" s="23">
        <f t="shared" si="110"/>
        <v>0.36999999999999922</v>
      </c>
      <c r="S825" s="18">
        <f t="shared" si="111"/>
        <v>2.3901808785529666E-2</v>
      </c>
      <c r="W825" s="2"/>
      <c r="X825" s="2"/>
    </row>
    <row r="826" spans="1:24" ht="39" customHeight="1" x14ac:dyDescent="0.25">
      <c r="A826" s="2" t="s">
        <v>1663</v>
      </c>
      <c r="B826" s="27" t="s">
        <v>1592</v>
      </c>
      <c r="C826" s="2" t="s">
        <v>1664</v>
      </c>
      <c r="D826" s="2" t="s">
        <v>1594</v>
      </c>
      <c r="E826" s="255">
        <v>25.8</v>
      </c>
      <c r="F826" s="10">
        <v>25</v>
      </c>
      <c r="I826" s="11" t="s">
        <v>21</v>
      </c>
      <c r="K826" s="21">
        <v>40544</v>
      </c>
      <c r="M826" s="307">
        <v>6</v>
      </c>
      <c r="N826" s="11">
        <v>1</v>
      </c>
      <c r="O826" s="99"/>
      <c r="P826" s="311">
        <f t="shared" si="109"/>
        <v>26.42</v>
      </c>
      <c r="Q826" s="16">
        <f t="shared" si="102"/>
        <v>26.424700000000001</v>
      </c>
      <c r="R826" s="23">
        <f t="shared" si="110"/>
        <v>0.62000000000000099</v>
      </c>
      <c r="S826" s="18">
        <f t="shared" si="111"/>
        <v>2.4031007751938022E-2</v>
      </c>
      <c r="W826" s="2"/>
      <c r="X826" s="2"/>
    </row>
    <row r="827" spans="1:24" ht="39" customHeight="1" x14ac:dyDescent="0.25">
      <c r="A827" s="2" t="s">
        <v>1663</v>
      </c>
      <c r="B827" s="27" t="s">
        <v>1592</v>
      </c>
      <c r="C827" s="2" t="s">
        <v>1665</v>
      </c>
      <c r="D827" s="2" t="s">
        <v>1594</v>
      </c>
      <c r="E827" s="255">
        <v>20.64</v>
      </c>
      <c r="F827" s="10">
        <v>20</v>
      </c>
      <c r="I827" s="11" t="s">
        <v>21</v>
      </c>
      <c r="K827" s="21">
        <v>40544</v>
      </c>
      <c r="M827" s="307">
        <v>6</v>
      </c>
      <c r="N827" s="11">
        <v>1</v>
      </c>
      <c r="O827" s="99"/>
      <c r="P827" s="311">
        <f t="shared" si="109"/>
        <v>21.13</v>
      </c>
      <c r="Q827" s="16">
        <f t="shared" si="102"/>
        <v>21.139700000000001</v>
      </c>
      <c r="R827" s="23">
        <f t="shared" si="110"/>
        <v>0.48999999999999844</v>
      </c>
      <c r="S827" s="18">
        <f t="shared" si="111"/>
        <v>2.3740310077519304E-2</v>
      </c>
      <c r="W827" s="2"/>
      <c r="X827" s="2"/>
    </row>
    <row r="828" spans="1:24" ht="39" customHeight="1" x14ac:dyDescent="0.25">
      <c r="A828" s="2" t="s">
        <v>1663</v>
      </c>
      <c r="B828" s="27" t="s">
        <v>1592</v>
      </c>
      <c r="C828" s="2" t="s">
        <v>1666</v>
      </c>
      <c r="D828" s="2" t="s">
        <v>1594</v>
      </c>
      <c r="E828" s="255">
        <v>139.36000000000001</v>
      </c>
      <c r="F828" s="10">
        <v>135</v>
      </c>
      <c r="H828" s="84"/>
      <c r="I828" s="11" t="s">
        <v>21</v>
      </c>
      <c r="K828" s="21">
        <v>40544</v>
      </c>
      <c r="M828" s="307">
        <v>6</v>
      </c>
      <c r="N828" s="11">
        <v>1</v>
      </c>
      <c r="O828" s="99"/>
      <c r="P828" s="311">
        <f t="shared" si="109"/>
        <v>142.72999999999999</v>
      </c>
      <c r="Q828" s="16">
        <f t="shared" si="102"/>
        <v>142.73439999999999</v>
      </c>
      <c r="R828" s="23">
        <f t="shared" si="110"/>
        <v>3.3699999999999761</v>
      </c>
      <c r="S828" s="18">
        <f t="shared" si="111"/>
        <v>2.4181974741676059E-2</v>
      </c>
      <c r="W828" s="2"/>
      <c r="X828" s="2"/>
    </row>
    <row r="829" spans="1:24" ht="39" customHeight="1" x14ac:dyDescent="0.25">
      <c r="A829" s="2" t="s">
        <v>1663</v>
      </c>
      <c r="B829" s="27" t="s">
        <v>1592</v>
      </c>
      <c r="C829" s="2" t="s">
        <v>1667</v>
      </c>
      <c r="D829" s="2" t="s">
        <v>1594</v>
      </c>
      <c r="E829" s="255">
        <v>98.06</v>
      </c>
      <c r="F829" s="10">
        <v>95</v>
      </c>
      <c r="I829" s="11" t="s">
        <v>21</v>
      </c>
      <c r="K829" s="21">
        <v>40544</v>
      </c>
      <c r="M829" s="307">
        <v>6</v>
      </c>
      <c r="N829" s="11">
        <v>1</v>
      </c>
      <c r="O829" s="99"/>
      <c r="P829" s="311">
        <f t="shared" si="109"/>
        <v>100.43</v>
      </c>
      <c r="Q829" s="16">
        <f t="shared" si="102"/>
        <v>100.4344</v>
      </c>
      <c r="R829" s="23">
        <f t="shared" si="110"/>
        <v>2.3700000000000045</v>
      </c>
      <c r="S829" s="18">
        <f t="shared" si="111"/>
        <v>2.4168876198246019E-2</v>
      </c>
      <c r="W829" s="2"/>
      <c r="X829" s="2"/>
    </row>
    <row r="830" spans="1:24" ht="39" customHeight="1" x14ac:dyDescent="0.25">
      <c r="A830" s="2" t="s">
        <v>1663</v>
      </c>
      <c r="B830" s="27" t="s">
        <v>1592</v>
      </c>
      <c r="C830" s="2" t="s">
        <v>1668</v>
      </c>
      <c r="D830" s="2" t="s">
        <v>1594</v>
      </c>
      <c r="E830" s="255">
        <v>123.87</v>
      </c>
      <c r="F830" s="10">
        <v>120</v>
      </c>
      <c r="I830" s="11" t="s">
        <v>21</v>
      </c>
      <c r="K830" s="21">
        <v>40544</v>
      </c>
      <c r="M830" s="307">
        <v>6</v>
      </c>
      <c r="N830" s="11">
        <v>1</v>
      </c>
      <c r="O830" s="99"/>
      <c r="P830" s="311">
        <f t="shared" si="109"/>
        <v>126.86</v>
      </c>
      <c r="Q830" s="16">
        <f t="shared" si="102"/>
        <v>126.8693</v>
      </c>
      <c r="R830" s="23">
        <f t="shared" si="110"/>
        <v>2.9899999999999949</v>
      </c>
      <c r="S830" s="18">
        <f t="shared" si="111"/>
        <v>2.413820941309433E-2</v>
      </c>
      <c r="W830" s="2"/>
      <c r="X830" s="2"/>
    </row>
    <row r="831" spans="1:24" ht="39" customHeight="1" x14ac:dyDescent="0.25">
      <c r="A831" s="2" t="s">
        <v>1663</v>
      </c>
      <c r="B831" s="27" t="s">
        <v>1592</v>
      </c>
      <c r="C831" s="2" t="s">
        <v>1669</v>
      </c>
      <c r="D831" s="2" t="s">
        <v>1594</v>
      </c>
      <c r="E831" s="255">
        <v>82.58</v>
      </c>
      <c r="F831" s="10">
        <v>80</v>
      </c>
      <c r="I831" s="11" t="s">
        <v>21</v>
      </c>
      <c r="K831" s="21">
        <v>40544</v>
      </c>
      <c r="M831" s="307">
        <v>6</v>
      </c>
      <c r="N831" s="11">
        <v>1</v>
      </c>
      <c r="O831" s="99"/>
      <c r="P831" s="311">
        <f t="shared" si="109"/>
        <v>84.57</v>
      </c>
      <c r="Q831" s="16">
        <f t="shared" si="102"/>
        <v>84.579499999999996</v>
      </c>
      <c r="R831" s="23">
        <f t="shared" si="110"/>
        <v>1.9899999999999949</v>
      </c>
      <c r="S831" s="18">
        <f t="shared" si="111"/>
        <v>2.4097844514410209E-2</v>
      </c>
      <c r="W831" s="2"/>
      <c r="X831" s="2"/>
    </row>
    <row r="832" spans="1:24" ht="39" customHeight="1" x14ac:dyDescent="0.25">
      <c r="A832" s="2" t="s">
        <v>1663</v>
      </c>
      <c r="B832" s="27" t="s">
        <v>1592</v>
      </c>
      <c r="C832" s="2" t="s">
        <v>1670</v>
      </c>
      <c r="D832" s="2" t="s">
        <v>1594</v>
      </c>
      <c r="E832" s="255">
        <v>15.48</v>
      </c>
      <c r="F832" s="10">
        <v>15</v>
      </c>
      <c r="I832" s="11" t="s">
        <v>21</v>
      </c>
      <c r="K832" s="21">
        <v>40544</v>
      </c>
      <c r="M832" s="307">
        <v>6</v>
      </c>
      <c r="N832" s="11">
        <v>1</v>
      </c>
      <c r="O832" s="99"/>
      <c r="P832" s="311">
        <f t="shared" si="109"/>
        <v>15.85</v>
      </c>
      <c r="Q832" s="16">
        <f t="shared" si="102"/>
        <v>15.854799999999999</v>
      </c>
      <c r="R832" s="23">
        <f t="shared" si="110"/>
        <v>0.36999999999999922</v>
      </c>
      <c r="S832" s="18">
        <f t="shared" si="111"/>
        <v>2.3901808785529666E-2</v>
      </c>
      <c r="W832" s="2"/>
      <c r="X832" s="2"/>
    </row>
    <row r="833" spans="1:24" ht="39" customHeight="1" x14ac:dyDescent="0.25">
      <c r="A833" s="2" t="s">
        <v>1663</v>
      </c>
      <c r="B833" s="27" t="s">
        <v>1592</v>
      </c>
      <c r="C833" s="2" t="s">
        <v>1671</v>
      </c>
      <c r="D833" s="2" t="s">
        <v>1594</v>
      </c>
      <c r="E833" s="255">
        <v>10.32</v>
      </c>
      <c r="F833" s="10">
        <v>10</v>
      </c>
      <c r="I833" s="11" t="s">
        <v>21</v>
      </c>
      <c r="K833" s="21">
        <v>40544</v>
      </c>
      <c r="M833" s="307">
        <v>6</v>
      </c>
      <c r="N833" s="11">
        <v>1</v>
      </c>
      <c r="O833" s="99"/>
      <c r="P833" s="311">
        <f t="shared" si="109"/>
        <v>10.56</v>
      </c>
      <c r="Q833" s="16">
        <f t="shared" si="102"/>
        <v>10.569800000000001</v>
      </c>
      <c r="R833" s="23">
        <f t="shared" si="110"/>
        <v>0.24000000000000021</v>
      </c>
      <c r="S833" s="18">
        <f t="shared" si="111"/>
        <v>2.3255813953488393E-2</v>
      </c>
      <c r="W833" s="2"/>
      <c r="X833" s="2"/>
    </row>
    <row r="834" spans="1:24" ht="39" customHeight="1" x14ac:dyDescent="0.25">
      <c r="A834" s="2" t="s">
        <v>1663</v>
      </c>
      <c r="B834" s="27" t="s">
        <v>1592</v>
      </c>
      <c r="C834" s="2" t="s">
        <v>1672</v>
      </c>
      <c r="D834" s="2" t="s">
        <v>1594</v>
      </c>
      <c r="E834" s="255">
        <v>108.39</v>
      </c>
      <c r="F834" s="10">
        <v>105</v>
      </c>
      <c r="I834" s="11" t="s">
        <v>21</v>
      </c>
      <c r="K834" s="21">
        <v>40544</v>
      </c>
      <c r="M834" s="307">
        <v>6</v>
      </c>
      <c r="N834" s="11">
        <v>1</v>
      </c>
      <c r="O834" s="99"/>
      <c r="P834" s="311">
        <f t="shared" si="109"/>
        <v>111.01</v>
      </c>
      <c r="Q834" s="16">
        <f t="shared" si="102"/>
        <v>111.0145</v>
      </c>
      <c r="R834" s="23">
        <f t="shared" si="110"/>
        <v>2.6200000000000045</v>
      </c>
      <c r="S834" s="18">
        <f t="shared" si="111"/>
        <v>2.4171971584094516E-2</v>
      </c>
      <c r="W834" s="2"/>
      <c r="X834" s="2"/>
    </row>
    <row r="835" spans="1:24" ht="39" customHeight="1" x14ac:dyDescent="0.25">
      <c r="A835" s="2" t="s">
        <v>1663</v>
      </c>
      <c r="B835" s="27" t="s">
        <v>1592</v>
      </c>
      <c r="C835" s="2" t="s">
        <v>1673</v>
      </c>
      <c r="D835" s="2" t="s">
        <v>1594</v>
      </c>
      <c r="E835" s="255">
        <v>67.09</v>
      </c>
      <c r="F835" s="10">
        <v>65</v>
      </c>
      <c r="I835" s="11" t="s">
        <v>21</v>
      </c>
      <c r="K835" s="21">
        <v>40544</v>
      </c>
      <c r="M835" s="307">
        <v>6</v>
      </c>
      <c r="N835" s="11">
        <v>1</v>
      </c>
      <c r="O835" s="99"/>
      <c r="P835" s="311">
        <f t="shared" si="109"/>
        <v>68.709999999999994</v>
      </c>
      <c r="Q835" s="16">
        <f t="shared" si="102"/>
        <v>68.714500000000001</v>
      </c>
      <c r="R835" s="23">
        <f t="shared" si="110"/>
        <v>1.6199999999999903</v>
      </c>
      <c r="S835" s="18">
        <f t="shared" si="111"/>
        <v>2.4146668654046657E-2</v>
      </c>
      <c r="W835" s="2"/>
      <c r="X835" s="2"/>
    </row>
    <row r="836" spans="1:24" ht="39" customHeight="1" x14ac:dyDescent="0.25">
      <c r="A836" s="2" t="s">
        <v>1663</v>
      </c>
      <c r="B836" s="27" t="s">
        <v>1592</v>
      </c>
      <c r="C836" s="2" t="s">
        <v>1674</v>
      </c>
      <c r="D836" s="2" t="s">
        <v>1594</v>
      </c>
      <c r="E836" s="255">
        <v>92.9</v>
      </c>
      <c r="F836" s="10">
        <v>90</v>
      </c>
      <c r="I836" s="11" t="s">
        <v>21</v>
      </c>
      <c r="K836" s="21">
        <v>40544</v>
      </c>
      <c r="M836" s="307">
        <v>6</v>
      </c>
      <c r="N836" s="11">
        <v>1</v>
      </c>
      <c r="O836" s="99"/>
      <c r="P836" s="311">
        <f t="shared" si="109"/>
        <v>95.14</v>
      </c>
      <c r="Q836" s="16">
        <f t="shared" si="102"/>
        <v>95.1494</v>
      </c>
      <c r="R836" s="23">
        <f t="shared" si="110"/>
        <v>2.2399999999999949</v>
      </c>
      <c r="S836" s="18">
        <f t="shared" si="111"/>
        <v>2.4111948331539235E-2</v>
      </c>
      <c r="W836" s="2"/>
      <c r="X836" s="2"/>
    </row>
    <row r="837" spans="1:24" ht="39" customHeight="1" x14ac:dyDescent="0.25">
      <c r="A837" s="2" t="s">
        <v>1663</v>
      </c>
      <c r="B837" s="27" t="s">
        <v>1592</v>
      </c>
      <c r="C837" s="2" t="s">
        <v>1675</v>
      </c>
      <c r="D837" s="2" t="s">
        <v>1594</v>
      </c>
      <c r="E837" s="255">
        <v>51.61</v>
      </c>
      <c r="F837" s="10">
        <v>50</v>
      </c>
      <c r="I837" s="11" t="s">
        <v>21</v>
      </c>
      <c r="K837" s="21">
        <v>40544</v>
      </c>
      <c r="M837" s="307">
        <v>6</v>
      </c>
      <c r="N837" s="11">
        <v>1</v>
      </c>
      <c r="O837" s="99"/>
      <c r="P837" s="311">
        <f t="shared" si="109"/>
        <v>52.85</v>
      </c>
      <c r="Q837" s="16">
        <f t="shared" si="102"/>
        <v>52.8596</v>
      </c>
      <c r="R837" s="23">
        <f t="shared" si="110"/>
        <v>1.240000000000002</v>
      </c>
      <c r="S837" s="18">
        <f t="shared" si="111"/>
        <v>2.4026351482270916E-2</v>
      </c>
      <c r="W837" s="2"/>
      <c r="X837" s="2"/>
    </row>
    <row r="838" spans="1:24" ht="39" customHeight="1" x14ac:dyDescent="0.25">
      <c r="A838" s="2" t="s">
        <v>1663</v>
      </c>
      <c r="B838" s="27" t="s">
        <v>1592</v>
      </c>
      <c r="C838" s="2" t="s">
        <v>1676</v>
      </c>
      <c r="D838" s="2" t="s">
        <v>1594</v>
      </c>
      <c r="E838" s="255">
        <v>20.64</v>
      </c>
      <c r="F838" s="10">
        <v>20</v>
      </c>
      <c r="I838" s="11" t="s">
        <v>21</v>
      </c>
      <c r="K838" s="21">
        <v>40544</v>
      </c>
      <c r="M838" s="307">
        <v>6</v>
      </c>
      <c r="N838" s="11">
        <v>1</v>
      </c>
      <c r="O838" s="99"/>
      <c r="P838" s="311">
        <f t="shared" si="109"/>
        <v>21.13</v>
      </c>
      <c r="Q838" s="16">
        <f t="shared" si="102"/>
        <v>21.139700000000001</v>
      </c>
      <c r="R838" s="23">
        <f t="shared" si="110"/>
        <v>0.48999999999999844</v>
      </c>
      <c r="S838" s="18">
        <f t="shared" si="111"/>
        <v>2.3740310077519304E-2</v>
      </c>
      <c r="W838" s="2"/>
      <c r="X838" s="2"/>
    </row>
    <row r="839" spans="1:24" ht="39" customHeight="1" x14ac:dyDescent="0.25">
      <c r="A839" s="2" t="s">
        <v>1663</v>
      </c>
      <c r="B839" s="27" t="s">
        <v>1592</v>
      </c>
      <c r="C839" s="2" t="s">
        <v>1677</v>
      </c>
      <c r="D839" s="2" t="s">
        <v>1594</v>
      </c>
      <c r="E839" s="255">
        <v>15.48</v>
      </c>
      <c r="F839" s="10">
        <v>15</v>
      </c>
      <c r="I839" s="11" t="s">
        <v>21</v>
      </c>
      <c r="K839" s="21">
        <v>40544</v>
      </c>
      <c r="M839" s="307">
        <v>6</v>
      </c>
      <c r="N839" s="11">
        <v>1</v>
      </c>
      <c r="O839" s="99"/>
      <c r="P839" s="311">
        <f t="shared" si="109"/>
        <v>15.85</v>
      </c>
      <c r="Q839" s="16">
        <f t="shared" si="102"/>
        <v>15.854799999999999</v>
      </c>
      <c r="R839" s="23">
        <f t="shared" si="110"/>
        <v>0.36999999999999922</v>
      </c>
      <c r="S839" s="18">
        <f t="shared" si="111"/>
        <v>2.3901808785529666E-2</v>
      </c>
      <c r="W839" s="2"/>
      <c r="X839" s="2"/>
    </row>
    <row r="840" spans="1:24" ht="39" customHeight="1" x14ac:dyDescent="0.25">
      <c r="A840" s="2" t="s">
        <v>1663</v>
      </c>
      <c r="B840" s="27" t="s">
        <v>1592</v>
      </c>
      <c r="C840" s="2" t="s">
        <v>1678</v>
      </c>
      <c r="D840" s="2" t="s">
        <v>1594</v>
      </c>
      <c r="E840" s="255">
        <v>134.19</v>
      </c>
      <c r="F840" s="10">
        <v>130</v>
      </c>
      <c r="I840" s="11" t="s">
        <v>21</v>
      </c>
      <c r="K840" s="21">
        <v>40544</v>
      </c>
      <c r="M840" s="307">
        <v>6</v>
      </c>
      <c r="N840" s="11">
        <v>1</v>
      </c>
      <c r="O840" s="99"/>
      <c r="P840" s="311">
        <f t="shared" si="109"/>
        <v>137.43</v>
      </c>
      <c r="Q840" s="16">
        <f t="shared" si="102"/>
        <v>137.4392</v>
      </c>
      <c r="R840" s="23">
        <f t="shared" si="110"/>
        <v>3.2400000000000091</v>
      </c>
      <c r="S840" s="18">
        <f t="shared" si="111"/>
        <v>2.4144869215291818E-2</v>
      </c>
      <c r="W840" s="2"/>
      <c r="X840" s="2"/>
    </row>
    <row r="841" spans="1:24" ht="39" customHeight="1" x14ac:dyDescent="0.25">
      <c r="A841" s="2" t="s">
        <v>1663</v>
      </c>
      <c r="B841" s="27" t="s">
        <v>1592</v>
      </c>
      <c r="C841" s="2" t="s">
        <v>1679</v>
      </c>
      <c r="D841" s="2" t="s">
        <v>1594</v>
      </c>
      <c r="E841" s="255">
        <v>92.9</v>
      </c>
      <c r="F841" s="10">
        <v>90</v>
      </c>
      <c r="I841" s="11" t="s">
        <v>21</v>
      </c>
      <c r="K841" s="21">
        <v>40544</v>
      </c>
      <c r="M841" s="307">
        <v>6</v>
      </c>
      <c r="N841" s="11">
        <v>1</v>
      </c>
      <c r="O841" s="99"/>
      <c r="P841" s="311">
        <f t="shared" si="109"/>
        <v>95.14</v>
      </c>
      <c r="Q841" s="16">
        <f t="shared" si="102"/>
        <v>95.1494</v>
      </c>
      <c r="R841" s="23">
        <f t="shared" si="110"/>
        <v>2.2399999999999949</v>
      </c>
      <c r="S841" s="18">
        <f t="shared" si="111"/>
        <v>2.4111948331539235E-2</v>
      </c>
      <c r="W841" s="2"/>
      <c r="X841" s="2"/>
    </row>
    <row r="842" spans="1:24" ht="39" customHeight="1" x14ac:dyDescent="0.25">
      <c r="A842" s="2" t="s">
        <v>1663</v>
      </c>
      <c r="B842" s="27" t="s">
        <v>1592</v>
      </c>
      <c r="C842" s="2" t="s">
        <v>1680</v>
      </c>
      <c r="D842" s="2" t="s">
        <v>1594</v>
      </c>
      <c r="E842" s="255">
        <v>118.71</v>
      </c>
      <c r="F842" s="10">
        <v>115</v>
      </c>
      <c r="I842" s="11" t="s">
        <v>21</v>
      </c>
      <c r="K842" s="21">
        <v>40544</v>
      </c>
      <c r="M842" s="307">
        <v>6</v>
      </c>
      <c r="N842" s="11">
        <v>1</v>
      </c>
      <c r="O842" s="99"/>
      <c r="P842" s="311">
        <f t="shared" si="109"/>
        <v>121.58</v>
      </c>
      <c r="Q842" s="16">
        <f t="shared" ref="Q842:Q905" si="112">IF(N842=1,INT(E842*$T$1*10000)/10000,E842)</f>
        <v>121.5844</v>
      </c>
      <c r="R842" s="23">
        <f t="shared" si="110"/>
        <v>2.8700000000000045</v>
      </c>
      <c r="S842" s="18">
        <f t="shared" si="111"/>
        <v>2.417656473759586E-2</v>
      </c>
      <c r="W842" s="2"/>
      <c r="X842" s="2"/>
    </row>
    <row r="843" spans="1:24" ht="39" customHeight="1" x14ac:dyDescent="0.25">
      <c r="A843" s="2" t="s">
        <v>1663</v>
      </c>
      <c r="B843" s="27" t="s">
        <v>1592</v>
      </c>
      <c r="C843" s="2" t="s">
        <v>1681</v>
      </c>
      <c r="D843" s="2" t="s">
        <v>1594</v>
      </c>
      <c r="E843" s="255">
        <v>77.42</v>
      </c>
      <c r="F843" s="10">
        <v>75</v>
      </c>
      <c r="I843" s="11" t="s">
        <v>21</v>
      </c>
      <c r="K843" s="21">
        <v>40544</v>
      </c>
      <c r="M843" s="307">
        <v>6</v>
      </c>
      <c r="N843" s="11">
        <v>1</v>
      </c>
      <c r="O843" s="99"/>
      <c r="P843" s="311">
        <f t="shared" si="109"/>
        <v>79.290000000000006</v>
      </c>
      <c r="Q843" s="16">
        <f t="shared" si="112"/>
        <v>79.294600000000003</v>
      </c>
      <c r="R843" s="23">
        <f t="shared" si="110"/>
        <v>1.8700000000000045</v>
      </c>
      <c r="S843" s="18">
        <f t="shared" si="111"/>
        <v>2.4153965383621863E-2</v>
      </c>
      <c r="W843" s="2"/>
      <c r="X843" s="2"/>
    </row>
    <row r="844" spans="1:24" ht="39" customHeight="1" x14ac:dyDescent="0.25">
      <c r="A844" s="2" t="s">
        <v>1663</v>
      </c>
      <c r="B844" s="27" t="s">
        <v>1592</v>
      </c>
      <c r="C844" s="2" t="s">
        <v>1682</v>
      </c>
      <c r="D844" s="2" t="s">
        <v>1594</v>
      </c>
      <c r="E844" s="255">
        <v>15.48</v>
      </c>
      <c r="F844" s="10">
        <v>15</v>
      </c>
      <c r="I844" s="11" t="s">
        <v>21</v>
      </c>
      <c r="K844" s="21">
        <v>40544</v>
      </c>
      <c r="M844" s="307">
        <v>6</v>
      </c>
      <c r="N844" s="11">
        <v>1</v>
      </c>
      <c r="O844" s="99"/>
      <c r="P844" s="311">
        <f t="shared" si="109"/>
        <v>15.85</v>
      </c>
      <c r="Q844" s="16">
        <f t="shared" si="112"/>
        <v>15.854799999999999</v>
      </c>
      <c r="R844" s="23">
        <f t="shared" si="110"/>
        <v>0.36999999999999922</v>
      </c>
      <c r="S844" s="18">
        <f t="shared" si="111"/>
        <v>2.3901808785529666E-2</v>
      </c>
      <c r="W844" s="2"/>
      <c r="X844" s="2"/>
    </row>
    <row r="845" spans="1:24" ht="39" customHeight="1" x14ac:dyDescent="0.25">
      <c r="A845" s="2" t="s">
        <v>1663</v>
      </c>
      <c r="B845" s="27" t="s">
        <v>1592</v>
      </c>
      <c r="C845" s="2" t="s">
        <v>1683</v>
      </c>
      <c r="D845" s="2" t="s">
        <v>1594</v>
      </c>
      <c r="E845" s="255">
        <v>10.32</v>
      </c>
      <c r="F845" s="10">
        <v>10</v>
      </c>
      <c r="I845" s="11" t="s">
        <v>21</v>
      </c>
      <c r="K845" s="21">
        <v>40544</v>
      </c>
      <c r="M845" s="307">
        <v>6</v>
      </c>
      <c r="N845" s="11">
        <v>1</v>
      </c>
      <c r="O845" s="99"/>
      <c r="P845" s="311">
        <f t="shared" si="109"/>
        <v>10.56</v>
      </c>
      <c r="Q845" s="16">
        <f t="shared" si="112"/>
        <v>10.569800000000001</v>
      </c>
      <c r="R845" s="23">
        <f t="shared" si="110"/>
        <v>0.24000000000000021</v>
      </c>
      <c r="S845" s="18">
        <f t="shared" si="111"/>
        <v>2.3255813953488393E-2</v>
      </c>
      <c r="T845" s="55"/>
      <c r="W845" s="2"/>
      <c r="X845" s="2"/>
    </row>
    <row r="846" spans="1:24" ht="39" customHeight="1" x14ac:dyDescent="0.25">
      <c r="A846" s="2" t="s">
        <v>1663</v>
      </c>
      <c r="B846" s="27" t="s">
        <v>1592</v>
      </c>
      <c r="C846" s="2" t="s">
        <v>1684</v>
      </c>
      <c r="D846" s="2" t="s">
        <v>1594</v>
      </c>
      <c r="E846" s="255">
        <v>98.06</v>
      </c>
      <c r="F846" s="10">
        <v>95</v>
      </c>
      <c r="I846" s="11" t="s">
        <v>21</v>
      </c>
      <c r="K846" s="21">
        <v>40544</v>
      </c>
      <c r="M846" s="307">
        <v>6</v>
      </c>
      <c r="N846" s="11">
        <v>1</v>
      </c>
      <c r="O846" s="99"/>
      <c r="P846" s="311">
        <f t="shared" si="109"/>
        <v>100.43</v>
      </c>
      <c r="Q846" s="16">
        <f t="shared" si="112"/>
        <v>100.4344</v>
      </c>
      <c r="R846" s="23">
        <f t="shared" si="110"/>
        <v>2.3700000000000045</v>
      </c>
      <c r="S846" s="18">
        <f t="shared" si="111"/>
        <v>2.4168876198246019E-2</v>
      </c>
      <c r="W846" s="2"/>
      <c r="X846" s="2"/>
    </row>
    <row r="847" spans="1:24" ht="39" customHeight="1" x14ac:dyDescent="0.25">
      <c r="A847" s="2" t="s">
        <v>1663</v>
      </c>
      <c r="B847" s="27" t="s">
        <v>1592</v>
      </c>
      <c r="C847" s="2" t="s">
        <v>1685</v>
      </c>
      <c r="D847" s="2" t="s">
        <v>1594</v>
      </c>
      <c r="E847" s="255">
        <v>56.77</v>
      </c>
      <c r="F847" s="10">
        <v>55</v>
      </c>
      <c r="I847" s="11" t="s">
        <v>21</v>
      </c>
      <c r="K847" s="21">
        <v>40544</v>
      </c>
      <c r="M847" s="307">
        <v>6</v>
      </c>
      <c r="N847" s="11">
        <v>1</v>
      </c>
      <c r="O847" s="99"/>
      <c r="P847" s="311">
        <f t="shared" si="109"/>
        <v>58.14</v>
      </c>
      <c r="Q847" s="16">
        <f t="shared" si="112"/>
        <v>58.144599999999997</v>
      </c>
      <c r="R847" s="23">
        <f t="shared" si="110"/>
        <v>1.3699999999999974</v>
      </c>
      <c r="S847" s="18">
        <f t="shared" si="111"/>
        <v>2.4132464329751583E-2</v>
      </c>
      <c r="W847" s="2"/>
      <c r="X847" s="2"/>
    </row>
    <row r="848" spans="1:24" ht="39" customHeight="1" x14ac:dyDescent="0.25">
      <c r="A848" s="2" t="s">
        <v>1663</v>
      </c>
      <c r="B848" s="27" t="s">
        <v>1592</v>
      </c>
      <c r="C848" s="2" t="s">
        <v>1686</v>
      </c>
      <c r="D848" s="2" t="s">
        <v>1594</v>
      </c>
      <c r="E848" s="255">
        <v>82.58</v>
      </c>
      <c r="F848" s="10">
        <v>80</v>
      </c>
      <c r="I848" s="11" t="s">
        <v>21</v>
      </c>
      <c r="K848" s="21">
        <v>40544</v>
      </c>
      <c r="M848" s="307">
        <v>6</v>
      </c>
      <c r="N848" s="11">
        <v>1</v>
      </c>
      <c r="O848" s="99"/>
      <c r="P848" s="311">
        <f t="shared" si="109"/>
        <v>84.57</v>
      </c>
      <c r="Q848" s="16">
        <f t="shared" si="112"/>
        <v>84.579499999999996</v>
      </c>
      <c r="R848" s="23">
        <f t="shared" si="110"/>
        <v>1.9899999999999949</v>
      </c>
      <c r="S848" s="18">
        <f t="shared" si="111"/>
        <v>2.4097844514410209E-2</v>
      </c>
      <c r="W848" s="2"/>
      <c r="X848" s="2"/>
    </row>
    <row r="849" spans="1:24" ht="39" customHeight="1" x14ac:dyDescent="0.25">
      <c r="A849" s="2" t="s">
        <v>1663</v>
      </c>
      <c r="B849" s="27" t="s">
        <v>1592</v>
      </c>
      <c r="C849" s="2" t="s">
        <v>1687</v>
      </c>
      <c r="D849" s="2" t="s">
        <v>1594</v>
      </c>
      <c r="E849" s="255">
        <v>41.29</v>
      </c>
      <c r="F849" s="10">
        <v>40</v>
      </c>
      <c r="I849" s="11" t="s">
        <v>21</v>
      </c>
      <c r="K849" s="21">
        <v>40544</v>
      </c>
      <c r="M849" s="307">
        <v>6</v>
      </c>
      <c r="N849" s="11">
        <v>1</v>
      </c>
      <c r="O849" s="99"/>
      <c r="P849" s="311">
        <f t="shared" si="109"/>
        <v>42.28</v>
      </c>
      <c r="Q849" s="16">
        <f t="shared" si="112"/>
        <v>42.289700000000003</v>
      </c>
      <c r="R849" s="23">
        <f t="shared" si="110"/>
        <v>0.99000000000000199</v>
      </c>
      <c r="S849" s="18">
        <f t="shared" si="111"/>
        <v>2.3976749818358005E-2</v>
      </c>
      <c r="W849" s="2"/>
      <c r="X849" s="2"/>
    </row>
    <row r="850" spans="1:24" ht="39" customHeight="1" x14ac:dyDescent="0.25">
      <c r="A850" s="2" t="s">
        <v>1663</v>
      </c>
      <c r="B850" s="27" t="s">
        <v>1592</v>
      </c>
      <c r="C850" s="2" t="s">
        <v>1688</v>
      </c>
      <c r="D850" s="2" t="s">
        <v>1594</v>
      </c>
      <c r="E850" s="255">
        <v>20.64</v>
      </c>
      <c r="F850" s="10">
        <v>20</v>
      </c>
      <c r="I850" s="11" t="s">
        <v>21</v>
      </c>
      <c r="K850" s="21">
        <v>40544</v>
      </c>
      <c r="M850" s="307">
        <v>6</v>
      </c>
      <c r="N850" s="11">
        <v>1</v>
      </c>
      <c r="O850" s="99"/>
      <c r="P850" s="311">
        <f t="shared" si="109"/>
        <v>21.13</v>
      </c>
      <c r="Q850" s="16">
        <f t="shared" si="112"/>
        <v>21.139700000000001</v>
      </c>
      <c r="R850" s="23">
        <f t="shared" si="110"/>
        <v>0.48999999999999844</v>
      </c>
      <c r="S850" s="18">
        <f t="shared" si="111"/>
        <v>2.3740310077519304E-2</v>
      </c>
      <c r="W850" s="2"/>
      <c r="X850" s="2"/>
    </row>
    <row r="851" spans="1:24" ht="39" customHeight="1" x14ac:dyDescent="0.25">
      <c r="A851" s="2" t="s">
        <v>1663</v>
      </c>
      <c r="B851" s="27" t="s">
        <v>1592</v>
      </c>
      <c r="C851" s="2" t="s">
        <v>1689</v>
      </c>
      <c r="D851" s="2" t="s">
        <v>1594</v>
      </c>
      <c r="E851" s="255">
        <v>15.48</v>
      </c>
      <c r="F851" s="10">
        <v>15</v>
      </c>
      <c r="I851" s="11" t="s">
        <v>21</v>
      </c>
      <c r="K851" s="21">
        <v>40544</v>
      </c>
      <c r="M851" s="307">
        <v>6</v>
      </c>
      <c r="N851" s="11">
        <v>1</v>
      </c>
      <c r="O851" s="99"/>
      <c r="P851" s="311">
        <f t="shared" ref="P851:P873" si="113">IF(N851=1,INT(E851*$T$1*100)/100,E851)</f>
        <v>15.85</v>
      </c>
      <c r="Q851" s="16">
        <f t="shared" si="112"/>
        <v>15.854799999999999</v>
      </c>
      <c r="R851" s="23">
        <f t="shared" ref="R851:R873" si="114">P851-E851</f>
        <v>0.36999999999999922</v>
      </c>
      <c r="S851" s="18">
        <f t="shared" ref="S851:S873" si="115">IF(E851&lt;&gt;0,R851/E851,0)</f>
        <v>2.3901808785529666E-2</v>
      </c>
      <c r="W851" s="2"/>
      <c r="X851" s="2"/>
    </row>
    <row r="852" spans="1:24" ht="39" customHeight="1" x14ac:dyDescent="0.25">
      <c r="A852" s="2" t="s">
        <v>1663</v>
      </c>
      <c r="B852" s="27" t="s">
        <v>1592</v>
      </c>
      <c r="C852" s="2" t="s">
        <v>1690</v>
      </c>
      <c r="D852" s="2" t="s">
        <v>1594</v>
      </c>
      <c r="E852" s="255">
        <v>113.55</v>
      </c>
      <c r="F852" s="10">
        <v>110</v>
      </c>
      <c r="I852" s="11" t="s">
        <v>21</v>
      </c>
      <c r="K852" s="21">
        <v>40544</v>
      </c>
      <c r="M852" s="307">
        <v>6</v>
      </c>
      <c r="N852" s="11">
        <v>1</v>
      </c>
      <c r="O852" s="99"/>
      <c r="P852" s="311">
        <f t="shared" si="113"/>
        <v>116.29</v>
      </c>
      <c r="Q852" s="16">
        <f t="shared" si="112"/>
        <v>116.29940000000001</v>
      </c>
      <c r="R852" s="23">
        <f t="shared" si="114"/>
        <v>2.7400000000000091</v>
      </c>
      <c r="S852" s="18">
        <f t="shared" si="115"/>
        <v>2.4130339057683921E-2</v>
      </c>
      <c r="W852" s="2"/>
      <c r="X852" s="2"/>
    </row>
    <row r="853" spans="1:24" ht="39" customHeight="1" x14ac:dyDescent="0.25">
      <c r="A853" s="2" t="s">
        <v>1663</v>
      </c>
      <c r="B853" s="27" t="s">
        <v>1592</v>
      </c>
      <c r="C853" s="2" t="s">
        <v>1691</v>
      </c>
      <c r="D853" s="2" t="s">
        <v>1594</v>
      </c>
      <c r="E853" s="255">
        <v>72.260000000000005</v>
      </c>
      <c r="F853" s="10">
        <v>70</v>
      </c>
      <c r="I853" s="11" t="s">
        <v>21</v>
      </c>
      <c r="K853" s="21">
        <v>40544</v>
      </c>
      <c r="M853" s="307">
        <v>6</v>
      </c>
      <c r="N853" s="11">
        <v>1</v>
      </c>
      <c r="O853" s="99"/>
      <c r="P853" s="311">
        <f t="shared" si="113"/>
        <v>74</v>
      </c>
      <c r="Q853" s="16">
        <f t="shared" si="112"/>
        <v>74.009699999999995</v>
      </c>
      <c r="R853" s="23">
        <f t="shared" si="114"/>
        <v>1.7399999999999949</v>
      </c>
      <c r="S853" s="18">
        <f t="shared" si="115"/>
        <v>2.4079712150567322E-2</v>
      </c>
      <c r="W853" s="2"/>
      <c r="X853" s="2"/>
    </row>
    <row r="854" spans="1:24" ht="39" customHeight="1" x14ac:dyDescent="0.25">
      <c r="A854" s="2" t="s">
        <v>1663</v>
      </c>
      <c r="B854" s="27" t="s">
        <v>1592</v>
      </c>
      <c r="C854" s="2" t="s">
        <v>1692</v>
      </c>
      <c r="D854" s="2" t="s">
        <v>1594</v>
      </c>
      <c r="E854" s="255">
        <v>98.06</v>
      </c>
      <c r="F854" s="10">
        <v>95</v>
      </c>
      <c r="I854" s="11" t="s">
        <v>21</v>
      </c>
      <c r="K854" s="21">
        <v>40544</v>
      </c>
      <c r="M854" s="307">
        <v>6</v>
      </c>
      <c r="N854" s="11">
        <v>1</v>
      </c>
      <c r="O854" s="99"/>
      <c r="P854" s="311">
        <f t="shared" si="113"/>
        <v>100.43</v>
      </c>
      <c r="Q854" s="16">
        <f t="shared" si="112"/>
        <v>100.4344</v>
      </c>
      <c r="R854" s="23">
        <f t="shared" si="114"/>
        <v>2.3700000000000045</v>
      </c>
      <c r="S854" s="18">
        <f t="shared" si="115"/>
        <v>2.4168876198246019E-2</v>
      </c>
      <c r="W854" s="2"/>
      <c r="X854" s="2"/>
    </row>
    <row r="855" spans="1:24" ht="39" customHeight="1" x14ac:dyDescent="0.25">
      <c r="A855" s="2" t="s">
        <v>1663</v>
      </c>
      <c r="B855" s="27" t="s">
        <v>1592</v>
      </c>
      <c r="C855" s="2" t="s">
        <v>1693</v>
      </c>
      <c r="D855" s="2" t="s">
        <v>1594</v>
      </c>
      <c r="E855" s="255">
        <v>56.77</v>
      </c>
      <c r="F855" s="10">
        <v>55</v>
      </c>
      <c r="I855" s="11" t="s">
        <v>21</v>
      </c>
      <c r="K855" s="21">
        <v>40544</v>
      </c>
      <c r="M855" s="307">
        <v>6</v>
      </c>
      <c r="N855" s="11">
        <v>1</v>
      </c>
      <c r="O855" s="99"/>
      <c r="P855" s="311">
        <f t="shared" si="113"/>
        <v>58.14</v>
      </c>
      <c r="Q855" s="16">
        <f t="shared" si="112"/>
        <v>58.144599999999997</v>
      </c>
      <c r="R855" s="23">
        <f t="shared" si="114"/>
        <v>1.3699999999999974</v>
      </c>
      <c r="S855" s="18">
        <f t="shared" si="115"/>
        <v>2.4132464329751583E-2</v>
      </c>
      <c r="W855" s="2"/>
      <c r="X855" s="2"/>
    </row>
    <row r="856" spans="1:24" ht="39" customHeight="1" x14ac:dyDescent="0.25">
      <c r="A856" s="2" t="s">
        <v>1694</v>
      </c>
      <c r="B856" s="27" t="s">
        <v>1592</v>
      </c>
      <c r="C856" s="2" t="s">
        <v>1664</v>
      </c>
      <c r="D856" s="2" t="s">
        <v>1594</v>
      </c>
      <c r="E856" s="255">
        <v>30.96</v>
      </c>
      <c r="F856" s="10">
        <v>30</v>
      </c>
      <c r="I856" s="11" t="s">
        <v>21</v>
      </c>
      <c r="K856" s="21">
        <v>40544</v>
      </c>
      <c r="M856" s="307">
        <v>6</v>
      </c>
      <c r="N856" s="11">
        <v>1</v>
      </c>
      <c r="O856" s="99"/>
      <c r="P856" s="311">
        <f t="shared" si="113"/>
        <v>31.7</v>
      </c>
      <c r="Q856" s="16">
        <f t="shared" si="112"/>
        <v>31.709599999999998</v>
      </c>
      <c r="R856" s="23">
        <f t="shared" si="114"/>
        <v>0.73999999999999844</v>
      </c>
      <c r="S856" s="18">
        <f t="shared" si="115"/>
        <v>2.3901808785529666E-2</v>
      </c>
      <c r="W856" s="2"/>
      <c r="X856" s="2"/>
    </row>
    <row r="857" spans="1:24" ht="39" customHeight="1" x14ac:dyDescent="0.25">
      <c r="A857" s="2" t="s">
        <v>1694</v>
      </c>
      <c r="B857" s="27" t="s">
        <v>1592</v>
      </c>
      <c r="C857" s="2" t="s">
        <v>1665</v>
      </c>
      <c r="D857" s="2" t="s">
        <v>1594</v>
      </c>
      <c r="E857" s="255">
        <v>25.8</v>
      </c>
      <c r="F857" s="10">
        <v>25</v>
      </c>
      <c r="H857" s="84"/>
      <c r="I857" s="11" t="s">
        <v>21</v>
      </c>
      <c r="K857" s="21">
        <v>40544</v>
      </c>
      <c r="M857" s="307">
        <v>6</v>
      </c>
      <c r="N857" s="11">
        <v>1</v>
      </c>
      <c r="O857" s="99"/>
      <c r="P857" s="311">
        <f t="shared" si="113"/>
        <v>26.42</v>
      </c>
      <c r="Q857" s="16">
        <f t="shared" si="112"/>
        <v>26.424700000000001</v>
      </c>
      <c r="R857" s="23">
        <f t="shared" si="114"/>
        <v>0.62000000000000099</v>
      </c>
      <c r="S857" s="18">
        <f t="shared" si="115"/>
        <v>2.4031007751938022E-2</v>
      </c>
      <c r="W857" s="2"/>
      <c r="X857" s="2"/>
    </row>
    <row r="858" spans="1:24" ht="39" customHeight="1" x14ac:dyDescent="0.25">
      <c r="A858" s="2" t="s">
        <v>1694</v>
      </c>
      <c r="B858" s="27" t="s">
        <v>1592</v>
      </c>
      <c r="C858" s="2" t="s">
        <v>1666</v>
      </c>
      <c r="D858" s="2" t="s">
        <v>1594</v>
      </c>
      <c r="E858" s="255">
        <v>165.16</v>
      </c>
      <c r="F858" s="10">
        <v>160</v>
      </c>
      <c r="I858" s="11" t="s">
        <v>21</v>
      </c>
      <c r="K858" s="21">
        <v>40544</v>
      </c>
      <c r="M858" s="307">
        <v>6</v>
      </c>
      <c r="N858" s="11">
        <v>1</v>
      </c>
      <c r="O858" s="99"/>
      <c r="P858" s="311">
        <f t="shared" si="113"/>
        <v>169.15</v>
      </c>
      <c r="Q858" s="16">
        <f t="shared" si="112"/>
        <v>169.1591</v>
      </c>
      <c r="R858" s="23">
        <f t="shared" si="114"/>
        <v>3.9900000000000091</v>
      </c>
      <c r="S858" s="18">
        <f t="shared" si="115"/>
        <v>2.4158391862436481E-2</v>
      </c>
      <c r="W858" s="2"/>
      <c r="X858" s="2"/>
    </row>
    <row r="859" spans="1:24" ht="39" customHeight="1" x14ac:dyDescent="0.25">
      <c r="A859" s="2" t="s">
        <v>1694</v>
      </c>
      <c r="B859" s="27" t="s">
        <v>1592</v>
      </c>
      <c r="C859" s="2" t="s">
        <v>1667</v>
      </c>
      <c r="D859" s="2" t="s">
        <v>1594</v>
      </c>
      <c r="E859" s="255">
        <v>134.19</v>
      </c>
      <c r="F859" s="10">
        <v>130</v>
      </c>
      <c r="I859" s="11" t="s">
        <v>21</v>
      </c>
      <c r="K859" s="21">
        <v>40544</v>
      </c>
      <c r="M859" s="307">
        <v>6</v>
      </c>
      <c r="N859" s="11">
        <v>1</v>
      </c>
      <c r="O859" s="99"/>
      <c r="P859" s="311">
        <f t="shared" si="113"/>
        <v>137.43</v>
      </c>
      <c r="Q859" s="16">
        <f t="shared" si="112"/>
        <v>137.4392</v>
      </c>
      <c r="R859" s="23">
        <f t="shared" si="114"/>
        <v>3.2400000000000091</v>
      </c>
      <c r="S859" s="18">
        <f t="shared" si="115"/>
        <v>2.4144869215291818E-2</v>
      </c>
      <c r="T859" s="83"/>
      <c r="V859" s="4"/>
      <c r="W859" s="4"/>
      <c r="X859" s="4"/>
    </row>
    <row r="860" spans="1:24" ht="39" customHeight="1" x14ac:dyDescent="0.25">
      <c r="A860" s="2" t="s">
        <v>1694</v>
      </c>
      <c r="B860" s="27" t="s">
        <v>1592</v>
      </c>
      <c r="C860" s="2" t="s">
        <v>1668</v>
      </c>
      <c r="D860" s="2" t="s">
        <v>1594</v>
      </c>
      <c r="E860" s="257">
        <v>149.68</v>
      </c>
      <c r="F860" s="10">
        <v>145</v>
      </c>
      <c r="I860" s="11" t="s">
        <v>21</v>
      </c>
      <c r="K860" s="21">
        <v>40544</v>
      </c>
      <c r="M860" s="307">
        <v>6</v>
      </c>
      <c r="N860" s="11">
        <v>1</v>
      </c>
      <c r="O860" s="99"/>
      <c r="P860" s="311">
        <f t="shared" si="113"/>
        <v>153.30000000000001</v>
      </c>
      <c r="Q860" s="16">
        <f t="shared" si="112"/>
        <v>153.30430000000001</v>
      </c>
      <c r="R860" s="23">
        <f t="shared" si="114"/>
        <v>3.6200000000000045</v>
      </c>
      <c r="S860" s="18">
        <f t="shared" si="115"/>
        <v>2.4184927846071649E-2</v>
      </c>
      <c r="W860" s="2"/>
      <c r="X860" s="2"/>
    </row>
    <row r="861" spans="1:24" ht="39" customHeight="1" x14ac:dyDescent="0.25">
      <c r="A861" s="2" t="s">
        <v>1694</v>
      </c>
      <c r="B861" s="27" t="s">
        <v>1592</v>
      </c>
      <c r="C861" s="2" t="s">
        <v>1669</v>
      </c>
      <c r="D861" s="2" t="s">
        <v>1594</v>
      </c>
      <c r="E861" s="255">
        <v>108.39</v>
      </c>
      <c r="F861" s="10">
        <v>105</v>
      </c>
      <c r="I861" s="11" t="s">
        <v>21</v>
      </c>
      <c r="K861" s="21">
        <v>40544</v>
      </c>
      <c r="M861" s="307">
        <v>6</v>
      </c>
      <c r="N861" s="11">
        <v>1</v>
      </c>
      <c r="O861" s="99"/>
      <c r="P861" s="311">
        <f t="shared" si="113"/>
        <v>111.01</v>
      </c>
      <c r="Q861" s="16">
        <f t="shared" si="112"/>
        <v>111.0145</v>
      </c>
      <c r="R861" s="23">
        <f t="shared" si="114"/>
        <v>2.6200000000000045</v>
      </c>
      <c r="S861" s="18">
        <f t="shared" si="115"/>
        <v>2.4171971584094516E-2</v>
      </c>
      <c r="T861" s="23"/>
      <c r="V861" s="4"/>
      <c r="W861" s="4"/>
      <c r="X861" s="4"/>
    </row>
    <row r="862" spans="1:24" ht="39" customHeight="1" x14ac:dyDescent="0.25">
      <c r="A862" s="2" t="s">
        <v>1694</v>
      </c>
      <c r="B862" s="27" t="s">
        <v>1592</v>
      </c>
      <c r="C862" s="2" t="s">
        <v>1682</v>
      </c>
      <c r="D862" s="2" t="s">
        <v>1594</v>
      </c>
      <c r="E862" s="257">
        <v>15.48</v>
      </c>
      <c r="F862" s="10">
        <v>15</v>
      </c>
      <c r="I862" s="11" t="s">
        <v>21</v>
      </c>
      <c r="K862" s="21">
        <v>40544</v>
      </c>
      <c r="M862" s="307">
        <v>6</v>
      </c>
      <c r="N862" s="11">
        <v>1</v>
      </c>
      <c r="O862" s="99"/>
      <c r="P862" s="311">
        <f t="shared" si="113"/>
        <v>15.85</v>
      </c>
      <c r="Q862" s="16">
        <f t="shared" si="112"/>
        <v>15.854799999999999</v>
      </c>
      <c r="R862" s="23">
        <f t="shared" si="114"/>
        <v>0.36999999999999922</v>
      </c>
      <c r="S862" s="18">
        <f t="shared" si="115"/>
        <v>2.3901808785529666E-2</v>
      </c>
      <c r="V862" s="4"/>
      <c r="W862" s="4"/>
      <c r="X862" s="4"/>
    </row>
    <row r="863" spans="1:24" ht="39" customHeight="1" x14ac:dyDescent="0.25">
      <c r="A863" s="2" t="s">
        <v>1694</v>
      </c>
      <c r="B863" s="27" t="s">
        <v>1592</v>
      </c>
      <c r="C863" s="2" t="s">
        <v>1683</v>
      </c>
      <c r="D863" s="2" t="s">
        <v>1594</v>
      </c>
      <c r="E863" s="257">
        <v>10.32</v>
      </c>
      <c r="F863" s="10">
        <v>10</v>
      </c>
      <c r="I863" s="11" t="s">
        <v>21</v>
      </c>
      <c r="K863" s="21">
        <v>40544</v>
      </c>
      <c r="M863" s="307">
        <v>6</v>
      </c>
      <c r="N863" s="11">
        <v>1</v>
      </c>
      <c r="O863" s="99"/>
      <c r="P863" s="311">
        <f t="shared" si="113"/>
        <v>10.56</v>
      </c>
      <c r="Q863" s="16">
        <f t="shared" si="112"/>
        <v>10.569800000000001</v>
      </c>
      <c r="R863" s="23">
        <f t="shared" si="114"/>
        <v>0.24000000000000021</v>
      </c>
      <c r="S863" s="18">
        <f t="shared" si="115"/>
        <v>2.3255813953488393E-2</v>
      </c>
      <c r="V863" s="4"/>
      <c r="W863" s="4"/>
      <c r="X863" s="4"/>
    </row>
    <row r="864" spans="1:24" ht="39" customHeight="1" x14ac:dyDescent="0.25">
      <c r="A864" s="2" t="s">
        <v>1694</v>
      </c>
      <c r="B864" s="27" t="s">
        <v>1592</v>
      </c>
      <c r="C864" s="2" t="s">
        <v>1684</v>
      </c>
      <c r="D864" s="2" t="s">
        <v>1594</v>
      </c>
      <c r="E864" s="257">
        <v>98.06</v>
      </c>
      <c r="F864" s="10">
        <v>95</v>
      </c>
      <c r="I864" s="11" t="s">
        <v>21</v>
      </c>
      <c r="K864" s="21">
        <v>40544</v>
      </c>
      <c r="M864" s="307">
        <v>6</v>
      </c>
      <c r="N864" s="11">
        <v>1</v>
      </c>
      <c r="O864" s="99"/>
      <c r="P864" s="311">
        <f t="shared" si="113"/>
        <v>100.43</v>
      </c>
      <c r="Q864" s="16">
        <f t="shared" si="112"/>
        <v>100.4344</v>
      </c>
      <c r="R864" s="23">
        <f t="shared" si="114"/>
        <v>2.3700000000000045</v>
      </c>
      <c r="S864" s="18">
        <f t="shared" si="115"/>
        <v>2.4168876198246019E-2</v>
      </c>
      <c r="W864" s="2"/>
      <c r="X864" s="2"/>
    </row>
    <row r="865" spans="1:24" ht="39" customHeight="1" x14ac:dyDescent="0.25">
      <c r="A865" s="2" t="s">
        <v>1694</v>
      </c>
      <c r="B865" s="27" t="s">
        <v>1592</v>
      </c>
      <c r="C865" s="2" t="s">
        <v>1685</v>
      </c>
      <c r="D865" s="2" t="s">
        <v>1594</v>
      </c>
      <c r="E865" s="255">
        <v>56.77</v>
      </c>
      <c r="F865" s="10">
        <v>55</v>
      </c>
      <c r="I865" s="11" t="s">
        <v>21</v>
      </c>
      <c r="K865" s="21">
        <v>40544</v>
      </c>
      <c r="M865" s="307">
        <v>6</v>
      </c>
      <c r="N865" s="11">
        <v>1</v>
      </c>
      <c r="O865" s="99"/>
      <c r="P865" s="311">
        <f t="shared" si="113"/>
        <v>58.14</v>
      </c>
      <c r="Q865" s="16">
        <f t="shared" si="112"/>
        <v>58.144599999999997</v>
      </c>
      <c r="R865" s="23">
        <f t="shared" si="114"/>
        <v>1.3699999999999974</v>
      </c>
      <c r="S865" s="18">
        <f t="shared" si="115"/>
        <v>2.4132464329751583E-2</v>
      </c>
      <c r="W865" s="2"/>
      <c r="X865" s="2"/>
    </row>
    <row r="866" spans="1:24" ht="39" customHeight="1" x14ac:dyDescent="0.25">
      <c r="A866" s="2" t="s">
        <v>1694</v>
      </c>
      <c r="B866" s="27" t="s">
        <v>1592</v>
      </c>
      <c r="C866" s="2" t="s">
        <v>1686</v>
      </c>
      <c r="D866" s="2" t="s">
        <v>1594</v>
      </c>
      <c r="E866" s="255">
        <v>82.58</v>
      </c>
      <c r="F866" s="10">
        <v>80</v>
      </c>
      <c r="I866" s="11" t="s">
        <v>21</v>
      </c>
      <c r="K866" s="21">
        <v>40544</v>
      </c>
      <c r="M866" s="307">
        <v>6</v>
      </c>
      <c r="N866" s="11">
        <v>1</v>
      </c>
      <c r="O866" s="99"/>
      <c r="P866" s="311">
        <f t="shared" si="113"/>
        <v>84.57</v>
      </c>
      <c r="Q866" s="16">
        <f t="shared" si="112"/>
        <v>84.579499999999996</v>
      </c>
      <c r="R866" s="23">
        <f t="shared" si="114"/>
        <v>1.9899999999999949</v>
      </c>
      <c r="S866" s="18">
        <f t="shared" si="115"/>
        <v>2.4097844514410209E-2</v>
      </c>
      <c r="W866" s="2"/>
      <c r="X866" s="2"/>
    </row>
    <row r="867" spans="1:24" ht="39" customHeight="1" x14ac:dyDescent="0.25">
      <c r="A867" s="2" t="s">
        <v>1694</v>
      </c>
      <c r="B867" s="27" t="s">
        <v>1592</v>
      </c>
      <c r="C867" s="2" t="s">
        <v>1687</v>
      </c>
      <c r="D867" s="2" t="s">
        <v>1594</v>
      </c>
      <c r="E867" s="255">
        <v>41.29</v>
      </c>
      <c r="F867" s="10">
        <v>40</v>
      </c>
      <c r="I867" s="11" t="s">
        <v>21</v>
      </c>
      <c r="K867" s="21">
        <v>40544</v>
      </c>
      <c r="M867" s="307">
        <v>6</v>
      </c>
      <c r="N867" s="11">
        <v>1</v>
      </c>
      <c r="O867" s="99"/>
      <c r="P867" s="311">
        <f t="shared" si="113"/>
        <v>42.28</v>
      </c>
      <c r="Q867" s="16">
        <f t="shared" si="112"/>
        <v>42.289700000000003</v>
      </c>
      <c r="R867" s="23">
        <f t="shared" si="114"/>
        <v>0.99000000000000199</v>
      </c>
      <c r="S867" s="18">
        <f t="shared" si="115"/>
        <v>2.3976749818358005E-2</v>
      </c>
      <c r="W867" s="2"/>
      <c r="X867" s="2"/>
    </row>
    <row r="868" spans="1:24" ht="39" customHeight="1" x14ac:dyDescent="0.25">
      <c r="A868" s="2" t="s">
        <v>1694</v>
      </c>
      <c r="B868" s="27" t="s">
        <v>1592</v>
      </c>
      <c r="C868" s="2" t="s">
        <v>1688</v>
      </c>
      <c r="D868" s="2" t="s">
        <v>1594</v>
      </c>
      <c r="E868" s="255">
        <v>20.64</v>
      </c>
      <c r="F868" s="10">
        <v>20</v>
      </c>
      <c r="I868" s="11" t="s">
        <v>21</v>
      </c>
      <c r="K868" s="21">
        <v>40544</v>
      </c>
      <c r="M868" s="307">
        <v>6</v>
      </c>
      <c r="N868" s="11">
        <v>1</v>
      </c>
      <c r="O868" s="99"/>
      <c r="P868" s="311">
        <f t="shared" si="113"/>
        <v>21.13</v>
      </c>
      <c r="Q868" s="16">
        <f t="shared" si="112"/>
        <v>21.139700000000001</v>
      </c>
      <c r="R868" s="23">
        <f t="shared" si="114"/>
        <v>0.48999999999999844</v>
      </c>
      <c r="S868" s="18">
        <f t="shared" si="115"/>
        <v>2.3740310077519304E-2</v>
      </c>
      <c r="W868" s="2"/>
      <c r="X868" s="2"/>
    </row>
    <row r="869" spans="1:24" ht="39" customHeight="1" x14ac:dyDescent="0.25">
      <c r="A869" s="2" t="s">
        <v>1694</v>
      </c>
      <c r="B869" s="27" t="s">
        <v>1592</v>
      </c>
      <c r="C869" s="2" t="s">
        <v>1689</v>
      </c>
      <c r="D869" s="2" t="s">
        <v>1594</v>
      </c>
      <c r="E869" s="255">
        <v>15.48</v>
      </c>
      <c r="F869" s="10">
        <v>15</v>
      </c>
      <c r="I869" s="11" t="s">
        <v>21</v>
      </c>
      <c r="K869" s="21">
        <v>40544</v>
      </c>
      <c r="M869" s="307">
        <v>6</v>
      </c>
      <c r="N869" s="11">
        <v>1</v>
      </c>
      <c r="O869" s="99"/>
      <c r="P869" s="311">
        <f t="shared" si="113"/>
        <v>15.85</v>
      </c>
      <c r="Q869" s="16">
        <f t="shared" si="112"/>
        <v>15.854799999999999</v>
      </c>
      <c r="R869" s="23">
        <f t="shared" si="114"/>
        <v>0.36999999999999922</v>
      </c>
      <c r="S869" s="18">
        <f t="shared" si="115"/>
        <v>2.3901808785529666E-2</v>
      </c>
      <c r="W869" s="2"/>
      <c r="X869" s="2"/>
    </row>
    <row r="870" spans="1:24" ht="39" customHeight="1" x14ac:dyDescent="0.25">
      <c r="A870" s="2" t="s">
        <v>1694</v>
      </c>
      <c r="B870" s="27" t="s">
        <v>1592</v>
      </c>
      <c r="C870" s="2" t="s">
        <v>1690</v>
      </c>
      <c r="D870" s="2" t="s">
        <v>1594</v>
      </c>
      <c r="E870" s="255">
        <v>113.55</v>
      </c>
      <c r="F870" s="10">
        <v>110</v>
      </c>
      <c r="I870" s="11" t="s">
        <v>21</v>
      </c>
      <c r="K870" s="21">
        <v>40544</v>
      </c>
      <c r="M870" s="307">
        <v>6</v>
      </c>
      <c r="N870" s="11">
        <v>1</v>
      </c>
      <c r="O870" s="99"/>
      <c r="P870" s="311">
        <f t="shared" si="113"/>
        <v>116.29</v>
      </c>
      <c r="Q870" s="16">
        <f t="shared" si="112"/>
        <v>116.29940000000001</v>
      </c>
      <c r="R870" s="23">
        <f t="shared" si="114"/>
        <v>2.7400000000000091</v>
      </c>
      <c r="S870" s="18">
        <f t="shared" si="115"/>
        <v>2.4130339057683921E-2</v>
      </c>
      <c r="W870" s="2"/>
      <c r="X870" s="2"/>
    </row>
    <row r="871" spans="1:24" ht="39" customHeight="1" x14ac:dyDescent="0.25">
      <c r="A871" s="2" t="s">
        <v>1694</v>
      </c>
      <c r="B871" s="27" t="s">
        <v>1592</v>
      </c>
      <c r="C871" s="2" t="s">
        <v>1691</v>
      </c>
      <c r="D871" s="2" t="s">
        <v>1594</v>
      </c>
      <c r="E871" s="255">
        <v>72.260000000000005</v>
      </c>
      <c r="F871" s="10">
        <v>70</v>
      </c>
      <c r="I871" s="11" t="s">
        <v>21</v>
      </c>
      <c r="K871" s="21">
        <v>40544</v>
      </c>
      <c r="M871" s="307">
        <v>6</v>
      </c>
      <c r="N871" s="11">
        <v>1</v>
      </c>
      <c r="O871" s="99"/>
      <c r="P871" s="311">
        <f t="shared" si="113"/>
        <v>74</v>
      </c>
      <c r="Q871" s="16">
        <f t="shared" si="112"/>
        <v>74.009699999999995</v>
      </c>
      <c r="R871" s="23">
        <f t="shared" si="114"/>
        <v>1.7399999999999949</v>
      </c>
      <c r="S871" s="18">
        <f t="shared" si="115"/>
        <v>2.4079712150567322E-2</v>
      </c>
      <c r="W871" s="2"/>
      <c r="X871" s="2"/>
    </row>
    <row r="872" spans="1:24" ht="39" customHeight="1" x14ac:dyDescent="0.25">
      <c r="A872" s="2" t="s">
        <v>1694</v>
      </c>
      <c r="B872" s="27" t="s">
        <v>1592</v>
      </c>
      <c r="C872" s="2" t="s">
        <v>1692</v>
      </c>
      <c r="D872" s="2" t="s">
        <v>1594</v>
      </c>
      <c r="E872" s="255">
        <v>98.06</v>
      </c>
      <c r="F872" s="10">
        <v>95</v>
      </c>
      <c r="I872" s="11" t="s">
        <v>21</v>
      </c>
      <c r="K872" s="21">
        <v>40544</v>
      </c>
      <c r="M872" s="307">
        <v>6</v>
      </c>
      <c r="N872" s="11">
        <v>1</v>
      </c>
      <c r="O872" s="99"/>
      <c r="P872" s="311">
        <f t="shared" si="113"/>
        <v>100.43</v>
      </c>
      <c r="Q872" s="16">
        <f t="shared" si="112"/>
        <v>100.4344</v>
      </c>
      <c r="R872" s="23">
        <f t="shared" si="114"/>
        <v>2.3700000000000045</v>
      </c>
      <c r="S872" s="18">
        <f t="shared" si="115"/>
        <v>2.4168876198246019E-2</v>
      </c>
      <c r="W872" s="2"/>
      <c r="X872" s="2"/>
    </row>
    <row r="873" spans="1:24" ht="39" customHeight="1" x14ac:dyDescent="0.25">
      <c r="A873" s="2" t="s">
        <v>1694</v>
      </c>
      <c r="B873" s="27" t="s">
        <v>1592</v>
      </c>
      <c r="C873" s="2" t="s">
        <v>1693</v>
      </c>
      <c r="D873" s="2" t="s">
        <v>1594</v>
      </c>
      <c r="E873" s="255">
        <v>56.77</v>
      </c>
      <c r="F873" s="10">
        <v>55</v>
      </c>
      <c r="I873" s="11" t="s">
        <v>21</v>
      </c>
      <c r="K873" s="21">
        <v>40544</v>
      </c>
      <c r="M873" s="307">
        <v>6</v>
      </c>
      <c r="N873" s="11">
        <v>1</v>
      </c>
      <c r="O873" s="99"/>
      <c r="P873" s="311">
        <f t="shared" si="113"/>
        <v>58.14</v>
      </c>
      <c r="Q873" s="16">
        <f t="shared" si="112"/>
        <v>58.144599999999997</v>
      </c>
      <c r="R873" s="23">
        <f t="shared" si="114"/>
        <v>1.3699999999999974</v>
      </c>
      <c r="S873" s="18">
        <f t="shared" si="115"/>
        <v>2.4132464329751583E-2</v>
      </c>
      <c r="W873" s="2"/>
      <c r="X873" s="2"/>
    </row>
    <row r="874" spans="1:24" ht="39" customHeight="1" x14ac:dyDescent="0.25">
      <c r="A874" s="27" t="s">
        <v>1695</v>
      </c>
      <c r="B874" s="27" t="s">
        <v>1592</v>
      </c>
      <c r="C874" s="24" t="s">
        <v>1696</v>
      </c>
      <c r="D874" s="28" t="s">
        <v>1697</v>
      </c>
      <c r="E874" s="255" t="s">
        <v>26</v>
      </c>
      <c r="F874" s="29" t="s">
        <v>26</v>
      </c>
      <c r="G874" s="29"/>
      <c r="H874" s="2" t="s">
        <v>1698</v>
      </c>
      <c r="I874" s="11" t="s">
        <v>22</v>
      </c>
      <c r="K874" s="11"/>
      <c r="M874" s="12">
        <v>6</v>
      </c>
      <c r="N874" s="13">
        <v>6</v>
      </c>
      <c r="O874" s="22"/>
      <c r="P874" s="312" t="str">
        <f>E874</f>
        <v>TBD</v>
      </c>
      <c r="Q874" s="16" t="str">
        <f t="shared" si="112"/>
        <v>TBD</v>
      </c>
      <c r="R874" s="23">
        <v>0</v>
      </c>
      <c r="S874" s="18">
        <v>0</v>
      </c>
      <c r="W874" s="2"/>
      <c r="X874" s="2"/>
    </row>
    <row r="875" spans="1:24" ht="39" customHeight="1" x14ac:dyDescent="0.25">
      <c r="A875" s="2" t="s">
        <v>1699</v>
      </c>
      <c r="B875" s="27" t="s">
        <v>1592</v>
      </c>
      <c r="C875" s="2" t="s">
        <v>1624</v>
      </c>
      <c r="D875" s="2" t="s">
        <v>1625</v>
      </c>
      <c r="E875" s="255">
        <v>23</v>
      </c>
      <c r="F875" s="58">
        <v>23</v>
      </c>
      <c r="I875" s="11" t="s">
        <v>21</v>
      </c>
      <c r="K875" s="21">
        <v>40544</v>
      </c>
      <c r="M875" s="12">
        <v>6</v>
      </c>
      <c r="N875" s="13">
        <v>4</v>
      </c>
      <c r="O875" s="22"/>
      <c r="P875" s="311">
        <f t="shared" ref="P875:P906" si="116">IF(N875=1,INT(E875*$T$1*100)/100,E875)</f>
        <v>23</v>
      </c>
      <c r="Q875" s="16">
        <f t="shared" si="112"/>
        <v>23</v>
      </c>
      <c r="R875" s="23">
        <f t="shared" ref="R875:R906" si="117">P875-E875</f>
        <v>0</v>
      </c>
      <c r="S875" s="18">
        <f t="shared" ref="S875:S906" si="118">IF(E875&lt;&gt;0,R875/E875,0)</f>
        <v>0</v>
      </c>
      <c r="W875" s="2"/>
      <c r="X875" s="2"/>
    </row>
    <row r="876" spans="1:24" ht="39" customHeight="1" x14ac:dyDescent="0.25">
      <c r="A876" s="2" t="s">
        <v>1699</v>
      </c>
      <c r="B876" s="27" t="s">
        <v>1592</v>
      </c>
      <c r="C876" s="2" t="s">
        <v>1626</v>
      </c>
      <c r="D876" s="2" t="s">
        <v>1625</v>
      </c>
      <c r="E876" s="255">
        <v>17</v>
      </c>
      <c r="F876" s="58">
        <v>17</v>
      </c>
      <c r="I876" s="11" t="s">
        <v>21</v>
      </c>
      <c r="K876" s="21">
        <v>40544</v>
      </c>
      <c r="M876" s="12">
        <v>6</v>
      </c>
      <c r="N876" s="13">
        <v>4</v>
      </c>
      <c r="O876" s="22"/>
      <c r="P876" s="311">
        <f t="shared" si="116"/>
        <v>17</v>
      </c>
      <c r="Q876" s="16">
        <f t="shared" si="112"/>
        <v>17</v>
      </c>
      <c r="R876" s="23">
        <f t="shared" si="117"/>
        <v>0</v>
      </c>
      <c r="S876" s="18">
        <f t="shared" si="118"/>
        <v>0</v>
      </c>
      <c r="W876" s="2"/>
      <c r="X876" s="2"/>
    </row>
    <row r="877" spans="1:24" ht="39" customHeight="1" x14ac:dyDescent="0.25">
      <c r="A877" s="2" t="s">
        <v>1699</v>
      </c>
      <c r="B877" s="27" t="s">
        <v>1592</v>
      </c>
      <c r="C877" s="2" t="s">
        <v>1627</v>
      </c>
      <c r="D877" s="2" t="s">
        <v>1625</v>
      </c>
      <c r="E877" s="255">
        <v>13</v>
      </c>
      <c r="F877" s="58">
        <v>13</v>
      </c>
      <c r="I877" s="11" t="s">
        <v>21</v>
      </c>
      <c r="K877" s="21">
        <v>40544</v>
      </c>
      <c r="M877" s="12">
        <v>6</v>
      </c>
      <c r="N877" s="13">
        <v>4</v>
      </c>
      <c r="O877" s="22"/>
      <c r="P877" s="311">
        <f t="shared" si="116"/>
        <v>13</v>
      </c>
      <c r="Q877" s="16">
        <f t="shared" si="112"/>
        <v>13</v>
      </c>
      <c r="R877" s="23">
        <f t="shared" si="117"/>
        <v>0</v>
      </c>
      <c r="S877" s="18">
        <f t="shared" si="118"/>
        <v>0</v>
      </c>
      <c r="W877" s="2"/>
      <c r="X877" s="2"/>
    </row>
    <row r="878" spans="1:24" ht="39" customHeight="1" x14ac:dyDescent="0.25">
      <c r="A878" s="2" t="s">
        <v>1699</v>
      </c>
      <c r="B878" s="27" t="s">
        <v>1592</v>
      </c>
      <c r="C878" s="2" t="s">
        <v>1628</v>
      </c>
      <c r="D878" s="2" t="s">
        <v>1625</v>
      </c>
      <c r="E878" s="255">
        <v>7</v>
      </c>
      <c r="F878" s="10">
        <v>7</v>
      </c>
      <c r="I878" s="11" t="s">
        <v>21</v>
      </c>
      <c r="K878" s="21">
        <v>40544</v>
      </c>
      <c r="M878" s="12">
        <v>6</v>
      </c>
      <c r="N878" s="13">
        <v>4</v>
      </c>
      <c r="O878" s="22"/>
      <c r="P878" s="311">
        <f t="shared" si="116"/>
        <v>7</v>
      </c>
      <c r="Q878" s="16">
        <f t="shared" si="112"/>
        <v>7</v>
      </c>
      <c r="R878" s="23">
        <f t="shared" si="117"/>
        <v>0</v>
      </c>
      <c r="S878" s="18">
        <f t="shared" si="118"/>
        <v>0</v>
      </c>
      <c r="W878" s="2"/>
      <c r="X878" s="2"/>
    </row>
    <row r="879" spans="1:24" ht="39" customHeight="1" x14ac:dyDescent="0.25">
      <c r="A879" s="2" t="s">
        <v>1699</v>
      </c>
      <c r="B879" s="27" t="s">
        <v>1592</v>
      </c>
      <c r="C879" s="2" t="s">
        <v>1629</v>
      </c>
      <c r="D879" s="2" t="s">
        <v>1625</v>
      </c>
      <c r="E879" s="255">
        <v>16</v>
      </c>
      <c r="F879" s="58">
        <v>16</v>
      </c>
      <c r="I879" s="11" t="s">
        <v>21</v>
      </c>
      <c r="K879" s="21">
        <v>40544</v>
      </c>
      <c r="M879" s="12">
        <v>6</v>
      </c>
      <c r="N879" s="13">
        <v>4</v>
      </c>
      <c r="O879" s="22"/>
      <c r="P879" s="311">
        <f t="shared" si="116"/>
        <v>16</v>
      </c>
      <c r="Q879" s="16">
        <f t="shared" si="112"/>
        <v>16</v>
      </c>
      <c r="R879" s="23">
        <f t="shared" si="117"/>
        <v>0</v>
      </c>
      <c r="S879" s="18">
        <f t="shared" si="118"/>
        <v>0</v>
      </c>
      <c r="W879" s="2"/>
      <c r="X879" s="2"/>
    </row>
    <row r="880" spans="1:24" ht="39" customHeight="1" x14ac:dyDescent="0.25">
      <c r="A880" s="2" t="s">
        <v>1699</v>
      </c>
      <c r="B880" s="27" t="s">
        <v>1592</v>
      </c>
      <c r="C880" s="2" t="s">
        <v>1630</v>
      </c>
      <c r="D880" s="2" t="s">
        <v>1625</v>
      </c>
      <c r="E880" s="255">
        <v>13</v>
      </c>
      <c r="F880" s="58">
        <v>13</v>
      </c>
      <c r="I880" s="11" t="s">
        <v>21</v>
      </c>
      <c r="K880" s="21">
        <v>40544</v>
      </c>
      <c r="M880" s="12">
        <v>6</v>
      </c>
      <c r="N880" s="13">
        <v>4</v>
      </c>
      <c r="O880" s="22"/>
      <c r="P880" s="311">
        <f t="shared" si="116"/>
        <v>13</v>
      </c>
      <c r="Q880" s="16">
        <f t="shared" si="112"/>
        <v>13</v>
      </c>
      <c r="R880" s="23">
        <f t="shared" si="117"/>
        <v>0</v>
      </c>
      <c r="S880" s="18">
        <f t="shared" si="118"/>
        <v>0</v>
      </c>
      <c r="W880" s="2"/>
      <c r="X880" s="2"/>
    </row>
    <row r="881" spans="1:24" ht="39" customHeight="1" x14ac:dyDescent="0.25">
      <c r="A881" s="2" t="s">
        <v>1699</v>
      </c>
      <c r="B881" s="27" t="s">
        <v>1592</v>
      </c>
      <c r="C881" s="2" t="s">
        <v>1631</v>
      </c>
      <c r="D881" s="2" t="s">
        <v>1625</v>
      </c>
      <c r="E881" s="255">
        <v>10</v>
      </c>
      <c r="F881" s="58">
        <v>10</v>
      </c>
      <c r="I881" s="11" t="s">
        <v>21</v>
      </c>
      <c r="K881" s="21">
        <v>40544</v>
      </c>
      <c r="M881" s="12">
        <v>6</v>
      </c>
      <c r="N881" s="13">
        <v>4</v>
      </c>
      <c r="O881" s="22"/>
      <c r="P881" s="311">
        <f t="shared" si="116"/>
        <v>10</v>
      </c>
      <c r="Q881" s="16">
        <f t="shared" si="112"/>
        <v>10</v>
      </c>
      <c r="R881" s="23">
        <f t="shared" si="117"/>
        <v>0</v>
      </c>
      <c r="S881" s="18">
        <f t="shared" si="118"/>
        <v>0</v>
      </c>
      <c r="W881" s="2"/>
      <c r="X881" s="2"/>
    </row>
    <row r="882" spans="1:24" ht="25.5" x14ac:dyDescent="0.25">
      <c r="A882" s="2" t="s">
        <v>1699</v>
      </c>
      <c r="B882" s="27" t="s">
        <v>1592</v>
      </c>
      <c r="C882" s="2" t="s">
        <v>1632</v>
      </c>
      <c r="D882" s="2" t="s">
        <v>1625</v>
      </c>
      <c r="E882" s="255">
        <v>10</v>
      </c>
      <c r="F882" s="10">
        <v>10</v>
      </c>
      <c r="I882" s="11" t="s">
        <v>21</v>
      </c>
      <c r="K882" s="21">
        <v>40544</v>
      </c>
      <c r="M882" s="12">
        <v>6</v>
      </c>
      <c r="N882" s="13">
        <v>4</v>
      </c>
      <c r="O882" s="22"/>
      <c r="P882" s="311">
        <f t="shared" si="116"/>
        <v>10</v>
      </c>
      <c r="Q882" s="16">
        <f t="shared" si="112"/>
        <v>10</v>
      </c>
      <c r="R882" s="23">
        <f t="shared" si="117"/>
        <v>0</v>
      </c>
      <c r="S882" s="18">
        <f t="shared" si="118"/>
        <v>0</v>
      </c>
      <c r="W882" s="2"/>
      <c r="X882" s="2"/>
    </row>
    <row r="883" spans="1:24" ht="25.5" x14ac:dyDescent="0.25">
      <c r="A883" s="2" t="s">
        <v>1700</v>
      </c>
      <c r="B883" s="27" t="s">
        <v>1592</v>
      </c>
      <c r="C883" s="2" t="s">
        <v>1624</v>
      </c>
      <c r="D883" s="2" t="s">
        <v>1625</v>
      </c>
      <c r="E883" s="255">
        <v>30.64</v>
      </c>
      <c r="F883" s="10">
        <v>30.64</v>
      </c>
      <c r="I883" s="11" t="s">
        <v>21</v>
      </c>
      <c r="K883" s="21">
        <v>40544</v>
      </c>
      <c r="M883" s="12">
        <v>6</v>
      </c>
      <c r="N883" s="13">
        <v>4</v>
      </c>
      <c r="O883" s="22"/>
      <c r="P883" s="311">
        <f t="shared" si="116"/>
        <v>30.64</v>
      </c>
      <c r="Q883" s="16">
        <f t="shared" si="112"/>
        <v>30.64</v>
      </c>
      <c r="R883" s="23">
        <f t="shared" si="117"/>
        <v>0</v>
      </c>
      <c r="S883" s="18">
        <f t="shared" si="118"/>
        <v>0</v>
      </c>
      <c r="W883" s="2"/>
      <c r="X883" s="2"/>
    </row>
    <row r="884" spans="1:24" ht="25.5" x14ac:dyDescent="0.25">
      <c r="A884" s="2" t="s">
        <v>1700</v>
      </c>
      <c r="B884" s="27" t="s">
        <v>1592</v>
      </c>
      <c r="C884" s="2" t="s">
        <v>1626</v>
      </c>
      <c r="D884" s="2" t="s">
        <v>1625</v>
      </c>
      <c r="E884" s="255">
        <v>18.78</v>
      </c>
      <c r="F884" s="10">
        <v>18.78</v>
      </c>
      <c r="I884" s="11" t="s">
        <v>21</v>
      </c>
      <c r="K884" s="21">
        <v>40544</v>
      </c>
      <c r="M884" s="12">
        <v>6</v>
      </c>
      <c r="N884" s="13">
        <v>4</v>
      </c>
      <c r="O884" s="22"/>
      <c r="P884" s="311">
        <f t="shared" si="116"/>
        <v>18.78</v>
      </c>
      <c r="Q884" s="16">
        <f t="shared" si="112"/>
        <v>18.78</v>
      </c>
      <c r="R884" s="23">
        <f t="shared" si="117"/>
        <v>0</v>
      </c>
      <c r="S884" s="18">
        <f t="shared" si="118"/>
        <v>0</v>
      </c>
      <c r="W884" s="2"/>
      <c r="X884" s="2"/>
    </row>
    <row r="885" spans="1:24" ht="25.5" x14ac:dyDescent="0.25">
      <c r="A885" s="2" t="s">
        <v>1700</v>
      </c>
      <c r="B885" s="27" t="s">
        <v>1592</v>
      </c>
      <c r="C885" s="2" t="s">
        <v>1627</v>
      </c>
      <c r="D885" s="2" t="s">
        <v>1625</v>
      </c>
      <c r="E885" s="255">
        <v>14</v>
      </c>
      <c r="F885" s="10">
        <v>14</v>
      </c>
      <c r="I885" s="11" t="s">
        <v>21</v>
      </c>
      <c r="K885" s="21">
        <v>40544</v>
      </c>
      <c r="M885" s="12">
        <v>6</v>
      </c>
      <c r="N885" s="13">
        <v>4</v>
      </c>
      <c r="O885" s="22"/>
      <c r="P885" s="311">
        <f t="shared" si="116"/>
        <v>14</v>
      </c>
      <c r="Q885" s="16">
        <f t="shared" si="112"/>
        <v>14</v>
      </c>
      <c r="R885" s="23">
        <f t="shared" si="117"/>
        <v>0</v>
      </c>
      <c r="S885" s="18">
        <f t="shared" si="118"/>
        <v>0</v>
      </c>
      <c r="W885" s="2"/>
      <c r="X885" s="2"/>
    </row>
    <row r="886" spans="1:24" ht="25.5" x14ac:dyDescent="0.25">
      <c r="A886" s="2" t="s">
        <v>1700</v>
      </c>
      <c r="B886" s="27" t="s">
        <v>1592</v>
      </c>
      <c r="C886" s="2" t="s">
        <v>1628</v>
      </c>
      <c r="D886" s="2" t="s">
        <v>1625</v>
      </c>
      <c r="E886" s="255">
        <v>8</v>
      </c>
      <c r="F886" s="10">
        <v>8</v>
      </c>
      <c r="I886" s="11" t="s">
        <v>21</v>
      </c>
      <c r="K886" s="21">
        <v>40544</v>
      </c>
      <c r="M886" s="12">
        <v>6</v>
      </c>
      <c r="N886" s="13">
        <v>4</v>
      </c>
      <c r="O886" s="22"/>
      <c r="P886" s="311">
        <f t="shared" si="116"/>
        <v>8</v>
      </c>
      <c r="Q886" s="16">
        <f t="shared" si="112"/>
        <v>8</v>
      </c>
      <c r="R886" s="23">
        <f t="shared" si="117"/>
        <v>0</v>
      </c>
      <c r="S886" s="18">
        <f t="shared" si="118"/>
        <v>0</v>
      </c>
      <c r="W886" s="2"/>
      <c r="X886" s="2"/>
    </row>
    <row r="887" spans="1:24" ht="25.5" x14ac:dyDescent="0.25">
      <c r="A887" s="2" t="s">
        <v>1700</v>
      </c>
      <c r="B887" s="27" t="s">
        <v>1592</v>
      </c>
      <c r="C887" s="2" t="s">
        <v>1629</v>
      </c>
      <c r="D887" s="2" t="s">
        <v>1625</v>
      </c>
      <c r="E887" s="255">
        <v>21.5</v>
      </c>
      <c r="F887" s="10">
        <v>21.5</v>
      </c>
      <c r="I887" s="11" t="s">
        <v>21</v>
      </c>
      <c r="K887" s="21">
        <v>40544</v>
      </c>
      <c r="M887" s="12">
        <v>6</v>
      </c>
      <c r="N887" s="13">
        <v>4</v>
      </c>
      <c r="O887" s="22"/>
      <c r="P887" s="311">
        <f t="shared" si="116"/>
        <v>21.5</v>
      </c>
      <c r="Q887" s="16">
        <f t="shared" si="112"/>
        <v>21.5</v>
      </c>
      <c r="R887" s="23">
        <f t="shared" si="117"/>
        <v>0</v>
      </c>
      <c r="S887" s="18">
        <f t="shared" si="118"/>
        <v>0</v>
      </c>
      <c r="W887" s="2"/>
      <c r="X887" s="2"/>
    </row>
    <row r="888" spans="1:24" ht="25.5" x14ac:dyDescent="0.25">
      <c r="A888" s="2" t="s">
        <v>1700</v>
      </c>
      <c r="B888" s="27" t="s">
        <v>1592</v>
      </c>
      <c r="C888" s="2" t="s">
        <v>1630</v>
      </c>
      <c r="D888" s="2" t="s">
        <v>1625</v>
      </c>
      <c r="E888" s="255">
        <v>14.34</v>
      </c>
      <c r="F888" s="10">
        <v>14.34</v>
      </c>
      <c r="I888" s="11" t="s">
        <v>21</v>
      </c>
      <c r="K888" s="21">
        <v>40544</v>
      </c>
      <c r="M888" s="12">
        <v>6</v>
      </c>
      <c r="N888" s="13">
        <v>4</v>
      </c>
      <c r="O888" s="22"/>
      <c r="P888" s="311">
        <f t="shared" si="116"/>
        <v>14.34</v>
      </c>
      <c r="Q888" s="16">
        <f t="shared" si="112"/>
        <v>14.34</v>
      </c>
      <c r="R888" s="23">
        <f t="shared" si="117"/>
        <v>0</v>
      </c>
      <c r="S888" s="18">
        <f t="shared" si="118"/>
        <v>0</v>
      </c>
      <c r="W888" s="2"/>
      <c r="X888" s="2"/>
    </row>
    <row r="889" spans="1:24" ht="25.5" x14ac:dyDescent="0.25">
      <c r="A889" s="2" t="s">
        <v>1700</v>
      </c>
      <c r="B889" s="27" t="s">
        <v>1592</v>
      </c>
      <c r="C889" s="2" t="s">
        <v>1631</v>
      </c>
      <c r="D889" s="2" t="s">
        <v>1625</v>
      </c>
      <c r="E889" s="255">
        <v>11</v>
      </c>
      <c r="F889" s="10">
        <v>11</v>
      </c>
      <c r="I889" s="11" t="s">
        <v>21</v>
      </c>
      <c r="K889" s="21">
        <v>40544</v>
      </c>
      <c r="M889" s="12">
        <v>6</v>
      </c>
      <c r="N889" s="13">
        <v>4</v>
      </c>
      <c r="O889" s="22"/>
      <c r="P889" s="311">
        <f t="shared" si="116"/>
        <v>11</v>
      </c>
      <c r="Q889" s="16">
        <f t="shared" si="112"/>
        <v>11</v>
      </c>
      <c r="R889" s="23">
        <f t="shared" si="117"/>
        <v>0</v>
      </c>
      <c r="S889" s="18">
        <f t="shared" si="118"/>
        <v>0</v>
      </c>
      <c r="W889" s="2"/>
      <c r="X889" s="2"/>
    </row>
    <row r="890" spans="1:24" ht="25.5" x14ac:dyDescent="0.25">
      <c r="A890" s="2" t="s">
        <v>1700</v>
      </c>
      <c r="B890" s="27" t="s">
        <v>1592</v>
      </c>
      <c r="C890" s="2" t="s">
        <v>1632</v>
      </c>
      <c r="D890" s="2" t="s">
        <v>1625</v>
      </c>
      <c r="E890" s="255">
        <v>12</v>
      </c>
      <c r="F890" s="10">
        <v>12</v>
      </c>
      <c r="I890" s="11" t="s">
        <v>21</v>
      </c>
      <c r="K890" s="21">
        <v>40544</v>
      </c>
      <c r="M890" s="12">
        <v>6</v>
      </c>
      <c r="N890" s="13">
        <v>4</v>
      </c>
      <c r="O890" s="22"/>
      <c r="P890" s="311">
        <f t="shared" si="116"/>
        <v>12</v>
      </c>
      <c r="Q890" s="16">
        <f t="shared" si="112"/>
        <v>12</v>
      </c>
      <c r="R890" s="23">
        <f t="shared" si="117"/>
        <v>0</v>
      </c>
      <c r="S890" s="18">
        <f t="shared" si="118"/>
        <v>0</v>
      </c>
      <c r="W890" s="2"/>
      <c r="X890" s="2"/>
    </row>
    <row r="891" spans="1:24" ht="25.5" x14ac:dyDescent="0.25">
      <c r="A891" s="2" t="s">
        <v>1701</v>
      </c>
      <c r="B891" s="27" t="s">
        <v>1592</v>
      </c>
      <c r="C891" s="2" t="s">
        <v>1702</v>
      </c>
      <c r="D891" s="2" t="s">
        <v>1703</v>
      </c>
      <c r="E891" s="255">
        <v>1</v>
      </c>
      <c r="F891" s="45">
        <v>1</v>
      </c>
      <c r="I891" s="11" t="s">
        <v>21</v>
      </c>
      <c r="K891" s="21">
        <v>40544</v>
      </c>
      <c r="M891" s="12">
        <v>6</v>
      </c>
      <c r="N891" s="13">
        <v>4</v>
      </c>
      <c r="O891" s="22"/>
      <c r="P891" s="311">
        <f t="shared" si="116"/>
        <v>1</v>
      </c>
      <c r="Q891" s="16">
        <f t="shared" si="112"/>
        <v>1</v>
      </c>
      <c r="R891" s="23">
        <f t="shared" si="117"/>
        <v>0</v>
      </c>
      <c r="S891" s="18">
        <f t="shared" si="118"/>
        <v>0</v>
      </c>
      <c r="W891" s="2"/>
      <c r="X891" s="2"/>
    </row>
    <row r="892" spans="1:24" ht="25.5" x14ac:dyDescent="0.25">
      <c r="A892" s="2" t="s">
        <v>1701</v>
      </c>
      <c r="B892" s="27" t="s">
        <v>1592</v>
      </c>
      <c r="C892" s="2" t="s">
        <v>1704</v>
      </c>
      <c r="D892" s="2" t="s">
        <v>1703</v>
      </c>
      <c r="E892" s="255">
        <v>5</v>
      </c>
      <c r="F892" s="85">
        <v>5</v>
      </c>
      <c r="I892" s="11" t="s">
        <v>21</v>
      </c>
      <c r="K892" s="21">
        <v>40544</v>
      </c>
      <c r="M892" s="12">
        <v>6</v>
      </c>
      <c r="N892" s="13">
        <v>4</v>
      </c>
      <c r="O892" s="22"/>
      <c r="P892" s="311">
        <f t="shared" si="116"/>
        <v>5</v>
      </c>
      <c r="Q892" s="16">
        <f t="shared" si="112"/>
        <v>5</v>
      </c>
      <c r="R892" s="23">
        <f t="shared" si="117"/>
        <v>0</v>
      </c>
      <c r="S892" s="18">
        <f t="shared" si="118"/>
        <v>0</v>
      </c>
      <c r="W892" s="2"/>
      <c r="X892" s="2"/>
    </row>
    <row r="893" spans="1:24" ht="25.5" x14ac:dyDescent="0.25">
      <c r="A893" s="2" t="s">
        <v>1701</v>
      </c>
      <c r="B893" s="27" t="s">
        <v>1592</v>
      </c>
      <c r="C893" s="2" t="s">
        <v>1705</v>
      </c>
      <c r="D893" s="2" t="s">
        <v>1703</v>
      </c>
      <c r="E893" s="255">
        <v>4.5</v>
      </c>
      <c r="F893" s="85">
        <v>4.5</v>
      </c>
      <c r="I893" s="11" t="s">
        <v>21</v>
      </c>
      <c r="K893" s="21">
        <v>40544</v>
      </c>
      <c r="M893" s="12">
        <v>6</v>
      </c>
      <c r="N893" s="13">
        <v>4</v>
      </c>
      <c r="O893" s="22"/>
      <c r="P893" s="311">
        <f t="shared" si="116"/>
        <v>4.5</v>
      </c>
      <c r="Q893" s="16">
        <f t="shared" si="112"/>
        <v>4.5</v>
      </c>
      <c r="R893" s="23">
        <f t="shared" si="117"/>
        <v>0</v>
      </c>
      <c r="S893" s="18">
        <f t="shared" si="118"/>
        <v>0</v>
      </c>
      <c r="W893" s="2"/>
      <c r="X893" s="2"/>
    </row>
    <row r="894" spans="1:24" ht="25.5" x14ac:dyDescent="0.25">
      <c r="A894" s="2" t="s">
        <v>1701</v>
      </c>
      <c r="B894" s="27" t="s">
        <v>1592</v>
      </c>
      <c r="C894" s="2" t="s">
        <v>1706</v>
      </c>
      <c r="D894" s="2" t="s">
        <v>1703</v>
      </c>
      <c r="E894" s="255">
        <v>3</v>
      </c>
      <c r="F894" s="85">
        <v>3</v>
      </c>
      <c r="I894" s="11" t="s">
        <v>21</v>
      </c>
      <c r="K894" s="21">
        <v>40544</v>
      </c>
      <c r="M894" s="12">
        <v>6</v>
      </c>
      <c r="N894" s="13">
        <v>4</v>
      </c>
      <c r="O894" s="22"/>
      <c r="P894" s="311">
        <f t="shared" si="116"/>
        <v>3</v>
      </c>
      <c r="Q894" s="16">
        <f t="shared" si="112"/>
        <v>3</v>
      </c>
      <c r="R894" s="23">
        <f t="shared" si="117"/>
        <v>0</v>
      </c>
      <c r="S894" s="18">
        <f t="shared" si="118"/>
        <v>0</v>
      </c>
      <c r="W894" s="2"/>
      <c r="X894" s="2"/>
    </row>
    <row r="895" spans="1:24" ht="25.5" x14ac:dyDescent="0.25">
      <c r="A895" s="2" t="s">
        <v>1701</v>
      </c>
      <c r="B895" s="27" t="s">
        <v>1592</v>
      </c>
      <c r="C895" s="2" t="s">
        <v>1707</v>
      </c>
      <c r="D895" s="2" t="s">
        <v>1703</v>
      </c>
      <c r="E895" s="255">
        <v>2.5</v>
      </c>
      <c r="F895" s="45">
        <v>2.5</v>
      </c>
      <c r="I895" s="11" t="s">
        <v>21</v>
      </c>
      <c r="K895" s="21">
        <v>40544</v>
      </c>
      <c r="M895" s="12">
        <v>6</v>
      </c>
      <c r="N895" s="13">
        <v>4</v>
      </c>
      <c r="O895" s="22"/>
      <c r="P895" s="311">
        <f t="shared" si="116"/>
        <v>2.5</v>
      </c>
      <c r="Q895" s="16">
        <f t="shared" si="112"/>
        <v>2.5</v>
      </c>
      <c r="R895" s="23">
        <f t="shared" si="117"/>
        <v>0</v>
      </c>
      <c r="S895" s="18">
        <f t="shared" si="118"/>
        <v>0</v>
      </c>
      <c r="V895" s="4"/>
      <c r="W895" s="4"/>
      <c r="X895" s="4"/>
    </row>
    <row r="896" spans="1:24" ht="25.5" x14ac:dyDescent="0.25">
      <c r="A896" s="2" t="s">
        <v>1701</v>
      </c>
      <c r="B896" s="27" t="s">
        <v>1592</v>
      </c>
      <c r="C896" s="2" t="s">
        <v>1708</v>
      </c>
      <c r="D896" s="2" t="s">
        <v>1703</v>
      </c>
      <c r="E896" s="257">
        <v>5.5</v>
      </c>
      <c r="F896" s="85">
        <v>5.5</v>
      </c>
      <c r="I896" s="11" t="s">
        <v>21</v>
      </c>
      <c r="K896" s="21">
        <v>40544</v>
      </c>
      <c r="M896" s="12">
        <v>6</v>
      </c>
      <c r="N896" s="13">
        <v>4</v>
      </c>
      <c r="O896" s="22"/>
      <c r="P896" s="311">
        <f t="shared" si="116"/>
        <v>5.5</v>
      </c>
      <c r="Q896" s="16">
        <f t="shared" si="112"/>
        <v>5.5</v>
      </c>
      <c r="R896" s="23">
        <f t="shared" si="117"/>
        <v>0</v>
      </c>
      <c r="S896" s="18">
        <f t="shared" si="118"/>
        <v>0</v>
      </c>
      <c r="W896" s="2"/>
      <c r="X896" s="2"/>
    </row>
    <row r="897" spans="1:24" ht="25.5" x14ac:dyDescent="0.25">
      <c r="A897" s="2" t="s">
        <v>1701</v>
      </c>
      <c r="B897" s="27" t="s">
        <v>1592</v>
      </c>
      <c r="C897" s="2" t="s">
        <v>1709</v>
      </c>
      <c r="D897" s="2" t="s">
        <v>1703</v>
      </c>
      <c r="E897" s="255">
        <v>3.5</v>
      </c>
      <c r="F897" s="85">
        <v>3.5</v>
      </c>
      <c r="I897" s="11" t="s">
        <v>21</v>
      </c>
      <c r="K897" s="21">
        <v>40544</v>
      </c>
      <c r="M897" s="12">
        <v>6</v>
      </c>
      <c r="N897" s="13">
        <v>4</v>
      </c>
      <c r="O897" s="22"/>
      <c r="P897" s="311">
        <f t="shared" si="116"/>
        <v>3.5</v>
      </c>
      <c r="Q897" s="16">
        <f t="shared" si="112"/>
        <v>3.5</v>
      </c>
      <c r="R897" s="23">
        <f t="shared" si="117"/>
        <v>0</v>
      </c>
      <c r="S897" s="18">
        <f t="shared" si="118"/>
        <v>0</v>
      </c>
      <c r="W897" s="2"/>
      <c r="X897" s="2"/>
    </row>
    <row r="898" spans="1:24" ht="25.5" x14ac:dyDescent="0.25">
      <c r="A898" s="2" t="s">
        <v>1701</v>
      </c>
      <c r="B898" s="27" t="s">
        <v>1592</v>
      </c>
      <c r="C898" s="2" t="s">
        <v>1710</v>
      </c>
      <c r="D898" s="2" t="s">
        <v>1703</v>
      </c>
      <c r="E898" s="255">
        <v>6</v>
      </c>
      <c r="F898" s="45">
        <v>6</v>
      </c>
      <c r="I898" s="11" t="s">
        <v>21</v>
      </c>
      <c r="K898" s="21">
        <v>40544</v>
      </c>
      <c r="M898" s="12">
        <v>6</v>
      </c>
      <c r="N898" s="13">
        <v>4</v>
      </c>
      <c r="O898" s="22"/>
      <c r="P898" s="311">
        <f t="shared" si="116"/>
        <v>6</v>
      </c>
      <c r="Q898" s="16">
        <f t="shared" si="112"/>
        <v>6</v>
      </c>
      <c r="R898" s="23">
        <f t="shared" si="117"/>
        <v>0</v>
      </c>
      <c r="S898" s="18">
        <f t="shared" si="118"/>
        <v>0</v>
      </c>
      <c r="W898" s="2"/>
      <c r="X898" s="2"/>
    </row>
    <row r="899" spans="1:24" ht="38.25" x14ac:dyDescent="0.25">
      <c r="A899" s="2" t="s">
        <v>1711</v>
      </c>
      <c r="B899" s="27" t="s">
        <v>1592</v>
      </c>
      <c r="C899" s="2" t="s">
        <v>1712</v>
      </c>
      <c r="D899" s="2" t="s">
        <v>1594</v>
      </c>
      <c r="E899" s="255">
        <v>36.130000000000003</v>
      </c>
      <c r="F899" s="10">
        <v>35</v>
      </c>
      <c r="I899" s="11" t="s">
        <v>21</v>
      </c>
      <c r="K899" s="21">
        <v>40544</v>
      </c>
      <c r="M899" s="307">
        <v>6</v>
      </c>
      <c r="N899" s="11">
        <v>1</v>
      </c>
      <c r="O899" s="99"/>
      <c r="P899" s="311">
        <f t="shared" si="116"/>
        <v>37</v>
      </c>
      <c r="Q899" s="16">
        <f t="shared" si="112"/>
        <v>37.004800000000003</v>
      </c>
      <c r="R899" s="23">
        <f t="shared" si="117"/>
        <v>0.86999999999999744</v>
      </c>
      <c r="S899" s="18">
        <f t="shared" si="118"/>
        <v>2.4079712150567322E-2</v>
      </c>
      <c r="W899" s="2"/>
      <c r="X899" s="2"/>
    </row>
    <row r="900" spans="1:24" ht="38.25" x14ac:dyDescent="0.25">
      <c r="A900" s="2" t="s">
        <v>1711</v>
      </c>
      <c r="B900" s="27" t="s">
        <v>1592</v>
      </c>
      <c r="C900" s="2" t="s">
        <v>1713</v>
      </c>
      <c r="D900" s="2" t="s">
        <v>1594</v>
      </c>
      <c r="E900" s="255">
        <v>30.96</v>
      </c>
      <c r="F900" s="10">
        <v>30</v>
      </c>
      <c r="I900" s="11" t="s">
        <v>21</v>
      </c>
      <c r="K900" s="21">
        <v>40544</v>
      </c>
      <c r="M900" s="307">
        <v>6</v>
      </c>
      <c r="N900" s="11">
        <v>1</v>
      </c>
      <c r="O900" s="99"/>
      <c r="P900" s="311">
        <f t="shared" si="116"/>
        <v>31.7</v>
      </c>
      <c r="Q900" s="16">
        <f t="shared" si="112"/>
        <v>31.709599999999998</v>
      </c>
      <c r="R900" s="23">
        <f t="shared" si="117"/>
        <v>0.73999999999999844</v>
      </c>
      <c r="S900" s="18">
        <f t="shared" si="118"/>
        <v>2.3901808785529666E-2</v>
      </c>
      <c r="W900" s="2"/>
      <c r="X900" s="2"/>
    </row>
    <row r="901" spans="1:24" ht="38.25" x14ac:dyDescent="0.25">
      <c r="A901" s="2" t="s">
        <v>1711</v>
      </c>
      <c r="B901" s="27" t="s">
        <v>1592</v>
      </c>
      <c r="C901" s="2" t="s">
        <v>1714</v>
      </c>
      <c r="D901" s="2" t="s">
        <v>1594</v>
      </c>
      <c r="E901" s="255">
        <v>36.130000000000003</v>
      </c>
      <c r="F901" s="10">
        <v>35</v>
      </c>
      <c r="I901" s="11" t="s">
        <v>21</v>
      </c>
      <c r="K901" s="21">
        <v>40544</v>
      </c>
      <c r="M901" s="307">
        <v>6</v>
      </c>
      <c r="N901" s="11">
        <v>1</v>
      </c>
      <c r="O901" s="99"/>
      <c r="P901" s="311">
        <f t="shared" si="116"/>
        <v>37</v>
      </c>
      <c r="Q901" s="16">
        <f t="shared" si="112"/>
        <v>37.004800000000003</v>
      </c>
      <c r="R901" s="23">
        <f t="shared" si="117"/>
        <v>0.86999999999999744</v>
      </c>
      <c r="S901" s="18">
        <f t="shared" si="118"/>
        <v>2.4079712150567322E-2</v>
      </c>
      <c r="W901" s="2"/>
      <c r="X901" s="2"/>
    </row>
    <row r="902" spans="1:24" ht="38.25" x14ac:dyDescent="0.25">
      <c r="A902" s="2" t="s">
        <v>1711</v>
      </c>
      <c r="B902" s="27" t="s">
        <v>1592</v>
      </c>
      <c r="C902" s="2" t="s">
        <v>1715</v>
      </c>
      <c r="D902" s="2" t="s">
        <v>1594</v>
      </c>
      <c r="E902" s="255">
        <v>30.96</v>
      </c>
      <c r="F902" s="10">
        <v>30</v>
      </c>
      <c r="I902" s="11" t="s">
        <v>21</v>
      </c>
      <c r="K902" s="21">
        <v>40544</v>
      </c>
      <c r="M902" s="307">
        <v>6</v>
      </c>
      <c r="N902" s="11">
        <v>1</v>
      </c>
      <c r="O902" s="99"/>
      <c r="P902" s="311">
        <f t="shared" si="116"/>
        <v>31.7</v>
      </c>
      <c r="Q902" s="16">
        <f t="shared" si="112"/>
        <v>31.709599999999998</v>
      </c>
      <c r="R902" s="23">
        <f t="shared" si="117"/>
        <v>0.73999999999999844</v>
      </c>
      <c r="S902" s="18">
        <f t="shared" si="118"/>
        <v>2.3901808785529666E-2</v>
      </c>
      <c r="W902" s="2"/>
      <c r="X902" s="2"/>
    </row>
    <row r="903" spans="1:24" ht="25.5" x14ac:dyDescent="0.25">
      <c r="A903" s="2" t="s">
        <v>1711</v>
      </c>
      <c r="B903" s="27" t="s">
        <v>1592</v>
      </c>
      <c r="C903" s="2" t="s">
        <v>1716</v>
      </c>
      <c r="D903" s="2" t="s">
        <v>1594</v>
      </c>
      <c r="E903" s="255">
        <v>258.07</v>
      </c>
      <c r="F903" s="10">
        <v>250</v>
      </c>
      <c r="I903" s="11" t="s">
        <v>21</v>
      </c>
      <c r="K903" s="21">
        <v>40544</v>
      </c>
      <c r="M903" s="307">
        <v>6</v>
      </c>
      <c r="N903" s="11">
        <v>1</v>
      </c>
      <c r="O903" s="99"/>
      <c r="P903" s="311">
        <f t="shared" si="116"/>
        <v>264.31</v>
      </c>
      <c r="Q903" s="16">
        <f t="shared" si="112"/>
        <v>264.31889999999999</v>
      </c>
      <c r="R903" s="23">
        <f t="shared" si="117"/>
        <v>6.2400000000000091</v>
      </c>
      <c r="S903" s="18">
        <f t="shared" si="118"/>
        <v>2.4179486185918586E-2</v>
      </c>
      <c r="W903" s="2"/>
      <c r="X903" s="2"/>
    </row>
    <row r="904" spans="1:24" ht="25.5" x14ac:dyDescent="0.25">
      <c r="A904" s="2" t="s">
        <v>1711</v>
      </c>
      <c r="B904" s="27" t="s">
        <v>1592</v>
      </c>
      <c r="C904" s="2" t="s">
        <v>1717</v>
      </c>
      <c r="D904" s="2" t="s">
        <v>1594</v>
      </c>
      <c r="E904" s="255">
        <v>190.97</v>
      </c>
      <c r="F904" s="10">
        <v>185</v>
      </c>
      <c r="I904" s="11" t="s">
        <v>21</v>
      </c>
      <c r="K904" s="21">
        <v>40544</v>
      </c>
      <c r="M904" s="307">
        <v>6</v>
      </c>
      <c r="N904" s="11">
        <v>1</v>
      </c>
      <c r="O904" s="99"/>
      <c r="P904" s="311">
        <f t="shared" si="116"/>
        <v>195.59</v>
      </c>
      <c r="Q904" s="16">
        <f t="shared" si="112"/>
        <v>195.5941</v>
      </c>
      <c r="R904" s="23">
        <f t="shared" si="117"/>
        <v>4.6200000000000045</v>
      </c>
      <c r="S904" s="18">
        <f t="shared" si="118"/>
        <v>2.419228151018487E-2</v>
      </c>
      <c r="W904" s="2"/>
      <c r="X904" s="2"/>
    </row>
    <row r="905" spans="1:24" ht="25.5" x14ac:dyDescent="0.25">
      <c r="A905" s="2" t="s">
        <v>1711</v>
      </c>
      <c r="B905" s="27" t="s">
        <v>1592</v>
      </c>
      <c r="C905" s="2" t="s">
        <v>1718</v>
      </c>
      <c r="D905" s="2" t="s">
        <v>1594</v>
      </c>
      <c r="E905" s="255">
        <v>237.42</v>
      </c>
      <c r="F905" s="10">
        <v>230</v>
      </c>
      <c r="I905" s="11" t="s">
        <v>21</v>
      </c>
      <c r="K905" s="21">
        <v>40544</v>
      </c>
      <c r="M905" s="307">
        <v>6</v>
      </c>
      <c r="N905" s="11">
        <v>1</v>
      </c>
      <c r="O905" s="99"/>
      <c r="P905" s="311">
        <f t="shared" si="116"/>
        <v>243.16</v>
      </c>
      <c r="Q905" s="16">
        <f t="shared" si="112"/>
        <v>243.1688</v>
      </c>
      <c r="R905" s="23">
        <f t="shared" si="117"/>
        <v>5.7400000000000091</v>
      </c>
      <c r="S905" s="18">
        <f t="shared" si="118"/>
        <v>2.417656473759586E-2</v>
      </c>
      <c r="V905" s="4"/>
      <c r="W905" s="4"/>
      <c r="X905" s="4"/>
    </row>
    <row r="906" spans="1:24" ht="25.5" x14ac:dyDescent="0.25">
      <c r="A906" s="2" t="s">
        <v>1711</v>
      </c>
      <c r="B906" s="27" t="s">
        <v>1592</v>
      </c>
      <c r="C906" s="2" t="s">
        <v>1719</v>
      </c>
      <c r="D906" s="2" t="s">
        <v>1594</v>
      </c>
      <c r="E906" s="257">
        <v>175.49</v>
      </c>
      <c r="F906" s="10">
        <v>170</v>
      </c>
      <c r="I906" s="11" t="s">
        <v>21</v>
      </c>
      <c r="K906" s="21">
        <v>40544</v>
      </c>
      <c r="M906" s="307">
        <v>6</v>
      </c>
      <c r="N906" s="11">
        <v>1</v>
      </c>
      <c r="O906" s="99"/>
      <c r="P906" s="311">
        <f t="shared" si="116"/>
        <v>179.73</v>
      </c>
      <c r="Q906" s="16">
        <f t="shared" ref="Q906:Q986" si="119">IF(N906=1,INT(E906*$T$1*10000)/10000,E906)</f>
        <v>179.73929999999999</v>
      </c>
      <c r="R906" s="23">
        <f t="shared" si="117"/>
        <v>4.2399999999999807</v>
      </c>
      <c r="S906" s="18">
        <f t="shared" si="118"/>
        <v>2.4160920850190781E-2</v>
      </c>
      <c r="W906" s="2"/>
      <c r="X906" s="2"/>
    </row>
    <row r="907" spans="1:24" ht="25.5" x14ac:dyDescent="0.25">
      <c r="A907" s="2" t="s">
        <v>1711</v>
      </c>
      <c r="B907" s="27" t="s">
        <v>1592</v>
      </c>
      <c r="C907" s="2" t="s">
        <v>1720</v>
      </c>
      <c r="D907" s="2" t="s">
        <v>1594</v>
      </c>
      <c r="E907" s="255">
        <v>258.07</v>
      </c>
      <c r="F907" s="10">
        <v>250</v>
      </c>
      <c r="I907" s="11" t="s">
        <v>21</v>
      </c>
      <c r="K907" s="21">
        <v>40544</v>
      </c>
      <c r="M907" s="307">
        <v>6</v>
      </c>
      <c r="N907" s="11">
        <v>1</v>
      </c>
      <c r="O907" s="99"/>
      <c r="P907" s="311">
        <f t="shared" ref="P907:P955" si="120">IF(N907=1,INT(E907*$T$1*100)/100,E907)</f>
        <v>264.31</v>
      </c>
      <c r="Q907" s="16">
        <f t="shared" si="119"/>
        <v>264.31889999999999</v>
      </c>
      <c r="R907" s="23">
        <f t="shared" ref="R907:R955" si="121">P907-E907</f>
        <v>6.2400000000000091</v>
      </c>
      <c r="S907" s="18">
        <f t="shared" ref="S907:S955" si="122">IF(E907&lt;&gt;0,R907/E907,0)</f>
        <v>2.4179486185918586E-2</v>
      </c>
      <c r="W907" s="2"/>
      <c r="X907" s="2"/>
    </row>
    <row r="908" spans="1:24" ht="25.5" x14ac:dyDescent="0.25">
      <c r="A908" s="2" t="s">
        <v>1711</v>
      </c>
      <c r="B908" s="27" t="s">
        <v>1592</v>
      </c>
      <c r="C908" s="2" t="s">
        <v>1721</v>
      </c>
      <c r="D908" s="2" t="s">
        <v>1594</v>
      </c>
      <c r="E908" s="255">
        <v>190.97</v>
      </c>
      <c r="F908" s="10">
        <v>185</v>
      </c>
      <c r="I908" s="11" t="s">
        <v>21</v>
      </c>
      <c r="K908" s="21">
        <v>40544</v>
      </c>
      <c r="M908" s="307">
        <v>6</v>
      </c>
      <c r="N908" s="11">
        <v>1</v>
      </c>
      <c r="O908" s="99"/>
      <c r="P908" s="311">
        <f t="shared" si="120"/>
        <v>195.59</v>
      </c>
      <c r="Q908" s="16">
        <f t="shared" si="119"/>
        <v>195.5941</v>
      </c>
      <c r="R908" s="23">
        <f t="shared" si="121"/>
        <v>4.6200000000000045</v>
      </c>
      <c r="S908" s="18">
        <f t="shared" si="122"/>
        <v>2.419228151018487E-2</v>
      </c>
      <c r="W908" s="2"/>
      <c r="X908" s="2"/>
    </row>
    <row r="909" spans="1:24" ht="38.25" x14ac:dyDescent="0.25">
      <c r="A909" s="2" t="s">
        <v>1711</v>
      </c>
      <c r="B909" s="27" t="s">
        <v>1592</v>
      </c>
      <c r="C909" s="2" t="s">
        <v>1722</v>
      </c>
      <c r="D909" s="2" t="s">
        <v>1594</v>
      </c>
      <c r="E909" s="255">
        <v>25.8</v>
      </c>
      <c r="F909" s="10">
        <v>25</v>
      </c>
      <c r="I909" s="11" t="s">
        <v>21</v>
      </c>
      <c r="K909" s="21">
        <v>40544</v>
      </c>
      <c r="M909" s="307">
        <v>6</v>
      </c>
      <c r="N909" s="11">
        <v>1</v>
      </c>
      <c r="O909" s="99"/>
      <c r="P909" s="311">
        <f t="shared" si="120"/>
        <v>26.42</v>
      </c>
      <c r="Q909" s="16">
        <f t="shared" si="119"/>
        <v>26.424700000000001</v>
      </c>
      <c r="R909" s="23">
        <f t="shared" si="121"/>
        <v>0.62000000000000099</v>
      </c>
      <c r="S909" s="18">
        <f t="shared" si="122"/>
        <v>2.4031007751938022E-2</v>
      </c>
      <c r="W909" s="2"/>
      <c r="X909" s="2"/>
    </row>
    <row r="910" spans="1:24" ht="38.25" x14ac:dyDescent="0.25">
      <c r="A910" s="2" t="s">
        <v>1711</v>
      </c>
      <c r="B910" s="27" t="s">
        <v>1592</v>
      </c>
      <c r="C910" s="2" t="s">
        <v>1723</v>
      </c>
      <c r="D910" s="2" t="s">
        <v>1594</v>
      </c>
      <c r="E910" s="255">
        <v>20.64</v>
      </c>
      <c r="F910" s="10">
        <v>20</v>
      </c>
      <c r="I910" s="11" t="s">
        <v>21</v>
      </c>
      <c r="K910" s="21">
        <v>40544</v>
      </c>
      <c r="M910" s="307">
        <v>6</v>
      </c>
      <c r="N910" s="11">
        <v>1</v>
      </c>
      <c r="O910" s="99"/>
      <c r="P910" s="311">
        <f t="shared" si="120"/>
        <v>21.13</v>
      </c>
      <c r="Q910" s="16">
        <f t="shared" si="119"/>
        <v>21.139700000000001</v>
      </c>
      <c r="R910" s="23">
        <f t="shared" si="121"/>
        <v>0.48999999999999844</v>
      </c>
      <c r="S910" s="18">
        <f t="shared" si="122"/>
        <v>2.3740310077519304E-2</v>
      </c>
      <c r="W910" s="2"/>
      <c r="X910" s="2"/>
    </row>
    <row r="911" spans="1:24" ht="38.25" x14ac:dyDescent="0.25">
      <c r="A911" s="2" t="s">
        <v>1711</v>
      </c>
      <c r="B911" s="27" t="s">
        <v>1592</v>
      </c>
      <c r="C911" s="2" t="s">
        <v>1724</v>
      </c>
      <c r="D911" s="2" t="s">
        <v>1594</v>
      </c>
      <c r="E911" s="255">
        <v>25.8</v>
      </c>
      <c r="F911" s="10">
        <v>25</v>
      </c>
      <c r="I911" s="11" t="s">
        <v>21</v>
      </c>
      <c r="K911" s="21">
        <v>40544</v>
      </c>
      <c r="M911" s="307">
        <v>6</v>
      </c>
      <c r="N911" s="11">
        <v>1</v>
      </c>
      <c r="O911" s="99"/>
      <c r="P911" s="311">
        <f t="shared" si="120"/>
        <v>26.42</v>
      </c>
      <c r="Q911" s="16">
        <f t="shared" si="119"/>
        <v>26.424700000000001</v>
      </c>
      <c r="R911" s="23">
        <f t="shared" si="121"/>
        <v>0.62000000000000099</v>
      </c>
      <c r="S911" s="18">
        <f t="shared" si="122"/>
        <v>2.4031007751938022E-2</v>
      </c>
      <c r="T911" s="55"/>
      <c r="W911" s="2"/>
      <c r="X911" s="2"/>
    </row>
    <row r="912" spans="1:24" ht="38.25" x14ac:dyDescent="0.25">
      <c r="A912" s="2" t="s">
        <v>1711</v>
      </c>
      <c r="B912" s="27" t="s">
        <v>1592</v>
      </c>
      <c r="C912" s="2" t="s">
        <v>1725</v>
      </c>
      <c r="D912" s="2" t="s">
        <v>1594</v>
      </c>
      <c r="E912" s="255">
        <v>20.64</v>
      </c>
      <c r="F912" s="10">
        <v>20</v>
      </c>
      <c r="I912" s="11" t="s">
        <v>21</v>
      </c>
      <c r="K912" s="21">
        <v>40544</v>
      </c>
      <c r="M912" s="307">
        <v>6</v>
      </c>
      <c r="N912" s="11">
        <v>1</v>
      </c>
      <c r="O912" s="99"/>
      <c r="P912" s="311">
        <f t="shared" si="120"/>
        <v>21.13</v>
      </c>
      <c r="Q912" s="16">
        <f t="shared" si="119"/>
        <v>21.139700000000001</v>
      </c>
      <c r="R912" s="23">
        <f t="shared" si="121"/>
        <v>0.48999999999999844</v>
      </c>
      <c r="S912" s="18">
        <f t="shared" si="122"/>
        <v>2.3740310077519304E-2</v>
      </c>
      <c r="W912" s="2"/>
      <c r="X912" s="2"/>
    </row>
    <row r="913" spans="1:24" ht="25.5" x14ac:dyDescent="0.25">
      <c r="A913" s="2" t="s">
        <v>1711</v>
      </c>
      <c r="B913" s="27" t="s">
        <v>1592</v>
      </c>
      <c r="C913" s="2" t="s">
        <v>1726</v>
      </c>
      <c r="D913" s="2" t="s">
        <v>1594</v>
      </c>
      <c r="E913" s="255">
        <v>144.52000000000001</v>
      </c>
      <c r="F913" s="10">
        <v>140</v>
      </c>
      <c r="I913" s="11" t="s">
        <v>21</v>
      </c>
      <c r="K913" s="21">
        <v>40544</v>
      </c>
      <c r="M913" s="307">
        <v>6</v>
      </c>
      <c r="N913" s="11">
        <v>1</v>
      </c>
      <c r="O913" s="99"/>
      <c r="P913" s="311">
        <f t="shared" si="120"/>
        <v>148.01</v>
      </c>
      <c r="Q913" s="16">
        <f t="shared" si="119"/>
        <v>148.01939999999999</v>
      </c>
      <c r="R913" s="23">
        <f t="shared" si="121"/>
        <v>3.4899999999999807</v>
      </c>
      <c r="S913" s="18">
        <f t="shared" si="122"/>
        <v>2.4148906725712568E-2</v>
      </c>
      <c r="T913" s="55"/>
      <c r="W913" s="2"/>
      <c r="X913" s="2"/>
    </row>
    <row r="914" spans="1:24" ht="25.5" x14ac:dyDescent="0.25">
      <c r="A914" s="2" t="s">
        <v>1711</v>
      </c>
      <c r="B914" s="27" t="s">
        <v>1592</v>
      </c>
      <c r="C914" s="2" t="s">
        <v>1727</v>
      </c>
      <c r="D914" s="2" t="s">
        <v>1594</v>
      </c>
      <c r="E914" s="255">
        <v>103.23</v>
      </c>
      <c r="F914" s="10">
        <v>100</v>
      </c>
      <c r="I914" s="11" t="s">
        <v>21</v>
      </c>
      <c r="K914" s="21">
        <v>40544</v>
      </c>
      <c r="M914" s="307">
        <v>6</v>
      </c>
      <c r="N914" s="11">
        <v>1</v>
      </c>
      <c r="O914" s="99"/>
      <c r="P914" s="311">
        <f t="shared" si="120"/>
        <v>105.72</v>
      </c>
      <c r="Q914" s="16">
        <f t="shared" si="119"/>
        <v>105.7296</v>
      </c>
      <c r="R914" s="23">
        <f t="shared" si="121"/>
        <v>2.4899999999999949</v>
      </c>
      <c r="S914" s="18">
        <f t="shared" si="122"/>
        <v>2.4120895088636973E-2</v>
      </c>
      <c r="T914" s="55"/>
      <c r="W914" s="2"/>
      <c r="X914" s="2"/>
    </row>
    <row r="915" spans="1:24" ht="25.5" x14ac:dyDescent="0.25">
      <c r="A915" s="2" t="s">
        <v>1711</v>
      </c>
      <c r="B915" s="27" t="s">
        <v>1592</v>
      </c>
      <c r="C915" s="2" t="s">
        <v>1728</v>
      </c>
      <c r="D915" s="2" t="s">
        <v>1594</v>
      </c>
      <c r="E915" s="255">
        <v>123.87</v>
      </c>
      <c r="F915" s="10">
        <v>120</v>
      </c>
      <c r="I915" s="11" t="s">
        <v>21</v>
      </c>
      <c r="K915" s="21">
        <v>40544</v>
      </c>
      <c r="M915" s="307">
        <v>6</v>
      </c>
      <c r="N915" s="11">
        <v>1</v>
      </c>
      <c r="O915" s="99"/>
      <c r="P915" s="311">
        <f t="shared" si="120"/>
        <v>126.86</v>
      </c>
      <c r="Q915" s="16">
        <f t="shared" si="119"/>
        <v>126.8693</v>
      </c>
      <c r="R915" s="23">
        <f t="shared" si="121"/>
        <v>2.9899999999999949</v>
      </c>
      <c r="S915" s="18">
        <f t="shared" si="122"/>
        <v>2.413820941309433E-2</v>
      </c>
      <c r="T915" s="55"/>
      <c r="W915" s="2"/>
      <c r="X915" s="2"/>
    </row>
    <row r="916" spans="1:24" ht="25.5" x14ac:dyDescent="0.25">
      <c r="A916" s="2" t="s">
        <v>1711</v>
      </c>
      <c r="B916" s="27" t="s">
        <v>1592</v>
      </c>
      <c r="C916" s="2" t="s">
        <v>1729</v>
      </c>
      <c r="D916" s="2" t="s">
        <v>1594</v>
      </c>
      <c r="E916" s="255">
        <v>87.74</v>
      </c>
      <c r="F916" s="10">
        <v>85</v>
      </c>
      <c r="I916" s="11" t="s">
        <v>21</v>
      </c>
      <c r="K916" s="21">
        <v>40544</v>
      </c>
      <c r="M916" s="307">
        <v>6</v>
      </c>
      <c r="N916" s="11">
        <v>1</v>
      </c>
      <c r="O916" s="99"/>
      <c r="P916" s="311">
        <f t="shared" si="120"/>
        <v>89.86</v>
      </c>
      <c r="Q916" s="16">
        <f t="shared" si="119"/>
        <v>89.864500000000007</v>
      </c>
      <c r="R916" s="23">
        <f t="shared" si="121"/>
        <v>2.1200000000000045</v>
      </c>
      <c r="S916" s="18">
        <f t="shared" si="122"/>
        <v>2.4162297697743387E-2</v>
      </c>
      <c r="T916" s="55"/>
      <c r="W916" s="2"/>
      <c r="X916" s="2"/>
    </row>
    <row r="917" spans="1:24" ht="25.5" x14ac:dyDescent="0.25">
      <c r="A917" s="2" t="s">
        <v>1711</v>
      </c>
      <c r="B917" s="27" t="s">
        <v>1592</v>
      </c>
      <c r="C917" s="2" t="s">
        <v>1730</v>
      </c>
      <c r="D917" s="2" t="s">
        <v>1594</v>
      </c>
      <c r="E917" s="255">
        <v>144.52000000000001</v>
      </c>
      <c r="F917" s="10">
        <v>140</v>
      </c>
      <c r="I917" s="11" t="s">
        <v>21</v>
      </c>
      <c r="K917" s="21">
        <v>40544</v>
      </c>
      <c r="M917" s="307">
        <v>6</v>
      </c>
      <c r="N917" s="11">
        <v>1</v>
      </c>
      <c r="O917" s="99"/>
      <c r="P917" s="311">
        <f t="shared" si="120"/>
        <v>148.01</v>
      </c>
      <c r="Q917" s="16">
        <f t="shared" si="119"/>
        <v>148.01939999999999</v>
      </c>
      <c r="R917" s="23">
        <f t="shared" si="121"/>
        <v>3.4899999999999807</v>
      </c>
      <c r="S917" s="18">
        <f t="shared" si="122"/>
        <v>2.4148906725712568E-2</v>
      </c>
      <c r="W917" s="2"/>
      <c r="X917" s="2"/>
    </row>
    <row r="918" spans="1:24" ht="25.5" x14ac:dyDescent="0.25">
      <c r="A918" s="2" t="s">
        <v>1711</v>
      </c>
      <c r="B918" s="27" t="s">
        <v>1592</v>
      </c>
      <c r="C918" s="2" t="s">
        <v>1731</v>
      </c>
      <c r="D918" s="2" t="s">
        <v>1594</v>
      </c>
      <c r="E918" s="255">
        <v>103.23</v>
      </c>
      <c r="F918" s="10">
        <v>100</v>
      </c>
      <c r="I918" s="11" t="s">
        <v>21</v>
      </c>
      <c r="K918" s="21">
        <v>40544</v>
      </c>
      <c r="M918" s="307">
        <v>6</v>
      </c>
      <c r="N918" s="11">
        <v>1</v>
      </c>
      <c r="O918" s="99"/>
      <c r="P918" s="311">
        <f t="shared" si="120"/>
        <v>105.72</v>
      </c>
      <c r="Q918" s="16">
        <f t="shared" si="119"/>
        <v>105.7296</v>
      </c>
      <c r="R918" s="23">
        <f t="shared" si="121"/>
        <v>2.4899999999999949</v>
      </c>
      <c r="S918" s="18">
        <f t="shared" si="122"/>
        <v>2.4120895088636973E-2</v>
      </c>
      <c r="W918" s="2"/>
      <c r="X918" s="2"/>
    </row>
    <row r="919" spans="1:24" ht="25.5" x14ac:dyDescent="0.25">
      <c r="A919" s="2" t="s">
        <v>1711</v>
      </c>
      <c r="B919" s="27" t="s">
        <v>1592</v>
      </c>
      <c r="C919" s="2" t="s">
        <v>1634</v>
      </c>
      <c r="D919" s="2" t="s">
        <v>1594</v>
      </c>
      <c r="E919" s="255">
        <v>36.130000000000003</v>
      </c>
      <c r="F919" s="10">
        <v>35</v>
      </c>
      <c r="I919" s="11" t="s">
        <v>21</v>
      </c>
      <c r="K919" s="21"/>
      <c r="M919" s="307">
        <v>6</v>
      </c>
      <c r="N919" s="11">
        <v>1</v>
      </c>
      <c r="O919" s="99"/>
      <c r="P919" s="311">
        <f t="shared" si="120"/>
        <v>37</v>
      </c>
      <c r="Q919" s="16">
        <f t="shared" si="119"/>
        <v>37.004800000000003</v>
      </c>
      <c r="R919" s="23">
        <f t="shared" si="121"/>
        <v>0.86999999999999744</v>
      </c>
      <c r="S919" s="18">
        <f t="shared" si="122"/>
        <v>2.4079712150567322E-2</v>
      </c>
      <c r="W919" s="2"/>
      <c r="X919" s="2"/>
    </row>
    <row r="920" spans="1:24" ht="25.5" x14ac:dyDescent="0.25">
      <c r="A920" s="2" t="s">
        <v>1711</v>
      </c>
      <c r="B920" s="27" t="s">
        <v>1592</v>
      </c>
      <c r="C920" s="2" t="s">
        <v>1732</v>
      </c>
      <c r="D920" s="2" t="s">
        <v>1594</v>
      </c>
      <c r="E920" s="255">
        <v>51.61</v>
      </c>
      <c r="F920" s="10">
        <v>50</v>
      </c>
      <c r="I920" s="11" t="s">
        <v>21</v>
      </c>
      <c r="K920" s="21">
        <v>40544</v>
      </c>
      <c r="M920" s="307">
        <v>6</v>
      </c>
      <c r="N920" s="11">
        <v>1</v>
      </c>
      <c r="O920" s="99"/>
      <c r="P920" s="311">
        <f t="shared" si="120"/>
        <v>52.85</v>
      </c>
      <c r="Q920" s="16">
        <f t="shared" si="119"/>
        <v>52.8596</v>
      </c>
      <c r="R920" s="23">
        <f t="shared" si="121"/>
        <v>1.240000000000002</v>
      </c>
      <c r="S920" s="18">
        <f t="shared" si="122"/>
        <v>2.4026351482270916E-2</v>
      </c>
      <c r="V920" s="4"/>
      <c r="W920" s="4"/>
      <c r="X920" s="4"/>
    </row>
    <row r="921" spans="1:24" ht="25.5" x14ac:dyDescent="0.25">
      <c r="A921" s="2" t="s">
        <v>1711</v>
      </c>
      <c r="B921" s="27" t="s">
        <v>1592</v>
      </c>
      <c r="C921" s="2" t="s">
        <v>1733</v>
      </c>
      <c r="D921" s="2" t="s">
        <v>1594</v>
      </c>
      <c r="E921" s="257">
        <v>51.61</v>
      </c>
      <c r="F921" s="10">
        <v>50</v>
      </c>
      <c r="I921" s="11" t="s">
        <v>21</v>
      </c>
      <c r="K921" s="21">
        <v>40544</v>
      </c>
      <c r="M921" s="307">
        <v>6</v>
      </c>
      <c r="N921" s="11">
        <v>1</v>
      </c>
      <c r="O921" s="99"/>
      <c r="P921" s="311">
        <f t="shared" si="120"/>
        <v>52.85</v>
      </c>
      <c r="Q921" s="16">
        <f t="shared" si="119"/>
        <v>52.8596</v>
      </c>
      <c r="R921" s="23">
        <f t="shared" si="121"/>
        <v>1.240000000000002</v>
      </c>
      <c r="S921" s="18">
        <f t="shared" si="122"/>
        <v>2.4026351482270916E-2</v>
      </c>
      <c r="W921" s="2"/>
      <c r="X921" s="2"/>
    </row>
    <row r="922" spans="1:24" ht="25.5" x14ac:dyDescent="0.25">
      <c r="A922" s="2" t="s">
        <v>1711</v>
      </c>
      <c r="B922" s="27" t="s">
        <v>1592</v>
      </c>
      <c r="C922" s="2" t="s">
        <v>1656</v>
      </c>
      <c r="D922" s="2" t="s">
        <v>1594</v>
      </c>
      <c r="E922" s="255">
        <v>10.32</v>
      </c>
      <c r="F922" s="10">
        <v>10</v>
      </c>
      <c r="I922" s="11" t="s">
        <v>21</v>
      </c>
      <c r="K922" s="21"/>
      <c r="M922" s="307">
        <v>6</v>
      </c>
      <c r="N922" s="11">
        <v>1</v>
      </c>
      <c r="O922" s="99"/>
      <c r="P922" s="311">
        <f t="shared" si="120"/>
        <v>10.56</v>
      </c>
      <c r="Q922" s="16">
        <f t="shared" si="119"/>
        <v>10.569800000000001</v>
      </c>
      <c r="R922" s="23">
        <f t="shared" si="121"/>
        <v>0.24000000000000021</v>
      </c>
      <c r="S922" s="18">
        <f t="shared" si="122"/>
        <v>2.3255813953488393E-2</v>
      </c>
      <c r="W922" s="2"/>
      <c r="X922" s="2"/>
    </row>
    <row r="923" spans="1:24" ht="25.5" x14ac:dyDescent="0.25">
      <c r="A923" s="2" t="s">
        <v>1711</v>
      </c>
      <c r="B923" s="27" t="s">
        <v>1592</v>
      </c>
      <c r="C923" s="2" t="s">
        <v>1662</v>
      </c>
      <c r="D923" s="2" t="s">
        <v>1594</v>
      </c>
      <c r="E923" s="255">
        <v>15.48</v>
      </c>
      <c r="F923" s="10">
        <v>15</v>
      </c>
      <c r="I923" s="11" t="s">
        <v>21</v>
      </c>
      <c r="K923" s="21"/>
      <c r="M923" s="307">
        <v>6</v>
      </c>
      <c r="N923" s="11">
        <v>1</v>
      </c>
      <c r="O923" s="99"/>
      <c r="P923" s="311">
        <f t="shared" si="120"/>
        <v>15.85</v>
      </c>
      <c r="Q923" s="16">
        <f t="shared" si="119"/>
        <v>15.854799999999999</v>
      </c>
      <c r="R923" s="23">
        <f t="shared" si="121"/>
        <v>0.36999999999999922</v>
      </c>
      <c r="S923" s="18">
        <f t="shared" si="122"/>
        <v>2.3901808785529666E-2</v>
      </c>
      <c r="V923" s="3"/>
      <c r="W923" s="3"/>
      <c r="X923" s="3"/>
    </row>
    <row r="924" spans="1:24" ht="38.25" x14ac:dyDescent="0.25">
      <c r="A924" s="2" t="s">
        <v>1711</v>
      </c>
      <c r="B924" s="27" t="s">
        <v>1592</v>
      </c>
      <c r="C924" s="2" t="s">
        <v>1734</v>
      </c>
      <c r="D924" s="2" t="s">
        <v>1594</v>
      </c>
      <c r="E924" s="256">
        <v>20.64</v>
      </c>
      <c r="F924" s="10">
        <v>20</v>
      </c>
      <c r="I924" s="11" t="s">
        <v>21</v>
      </c>
      <c r="K924" s="21">
        <v>40544</v>
      </c>
      <c r="M924" s="307">
        <v>6</v>
      </c>
      <c r="N924" s="11">
        <v>1</v>
      </c>
      <c r="O924" s="99"/>
      <c r="P924" s="311">
        <f t="shared" si="120"/>
        <v>21.13</v>
      </c>
      <c r="Q924" s="16">
        <f t="shared" si="119"/>
        <v>21.139700000000001</v>
      </c>
      <c r="R924" s="23">
        <f t="shared" si="121"/>
        <v>0.48999999999999844</v>
      </c>
      <c r="S924" s="18">
        <f t="shared" si="122"/>
        <v>2.3740310077519304E-2</v>
      </c>
      <c r="V924" s="3"/>
      <c r="W924" s="3"/>
      <c r="X924" s="3"/>
    </row>
    <row r="925" spans="1:24" ht="38.25" x14ac:dyDescent="0.25">
      <c r="A925" s="2" t="s">
        <v>1711</v>
      </c>
      <c r="B925" s="27" t="s">
        <v>1592</v>
      </c>
      <c r="C925" s="2" t="s">
        <v>1735</v>
      </c>
      <c r="D925" s="2" t="s">
        <v>1594</v>
      </c>
      <c r="E925" s="256">
        <v>15.48</v>
      </c>
      <c r="F925" s="10">
        <v>15</v>
      </c>
      <c r="I925" s="11" t="s">
        <v>21</v>
      </c>
      <c r="K925" s="21">
        <v>40544</v>
      </c>
      <c r="M925" s="307">
        <v>6</v>
      </c>
      <c r="N925" s="11">
        <v>1</v>
      </c>
      <c r="O925" s="99"/>
      <c r="P925" s="311">
        <f t="shared" si="120"/>
        <v>15.85</v>
      </c>
      <c r="Q925" s="16">
        <f t="shared" si="119"/>
        <v>15.854799999999999</v>
      </c>
      <c r="R925" s="23">
        <f t="shared" si="121"/>
        <v>0.36999999999999922</v>
      </c>
      <c r="S925" s="18">
        <f t="shared" si="122"/>
        <v>2.3901808785529666E-2</v>
      </c>
      <c r="V925" s="3"/>
      <c r="W925" s="3"/>
      <c r="X925" s="3"/>
    </row>
    <row r="926" spans="1:24" ht="38.25" x14ac:dyDescent="0.25">
      <c r="A926" s="2" t="s">
        <v>1711</v>
      </c>
      <c r="B926" s="27" t="s">
        <v>1592</v>
      </c>
      <c r="C926" s="2" t="s">
        <v>1736</v>
      </c>
      <c r="D926" s="2" t="s">
        <v>1594</v>
      </c>
      <c r="E926" s="256">
        <v>20.64</v>
      </c>
      <c r="F926" s="10">
        <v>20</v>
      </c>
      <c r="I926" s="11" t="s">
        <v>21</v>
      </c>
      <c r="K926" s="21">
        <v>40544</v>
      </c>
      <c r="M926" s="307">
        <v>6</v>
      </c>
      <c r="N926" s="11">
        <v>1</v>
      </c>
      <c r="O926" s="99"/>
      <c r="P926" s="311">
        <f t="shared" si="120"/>
        <v>21.13</v>
      </c>
      <c r="Q926" s="16">
        <f t="shared" si="119"/>
        <v>21.139700000000001</v>
      </c>
      <c r="R926" s="23">
        <f t="shared" si="121"/>
        <v>0.48999999999999844</v>
      </c>
      <c r="S926" s="18">
        <f t="shared" si="122"/>
        <v>2.3740310077519304E-2</v>
      </c>
      <c r="V926" s="3"/>
      <c r="W926" s="3"/>
      <c r="X926" s="3"/>
    </row>
    <row r="927" spans="1:24" ht="38.25" x14ac:dyDescent="0.25">
      <c r="A927" s="2" t="s">
        <v>1711</v>
      </c>
      <c r="B927" s="27" t="s">
        <v>1592</v>
      </c>
      <c r="C927" s="2" t="s">
        <v>1737</v>
      </c>
      <c r="D927" s="2" t="s">
        <v>1594</v>
      </c>
      <c r="E927" s="256">
        <v>15.48</v>
      </c>
      <c r="F927" s="10">
        <v>15</v>
      </c>
      <c r="I927" s="11" t="s">
        <v>21</v>
      </c>
      <c r="K927" s="21">
        <v>40544</v>
      </c>
      <c r="M927" s="307">
        <v>6</v>
      </c>
      <c r="N927" s="11">
        <v>1</v>
      </c>
      <c r="O927" s="99"/>
      <c r="P927" s="311">
        <f t="shared" si="120"/>
        <v>15.85</v>
      </c>
      <c r="Q927" s="16">
        <f t="shared" si="119"/>
        <v>15.854799999999999</v>
      </c>
      <c r="R927" s="23">
        <f t="shared" si="121"/>
        <v>0.36999999999999922</v>
      </c>
      <c r="S927" s="18">
        <f t="shared" si="122"/>
        <v>2.3901808785529666E-2</v>
      </c>
      <c r="W927" s="2"/>
      <c r="X927" s="2"/>
    </row>
    <row r="928" spans="1:24" ht="25.5" x14ac:dyDescent="0.25">
      <c r="A928" s="2" t="s">
        <v>1711</v>
      </c>
      <c r="B928" s="27" t="s">
        <v>1592</v>
      </c>
      <c r="C928" s="2" t="s">
        <v>1738</v>
      </c>
      <c r="D928" s="2" t="s">
        <v>1594</v>
      </c>
      <c r="E928" s="255">
        <v>113.55</v>
      </c>
      <c r="F928" s="10">
        <v>110</v>
      </c>
      <c r="I928" s="11" t="s">
        <v>21</v>
      </c>
      <c r="K928" s="21">
        <v>40544</v>
      </c>
      <c r="M928" s="307">
        <v>6</v>
      </c>
      <c r="N928" s="11">
        <v>1</v>
      </c>
      <c r="O928" s="99"/>
      <c r="P928" s="311">
        <f t="shared" si="120"/>
        <v>116.29</v>
      </c>
      <c r="Q928" s="16">
        <f t="shared" si="119"/>
        <v>116.29940000000001</v>
      </c>
      <c r="R928" s="23">
        <f t="shared" si="121"/>
        <v>2.7400000000000091</v>
      </c>
      <c r="S928" s="18">
        <f t="shared" si="122"/>
        <v>2.4130339057683921E-2</v>
      </c>
      <c r="W928" s="2"/>
      <c r="X928" s="2"/>
    </row>
    <row r="929" spans="1:24" ht="25.5" x14ac:dyDescent="0.25">
      <c r="A929" s="2" t="s">
        <v>1711</v>
      </c>
      <c r="B929" s="27" t="s">
        <v>1592</v>
      </c>
      <c r="C929" s="2" t="s">
        <v>1739</v>
      </c>
      <c r="D929" s="2" t="s">
        <v>1594</v>
      </c>
      <c r="E929" s="255">
        <v>82.58</v>
      </c>
      <c r="F929" s="10">
        <v>80</v>
      </c>
      <c r="I929" s="11" t="s">
        <v>21</v>
      </c>
      <c r="K929" s="21">
        <v>40544</v>
      </c>
      <c r="M929" s="307">
        <v>6</v>
      </c>
      <c r="N929" s="11">
        <v>1</v>
      </c>
      <c r="O929" s="99"/>
      <c r="P929" s="311">
        <f t="shared" si="120"/>
        <v>84.57</v>
      </c>
      <c r="Q929" s="16">
        <f t="shared" si="119"/>
        <v>84.579499999999996</v>
      </c>
      <c r="R929" s="23">
        <f t="shared" si="121"/>
        <v>1.9899999999999949</v>
      </c>
      <c r="S929" s="18">
        <f t="shared" si="122"/>
        <v>2.4097844514410209E-2</v>
      </c>
      <c r="W929" s="2"/>
      <c r="X929" s="2"/>
    </row>
    <row r="930" spans="1:24" ht="25.5" x14ac:dyDescent="0.25">
      <c r="A930" s="2" t="s">
        <v>1711</v>
      </c>
      <c r="B930" s="27" t="s">
        <v>1592</v>
      </c>
      <c r="C930" s="2" t="s">
        <v>1740</v>
      </c>
      <c r="D930" s="2" t="s">
        <v>1594</v>
      </c>
      <c r="E930" s="255">
        <v>92.9</v>
      </c>
      <c r="F930" s="10">
        <v>90</v>
      </c>
      <c r="I930" s="11" t="s">
        <v>21</v>
      </c>
      <c r="K930" s="21">
        <v>40544</v>
      </c>
      <c r="M930" s="307">
        <v>6</v>
      </c>
      <c r="N930" s="11">
        <v>1</v>
      </c>
      <c r="O930" s="99"/>
      <c r="P930" s="311">
        <f t="shared" si="120"/>
        <v>95.14</v>
      </c>
      <c r="Q930" s="16">
        <f t="shared" si="119"/>
        <v>95.1494</v>
      </c>
      <c r="R930" s="23">
        <f t="shared" si="121"/>
        <v>2.2399999999999949</v>
      </c>
      <c r="S930" s="18">
        <f t="shared" si="122"/>
        <v>2.4111948331539235E-2</v>
      </c>
      <c r="W930" s="2"/>
      <c r="X930" s="2"/>
    </row>
    <row r="931" spans="1:24" ht="25.5" x14ac:dyDescent="0.25">
      <c r="A931" s="2" t="s">
        <v>1711</v>
      </c>
      <c r="B931" s="27" t="s">
        <v>1592</v>
      </c>
      <c r="C931" s="2" t="s">
        <v>1741</v>
      </c>
      <c r="D931" s="2" t="s">
        <v>1594</v>
      </c>
      <c r="E931" s="255">
        <v>67.09</v>
      </c>
      <c r="F931" s="10">
        <v>65</v>
      </c>
      <c r="I931" s="11" t="s">
        <v>21</v>
      </c>
      <c r="K931" s="21">
        <v>40544</v>
      </c>
      <c r="M931" s="307">
        <v>6</v>
      </c>
      <c r="N931" s="11">
        <v>1</v>
      </c>
      <c r="O931" s="99"/>
      <c r="P931" s="311">
        <f t="shared" si="120"/>
        <v>68.709999999999994</v>
      </c>
      <c r="Q931" s="16">
        <f t="shared" si="119"/>
        <v>68.714500000000001</v>
      </c>
      <c r="R931" s="23">
        <f t="shared" si="121"/>
        <v>1.6199999999999903</v>
      </c>
      <c r="S931" s="18">
        <f t="shared" si="122"/>
        <v>2.4146668654046657E-2</v>
      </c>
      <c r="V931" s="3"/>
      <c r="W931" s="3"/>
      <c r="X931" s="3"/>
    </row>
    <row r="932" spans="1:24" ht="25.5" x14ac:dyDescent="0.25">
      <c r="A932" s="2" t="s">
        <v>1711</v>
      </c>
      <c r="B932" s="27" t="s">
        <v>1592</v>
      </c>
      <c r="C932" s="2" t="s">
        <v>1742</v>
      </c>
      <c r="D932" s="2" t="s">
        <v>1594</v>
      </c>
      <c r="E932" s="256">
        <v>113.55</v>
      </c>
      <c r="F932" s="10">
        <v>110</v>
      </c>
      <c r="I932" s="11" t="s">
        <v>21</v>
      </c>
      <c r="K932" s="21">
        <v>40544</v>
      </c>
      <c r="M932" s="307">
        <v>6</v>
      </c>
      <c r="N932" s="11">
        <v>1</v>
      </c>
      <c r="O932" s="99"/>
      <c r="P932" s="311">
        <f t="shared" si="120"/>
        <v>116.29</v>
      </c>
      <c r="Q932" s="16">
        <f t="shared" si="119"/>
        <v>116.29940000000001</v>
      </c>
      <c r="R932" s="23">
        <f t="shared" si="121"/>
        <v>2.7400000000000091</v>
      </c>
      <c r="S932" s="18">
        <f t="shared" si="122"/>
        <v>2.4130339057683921E-2</v>
      </c>
      <c r="V932" s="3"/>
      <c r="W932" s="3"/>
      <c r="X932" s="3"/>
    </row>
    <row r="933" spans="1:24" ht="25.5" x14ac:dyDescent="0.25">
      <c r="A933" s="2" t="s">
        <v>1711</v>
      </c>
      <c r="B933" s="27" t="s">
        <v>1592</v>
      </c>
      <c r="C933" s="2" t="s">
        <v>1743</v>
      </c>
      <c r="D933" s="2" t="s">
        <v>1594</v>
      </c>
      <c r="E933" s="256">
        <v>82.58</v>
      </c>
      <c r="F933" s="10">
        <v>80</v>
      </c>
      <c r="I933" s="11" t="s">
        <v>21</v>
      </c>
      <c r="K933" s="21">
        <v>40544</v>
      </c>
      <c r="M933" s="307">
        <v>6</v>
      </c>
      <c r="N933" s="11">
        <v>1</v>
      </c>
      <c r="O933" s="99"/>
      <c r="P933" s="311">
        <f t="shared" si="120"/>
        <v>84.57</v>
      </c>
      <c r="Q933" s="16">
        <f t="shared" si="119"/>
        <v>84.579499999999996</v>
      </c>
      <c r="R933" s="23">
        <f t="shared" si="121"/>
        <v>1.9899999999999949</v>
      </c>
      <c r="S933" s="18">
        <f t="shared" si="122"/>
        <v>2.4097844514410209E-2</v>
      </c>
      <c r="W933" s="2"/>
      <c r="X933" s="2"/>
    </row>
    <row r="934" spans="1:24" ht="25.5" x14ac:dyDescent="0.25">
      <c r="A934" s="2" t="s">
        <v>3299</v>
      </c>
      <c r="B934" s="27" t="s">
        <v>1592</v>
      </c>
      <c r="C934" s="2" t="s">
        <v>3300</v>
      </c>
      <c r="D934" s="2" t="s">
        <v>1594</v>
      </c>
      <c r="E934" s="255">
        <v>700</v>
      </c>
      <c r="F934" s="45"/>
      <c r="I934" s="11" t="s">
        <v>21</v>
      </c>
      <c r="K934" s="21">
        <v>40544</v>
      </c>
      <c r="M934" s="12">
        <v>6</v>
      </c>
      <c r="N934" s="13">
        <v>1</v>
      </c>
      <c r="O934" s="22"/>
      <c r="P934" s="311">
        <f t="shared" si="120"/>
        <v>716.94</v>
      </c>
      <c r="R934" s="23"/>
      <c r="W934" s="2"/>
      <c r="X934" s="2"/>
    </row>
    <row r="935" spans="1:24" ht="38.25" x14ac:dyDescent="0.25">
      <c r="A935" s="2" t="s">
        <v>3299</v>
      </c>
      <c r="B935" s="27" t="s">
        <v>1592</v>
      </c>
      <c r="C935" s="2" t="s">
        <v>3301</v>
      </c>
      <c r="D935" s="2" t="s">
        <v>1594</v>
      </c>
      <c r="E935" s="255">
        <v>175</v>
      </c>
      <c r="F935" s="45"/>
      <c r="I935" s="11" t="s">
        <v>21</v>
      </c>
      <c r="K935" s="21">
        <v>40544</v>
      </c>
      <c r="M935" s="12">
        <v>6</v>
      </c>
      <c r="N935" s="13">
        <v>1</v>
      </c>
      <c r="O935" s="22"/>
      <c r="P935" s="311">
        <f t="shared" si="120"/>
        <v>179.23</v>
      </c>
      <c r="R935" s="23"/>
      <c r="W935" s="2"/>
      <c r="X935" s="2"/>
    </row>
    <row r="936" spans="1:24" ht="38.25" x14ac:dyDescent="0.25">
      <c r="A936" s="2" t="s">
        <v>3299</v>
      </c>
      <c r="B936" s="27" t="s">
        <v>1592</v>
      </c>
      <c r="C936" s="2" t="s">
        <v>3302</v>
      </c>
      <c r="D936" s="2" t="s">
        <v>1594</v>
      </c>
      <c r="E936" s="255">
        <v>175</v>
      </c>
      <c r="F936" s="45"/>
      <c r="I936" s="11" t="s">
        <v>21</v>
      </c>
      <c r="K936" s="21">
        <v>40544</v>
      </c>
      <c r="M936" s="12">
        <v>6</v>
      </c>
      <c r="N936" s="13">
        <v>1</v>
      </c>
      <c r="O936" s="22"/>
      <c r="P936" s="311">
        <f t="shared" si="120"/>
        <v>179.23</v>
      </c>
      <c r="R936" s="23"/>
      <c r="W936" s="2"/>
      <c r="X936" s="2"/>
    </row>
    <row r="937" spans="1:24" ht="25.5" x14ac:dyDescent="0.25">
      <c r="A937" s="2" t="s">
        <v>3299</v>
      </c>
      <c r="B937" s="27" t="s">
        <v>1592</v>
      </c>
      <c r="C937" s="2" t="s">
        <v>3303</v>
      </c>
      <c r="D937" s="2" t="s">
        <v>1594</v>
      </c>
      <c r="E937" s="255">
        <v>350</v>
      </c>
      <c r="F937" s="45"/>
      <c r="I937" s="11" t="s">
        <v>21</v>
      </c>
      <c r="K937" s="21">
        <v>40544</v>
      </c>
      <c r="M937" s="12">
        <v>6</v>
      </c>
      <c r="N937" s="13">
        <v>1</v>
      </c>
      <c r="O937" s="22"/>
      <c r="P937" s="311">
        <f t="shared" si="120"/>
        <v>358.47</v>
      </c>
      <c r="R937" s="23"/>
      <c r="W937" s="2"/>
      <c r="X937" s="2"/>
    </row>
    <row r="938" spans="1:24" ht="38.25" x14ac:dyDescent="0.25">
      <c r="A938" s="2" t="s">
        <v>3299</v>
      </c>
      <c r="B938" s="27" t="s">
        <v>1592</v>
      </c>
      <c r="C938" s="2" t="s">
        <v>3304</v>
      </c>
      <c r="D938" s="2" t="s">
        <v>1594</v>
      </c>
      <c r="E938" s="255">
        <v>50</v>
      </c>
      <c r="F938" s="45"/>
      <c r="I938" s="11" t="s">
        <v>21</v>
      </c>
      <c r="K938" s="21">
        <v>40544</v>
      </c>
      <c r="M938" s="12">
        <v>6</v>
      </c>
      <c r="N938" s="13">
        <v>1</v>
      </c>
      <c r="O938" s="22"/>
      <c r="P938" s="311">
        <f t="shared" si="120"/>
        <v>51.21</v>
      </c>
      <c r="R938" s="23"/>
      <c r="W938" s="2"/>
      <c r="X938" s="2"/>
    </row>
    <row r="939" spans="1:24" ht="38.25" x14ac:dyDescent="0.25">
      <c r="A939" s="2" t="s">
        <v>3299</v>
      </c>
      <c r="B939" s="27" t="s">
        <v>1592</v>
      </c>
      <c r="C939" s="2" t="s">
        <v>3305</v>
      </c>
      <c r="D939" s="2" t="s">
        <v>1594</v>
      </c>
      <c r="E939" s="255">
        <v>50</v>
      </c>
      <c r="F939" s="45"/>
      <c r="I939" s="11" t="s">
        <v>21</v>
      </c>
      <c r="K939" s="21">
        <v>40544</v>
      </c>
      <c r="M939" s="12">
        <v>6</v>
      </c>
      <c r="N939" s="13">
        <v>1</v>
      </c>
      <c r="O939" s="22"/>
      <c r="P939" s="311">
        <f t="shared" si="120"/>
        <v>51.21</v>
      </c>
      <c r="R939" s="23"/>
      <c r="W939" s="2"/>
      <c r="X939" s="2"/>
    </row>
    <row r="940" spans="1:24" ht="25.5" x14ac:dyDescent="0.25">
      <c r="A940" s="2" t="s">
        <v>3299</v>
      </c>
      <c r="B940" s="27" t="s">
        <v>1592</v>
      </c>
      <c r="C940" s="2" t="s">
        <v>3306</v>
      </c>
      <c r="D940" s="2" t="s">
        <v>1594</v>
      </c>
      <c r="E940" s="255">
        <v>250</v>
      </c>
      <c r="F940" s="45"/>
      <c r="I940" s="11" t="s">
        <v>21</v>
      </c>
      <c r="K940" s="21">
        <v>40544</v>
      </c>
      <c r="M940" s="12">
        <v>6</v>
      </c>
      <c r="N940" s="13">
        <v>1</v>
      </c>
      <c r="O940" s="22"/>
      <c r="P940" s="311">
        <f t="shared" si="120"/>
        <v>256.05</v>
      </c>
      <c r="R940" s="23"/>
      <c r="W940" s="2"/>
      <c r="X940" s="2"/>
    </row>
    <row r="941" spans="1:24" ht="38.25" x14ac:dyDescent="0.25">
      <c r="A941" s="2" t="s">
        <v>3299</v>
      </c>
      <c r="B941" s="27" t="s">
        <v>1592</v>
      </c>
      <c r="C941" s="2" t="s">
        <v>3307</v>
      </c>
      <c r="D941" s="2" t="s">
        <v>1594</v>
      </c>
      <c r="E941" s="255">
        <v>100</v>
      </c>
      <c r="F941" s="45"/>
      <c r="I941" s="11" t="s">
        <v>21</v>
      </c>
      <c r="K941" s="21">
        <v>40544</v>
      </c>
      <c r="M941" s="12">
        <v>6</v>
      </c>
      <c r="N941" s="13">
        <v>1</v>
      </c>
      <c r="O941" s="22"/>
      <c r="P941" s="311">
        <f t="shared" si="120"/>
        <v>102.42</v>
      </c>
      <c r="R941" s="23"/>
      <c r="W941" s="2"/>
      <c r="X941" s="2"/>
    </row>
    <row r="942" spans="1:24" ht="25.5" x14ac:dyDescent="0.25">
      <c r="A942" s="2" t="s">
        <v>3299</v>
      </c>
      <c r="B942" s="27" t="s">
        <v>1592</v>
      </c>
      <c r="C942" s="2" t="s">
        <v>3308</v>
      </c>
      <c r="D942" s="2" t="s">
        <v>1594</v>
      </c>
      <c r="E942" s="255">
        <v>55</v>
      </c>
      <c r="F942" s="45"/>
      <c r="I942" s="11" t="s">
        <v>21</v>
      </c>
      <c r="K942" s="21">
        <v>40544</v>
      </c>
      <c r="M942" s="12">
        <v>6</v>
      </c>
      <c r="N942" s="13">
        <v>1</v>
      </c>
      <c r="O942" s="22"/>
      <c r="P942" s="311">
        <f t="shared" si="120"/>
        <v>56.33</v>
      </c>
      <c r="R942" s="23"/>
      <c r="W942" s="2"/>
      <c r="X942" s="2"/>
    </row>
    <row r="943" spans="1:24" ht="38.25" x14ac:dyDescent="0.25">
      <c r="A943" s="2" t="s">
        <v>3299</v>
      </c>
      <c r="B943" s="27" t="s">
        <v>1592</v>
      </c>
      <c r="C943" s="2" t="s">
        <v>1682</v>
      </c>
      <c r="D943" s="2" t="s">
        <v>1594</v>
      </c>
      <c r="E943" s="255">
        <v>15</v>
      </c>
      <c r="F943" s="45"/>
      <c r="I943" s="11" t="s">
        <v>21</v>
      </c>
      <c r="K943" s="21">
        <v>40544</v>
      </c>
      <c r="M943" s="12">
        <v>6</v>
      </c>
      <c r="N943" s="13">
        <v>1</v>
      </c>
      <c r="O943" s="22"/>
      <c r="P943" s="311">
        <f t="shared" si="120"/>
        <v>15.36</v>
      </c>
      <c r="R943" s="23"/>
      <c r="W943" s="2"/>
      <c r="X943" s="2"/>
    </row>
    <row r="944" spans="1:24" ht="25.5" x14ac:dyDescent="0.25">
      <c r="A944" s="2" t="s">
        <v>3299</v>
      </c>
      <c r="B944" s="27" t="s">
        <v>1592</v>
      </c>
      <c r="C944" s="2" t="s">
        <v>3309</v>
      </c>
      <c r="D944" s="2" t="s">
        <v>1594</v>
      </c>
      <c r="E944" s="255">
        <v>70</v>
      </c>
      <c r="F944" s="45"/>
      <c r="I944" s="11" t="s">
        <v>21</v>
      </c>
      <c r="K944" s="21">
        <v>40544</v>
      </c>
      <c r="M944" s="12">
        <v>6</v>
      </c>
      <c r="N944" s="13">
        <v>1</v>
      </c>
      <c r="O944" s="22"/>
      <c r="P944" s="311">
        <f t="shared" si="120"/>
        <v>71.69</v>
      </c>
      <c r="R944" s="23"/>
      <c r="W944" s="2"/>
      <c r="X944" s="2"/>
    </row>
    <row r="945" spans="1:24" ht="38.25" x14ac:dyDescent="0.25">
      <c r="A945" s="2" t="s">
        <v>3299</v>
      </c>
      <c r="B945" s="27" t="s">
        <v>1592</v>
      </c>
      <c r="C945" s="2" t="s">
        <v>3310</v>
      </c>
      <c r="D945" s="2" t="s">
        <v>1594</v>
      </c>
      <c r="E945" s="255">
        <v>15</v>
      </c>
      <c r="F945" s="45"/>
      <c r="I945" s="11" t="s">
        <v>21</v>
      </c>
      <c r="K945" s="21">
        <v>40544</v>
      </c>
      <c r="M945" s="12">
        <v>6</v>
      </c>
      <c r="N945" s="13">
        <v>1</v>
      </c>
      <c r="O945" s="22"/>
      <c r="P945" s="311">
        <f t="shared" si="120"/>
        <v>15.36</v>
      </c>
      <c r="R945" s="23"/>
      <c r="W945" s="2"/>
      <c r="X945" s="2"/>
    </row>
    <row r="946" spans="1:24" ht="25.5" x14ac:dyDescent="0.25">
      <c r="A946" s="2" t="s">
        <v>3299</v>
      </c>
      <c r="B946" s="27" t="s">
        <v>1592</v>
      </c>
      <c r="C946" s="2" t="s">
        <v>3311</v>
      </c>
      <c r="D946" s="2" t="s">
        <v>1594</v>
      </c>
      <c r="E946" s="255">
        <v>25</v>
      </c>
      <c r="F946" s="45"/>
      <c r="I946" s="11" t="s">
        <v>21</v>
      </c>
      <c r="K946" s="21">
        <v>40544</v>
      </c>
      <c r="M946" s="12">
        <v>6</v>
      </c>
      <c r="N946" s="13">
        <v>1</v>
      </c>
      <c r="O946" s="22"/>
      <c r="P946" s="311">
        <f t="shared" si="120"/>
        <v>25.6</v>
      </c>
      <c r="R946" s="23"/>
      <c r="W946" s="2"/>
      <c r="X946" s="2"/>
    </row>
    <row r="947" spans="1:24" ht="38.25" x14ac:dyDescent="0.25">
      <c r="A947" s="2" t="s">
        <v>3299</v>
      </c>
      <c r="B947" s="27" t="s">
        <v>1592</v>
      </c>
      <c r="C947" s="2" t="s">
        <v>3312</v>
      </c>
      <c r="D947" s="2" t="s">
        <v>1594</v>
      </c>
      <c r="E947" s="255">
        <v>15</v>
      </c>
      <c r="F947" s="45"/>
      <c r="I947" s="11" t="s">
        <v>21</v>
      </c>
      <c r="K947" s="21">
        <v>40544</v>
      </c>
      <c r="M947" s="12">
        <v>6</v>
      </c>
      <c r="N947" s="13">
        <v>1</v>
      </c>
      <c r="O947" s="22"/>
      <c r="P947" s="311">
        <f t="shared" si="120"/>
        <v>15.36</v>
      </c>
      <c r="R947" s="23"/>
      <c r="W947" s="2"/>
      <c r="X947" s="2"/>
    </row>
    <row r="948" spans="1:24" ht="25.5" x14ac:dyDescent="0.25">
      <c r="A948" s="2" t="s">
        <v>3299</v>
      </c>
      <c r="B948" s="27" t="s">
        <v>1592</v>
      </c>
      <c r="C948" s="2" t="s">
        <v>3313</v>
      </c>
      <c r="D948" s="2" t="s">
        <v>1594</v>
      </c>
      <c r="E948" s="255">
        <v>150</v>
      </c>
      <c r="F948" s="45"/>
      <c r="I948" s="11" t="s">
        <v>21</v>
      </c>
      <c r="K948" s="21">
        <v>40544</v>
      </c>
      <c r="M948" s="12">
        <v>6</v>
      </c>
      <c r="N948" s="13">
        <v>1</v>
      </c>
      <c r="O948" s="22"/>
      <c r="P948" s="311">
        <f t="shared" si="120"/>
        <v>153.63</v>
      </c>
      <c r="R948" s="23"/>
      <c r="W948" s="2"/>
      <c r="X948" s="2"/>
    </row>
    <row r="949" spans="1:24" ht="25.5" x14ac:dyDescent="0.25">
      <c r="A949" s="2" t="s">
        <v>3299</v>
      </c>
      <c r="B949" s="27" t="s">
        <v>1592</v>
      </c>
      <c r="C949" s="2" t="s">
        <v>3314</v>
      </c>
      <c r="D949" s="2" t="s">
        <v>1594</v>
      </c>
      <c r="E949" s="255">
        <v>75</v>
      </c>
      <c r="F949" s="45"/>
      <c r="I949" s="11" t="s">
        <v>21</v>
      </c>
      <c r="K949" s="21">
        <v>40544</v>
      </c>
      <c r="M949" s="12">
        <v>6</v>
      </c>
      <c r="N949" s="13">
        <v>1</v>
      </c>
      <c r="O949" s="22"/>
      <c r="P949" s="311">
        <f t="shared" si="120"/>
        <v>76.81</v>
      </c>
      <c r="R949" s="23"/>
      <c r="W949" s="2"/>
      <c r="X949" s="2"/>
    </row>
    <row r="950" spans="1:24" ht="25.5" x14ac:dyDescent="0.25">
      <c r="A950" s="2" t="s">
        <v>3299</v>
      </c>
      <c r="B950" s="27" t="s">
        <v>1592</v>
      </c>
      <c r="C950" s="2" t="s">
        <v>3315</v>
      </c>
      <c r="D950" s="2" t="s">
        <v>1594</v>
      </c>
      <c r="E950" s="255">
        <v>25</v>
      </c>
      <c r="F950" s="45"/>
      <c r="I950" s="11" t="s">
        <v>21</v>
      </c>
      <c r="K950" s="21">
        <v>40544</v>
      </c>
      <c r="M950" s="12">
        <v>6</v>
      </c>
      <c r="N950" s="13">
        <v>1</v>
      </c>
      <c r="O950" s="22"/>
      <c r="P950" s="311">
        <f t="shared" si="120"/>
        <v>25.6</v>
      </c>
      <c r="R950" s="23"/>
      <c r="W950" s="2"/>
      <c r="X950" s="2"/>
    </row>
    <row r="951" spans="1:24" ht="25.5" x14ac:dyDescent="0.25">
      <c r="A951" s="2" t="s">
        <v>1744</v>
      </c>
      <c r="B951" s="2" t="s">
        <v>1592</v>
      </c>
      <c r="C951" s="2" t="s">
        <v>1745</v>
      </c>
      <c r="D951" s="2" t="s">
        <v>1594</v>
      </c>
      <c r="E951" s="255">
        <v>45</v>
      </c>
      <c r="F951" s="10">
        <v>45</v>
      </c>
      <c r="I951" s="11" t="s">
        <v>21</v>
      </c>
      <c r="K951" s="21">
        <v>40544</v>
      </c>
      <c r="M951" s="12">
        <v>6</v>
      </c>
      <c r="N951" s="13">
        <v>4</v>
      </c>
      <c r="O951" s="22"/>
      <c r="P951" s="311">
        <f t="shared" si="120"/>
        <v>45</v>
      </c>
      <c r="Q951" s="16">
        <f t="shared" si="119"/>
        <v>45</v>
      </c>
      <c r="R951" s="23">
        <f t="shared" si="121"/>
        <v>0</v>
      </c>
      <c r="S951" s="18">
        <f t="shared" si="122"/>
        <v>0</v>
      </c>
      <c r="W951" s="2"/>
      <c r="X951" s="2"/>
    </row>
    <row r="952" spans="1:24" ht="25.5" x14ac:dyDescent="0.25">
      <c r="A952" s="2" t="s">
        <v>1744</v>
      </c>
      <c r="B952" s="2" t="s">
        <v>1592</v>
      </c>
      <c r="C952" s="2" t="s">
        <v>1746</v>
      </c>
      <c r="D952" s="2" t="s">
        <v>1594</v>
      </c>
      <c r="E952" s="255">
        <v>60</v>
      </c>
      <c r="F952" s="10">
        <v>60</v>
      </c>
      <c r="I952" s="11" t="s">
        <v>21</v>
      </c>
      <c r="K952" s="21">
        <v>40544</v>
      </c>
      <c r="M952" s="12">
        <v>6</v>
      </c>
      <c r="N952" s="13">
        <v>4</v>
      </c>
      <c r="O952" s="22"/>
      <c r="P952" s="311">
        <f t="shared" si="120"/>
        <v>60</v>
      </c>
      <c r="Q952" s="16">
        <f t="shared" si="119"/>
        <v>60</v>
      </c>
      <c r="R952" s="23">
        <f t="shared" si="121"/>
        <v>0</v>
      </c>
      <c r="S952" s="18">
        <f t="shared" si="122"/>
        <v>0</v>
      </c>
      <c r="V952" s="3"/>
      <c r="W952" s="3"/>
      <c r="X952" s="3"/>
    </row>
    <row r="953" spans="1:24" ht="51" x14ac:dyDescent="0.25">
      <c r="A953" s="2" t="s">
        <v>1744</v>
      </c>
      <c r="B953" s="2" t="s">
        <v>1592</v>
      </c>
      <c r="C953" s="2" t="s">
        <v>1747</v>
      </c>
      <c r="D953" s="2" t="s">
        <v>1594</v>
      </c>
      <c r="E953" s="256">
        <v>25</v>
      </c>
      <c r="F953" s="10">
        <v>25</v>
      </c>
      <c r="I953" s="11" t="s">
        <v>21</v>
      </c>
      <c r="K953" s="21">
        <v>40544</v>
      </c>
      <c r="M953" s="12">
        <v>6</v>
      </c>
      <c r="N953" s="13">
        <v>4</v>
      </c>
      <c r="O953" s="22"/>
      <c r="P953" s="311">
        <f t="shared" si="120"/>
        <v>25</v>
      </c>
      <c r="Q953" s="16">
        <f t="shared" si="119"/>
        <v>25</v>
      </c>
      <c r="R953" s="23">
        <f t="shared" si="121"/>
        <v>0</v>
      </c>
      <c r="S953" s="18">
        <f t="shared" si="122"/>
        <v>0</v>
      </c>
      <c r="W953" s="2"/>
      <c r="X953" s="2"/>
    </row>
    <row r="954" spans="1:24" ht="38.25" x14ac:dyDescent="0.25">
      <c r="A954" s="2" t="s">
        <v>1744</v>
      </c>
      <c r="B954" s="2" t="s">
        <v>1592</v>
      </c>
      <c r="C954" s="2" t="s">
        <v>1748</v>
      </c>
      <c r="D954" s="2" t="s">
        <v>1594</v>
      </c>
      <c r="E954" s="255">
        <v>60</v>
      </c>
      <c r="F954" s="10">
        <v>60</v>
      </c>
      <c r="I954" s="11" t="s">
        <v>21</v>
      </c>
      <c r="K954" s="21">
        <v>40544</v>
      </c>
      <c r="M954" s="12">
        <v>6</v>
      </c>
      <c r="N954" s="13">
        <v>4</v>
      </c>
      <c r="O954" s="22"/>
      <c r="P954" s="311">
        <f t="shared" si="120"/>
        <v>60</v>
      </c>
      <c r="Q954" s="16">
        <f t="shared" si="119"/>
        <v>60</v>
      </c>
      <c r="R954" s="23">
        <f t="shared" si="121"/>
        <v>0</v>
      </c>
      <c r="S954" s="18">
        <f t="shared" si="122"/>
        <v>0</v>
      </c>
      <c r="V954" s="3"/>
      <c r="W954" s="3"/>
      <c r="X954" s="3"/>
    </row>
    <row r="955" spans="1:24" ht="38.25" x14ac:dyDescent="0.25">
      <c r="A955" s="2" t="s">
        <v>1744</v>
      </c>
      <c r="B955" s="2" t="s">
        <v>1592</v>
      </c>
      <c r="C955" s="2" t="s">
        <v>1749</v>
      </c>
      <c r="D955" s="2" t="s">
        <v>1594</v>
      </c>
      <c r="E955" s="256">
        <v>132.5</v>
      </c>
      <c r="F955" s="10">
        <v>132.5</v>
      </c>
      <c r="I955" s="11" t="s">
        <v>21</v>
      </c>
      <c r="K955" s="21">
        <v>40544</v>
      </c>
      <c r="M955" s="12">
        <v>6</v>
      </c>
      <c r="N955" s="13">
        <v>4</v>
      </c>
      <c r="O955" s="22"/>
      <c r="P955" s="311">
        <f t="shared" si="120"/>
        <v>132.5</v>
      </c>
      <c r="Q955" s="16">
        <f t="shared" si="119"/>
        <v>132.5</v>
      </c>
      <c r="R955" s="23">
        <f t="shared" si="121"/>
        <v>0</v>
      </c>
      <c r="S955" s="18">
        <f t="shared" si="122"/>
        <v>0</v>
      </c>
      <c r="V955" s="3"/>
      <c r="W955" s="3"/>
      <c r="X955" s="3"/>
    </row>
    <row r="956" spans="1:24" ht="25.5" x14ac:dyDescent="0.25">
      <c r="A956" s="2" t="s">
        <v>1744</v>
      </c>
      <c r="B956" s="2" t="s">
        <v>1592</v>
      </c>
      <c r="C956" s="2" t="s">
        <v>1750</v>
      </c>
      <c r="D956" s="2" t="s">
        <v>1594</v>
      </c>
      <c r="E956" s="256">
        <v>40</v>
      </c>
      <c r="F956" s="10">
        <v>40</v>
      </c>
      <c r="I956" s="11" t="s">
        <v>21</v>
      </c>
      <c r="K956" s="21">
        <v>40544</v>
      </c>
      <c r="M956" s="12">
        <v>6</v>
      </c>
      <c r="N956" s="13">
        <v>4</v>
      </c>
      <c r="O956" s="22"/>
      <c r="P956" s="311">
        <f t="shared" ref="P956:P987" si="123">IF(N956=1,INT(E956*$T$1*100)/100,E956)</f>
        <v>40</v>
      </c>
      <c r="Q956" s="16">
        <f t="shared" si="119"/>
        <v>40</v>
      </c>
      <c r="R956" s="23">
        <f t="shared" ref="R956:R987" si="124">P956-E956</f>
        <v>0</v>
      </c>
      <c r="S956" s="18">
        <f t="shared" ref="S956:S987" si="125">IF(E956&lt;&gt;0,R956/E956,0)</f>
        <v>0</v>
      </c>
      <c r="V956" s="3"/>
      <c r="W956" s="3"/>
      <c r="X956" s="3"/>
    </row>
    <row r="957" spans="1:24" ht="38.25" x14ac:dyDescent="0.25">
      <c r="A957" s="2" t="s">
        <v>1744</v>
      </c>
      <c r="B957" s="2" t="s">
        <v>1592</v>
      </c>
      <c r="C957" s="2" t="s">
        <v>1751</v>
      </c>
      <c r="D957" s="2" t="s">
        <v>1594</v>
      </c>
      <c r="E957" s="256">
        <v>60</v>
      </c>
      <c r="F957" s="10">
        <v>60</v>
      </c>
      <c r="I957" s="11" t="s">
        <v>21</v>
      </c>
      <c r="K957" s="21">
        <v>40544</v>
      </c>
      <c r="M957" s="12">
        <v>6</v>
      </c>
      <c r="N957" s="13">
        <v>4</v>
      </c>
      <c r="O957" s="22"/>
      <c r="P957" s="311">
        <f t="shared" si="123"/>
        <v>60</v>
      </c>
      <c r="Q957" s="16">
        <f t="shared" si="119"/>
        <v>60</v>
      </c>
      <c r="R957" s="23">
        <f t="shared" si="124"/>
        <v>0</v>
      </c>
      <c r="S957" s="18">
        <f t="shared" si="125"/>
        <v>0</v>
      </c>
      <c r="V957" s="3"/>
      <c r="W957" s="3"/>
      <c r="X957" s="3"/>
    </row>
    <row r="958" spans="1:24" ht="38.25" x14ac:dyDescent="0.25">
      <c r="A958" s="2" t="s">
        <v>1744</v>
      </c>
      <c r="B958" s="2" t="s">
        <v>1592</v>
      </c>
      <c r="C958" s="2" t="s">
        <v>1752</v>
      </c>
      <c r="D958" s="2" t="s">
        <v>1594</v>
      </c>
      <c r="E958" s="256">
        <v>15</v>
      </c>
      <c r="F958" s="10">
        <v>15</v>
      </c>
      <c r="I958" s="11" t="s">
        <v>21</v>
      </c>
      <c r="K958" s="21">
        <v>40544</v>
      </c>
      <c r="M958" s="12">
        <v>6</v>
      </c>
      <c r="N958" s="13">
        <v>3</v>
      </c>
      <c r="O958" s="22"/>
      <c r="P958" s="311">
        <f t="shared" si="123"/>
        <v>15</v>
      </c>
      <c r="Q958" s="16">
        <f t="shared" si="119"/>
        <v>15</v>
      </c>
      <c r="R958" s="23">
        <f t="shared" si="124"/>
        <v>0</v>
      </c>
      <c r="S958" s="18">
        <f t="shared" si="125"/>
        <v>0</v>
      </c>
      <c r="V958" s="3"/>
      <c r="W958" s="3"/>
      <c r="X958" s="3"/>
    </row>
    <row r="959" spans="1:24" ht="38.25" x14ac:dyDescent="0.25">
      <c r="A959" s="2" t="s">
        <v>1744</v>
      </c>
      <c r="B959" s="2" t="s">
        <v>1592</v>
      </c>
      <c r="C959" s="2" t="s">
        <v>1753</v>
      </c>
      <c r="D959" s="2" t="s">
        <v>1594</v>
      </c>
      <c r="E959" s="256">
        <v>169.6</v>
      </c>
      <c r="F959" s="10">
        <v>169.6</v>
      </c>
      <c r="I959" s="11" t="s">
        <v>21</v>
      </c>
      <c r="K959" s="21">
        <v>40544</v>
      </c>
      <c r="M959" s="12">
        <v>6</v>
      </c>
      <c r="N959" s="13">
        <v>4</v>
      </c>
      <c r="O959" s="22"/>
      <c r="P959" s="311">
        <f t="shared" si="123"/>
        <v>169.6</v>
      </c>
      <c r="Q959" s="16">
        <f t="shared" si="119"/>
        <v>169.6</v>
      </c>
      <c r="R959" s="23">
        <f t="shared" si="124"/>
        <v>0</v>
      </c>
      <c r="S959" s="18">
        <f t="shared" si="125"/>
        <v>0</v>
      </c>
      <c r="V959" s="3"/>
      <c r="W959" s="3"/>
      <c r="X959" s="3"/>
    </row>
    <row r="960" spans="1:24" ht="25.5" x14ac:dyDescent="0.25">
      <c r="A960" s="2" t="s">
        <v>1744</v>
      </c>
      <c r="B960" s="2" t="s">
        <v>1592</v>
      </c>
      <c r="C960" s="2" t="s">
        <v>1754</v>
      </c>
      <c r="D960" s="2" t="s">
        <v>1594</v>
      </c>
      <c r="E960" s="256">
        <v>3</v>
      </c>
      <c r="F960" s="10">
        <v>3</v>
      </c>
      <c r="I960" s="11" t="s">
        <v>21</v>
      </c>
      <c r="K960" s="21">
        <v>40544</v>
      </c>
      <c r="M960" s="12">
        <v>6</v>
      </c>
      <c r="N960" s="13">
        <v>4</v>
      </c>
      <c r="O960" s="22"/>
      <c r="P960" s="311">
        <f t="shared" si="123"/>
        <v>3</v>
      </c>
      <c r="Q960" s="16">
        <f t="shared" si="119"/>
        <v>3</v>
      </c>
      <c r="R960" s="23">
        <f t="shared" si="124"/>
        <v>0</v>
      </c>
      <c r="S960" s="18">
        <f t="shared" si="125"/>
        <v>0</v>
      </c>
      <c r="V960" s="3"/>
      <c r="W960" s="3"/>
      <c r="X960" s="3"/>
    </row>
    <row r="961" spans="1:24" ht="25.5" x14ac:dyDescent="0.25">
      <c r="A961" s="2" t="s">
        <v>1744</v>
      </c>
      <c r="B961" s="2" t="s">
        <v>1592</v>
      </c>
      <c r="C961" s="2" t="s">
        <v>1755</v>
      </c>
      <c r="D961" s="2" t="s">
        <v>1594</v>
      </c>
      <c r="E961" s="256">
        <v>100</v>
      </c>
      <c r="F961" s="10">
        <v>100</v>
      </c>
      <c r="I961" s="11" t="s">
        <v>21</v>
      </c>
      <c r="K961" s="21">
        <v>40544</v>
      </c>
      <c r="M961" s="12">
        <v>6</v>
      </c>
      <c r="N961" s="13">
        <v>4</v>
      </c>
      <c r="O961" s="22"/>
      <c r="P961" s="311">
        <f t="shared" si="123"/>
        <v>100</v>
      </c>
      <c r="Q961" s="16">
        <f t="shared" si="119"/>
        <v>100</v>
      </c>
      <c r="R961" s="23">
        <f t="shared" si="124"/>
        <v>0</v>
      </c>
      <c r="S961" s="18">
        <f t="shared" si="125"/>
        <v>0</v>
      </c>
      <c r="V961" s="3"/>
      <c r="W961" s="3"/>
      <c r="X961" s="3"/>
    </row>
    <row r="962" spans="1:24" ht="38.25" x14ac:dyDescent="0.25">
      <c r="A962" s="2" t="s">
        <v>1744</v>
      </c>
      <c r="B962" s="2" t="s">
        <v>1592</v>
      </c>
      <c r="C962" s="2" t="s">
        <v>1756</v>
      </c>
      <c r="D962" s="2" t="s">
        <v>1594</v>
      </c>
      <c r="E962" s="256">
        <v>26.5</v>
      </c>
      <c r="F962" s="10">
        <v>26.5</v>
      </c>
      <c r="I962" s="11" t="s">
        <v>21</v>
      </c>
      <c r="K962" s="21">
        <v>40544</v>
      </c>
      <c r="M962" s="12">
        <v>6</v>
      </c>
      <c r="N962" s="13">
        <v>4</v>
      </c>
      <c r="O962" s="22"/>
      <c r="P962" s="311">
        <f t="shared" si="123"/>
        <v>26.5</v>
      </c>
      <c r="Q962" s="16">
        <f t="shared" si="119"/>
        <v>26.5</v>
      </c>
      <c r="R962" s="23">
        <f t="shared" si="124"/>
        <v>0</v>
      </c>
      <c r="S962" s="18">
        <f t="shared" si="125"/>
        <v>0</v>
      </c>
      <c r="V962" s="3"/>
      <c r="W962" s="3"/>
      <c r="X962" s="3"/>
    </row>
    <row r="963" spans="1:24" ht="25.5" x14ac:dyDescent="0.25">
      <c r="A963" s="2" t="s">
        <v>1744</v>
      </c>
      <c r="B963" s="2" t="s">
        <v>1592</v>
      </c>
      <c r="C963" s="2" t="s">
        <v>1757</v>
      </c>
      <c r="D963" s="2" t="s">
        <v>1594</v>
      </c>
      <c r="E963" s="256">
        <v>7</v>
      </c>
      <c r="F963" s="10">
        <v>7</v>
      </c>
      <c r="I963" s="11" t="s">
        <v>21</v>
      </c>
      <c r="K963" s="21">
        <v>40544</v>
      </c>
      <c r="M963" s="12">
        <v>6</v>
      </c>
      <c r="N963" s="13">
        <v>4</v>
      </c>
      <c r="O963" s="22"/>
      <c r="P963" s="311">
        <f t="shared" si="123"/>
        <v>7</v>
      </c>
      <c r="Q963" s="16">
        <f t="shared" si="119"/>
        <v>7</v>
      </c>
      <c r="R963" s="23">
        <f t="shared" si="124"/>
        <v>0</v>
      </c>
      <c r="S963" s="18">
        <f t="shared" si="125"/>
        <v>0</v>
      </c>
      <c r="W963" s="2"/>
      <c r="X963" s="2"/>
    </row>
    <row r="964" spans="1:24" ht="25.5" x14ac:dyDescent="0.25">
      <c r="A964" s="2" t="s">
        <v>1758</v>
      </c>
      <c r="B964" s="27" t="s">
        <v>1592</v>
      </c>
      <c r="C964" s="2" t="s">
        <v>1759</v>
      </c>
      <c r="D964" s="2" t="s">
        <v>1703</v>
      </c>
      <c r="E964" s="255">
        <v>2</v>
      </c>
      <c r="F964" s="45">
        <v>2</v>
      </c>
      <c r="I964" s="11" t="s">
        <v>21</v>
      </c>
      <c r="K964" s="21">
        <v>40544</v>
      </c>
      <c r="M964" s="12">
        <v>6</v>
      </c>
      <c r="N964" s="13">
        <v>4</v>
      </c>
      <c r="O964" s="22"/>
      <c r="P964" s="311">
        <f t="shared" si="123"/>
        <v>2</v>
      </c>
      <c r="Q964" s="16">
        <f t="shared" si="119"/>
        <v>2</v>
      </c>
      <c r="R964" s="23">
        <f t="shared" si="124"/>
        <v>0</v>
      </c>
      <c r="S964" s="18">
        <f t="shared" si="125"/>
        <v>0</v>
      </c>
      <c r="W964" s="2"/>
      <c r="X964" s="2"/>
    </row>
    <row r="965" spans="1:24" ht="25.5" x14ac:dyDescent="0.25">
      <c r="A965" s="2" t="s">
        <v>1758</v>
      </c>
      <c r="B965" s="27" t="s">
        <v>1592</v>
      </c>
      <c r="C965" s="2" t="s">
        <v>1704</v>
      </c>
      <c r="D965" s="2" t="s">
        <v>1703</v>
      </c>
      <c r="E965" s="255">
        <v>6</v>
      </c>
      <c r="F965" s="85">
        <v>6</v>
      </c>
      <c r="I965" s="11" t="s">
        <v>21</v>
      </c>
      <c r="K965" s="21">
        <v>40544</v>
      </c>
      <c r="M965" s="12">
        <v>6</v>
      </c>
      <c r="N965" s="13">
        <v>4</v>
      </c>
      <c r="O965" s="22"/>
      <c r="P965" s="311">
        <f t="shared" si="123"/>
        <v>6</v>
      </c>
      <c r="Q965" s="16">
        <f t="shared" si="119"/>
        <v>6</v>
      </c>
      <c r="R965" s="23">
        <f t="shared" si="124"/>
        <v>0</v>
      </c>
      <c r="S965" s="18">
        <f t="shared" si="125"/>
        <v>0</v>
      </c>
      <c r="W965" s="2"/>
      <c r="X965" s="2"/>
    </row>
    <row r="966" spans="1:24" ht="25.5" x14ac:dyDescent="0.25">
      <c r="A966" s="2" t="s">
        <v>1758</v>
      </c>
      <c r="B966" s="27" t="s">
        <v>1592</v>
      </c>
      <c r="C966" s="2" t="s">
        <v>1705</v>
      </c>
      <c r="D966" s="2" t="s">
        <v>1703</v>
      </c>
      <c r="E966" s="255">
        <v>5.5</v>
      </c>
      <c r="F966" s="85">
        <v>5.5</v>
      </c>
      <c r="I966" s="11" t="s">
        <v>21</v>
      </c>
      <c r="K966" s="21">
        <v>40544</v>
      </c>
      <c r="M966" s="12">
        <v>6</v>
      </c>
      <c r="N966" s="13">
        <v>4</v>
      </c>
      <c r="O966" s="22"/>
      <c r="P966" s="311">
        <f t="shared" si="123"/>
        <v>5.5</v>
      </c>
      <c r="Q966" s="16">
        <f t="shared" si="119"/>
        <v>5.5</v>
      </c>
      <c r="R966" s="23">
        <f t="shared" si="124"/>
        <v>0</v>
      </c>
      <c r="S966" s="18">
        <f t="shared" si="125"/>
        <v>0</v>
      </c>
      <c r="W966" s="2"/>
      <c r="X966" s="2"/>
    </row>
    <row r="967" spans="1:24" ht="25.5" x14ac:dyDescent="0.25">
      <c r="A967" s="2" t="s">
        <v>1758</v>
      </c>
      <c r="B967" s="27" t="s">
        <v>1592</v>
      </c>
      <c r="C967" s="2" t="s">
        <v>1706</v>
      </c>
      <c r="D967" s="2" t="s">
        <v>1703</v>
      </c>
      <c r="E967" s="255">
        <v>4</v>
      </c>
      <c r="F967" s="85">
        <v>4</v>
      </c>
      <c r="I967" s="11" t="s">
        <v>21</v>
      </c>
      <c r="K967" s="21">
        <v>40544</v>
      </c>
      <c r="M967" s="12">
        <v>6</v>
      </c>
      <c r="N967" s="13">
        <v>4</v>
      </c>
      <c r="O967" s="22"/>
      <c r="P967" s="311">
        <f t="shared" si="123"/>
        <v>4</v>
      </c>
      <c r="Q967" s="16">
        <f t="shared" si="119"/>
        <v>4</v>
      </c>
      <c r="R967" s="23">
        <f t="shared" si="124"/>
        <v>0</v>
      </c>
      <c r="S967" s="18">
        <f t="shared" si="125"/>
        <v>0</v>
      </c>
      <c r="W967" s="2"/>
      <c r="X967" s="2"/>
    </row>
    <row r="968" spans="1:24" ht="25.5" x14ac:dyDescent="0.25">
      <c r="A968" s="2" t="s">
        <v>1758</v>
      </c>
      <c r="B968" s="27" t="s">
        <v>1592</v>
      </c>
      <c r="C968" s="2" t="s">
        <v>1707</v>
      </c>
      <c r="D968" s="2" t="s">
        <v>1703</v>
      </c>
      <c r="E968" s="255">
        <v>3.5</v>
      </c>
      <c r="F968" s="45">
        <v>3.5</v>
      </c>
      <c r="I968" s="11" t="s">
        <v>21</v>
      </c>
      <c r="K968" s="21">
        <v>40544</v>
      </c>
      <c r="M968" s="12">
        <v>6</v>
      </c>
      <c r="N968" s="13">
        <v>4</v>
      </c>
      <c r="O968" s="22"/>
      <c r="P968" s="311">
        <f t="shared" si="123"/>
        <v>3.5</v>
      </c>
      <c r="Q968" s="16">
        <f t="shared" si="119"/>
        <v>3.5</v>
      </c>
      <c r="R968" s="23">
        <f t="shared" si="124"/>
        <v>0</v>
      </c>
      <c r="S968" s="18">
        <f t="shared" si="125"/>
        <v>0</v>
      </c>
      <c r="W968" s="2"/>
      <c r="X968" s="2"/>
    </row>
    <row r="969" spans="1:24" ht="25.5" x14ac:dyDescent="0.25">
      <c r="A969" s="2" t="s">
        <v>1758</v>
      </c>
      <c r="B969" s="27" t="s">
        <v>1592</v>
      </c>
      <c r="C969" s="2" t="s">
        <v>1708</v>
      </c>
      <c r="D969" s="2" t="s">
        <v>1703</v>
      </c>
      <c r="E969" s="255">
        <v>6.5</v>
      </c>
      <c r="F969" s="85">
        <v>6.5</v>
      </c>
      <c r="I969" s="11" t="s">
        <v>21</v>
      </c>
      <c r="K969" s="21">
        <v>40544</v>
      </c>
      <c r="M969" s="12">
        <v>6</v>
      </c>
      <c r="N969" s="13">
        <v>4</v>
      </c>
      <c r="O969" s="22"/>
      <c r="P969" s="311">
        <f t="shared" si="123"/>
        <v>6.5</v>
      </c>
      <c r="Q969" s="16">
        <f t="shared" si="119"/>
        <v>6.5</v>
      </c>
      <c r="R969" s="23">
        <f t="shared" si="124"/>
        <v>0</v>
      </c>
      <c r="S969" s="18">
        <f t="shared" si="125"/>
        <v>0</v>
      </c>
      <c r="W969" s="2"/>
      <c r="X969" s="2"/>
    </row>
    <row r="970" spans="1:24" ht="25.5" x14ac:dyDescent="0.25">
      <c r="A970" s="2" t="s">
        <v>1758</v>
      </c>
      <c r="B970" s="27" t="s">
        <v>1592</v>
      </c>
      <c r="C970" s="2" t="s">
        <v>1709</v>
      </c>
      <c r="D970" s="2" t="s">
        <v>1703</v>
      </c>
      <c r="E970" s="255">
        <v>4.5</v>
      </c>
      <c r="F970" s="85">
        <v>4.5</v>
      </c>
      <c r="I970" s="11" t="s">
        <v>21</v>
      </c>
      <c r="K970" s="21">
        <v>40544</v>
      </c>
      <c r="M970" s="12">
        <v>6</v>
      </c>
      <c r="N970" s="13">
        <v>4</v>
      </c>
      <c r="O970" s="22"/>
      <c r="P970" s="311">
        <f t="shared" si="123"/>
        <v>4.5</v>
      </c>
      <c r="Q970" s="16">
        <f t="shared" si="119"/>
        <v>4.5</v>
      </c>
      <c r="R970" s="23">
        <f t="shared" si="124"/>
        <v>0</v>
      </c>
      <c r="S970" s="18">
        <f t="shared" si="125"/>
        <v>0</v>
      </c>
      <c r="W970" s="2"/>
      <c r="X970" s="2"/>
    </row>
    <row r="971" spans="1:24" ht="25.5" x14ac:dyDescent="0.25">
      <c r="A971" s="2" t="s">
        <v>1758</v>
      </c>
      <c r="B971" s="27" t="s">
        <v>1592</v>
      </c>
      <c r="C971" s="2" t="s">
        <v>1710</v>
      </c>
      <c r="D971" s="2" t="s">
        <v>1703</v>
      </c>
      <c r="E971" s="255">
        <v>7</v>
      </c>
      <c r="F971" s="45">
        <v>7</v>
      </c>
      <c r="I971" s="11" t="s">
        <v>21</v>
      </c>
      <c r="K971" s="21">
        <v>40544</v>
      </c>
      <c r="M971" s="12">
        <v>6</v>
      </c>
      <c r="N971" s="13">
        <v>4</v>
      </c>
      <c r="O971" s="22"/>
      <c r="P971" s="311">
        <f t="shared" si="123"/>
        <v>7</v>
      </c>
      <c r="Q971" s="16">
        <f t="shared" si="119"/>
        <v>7</v>
      </c>
      <c r="R971" s="23">
        <f t="shared" si="124"/>
        <v>0</v>
      </c>
      <c r="S971" s="18">
        <f t="shared" si="125"/>
        <v>0</v>
      </c>
      <c r="W971" s="2"/>
      <c r="X971" s="2"/>
    </row>
    <row r="972" spans="1:24" ht="25.5" x14ac:dyDescent="0.25">
      <c r="A972" s="2" t="s">
        <v>1760</v>
      </c>
      <c r="B972" s="27" t="s">
        <v>1592</v>
      </c>
      <c r="C972" s="2" t="s">
        <v>1624</v>
      </c>
      <c r="D972" s="2" t="s">
        <v>1625</v>
      </c>
      <c r="E972" s="255">
        <v>12</v>
      </c>
      <c r="F972" s="10">
        <v>12</v>
      </c>
      <c r="I972" s="11" t="s">
        <v>21</v>
      </c>
      <c r="K972" s="21">
        <v>40544</v>
      </c>
      <c r="M972" s="12">
        <v>6</v>
      </c>
      <c r="N972" s="13">
        <v>4</v>
      </c>
      <c r="O972" s="22"/>
      <c r="P972" s="311">
        <f t="shared" si="123"/>
        <v>12</v>
      </c>
      <c r="Q972" s="16">
        <f t="shared" si="119"/>
        <v>12</v>
      </c>
      <c r="R972" s="23">
        <f t="shared" si="124"/>
        <v>0</v>
      </c>
      <c r="S972" s="18">
        <f t="shared" si="125"/>
        <v>0</v>
      </c>
      <c r="T972" s="55"/>
      <c r="W972" s="2"/>
      <c r="X972" s="2"/>
    </row>
    <row r="973" spans="1:24" ht="25.5" x14ac:dyDescent="0.25">
      <c r="A973" s="2" t="s">
        <v>1760</v>
      </c>
      <c r="B973" s="27" t="s">
        <v>1592</v>
      </c>
      <c r="C973" s="2" t="s">
        <v>1628</v>
      </c>
      <c r="D973" s="2" t="s">
        <v>1625</v>
      </c>
      <c r="E973" s="255">
        <v>6</v>
      </c>
      <c r="F973" s="10">
        <v>6</v>
      </c>
      <c r="I973" s="11" t="s">
        <v>21</v>
      </c>
      <c r="K973" s="21">
        <v>40544</v>
      </c>
      <c r="M973" s="12">
        <v>6</v>
      </c>
      <c r="N973" s="13">
        <v>4</v>
      </c>
      <c r="O973" s="22"/>
      <c r="P973" s="311">
        <f t="shared" si="123"/>
        <v>6</v>
      </c>
      <c r="Q973" s="16">
        <f t="shared" si="119"/>
        <v>6</v>
      </c>
      <c r="R973" s="23">
        <f t="shared" si="124"/>
        <v>0</v>
      </c>
      <c r="S973" s="18">
        <f t="shared" si="125"/>
        <v>0</v>
      </c>
      <c r="W973" s="2"/>
      <c r="X973" s="2"/>
    </row>
    <row r="974" spans="1:24" ht="25.5" x14ac:dyDescent="0.25">
      <c r="A974" s="2" t="s">
        <v>1760</v>
      </c>
      <c r="B974" s="27" t="s">
        <v>1592</v>
      </c>
      <c r="C974" s="2" t="s">
        <v>1629</v>
      </c>
      <c r="D974" s="2" t="s">
        <v>1625</v>
      </c>
      <c r="E974" s="255">
        <v>10</v>
      </c>
      <c r="F974" s="10">
        <v>10</v>
      </c>
      <c r="I974" s="11" t="s">
        <v>21</v>
      </c>
      <c r="K974" s="21">
        <v>40544</v>
      </c>
      <c r="M974" s="12">
        <v>6</v>
      </c>
      <c r="N974" s="13">
        <v>4</v>
      </c>
      <c r="O974" s="22"/>
      <c r="P974" s="311">
        <f t="shared" si="123"/>
        <v>10</v>
      </c>
      <c r="Q974" s="16">
        <f t="shared" si="119"/>
        <v>10</v>
      </c>
      <c r="R974" s="23">
        <f t="shared" si="124"/>
        <v>0</v>
      </c>
      <c r="S974" s="18">
        <f t="shared" si="125"/>
        <v>0</v>
      </c>
      <c r="W974" s="2"/>
      <c r="X974" s="2"/>
    </row>
    <row r="975" spans="1:24" ht="25.5" x14ac:dyDescent="0.25">
      <c r="A975" s="2" t="s">
        <v>1760</v>
      </c>
      <c r="B975" s="27" t="s">
        <v>1592</v>
      </c>
      <c r="C975" s="2" t="s">
        <v>1761</v>
      </c>
      <c r="D975" s="2" t="s">
        <v>1625</v>
      </c>
      <c r="E975" s="255">
        <v>11</v>
      </c>
      <c r="F975" s="10">
        <v>11</v>
      </c>
      <c r="I975" s="11" t="s">
        <v>21</v>
      </c>
      <c r="K975" s="21">
        <v>40544</v>
      </c>
      <c r="M975" s="12">
        <v>6</v>
      </c>
      <c r="N975" s="13">
        <v>4</v>
      </c>
      <c r="O975" s="22"/>
      <c r="P975" s="311">
        <f t="shared" si="123"/>
        <v>11</v>
      </c>
      <c r="Q975" s="16">
        <f t="shared" si="119"/>
        <v>11</v>
      </c>
      <c r="R975" s="23">
        <f t="shared" si="124"/>
        <v>0</v>
      </c>
      <c r="S975" s="18">
        <f t="shared" si="125"/>
        <v>0</v>
      </c>
      <c r="W975" s="2"/>
      <c r="X975" s="2"/>
    </row>
    <row r="976" spans="1:24" ht="25.5" x14ac:dyDescent="0.25">
      <c r="A976" s="2" t="s">
        <v>1760</v>
      </c>
      <c r="B976" s="27" t="s">
        <v>1592</v>
      </c>
      <c r="C976" s="2" t="s">
        <v>1632</v>
      </c>
      <c r="D976" s="2" t="s">
        <v>1625</v>
      </c>
      <c r="E976" s="255">
        <v>6</v>
      </c>
      <c r="F976" s="10">
        <v>6</v>
      </c>
      <c r="I976" s="11" t="s">
        <v>21</v>
      </c>
      <c r="K976" s="21">
        <v>40544</v>
      </c>
      <c r="M976" s="12">
        <v>6</v>
      </c>
      <c r="N976" s="13">
        <v>4</v>
      </c>
      <c r="O976" s="22"/>
      <c r="P976" s="311">
        <f t="shared" si="123"/>
        <v>6</v>
      </c>
      <c r="Q976" s="16">
        <f t="shared" si="119"/>
        <v>6</v>
      </c>
      <c r="R976" s="23">
        <f t="shared" si="124"/>
        <v>0</v>
      </c>
      <c r="S976" s="18">
        <f t="shared" si="125"/>
        <v>0</v>
      </c>
      <c r="W976" s="2"/>
      <c r="X976" s="2"/>
    </row>
    <row r="977" spans="1:24" ht="25.5" x14ac:dyDescent="0.25">
      <c r="A977" s="2" t="s">
        <v>1762</v>
      </c>
      <c r="B977" s="27" t="s">
        <v>1592</v>
      </c>
      <c r="C977" s="2" t="s">
        <v>1624</v>
      </c>
      <c r="D977" s="2" t="s">
        <v>1625</v>
      </c>
      <c r="E977" s="255">
        <v>38</v>
      </c>
      <c r="F977" s="58">
        <v>38</v>
      </c>
      <c r="I977" s="11" t="s">
        <v>21</v>
      </c>
      <c r="K977" s="21">
        <v>40544</v>
      </c>
      <c r="M977" s="12">
        <v>6</v>
      </c>
      <c r="N977" s="13">
        <v>4</v>
      </c>
      <c r="O977" s="22"/>
      <c r="P977" s="311">
        <f t="shared" si="123"/>
        <v>38</v>
      </c>
      <c r="Q977" s="16">
        <f t="shared" si="119"/>
        <v>38</v>
      </c>
      <c r="R977" s="23">
        <f t="shared" si="124"/>
        <v>0</v>
      </c>
      <c r="S977" s="18">
        <f t="shared" si="125"/>
        <v>0</v>
      </c>
      <c r="W977" s="2"/>
      <c r="X977" s="2"/>
    </row>
    <row r="978" spans="1:24" ht="25.5" x14ac:dyDescent="0.25">
      <c r="A978" s="2" t="s">
        <v>1762</v>
      </c>
      <c r="B978" s="27" t="s">
        <v>1592</v>
      </c>
      <c r="C978" s="2" t="s">
        <v>1626</v>
      </c>
      <c r="D978" s="2" t="s">
        <v>1625</v>
      </c>
      <c r="E978" s="255">
        <v>28</v>
      </c>
      <c r="F978" s="58">
        <v>28</v>
      </c>
      <c r="I978" s="11" t="s">
        <v>21</v>
      </c>
      <c r="K978" s="21">
        <v>40544</v>
      </c>
      <c r="M978" s="12">
        <v>6</v>
      </c>
      <c r="N978" s="13">
        <v>4</v>
      </c>
      <c r="O978" s="22"/>
      <c r="P978" s="311">
        <f t="shared" si="123"/>
        <v>28</v>
      </c>
      <c r="Q978" s="16">
        <f t="shared" si="119"/>
        <v>28</v>
      </c>
      <c r="R978" s="23">
        <f t="shared" si="124"/>
        <v>0</v>
      </c>
      <c r="S978" s="18">
        <f t="shared" si="125"/>
        <v>0</v>
      </c>
      <c r="W978" s="2"/>
      <c r="X978" s="2"/>
    </row>
    <row r="979" spans="1:24" ht="25.5" x14ac:dyDescent="0.25">
      <c r="A979" s="2" t="s">
        <v>1762</v>
      </c>
      <c r="B979" s="27" t="s">
        <v>1592</v>
      </c>
      <c r="C979" s="2" t="s">
        <v>1628</v>
      </c>
      <c r="D979" s="2" t="s">
        <v>1625</v>
      </c>
      <c r="E979" s="255">
        <v>10</v>
      </c>
      <c r="F979" s="10">
        <v>10</v>
      </c>
      <c r="I979" s="11" t="s">
        <v>21</v>
      </c>
      <c r="K979" s="21">
        <v>40544</v>
      </c>
      <c r="M979" s="12">
        <v>6</v>
      </c>
      <c r="N979" s="13">
        <v>4</v>
      </c>
      <c r="O979" s="22"/>
      <c r="P979" s="311">
        <f t="shared" si="123"/>
        <v>10</v>
      </c>
      <c r="Q979" s="16">
        <f t="shared" si="119"/>
        <v>10</v>
      </c>
      <c r="R979" s="23">
        <f t="shared" si="124"/>
        <v>0</v>
      </c>
      <c r="S979" s="18">
        <f t="shared" si="125"/>
        <v>0</v>
      </c>
      <c r="W979" s="2"/>
      <c r="X979" s="2"/>
    </row>
    <row r="980" spans="1:24" ht="25.5" x14ac:dyDescent="0.25">
      <c r="A980" s="2" t="s">
        <v>1762</v>
      </c>
      <c r="B980" s="27" t="s">
        <v>1592</v>
      </c>
      <c r="C980" s="2" t="s">
        <v>1629</v>
      </c>
      <c r="D980" s="2" t="s">
        <v>1625</v>
      </c>
      <c r="E980" s="255">
        <v>30</v>
      </c>
      <c r="F980" s="58">
        <v>30</v>
      </c>
      <c r="I980" s="11" t="s">
        <v>21</v>
      </c>
      <c r="K980" s="21">
        <v>40544</v>
      </c>
      <c r="M980" s="12">
        <v>6</v>
      </c>
      <c r="N980" s="13">
        <v>4</v>
      </c>
      <c r="O980" s="22"/>
      <c r="P980" s="311">
        <f t="shared" si="123"/>
        <v>30</v>
      </c>
      <c r="Q980" s="16">
        <f t="shared" si="119"/>
        <v>30</v>
      </c>
      <c r="R980" s="23">
        <f t="shared" si="124"/>
        <v>0</v>
      </c>
      <c r="S980" s="18">
        <f t="shared" si="125"/>
        <v>0</v>
      </c>
      <c r="W980" s="2"/>
      <c r="X980" s="2"/>
    </row>
    <row r="981" spans="1:24" ht="25.5" x14ac:dyDescent="0.25">
      <c r="A981" s="2" t="s">
        <v>1762</v>
      </c>
      <c r="B981" s="27" t="s">
        <v>1592</v>
      </c>
      <c r="C981" s="2" t="s">
        <v>1630</v>
      </c>
      <c r="D981" s="2" t="s">
        <v>1625</v>
      </c>
      <c r="E981" s="255">
        <v>21</v>
      </c>
      <c r="F981" s="58">
        <v>21</v>
      </c>
      <c r="I981" s="11" t="s">
        <v>21</v>
      </c>
      <c r="K981" s="21">
        <v>40544</v>
      </c>
      <c r="M981" s="12">
        <v>6</v>
      </c>
      <c r="N981" s="13">
        <v>4</v>
      </c>
      <c r="O981" s="22"/>
      <c r="P981" s="311">
        <f t="shared" si="123"/>
        <v>21</v>
      </c>
      <c r="Q981" s="16">
        <f t="shared" si="119"/>
        <v>21</v>
      </c>
      <c r="R981" s="23">
        <f t="shared" si="124"/>
        <v>0</v>
      </c>
      <c r="S981" s="18">
        <f t="shared" si="125"/>
        <v>0</v>
      </c>
      <c r="W981" s="2"/>
      <c r="X981" s="2"/>
    </row>
    <row r="982" spans="1:24" ht="25.5" x14ac:dyDescent="0.25">
      <c r="A982" s="2" t="s">
        <v>1762</v>
      </c>
      <c r="B982" s="27" t="s">
        <v>1592</v>
      </c>
      <c r="C982" s="2" t="s">
        <v>1632</v>
      </c>
      <c r="D982" s="2" t="s">
        <v>1625</v>
      </c>
      <c r="E982" s="255">
        <v>15</v>
      </c>
      <c r="F982" s="10">
        <v>15</v>
      </c>
      <c r="I982" s="11" t="s">
        <v>21</v>
      </c>
      <c r="K982" s="21">
        <v>40544</v>
      </c>
      <c r="M982" s="12">
        <v>6</v>
      </c>
      <c r="N982" s="13">
        <v>4</v>
      </c>
      <c r="O982" s="22"/>
      <c r="P982" s="311">
        <f t="shared" si="123"/>
        <v>15</v>
      </c>
      <c r="Q982" s="16">
        <f t="shared" si="119"/>
        <v>15</v>
      </c>
      <c r="R982" s="23">
        <f t="shared" si="124"/>
        <v>0</v>
      </c>
      <c r="S982" s="18">
        <f t="shared" si="125"/>
        <v>0</v>
      </c>
      <c r="W982" s="2"/>
      <c r="X982" s="2"/>
    </row>
    <row r="983" spans="1:24" ht="25.5" x14ac:dyDescent="0.25">
      <c r="A983" s="2" t="s">
        <v>1763</v>
      </c>
      <c r="B983" s="27" t="s">
        <v>1592</v>
      </c>
      <c r="C983" s="2" t="s">
        <v>1759</v>
      </c>
      <c r="D983" s="2" t="s">
        <v>1703</v>
      </c>
      <c r="E983" s="255">
        <v>2</v>
      </c>
      <c r="F983" s="45">
        <v>2</v>
      </c>
      <c r="I983" s="11" t="s">
        <v>21</v>
      </c>
      <c r="K983" s="21">
        <v>40544</v>
      </c>
      <c r="M983" s="12">
        <v>6</v>
      </c>
      <c r="N983" s="13">
        <v>4</v>
      </c>
      <c r="O983" s="22"/>
      <c r="P983" s="311">
        <f t="shared" si="123"/>
        <v>2</v>
      </c>
      <c r="Q983" s="16">
        <f t="shared" si="119"/>
        <v>2</v>
      </c>
      <c r="R983" s="23">
        <f t="shared" si="124"/>
        <v>0</v>
      </c>
      <c r="S983" s="18">
        <f t="shared" si="125"/>
        <v>0</v>
      </c>
      <c r="W983" s="2"/>
      <c r="X983" s="2"/>
    </row>
    <row r="984" spans="1:24" ht="25.5" x14ac:dyDescent="0.25">
      <c r="A984" s="2" t="s">
        <v>1763</v>
      </c>
      <c r="B984" s="27" t="s">
        <v>1592</v>
      </c>
      <c r="C984" s="2" t="s">
        <v>1704</v>
      </c>
      <c r="D984" s="2" t="s">
        <v>1703</v>
      </c>
      <c r="E984" s="255">
        <v>6</v>
      </c>
      <c r="F984" s="85">
        <v>6</v>
      </c>
      <c r="I984" s="11" t="s">
        <v>21</v>
      </c>
      <c r="K984" s="21">
        <v>40544</v>
      </c>
      <c r="M984" s="12">
        <v>6</v>
      </c>
      <c r="N984" s="13">
        <v>4</v>
      </c>
      <c r="O984" s="22"/>
      <c r="P984" s="311">
        <f t="shared" si="123"/>
        <v>6</v>
      </c>
      <c r="Q984" s="16">
        <f t="shared" si="119"/>
        <v>6</v>
      </c>
      <c r="R984" s="23">
        <f t="shared" si="124"/>
        <v>0</v>
      </c>
      <c r="S984" s="18">
        <f t="shared" si="125"/>
        <v>0</v>
      </c>
      <c r="W984" s="2"/>
      <c r="X984" s="2"/>
    </row>
    <row r="985" spans="1:24" ht="25.5" x14ac:dyDescent="0.25">
      <c r="A985" s="2" t="s">
        <v>1763</v>
      </c>
      <c r="B985" s="27" t="s">
        <v>1592</v>
      </c>
      <c r="C985" s="2" t="s">
        <v>1705</v>
      </c>
      <c r="D985" s="2" t="s">
        <v>1703</v>
      </c>
      <c r="E985" s="255">
        <v>5.5</v>
      </c>
      <c r="F985" s="85">
        <v>5.5</v>
      </c>
      <c r="I985" s="11" t="s">
        <v>21</v>
      </c>
      <c r="K985" s="21">
        <v>40544</v>
      </c>
      <c r="M985" s="12">
        <v>6</v>
      </c>
      <c r="N985" s="13">
        <v>4</v>
      </c>
      <c r="O985" s="22"/>
      <c r="P985" s="311">
        <f t="shared" si="123"/>
        <v>5.5</v>
      </c>
      <c r="Q985" s="16">
        <f t="shared" si="119"/>
        <v>5.5</v>
      </c>
      <c r="R985" s="23">
        <f t="shared" si="124"/>
        <v>0</v>
      </c>
      <c r="S985" s="18">
        <f t="shared" si="125"/>
        <v>0</v>
      </c>
      <c r="W985" s="2"/>
      <c r="X985" s="2"/>
    </row>
    <row r="986" spans="1:24" ht="25.5" x14ac:dyDescent="0.25">
      <c r="A986" s="2" t="s">
        <v>1763</v>
      </c>
      <c r="B986" s="27" t="s">
        <v>1592</v>
      </c>
      <c r="C986" s="2" t="s">
        <v>1706</v>
      </c>
      <c r="D986" s="2" t="s">
        <v>1703</v>
      </c>
      <c r="E986" s="255">
        <v>4</v>
      </c>
      <c r="F986" s="85">
        <v>4</v>
      </c>
      <c r="I986" s="11" t="s">
        <v>21</v>
      </c>
      <c r="K986" s="21">
        <v>40544</v>
      </c>
      <c r="M986" s="12">
        <v>6</v>
      </c>
      <c r="N986" s="13">
        <v>4</v>
      </c>
      <c r="O986" s="22"/>
      <c r="P986" s="311">
        <f t="shared" si="123"/>
        <v>4</v>
      </c>
      <c r="Q986" s="16">
        <f t="shared" si="119"/>
        <v>4</v>
      </c>
      <c r="R986" s="23">
        <f t="shared" si="124"/>
        <v>0</v>
      </c>
      <c r="S986" s="18">
        <f t="shared" si="125"/>
        <v>0</v>
      </c>
      <c r="W986" s="2"/>
      <c r="X986" s="2"/>
    </row>
    <row r="987" spans="1:24" ht="25.5" x14ac:dyDescent="0.25">
      <c r="A987" s="2" t="s">
        <v>1763</v>
      </c>
      <c r="B987" s="27" t="s">
        <v>1592</v>
      </c>
      <c r="C987" s="2" t="s">
        <v>1707</v>
      </c>
      <c r="D987" s="2" t="s">
        <v>1703</v>
      </c>
      <c r="E987" s="255">
        <v>3.5</v>
      </c>
      <c r="F987" s="45">
        <v>3.5</v>
      </c>
      <c r="I987" s="11" t="s">
        <v>21</v>
      </c>
      <c r="K987" s="21">
        <v>40544</v>
      </c>
      <c r="M987" s="12">
        <v>6</v>
      </c>
      <c r="N987" s="13">
        <v>4</v>
      </c>
      <c r="O987" s="22"/>
      <c r="P987" s="311">
        <f t="shared" si="123"/>
        <v>3.5</v>
      </c>
      <c r="Q987" s="16">
        <f t="shared" ref="Q987:Q1050" si="126">IF(N987=1,INT(E987*$T$1*10000)/10000,E987)</f>
        <v>3.5</v>
      </c>
      <c r="R987" s="23">
        <f t="shared" si="124"/>
        <v>0</v>
      </c>
      <c r="S987" s="18">
        <f t="shared" si="125"/>
        <v>0</v>
      </c>
      <c r="W987" s="2"/>
      <c r="X987" s="2"/>
    </row>
    <row r="988" spans="1:24" ht="25.5" x14ac:dyDescent="0.25">
      <c r="A988" s="2" t="s">
        <v>1763</v>
      </c>
      <c r="B988" s="27" t="s">
        <v>1592</v>
      </c>
      <c r="C988" s="2" t="s">
        <v>1708</v>
      </c>
      <c r="D988" s="2" t="s">
        <v>1703</v>
      </c>
      <c r="E988" s="255">
        <v>6.5</v>
      </c>
      <c r="F988" s="85">
        <v>6.5</v>
      </c>
      <c r="I988" s="11" t="s">
        <v>21</v>
      </c>
      <c r="K988" s="21">
        <v>40544</v>
      </c>
      <c r="M988" s="12">
        <v>6</v>
      </c>
      <c r="N988" s="13">
        <v>4</v>
      </c>
      <c r="O988" s="22"/>
      <c r="P988" s="311">
        <f t="shared" ref="P988:P994" si="127">IF(N988=1,INT(E988*$T$1*100)/100,E988)</f>
        <v>6.5</v>
      </c>
      <c r="Q988" s="16">
        <f t="shared" si="126"/>
        <v>6.5</v>
      </c>
      <c r="R988" s="23">
        <f t="shared" ref="R988:R994" si="128">P988-E988</f>
        <v>0</v>
      </c>
      <c r="S988" s="18">
        <f t="shared" ref="S988:S994" si="129">IF(E988&lt;&gt;0,R988/E988,0)</f>
        <v>0</v>
      </c>
      <c r="W988" s="2"/>
      <c r="X988" s="2"/>
    </row>
    <row r="989" spans="1:24" ht="25.5" x14ac:dyDescent="0.25">
      <c r="A989" s="2" t="s">
        <v>1763</v>
      </c>
      <c r="B989" s="27" t="s">
        <v>1592</v>
      </c>
      <c r="C989" s="2" t="s">
        <v>1709</v>
      </c>
      <c r="D989" s="2" t="s">
        <v>1703</v>
      </c>
      <c r="E989" s="255">
        <v>4.5</v>
      </c>
      <c r="F989" s="85">
        <v>4.5</v>
      </c>
      <c r="I989" s="11" t="s">
        <v>21</v>
      </c>
      <c r="K989" s="21">
        <v>40544</v>
      </c>
      <c r="M989" s="12">
        <v>6</v>
      </c>
      <c r="N989" s="13">
        <v>4</v>
      </c>
      <c r="O989" s="22"/>
      <c r="P989" s="311">
        <f t="shared" si="127"/>
        <v>4.5</v>
      </c>
      <c r="Q989" s="16">
        <f t="shared" si="126"/>
        <v>4.5</v>
      </c>
      <c r="R989" s="23">
        <f t="shared" si="128"/>
        <v>0</v>
      </c>
      <c r="S989" s="18">
        <f t="shared" si="129"/>
        <v>0</v>
      </c>
      <c r="W989" s="2"/>
      <c r="X989" s="2"/>
    </row>
    <row r="990" spans="1:24" ht="25.5" x14ac:dyDescent="0.25">
      <c r="A990" s="2" t="s">
        <v>1763</v>
      </c>
      <c r="B990" s="27" t="s">
        <v>1592</v>
      </c>
      <c r="C990" s="2" t="s">
        <v>1710</v>
      </c>
      <c r="D990" s="2" t="s">
        <v>1703</v>
      </c>
      <c r="E990" s="255">
        <v>7</v>
      </c>
      <c r="F990" s="45">
        <v>7</v>
      </c>
      <c r="I990" s="11" t="s">
        <v>21</v>
      </c>
      <c r="K990" s="21">
        <v>40544</v>
      </c>
      <c r="M990" s="12">
        <v>6</v>
      </c>
      <c r="N990" s="13">
        <v>4</v>
      </c>
      <c r="O990" s="22"/>
      <c r="P990" s="311">
        <f t="shared" si="127"/>
        <v>7</v>
      </c>
      <c r="Q990" s="16">
        <f t="shared" si="126"/>
        <v>7</v>
      </c>
      <c r="R990" s="23">
        <f t="shared" si="128"/>
        <v>0</v>
      </c>
      <c r="S990" s="18">
        <f t="shared" si="129"/>
        <v>0</v>
      </c>
      <c r="W990" s="2"/>
      <c r="X990" s="2"/>
    </row>
    <row r="991" spans="1:24" ht="25.5" x14ac:dyDescent="0.25">
      <c r="A991" s="2" t="s">
        <v>1764</v>
      </c>
      <c r="B991" s="27" t="s">
        <v>1592</v>
      </c>
      <c r="C991" s="2" t="s">
        <v>1765</v>
      </c>
      <c r="D991" s="2" t="s">
        <v>1766</v>
      </c>
      <c r="E991" s="255">
        <v>154.84</v>
      </c>
      <c r="F991" s="10">
        <v>150</v>
      </c>
      <c r="I991" s="11" t="s">
        <v>21</v>
      </c>
      <c r="K991" s="21">
        <v>40544</v>
      </c>
      <c r="M991" s="307">
        <v>1</v>
      </c>
      <c r="N991" s="11">
        <v>1</v>
      </c>
      <c r="O991" s="99"/>
      <c r="P991" s="311">
        <f t="shared" si="127"/>
        <v>158.58000000000001</v>
      </c>
      <c r="Q991" s="16">
        <f t="shared" si="126"/>
        <v>158.58920000000001</v>
      </c>
      <c r="R991" s="23">
        <f t="shared" si="128"/>
        <v>3.7400000000000091</v>
      </c>
      <c r="S991" s="18">
        <f t="shared" si="129"/>
        <v>2.4153965383621863E-2</v>
      </c>
      <c r="W991" s="2"/>
      <c r="X991" s="2"/>
    </row>
    <row r="992" spans="1:24" ht="25.5" x14ac:dyDescent="0.25">
      <c r="A992" s="2" t="s">
        <v>1764</v>
      </c>
      <c r="B992" s="27" t="s">
        <v>1592</v>
      </c>
      <c r="C992" s="2" t="s">
        <v>1767</v>
      </c>
      <c r="D992" s="2" t="s">
        <v>1766</v>
      </c>
      <c r="E992" s="255">
        <v>154.84</v>
      </c>
      <c r="F992" s="10">
        <v>150</v>
      </c>
      <c r="I992" s="11" t="s">
        <v>21</v>
      </c>
      <c r="K992" s="21">
        <v>40544</v>
      </c>
      <c r="M992" s="307">
        <v>1</v>
      </c>
      <c r="N992" s="11">
        <v>1</v>
      </c>
      <c r="O992" s="99"/>
      <c r="P992" s="311">
        <f t="shared" si="127"/>
        <v>158.58000000000001</v>
      </c>
      <c r="Q992" s="16">
        <f t="shared" si="126"/>
        <v>158.58920000000001</v>
      </c>
      <c r="R992" s="23">
        <f t="shared" si="128"/>
        <v>3.7400000000000091</v>
      </c>
      <c r="S992" s="18">
        <f t="shared" si="129"/>
        <v>2.4153965383621863E-2</v>
      </c>
      <c r="W992" s="2"/>
      <c r="X992" s="2"/>
    </row>
    <row r="993" spans="1:24" ht="25.5" x14ac:dyDescent="0.25">
      <c r="A993" s="2" t="s">
        <v>1764</v>
      </c>
      <c r="B993" s="27" t="s">
        <v>1592</v>
      </c>
      <c r="C993" s="2" t="s">
        <v>1768</v>
      </c>
      <c r="D993" s="2" t="s">
        <v>1766</v>
      </c>
      <c r="E993" s="255">
        <v>103.23</v>
      </c>
      <c r="F993" s="10">
        <v>100</v>
      </c>
      <c r="I993" s="11" t="s">
        <v>21</v>
      </c>
      <c r="K993" s="21">
        <v>40544</v>
      </c>
      <c r="M993" s="307">
        <v>1</v>
      </c>
      <c r="N993" s="11">
        <v>1</v>
      </c>
      <c r="O993" s="99"/>
      <c r="P993" s="311">
        <f t="shared" si="127"/>
        <v>105.72</v>
      </c>
      <c r="Q993" s="16">
        <f t="shared" si="126"/>
        <v>105.7296</v>
      </c>
      <c r="R993" s="23">
        <f t="shared" si="128"/>
        <v>2.4899999999999949</v>
      </c>
      <c r="S993" s="18">
        <f t="shared" si="129"/>
        <v>2.4120895088636973E-2</v>
      </c>
      <c r="W993" s="2"/>
      <c r="X993" s="2"/>
    </row>
    <row r="994" spans="1:24" ht="25.5" x14ac:dyDescent="0.25">
      <c r="A994" s="2" t="s">
        <v>1764</v>
      </c>
      <c r="B994" s="27" t="s">
        <v>1592</v>
      </c>
      <c r="C994" s="2" t="s">
        <v>1769</v>
      </c>
      <c r="D994" s="2" t="s">
        <v>1766</v>
      </c>
      <c r="E994" s="255">
        <v>92.9</v>
      </c>
      <c r="F994" s="10">
        <v>90</v>
      </c>
      <c r="I994" s="11" t="s">
        <v>21</v>
      </c>
      <c r="K994" s="21">
        <v>40544</v>
      </c>
      <c r="M994" s="307">
        <v>1</v>
      </c>
      <c r="N994" s="11">
        <v>1</v>
      </c>
      <c r="O994" s="99"/>
      <c r="P994" s="311">
        <f t="shared" si="127"/>
        <v>95.14</v>
      </c>
      <c r="Q994" s="16">
        <f t="shared" si="126"/>
        <v>95.1494</v>
      </c>
      <c r="R994" s="23">
        <f t="shared" si="128"/>
        <v>2.2399999999999949</v>
      </c>
      <c r="S994" s="18">
        <f t="shared" si="129"/>
        <v>2.4111948331539235E-2</v>
      </c>
      <c r="W994" s="2"/>
      <c r="X994" s="2"/>
    </row>
    <row r="995" spans="1:24" ht="25.5" x14ac:dyDescent="0.25">
      <c r="A995" s="2" t="s">
        <v>1764</v>
      </c>
      <c r="B995" s="27" t="s">
        <v>1592</v>
      </c>
      <c r="C995" s="2" t="s">
        <v>1770</v>
      </c>
      <c r="D995" s="2" t="s">
        <v>1594</v>
      </c>
      <c r="E995" s="255" t="s">
        <v>1772</v>
      </c>
      <c r="F995" s="10" t="s">
        <v>1771</v>
      </c>
      <c r="I995" s="11" t="s">
        <v>21</v>
      </c>
      <c r="K995" s="21">
        <v>40544</v>
      </c>
      <c r="M995" s="307">
        <v>1</v>
      </c>
      <c r="N995" s="11">
        <v>1</v>
      </c>
      <c r="O995" s="99"/>
      <c r="P995" s="311" t="s">
        <v>3260</v>
      </c>
      <c r="Q995" s="16" t="e">
        <f t="shared" si="126"/>
        <v>#VALUE!</v>
      </c>
      <c r="R995" s="23">
        <v>0.38</v>
      </c>
      <c r="S995" s="18">
        <f>0.38/12</f>
        <v>3.1666666666666669E-2</v>
      </c>
      <c r="W995" s="2"/>
      <c r="X995" s="2"/>
    </row>
    <row r="996" spans="1:24" ht="25.5" x14ac:dyDescent="0.25">
      <c r="A996" s="2" t="s">
        <v>1764</v>
      </c>
      <c r="B996" s="27" t="s">
        <v>1592</v>
      </c>
      <c r="C996" s="2" t="s">
        <v>1773</v>
      </c>
      <c r="D996" s="2" t="s">
        <v>1594</v>
      </c>
      <c r="E996" s="255" t="s">
        <v>1775</v>
      </c>
      <c r="F996" s="10" t="s">
        <v>1774</v>
      </c>
      <c r="I996" s="11" t="s">
        <v>21</v>
      </c>
      <c r="K996" s="21">
        <v>40544</v>
      </c>
      <c r="M996" s="307">
        <v>1</v>
      </c>
      <c r="N996" s="11">
        <v>1</v>
      </c>
      <c r="O996" s="99"/>
      <c r="P996" s="311" t="s">
        <v>3261</v>
      </c>
      <c r="Q996" s="16" t="e">
        <f t="shared" si="126"/>
        <v>#VALUE!</v>
      </c>
      <c r="R996" s="23">
        <v>0.25</v>
      </c>
      <c r="S996" s="18">
        <f>R996/8</f>
        <v>3.125E-2</v>
      </c>
      <c r="W996" s="2"/>
      <c r="X996" s="2"/>
    </row>
    <row r="997" spans="1:24" ht="38.25" x14ac:dyDescent="0.25">
      <c r="A997" s="2" t="s">
        <v>1764</v>
      </c>
      <c r="B997" s="27" t="s">
        <v>1592</v>
      </c>
      <c r="C997" s="2" t="s">
        <v>1776</v>
      </c>
      <c r="D997" s="2" t="s">
        <v>1594</v>
      </c>
      <c r="E997" s="255" t="s">
        <v>1775</v>
      </c>
      <c r="F997" s="10" t="s">
        <v>1774</v>
      </c>
      <c r="I997" s="11" t="s">
        <v>21</v>
      </c>
      <c r="K997" s="21">
        <v>40544</v>
      </c>
      <c r="M997" s="307">
        <v>1</v>
      </c>
      <c r="N997" s="11">
        <v>1</v>
      </c>
      <c r="O997" s="99"/>
      <c r="P997" s="311" t="s">
        <v>3261</v>
      </c>
      <c r="Q997" s="16" t="e">
        <f t="shared" si="126"/>
        <v>#VALUE!</v>
      </c>
      <c r="R997" s="23">
        <v>0.25</v>
      </c>
      <c r="S997" s="18">
        <f>R997/8</f>
        <v>3.125E-2</v>
      </c>
      <c r="W997" s="2"/>
      <c r="X997" s="2"/>
    </row>
    <row r="998" spans="1:24" ht="25.5" x14ac:dyDescent="0.25">
      <c r="A998" s="2" t="s">
        <v>1764</v>
      </c>
      <c r="B998" s="27" t="s">
        <v>1592</v>
      </c>
      <c r="C998" s="2" t="s">
        <v>1777</v>
      </c>
      <c r="D998" s="2" t="s">
        <v>1594</v>
      </c>
      <c r="E998" s="255" t="s">
        <v>1779</v>
      </c>
      <c r="F998" s="10" t="s">
        <v>1778</v>
      </c>
      <c r="I998" s="11" t="s">
        <v>21</v>
      </c>
      <c r="K998" s="21">
        <v>40544</v>
      </c>
      <c r="M998" s="307">
        <v>1</v>
      </c>
      <c r="N998" s="11">
        <v>1</v>
      </c>
      <c r="O998" s="99"/>
      <c r="P998" s="311" t="s">
        <v>3262</v>
      </c>
      <c r="Q998" s="16" t="e">
        <f t="shared" si="126"/>
        <v>#VALUE!</v>
      </c>
      <c r="R998" s="23">
        <v>0.12</v>
      </c>
      <c r="S998" s="18">
        <f>R998/4</f>
        <v>0.03</v>
      </c>
      <c r="W998" s="2"/>
      <c r="X998" s="2"/>
    </row>
    <row r="999" spans="1:24" ht="25.5" x14ac:dyDescent="0.25">
      <c r="A999" s="2" t="s">
        <v>1764</v>
      </c>
      <c r="B999" s="27" t="s">
        <v>1592</v>
      </c>
      <c r="C999" s="2" t="s">
        <v>1780</v>
      </c>
      <c r="D999" s="2" t="s">
        <v>1594</v>
      </c>
      <c r="E999" s="255" t="s">
        <v>1782</v>
      </c>
      <c r="F999" s="10" t="s">
        <v>1781</v>
      </c>
      <c r="I999" s="11" t="s">
        <v>21</v>
      </c>
      <c r="K999" s="21">
        <v>40544</v>
      </c>
      <c r="M999" s="307">
        <v>1</v>
      </c>
      <c r="N999" s="11">
        <v>1</v>
      </c>
      <c r="O999" s="99"/>
      <c r="P999" s="311" t="s">
        <v>3263</v>
      </c>
      <c r="Q999" s="16" t="e">
        <f t="shared" si="126"/>
        <v>#VALUE!</v>
      </c>
      <c r="R999" s="23">
        <v>0.32</v>
      </c>
      <c r="S999" s="18">
        <f>0.32/10</f>
        <v>3.2000000000000001E-2</v>
      </c>
      <c r="W999" s="2"/>
      <c r="X999" s="2"/>
    </row>
    <row r="1000" spans="1:24" ht="25.5" x14ac:dyDescent="0.25">
      <c r="A1000" s="2" t="s">
        <v>1764</v>
      </c>
      <c r="B1000" s="27" t="s">
        <v>1592</v>
      </c>
      <c r="C1000" s="2" t="s">
        <v>1783</v>
      </c>
      <c r="D1000" s="2" t="s">
        <v>1594</v>
      </c>
      <c r="E1000" s="255" t="s">
        <v>1785</v>
      </c>
      <c r="F1000" s="10" t="s">
        <v>1784</v>
      </c>
      <c r="I1000" s="11" t="s">
        <v>21</v>
      </c>
      <c r="K1000" s="21">
        <v>40544</v>
      </c>
      <c r="M1000" s="307">
        <v>1</v>
      </c>
      <c r="N1000" s="11">
        <v>1</v>
      </c>
      <c r="O1000" s="99"/>
      <c r="P1000" s="311" t="s">
        <v>3264</v>
      </c>
      <c r="Q1000" s="16" t="e">
        <f t="shared" si="126"/>
        <v>#VALUE!</v>
      </c>
      <c r="R1000" s="23">
        <v>0.19</v>
      </c>
      <c r="S1000" s="18">
        <f>0.19/6</f>
        <v>3.1666666666666669E-2</v>
      </c>
      <c r="W1000" s="2"/>
      <c r="X1000" s="2"/>
    </row>
    <row r="1001" spans="1:24" ht="38.25" x14ac:dyDescent="0.25">
      <c r="A1001" s="2" t="s">
        <v>1764</v>
      </c>
      <c r="B1001" s="27" t="s">
        <v>1592</v>
      </c>
      <c r="C1001" s="2" t="s">
        <v>1786</v>
      </c>
      <c r="D1001" s="2" t="s">
        <v>1594</v>
      </c>
      <c r="E1001" s="255" t="s">
        <v>1785</v>
      </c>
      <c r="F1001" s="10" t="s">
        <v>1784</v>
      </c>
      <c r="I1001" s="11" t="s">
        <v>21</v>
      </c>
      <c r="K1001" s="21">
        <v>40544</v>
      </c>
      <c r="M1001" s="307">
        <v>1</v>
      </c>
      <c r="N1001" s="11">
        <v>1</v>
      </c>
      <c r="O1001" s="99"/>
      <c r="P1001" s="311" t="s">
        <v>3264</v>
      </c>
      <c r="Q1001" s="16" t="e">
        <f t="shared" si="126"/>
        <v>#VALUE!</v>
      </c>
      <c r="R1001" s="23">
        <v>0.19</v>
      </c>
      <c r="S1001" s="18">
        <f>0.19/6</f>
        <v>3.1666666666666669E-2</v>
      </c>
      <c r="W1001" s="2"/>
      <c r="X1001" s="2"/>
    </row>
    <row r="1002" spans="1:24" ht="25.5" x14ac:dyDescent="0.25">
      <c r="A1002" s="2" t="s">
        <v>1764</v>
      </c>
      <c r="B1002" s="27" t="s">
        <v>1592</v>
      </c>
      <c r="C1002" s="2" t="s">
        <v>1787</v>
      </c>
      <c r="D1002" s="2" t="s">
        <v>1594</v>
      </c>
      <c r="E1002" s="255" t="s">
        <v>1789</v>
      </c>
      <c r="F1002" s="10" t="s">
        <v>1788</v>
      </c>
      <c r="I1002" s="11" t="s">
        <v>21</v>
      </c>
      <c r="K1002" s="21">
        <v>40544</v>
      </c>
      <c r="M1002" s="307">
        <v>1</v>
      </c>
      <c r="N1002" s="11">
        <v>1</v>
      </c>
      <c r="O1002" s="99"/>
      <c r="P1002" s="311" t="s">
        <v>3265</v>
      </c>
      <c r="Q1002" s="16" t="e">
        <f t="shared" si="126"/>
        <v>#VALUE!</v>
      </c>
      <c r="R1002" s="23">
        <v>0.06</v>
      </c>
      <c r="S1002" s="18">
        <f>R1002/2</f>
        <v>0.03</v>
      </c>
      <c r="V1002" s="3"/>
      <c r="W1002" s="3"/>
      <c r="X1002" s="3"/>
    </row>
    <row r="1003" spans="1:24" ht="25.5" x14ac:dyDescent="0.25">
      <c r="A1003" s="2" t="s">
        <v>1764</v>
      </c>
      <c r="B1003" s="27" t="s">
        <v>1592</v>
      </c>
      <c r="C1003" s="2" t="s">
        <v>1790</v>
      </c>
      <c r="D1003" s="2" t="s">
        <v>1594</v>
      </c>
      <c r="E1003" s="256">
        <v>25.8</v>
      </c>
      <c r="F1003" s="10">
        <v>25</v>
      </c>
      <c r="I1003" s="11" t="s">
        <v>21</v>
      </c>
      <c r="K1003" s="21">
        <v>40544</v>
      </c>
      <c r="M1003" s="307">
        <v>1</v>
      </c>
      <c r="N1003" s="11">
        <v>1</v>
      </c>
      <c r="O1003" s="99"/>
      <c r="P1003" s="311">
        <f>IF(N1003=1,INT(E1003*$T$1*100)/100,E1003)</f>
        <v>26.42</v>
      </c>
      <c r="Q1003" s="16">
        <f t="shared" si="126"/>
        <v>26.424700000000001</v>
      </c>
      <c r="R1003" s="23">
        <f>P1003-E1003</f>
        <v>0.62000000000000099</v>
      </c>
      <c r="S1003" s="18">
        <f>IF(E1003&lt;&gt;0,R1003/E1003,0)</f>
        <v>2.4031007751938022E-2</v>
      </c>
      <c r="W1003" s="2"/>
      <c r="X1003" s="2"/>
    </row>
    <row r="1004" spans="1:24" ht="25.5" x14ac:dyDescent="0.25">
      <c r="A1004" s="2" t="s">
        <v>1764</v>
      </c>
      <c r="B1004" s="27" t="s">
        <v>1592</v>
      </c>
      <c r="C1004" s="2" t="s">
        <v>1791</v>
      </c>
      <c r="D1004" s="2" t="s">
        <v>1792</v>
      </c>
      <c r="E1004" s="255" t="s">
        <v>1794</v>
      </c>
      <c r="F1004" s="10" t="s">
        <v>1793</v>
      </c>
      <c r="I1004" s="11" t="s">
        <v>21</v>
      </c>
      <c r="K1004" s="21">
        <v>40544</v>
      </c>
      <c r="M1004" s="307">
        <v>1</v>
      </c>
      <c r="N1004" s="11">
        <v>1</v>
      </c>
      <c r="O1004" s="99"/>
      <c r="P1004" s="311" t="s">
        <v>3269</v>
      </c>
      <c r="Q1004" s="16" t="e">
        <f t="shared" si="126"/>
        <v>#VALUE!</v>
      </c>
      <c r="R1004" s="23" t="s">
        <v>1795</v>
      </c>
      <c r="S1004" s="23" t="s">
        <v>1796</v>
      </c>
      <c r="W1004" s="2"/>
      <c r="X1004" s="2"/>
    </row>
    <row r="1005" spans="1:24" ht="25.5" x14ac:dyDescent="0.25">
      <c r="A1005" s="2" t="s">
        <v>1764</v>
      </c>
      <c r="B1005" s="27" t="s">
        <v>1592</v>
      </c>
      <c r="C1005" s="2" t="s">
        <v>1797</v>
      </c>
      <c r="D1005" s="2" t="s">
        <v>1594</v>
      </c>
      <c r="E1005" s="255" t="s">
        <v>1799</v>
      </c>
      <c r="F1005" s="10" t="s">
        <v>1798</v>
      </c>
      <c r="I1005" s="11" t="s">
        <v>21</v>
      </c>
      <c r="K1005" s="21">
        <v>40544</v>
      </c>
      <c r="M1005" s="307">
        <v>1</v>
      </c>
      <c r="N1005" s="11">
        <v>1</v>
      </c>
      <c r="O1005" s="99"/>
      <c r="P1005" s="311" t="s">
        <v>3266</v>
      </c>
      <c r="Q1005" s="16" t="e">
        <f t="shared" si="126"/>
        <v>#VALUE!</v>
      </c>
      <c r="R1005" s="23">
        <v>0.64</v>
      </c>
      <c r="S1005" s="18">
        <f>0.64/20</f>
        <v>3.2000000000000001E-2</v>
      </c>
      <c r="W1005" s="2"/>
      <c r="X1005" s="2"/>
    </row>
    <row r="1006" spans="1:24" ht="25.5" x14ac:dyDescent="0.25">
      <c r="A1006" s="2" t="s">
        <v>1764</v>
      </c>
      <c r="B1006" s="27" t="s">
        <v>1592</v>
      </c>
      <c r="C1006" s="2" t="s">
        <v>1800</v>
      </c>
      <c r="D1006" s="2" t="s">
        <v>1594</v>
      </c>
      <c r="E1006" s="255" t="s">
        <v>1782</v>
      </c>
      <c r="F1006" s="10" t="s">
        <v>1781</v>
      </c>
      <c r="I1006" s="11" t="s">
        <v>21</v>
      </c>
      <c r="K1006" s="21">
        <v>40544</v>
      </c>
      <c r="M1006" s="307">
        <v>1</v>
      </c>
      <c r="N1006" s="11">
        <v>1</v>
      </c>
      <c r="O1006" s="99"/>
      <c r="P1006" s="311" t="s">
        <v>3263</v>
      </c>
      <c r="Q1006" s="16" t="e">
        <f t="shared" si="126"/>
        <v>#VALUE!</v>
      </c>
      <c r="R1006" s="23">
        <v>0.32</v>
      </c>
      <c r="S1006" s="18">
        <f>0.32/10</f>
        <v>3.2000000000000001E-2</v>
      </c>
      <c r="W1006" s="2"/>
      <c r="X1006" s="2"/>
    </row>
    <row r="1007" spans="1:24" ht="38.25" x14ac:dyDescent="0.25">
      <c r="A1007" s="2" t="s">
        <v>1764</v>
      </c>
      <c r="B1007" s="27" t="s">
        <v>1592</v>
      </c>
      <c r="C1007" s="2" t="s">
        <v>1801</v>
      </c>
      <c r="D1007" s="2" t="s">
        <v>1594</v>
      </c>
      <c r="E1007" s="255" t="s">
        <v>1772</v>
      </c>
      <c r="F1007" s="10" t="s">
        <v>1771</v>
      </c>
      <c r="I1007" s="11" t="s">
        <v>21</v>
      </c>
      <c r="K1007" s="21">
        <v>40544</v>
      </c>
      <c r="M1007" s="307">
        <v>1</v>
      </c>
      <c r="N1007" s="11">
        <v>1</v>
      </c>
      <c r="O1007" s="99"/>
      <c r="P1007" s="311" t="s">
        <v>3260</v>
      </c>
      <c r="Q1007" s="16" t="e">
        <f t="shared" si="126"/>
        <v>#VALUE!</v>
      </c>
      <c r="R1007" s="23">
        <v>0.38</v>
      </c>
      <c r="S1007" s="18">
        <f>0.38/12</f>
        <v>3.1666666666666669E-2</v>
      </c>
      <c r="W1007" s="2"/>
      <c r="X1007" s="2"/>
    </row>
    <row r="1008" spans="1:24" ht="25.5" x14ac:dyDescent="0.25">
      <c r="A1008" s="2" t="s">
        <v>1764</v>
      </c>
      <c r="B1008" s="27" t="s">
        <v>1592</v>
      </c>
      <c r="C1008" s="2" t="s">
        <v>1802</v>
      </c>
      <c r="D1008" s="2" t="s">
        <v>1594</v>
      </c>
      <c r="E1008" s="255" t="s">
        <v>1785</v>
      </c>
      <c r="F1008" s="10" t="s">
        <v>1784</v>
      </c>
      <c r="I1008" s="11" t="s">
        <v>21</v>
      </c>
      <c r="K1008" s="21">
        <v>40544</v>
      </c>
      <c r="M1008" s="307">
        <v>1</v>
      </c>
      <c r="N1008" s="11">
        <v>1</v>
      </c>
      <c r="O1008" s="99"/>
      <c r="P1008" s="311" t="s">
        <v>3264</v>
      </c>
      <c r="Q1008" s="16" t="e">
        <f t="shared" si="126"/>
        <v>#VALUE!</v>
      </c>
      <c r="R1008" s="23">
        <v>0.19</v>
      </c>
      <c r="S1008" s="18">
        <f>0.19/6</f>
        <v>3.1666666666666669E-2</v>
      </c>
      <c r="W1008" s="2"/>
      <c r="X1008" s="2"/>
    </row>
    <row r="1009" spans="1:24" ht="25.5" x14ac:dyDescent="0.25">
      <c r="A1009" s="2" t="s">
        <v>1764</v>
      </c>
      <c r="B1009" s="27" t="s">
        <v>1592</v>
      </c>
      <c r="C1009" s="2" t="s">
        <v>1803</v>
      </c>
      <c r="D1009" s="2" t="s">
        <v>1594</v>
      </c>
      <c r="E1009" s="255">
        <v>25.8</v>
      </c>
      <c r="F1009" s="10">
        <v>25</v>
      </c>
      <c r="I1009" s="11" t="s">
        <v>21</v>
      </c>
      <c r="K1009" s="21">
        <v>40544</v>
      </c>
      <c r="M1009" s="307">
        <v>1</v>
      </c>
      <c r="N1009" s="11">
        <v>1</v>
      </c>
      <c r="O1009" s="99"/>
      <c r="P1009" s="311">
        <f t="shared" ref="P1009:P1015" si="130">IF(N1009=1,INT(E1009*$T$1*100)/100,E1009)</f>
        <v>26.42</v>
      </c>
      <c r="Q1009" s="16">
        <f t="shared" si="126"/>
        <v>26.424700000000001</v>
      </c>
      <c r="R1009" s="23">
        <f t="shared" ref="R1009:R1015" si="131">P1009-E1009</f>
        <v>0.62000000000000099</v>
      </c>
      <c r="S1009" s="18">
        <f t="shared" ref="S1009:S1015" si="132">IF(E1009&lt;&gt;0,R1009/E1009,0)</f>
        <v>2.4031007751938022E-2</v>
      </c>
      <c r="W1009" s="2"/>
      <c r="X1009" s="2"/>
    </row>
    <row r="1010" spans="1:24" ht="25.5" x14ac:dyDescent="0.25">
      <c r="A1010" s="2" t="s">
        <v>1764</v>
      </c>
      <c r="B1010" s="27" t="s">
        <v>1592</v>
      </c>
      <c r="C1010" s="2" t="s">
        <v>1804</v>
      </c>
      <c r="D1010" s="2" t="s">
        <v>1594</v>
      </c>
      <c r="E1010" s="255">
        <v>25.8</v>
      </c>
      <c r="F1010" s="10">
        <v>25</v>
      </c>
      <c r="I1010" s="11" t="s">
        <v>21</v>
      </c>
      <c r="K1010" s="21">
        <v>40544</v>
      </c>
      <c r="M1010" s="307">
        <v>1</v>
      </c>
      <c r="N1010" s="11">
        <v>1</v>
      </c>
      <c r="O1010" s="99"/>
      <c r="P1010" s="311">
        <f t="shared" si="130"/>
        <v>26.42</v>
      </c>
      <c r="Q1010" s="16">
        <f t="shared" si="126"/>
        <v>26.424700000000001</v>
      </c>
      <c r="R1010" s="23">
        <f t="shared" si="131"/>
        <v>0.62000000000000099</v>
      </c>
      <c r="S1010" s="18">
        <f t="shared" si="132"/>
        <v>2.4031007751938022E-2</v>
      </c>
      <c r="W1010" s="2"/>
      <c r="X1010" s="2"/>
    </row>
    <row r="1011" spans="1:24" ht="25.5" x14ac:dyDescent="0.25">
      <c r="A1011" s="2" t="s">
        <v>1764</v>
      </c>
      <c r="B1011" s="27" t="s">
        <v>1592</v>
      </c>
      <c r="C1011" s="2" t="s">
        <v>1805</v>
      </c>
      <c r="D1011" s="2" t="s">
        <v>1594</v>
      </c>
      <c r="E1011" s="255">
        <v>30.96</v>
      </c>
      <c r="F1011" s="10">
        <v>30</v>
      </c>
      <c r="I1011" s="11" t="s">
        <v>21</v>
      </c>
      <c r="K1011" s="21">
        <v>40544</v>
      </c>
      <c r="M1011" s="307">
        <v>1</v>
      </c>
      <c r="N1011" s="11">
        <v>1</v>
      </c>
      <c r="O1011" s="99"/>
      <c r="P1011" s="311">
        <f t="shared" si="130"/>
        <v>31.7</v>
      </c>
      <c r="Q1011" s="16">
        <f t="shared" si="126"/>
        <v>31.709599999999998</v>
      </c>
      <c r="R1011" s="23">
        <f t="shared" si="131"/>
        <v>0.73999999999999844</v>
      </c>
      <c r="S1011" s="18">
        <f t="shared" si="132"/>
        <v>2.3901808785529666E-2</v>
      </c>
      <c r="W1011" s="2"/>
      <c r="X1011" s="2"/>
    </row>
    <row r="1012" spans="1:24" ht="25.5" x14ac:dyDescent="0.25">
      <c r="A1012" s="2" t="s">
        <v>1764</v>
      </c>
      <c r="B1012" s="27" t="s">
        <v>1592</v>
      </c>
      <c r="C1012" s="2" t="s">
        <v>1806</v>
      </c>
      <c r="D1012" s="2" t="s">
        <v>1594</v>
      </c>
      <c r="E1012" s="255">
        <v>25.8</v>
      </c>
      <c r="F1012" s="10">
        <v>25</v>
      </c>
      <c r="I1012" s="11" t="s">
        <v>21</v>
      </c>
      <c r="K1012" s="21">
        <v>40544</v>
      </c>
      <c r="M1012" s="307">
        <v>1</v>
      </c>
      <c r="N1012" s="11">
        <v>1</v>
      </c>
      <c r="O1012" s="99"/>
      <c r="P1012" s="311">
        <f t="shared" si="130"/>
        <v>26.42</v>
      </c>
      <c r="Q1012" s="16">
        <f t="shared" si="126"/>
        <v>26.424700000000001</v>
      </c>
      <c r="R1012" s="23">
        <f t="shared" si="131"/>
        <v>0.62000000000000099</v>
      </c>
      <c r="S1012" s="18">
        <f t="shared" si="132"/>
        <v>2.4031007751938022E-2</v>
      </c>
      <c r="W1012" s="2"/>
      <c r="X1012" s="2"/>
    </row>
    <row r="1013" spans="1:24" ht="25.5" x14ac:dyDescent="0.25">
      <c r="A1013" s="2" t="s">
        <v>1764</v>
      </c>
      <c r="B1013" s="27" t="s">
        <v>1592</v>
      </c>
      <c r="C1013" s="2" t="s">
        <v>1807</v>
      </c>
      <c r="D1013" s="2" t="s">
        <v>1594</v>
      </c>
      <c r="E1013" s="255">
        <v>118.71</v>
      </c>
      <c r="F1013" s="10">
        <v>115</v>
      </c>
      <c r="I1013" s="11" t="s">
        <v>21</v>
      </c>
      <c r="K1013" s="21">
        <v>40544</v>
      </c>
      <c r="M1013" s="307">
        <v>1</v>
      </c>
      <c r="N1013" s="11">
        <v>1</v>
      </c>
      <c r="O1013" s="99"/>
      <c r="P1013" s="311">
        <f t="shared" si="130"/>
        <v>121.58</v>
      </c>
      <c r="Q1013" s="16">
        <f t="shared" si="126"/>
        <v>121.5844</v>
      </c>
      <c r="R1013" s="23">
        <f t="shared" si="131"/>
        <v>2.8700000000000045</v>
      </c>
      <c r="S1013" s="18">
        <f t="shared" si="132"/>
        <v>2.417656473759586E-2</v>
      </c>
      <c r="W1013" s="2"/>
      <c r="X1013" s="2"/>
    </row>
    <row r="1014" spans="1:24" ht="25.5" x14ac:dyDescent="0.25">
      <c r="A1014" s="2" t="s">
        <v>1764</v>
      </c>
      <c r="B1014" s="27" t="s">
        <v>1592</v>
      </c>
      <c r="C1014" s="2" t="s">
        <v>1808</v>
      </c>
      <c r="D1014" s="2" t="s">
        <v>1766</v>
      </c>
      <c r="E1014" s="255">
        <v>41.29</v>
      </c>
      <c r="F1014" s="10">
        <v>40</v>
      </c>
      <c r="I1014" s="11" t="s">
        <v>21</v>
      </c>
      <c r="K1014" s="21">
        <v>40544</v>
      </c>
      <c r="M1014" s="307">
        <v>1</v>
      </c>
      <c r="N1014" s="11">
        <v>1</v>
      </c>
      <c r="O1014" s="99"/>
      <c r="P1014" s="311">
        <f t="shared" si="130"/>
        <v>42.28</v>
      </c>
      <c r="Q1014" s="16">
        <f t="shared" si="126"/>
        <v>42.289700000000003</v>
      </c>
      <c r="R1014" s="23">
        <f t="shared" si="131"/>
        <v>0.99000000000000199</v>
      </c>
      <c r="S1014" s="18">
        <f t="shared" si="132"/>
        <v>2.3976749818358005E-2</v>
      </c>
      <c r="W1014" s="2"/>
      <c r="X1014" s="2"/>
    </row>
    <row r="1015" spans="1:24" ht="25.5" x14ac:dyDescent="0.25">
      <c r="A1015" s="2" t="s">
        <v>1764</v>
      </c>
      <c r="B1015" s="27" t="s">
        <v>1592</v>
      </c>
      <c r="C1015" s="2" t="s">
        <v>1809</v>
      </c>
      <c r="D1015" s="2" t="s">
        <v>1766</v>
      </c>
      <c r="E1015" s="255">
        <v>51.61</v>
      </c>
      <c r="F1015" s="10">
        <v>50</v>
      </c>
      <c r="I1015" s="11" t="s">
        <v>21</v>
      </c>
      <c r="K1015" s="21">
        <v>40544</v>
      </c>
      <c r="M1015" s="307">
        <v>1</v>
      </c>
      <c r="N1015" s="11">
        <v>1</v>
      </c>
      <c r="O1015" s="99"/>
      <c r="P1015" s="311">
        <f t="shared" si="130"/>
        <v>52.85</v>
      </c>
      <c r="Q1015" s="16">
        <f t="shared" si="126"/>
        <v>52.8596</v>
      </c>
      <c r="R1015" s="23">
        <f t="shared" si="131"/>
        <v>1.240000000000002</v>
      </c>
      <c r="S1015" s="18">
        <f t="shared" si="132"/>
        <v>2.4026351482270916E-2</v>
      </c>
      <c r="W1015" s="2"/>
      <c r="X1015" s="2"/>
    </row>
    <row r="1016" spans="1:24" ht="38.25" x14ac:dyDescent="0.25">
      <c r="A1016" s="2" t="s">
        <v>1764</v>
      </c>
      <c r="B1016" s="27" t="s">
        <v>1592</v>
      </c>
      <c r="C1016" s="2" t="s">
        <v>1810</v>
      </c>
      <c r="D1016" s="2" t="s">
        <v>1594</v>
      </c>
      <c r="E1016" s="255" t="s">
        <v>1812</v>
      </c>
      <c r="F1016" s="10" t="s">
        <v>1811</v>
      </c>
      <c r="I1016" s="11" t="s">
        <v>21</v>
      </c>
      <c r="K1016" s="21">
        <v>40544</v>
      </c>
      <c r="M1016" s="307">
        <v>1</v>
      </c>
      <c r="N1016" s="11">
        <v>1</v>
      </c>
      <c r="O1016" s="99"/>
      <c r="P1016" s="311" t="s">
        <v>3267</v>
      </c>
      <c r="Q1016" s="16" t="e">
        <f t="shared" si="126"/>
        <v>#VALUE!</v>
      </c>
      <c r="R1016" s="23">
        <v>0.51</v>
      </c>
      <c r="S1016" s="18">
        <f>R1016/16</f>
        <v>3.1875000000000001E-2</v>
      </c>
      <c r="W1016" s="2"/>
      <c r="X1016" s="2"/>
    </row>
    <row r="1017" spans="1:24" ht="25.5" x14ac:dyDescent="0.25">
      <c r="A1017" s="2" t="s">
        <v>1764</v>
      </c>
      <c r="B1017" s="27" t="s">
        <v>1592</v>
      </c>
      <c r="C1017" s="2" t="s">
        <v>1813</v>
      </c>
      <c r="D1017" s="2" t="s">
        <v>1594</v>
      </c>
      <c r="E1017" s="255" t="s">
        <v>1782</v>
      </c>
      <c r="F1017" s="10" t="s">
        <v>1781</v>
      </c>
      <c r="I1017" s="11" t="s">
        <v>21</v>
      </c>
      <c r="K1017" s="21">
        <v>40544</v>
      </c>
      <c r="M1017" s="307">
        <v>1</v>
      </c>
      <c r="N1017" s="11">
        <v>1</v>
      </c>
      <c r="O1017" s="99"/>
      <c r="P1017" s="311" t="s">
        <v>3263</v>
      </c>
      <c r="Q1017" s="16" t="e">
        <f t="shared" si="126"/>
        <v>#VALUE!</v>
      </c>
      <c r="R1017" s="23">
        <v>0.32</v>
      </c>
      <c r="S1017" s="18">
        <f>0.32/10</f>
        <v>3.2000000000000001E-2</v>
      </c>
      <c r="W1017" s="2"/>
      <c r="X1017" s="2"/>
    </row>
    <row r="1018" spans="1:24" ht="38.25" x14ac:dyDescent="0.25">
      <c r="A1018" s="2" t="s">
        <v>1764</v>
      </c>
      <c r="B1018" s="27" t="s">
        <v>1592</v>
      </c>
      <c r="C1018" s="2" t="s">
        <v>1814</v>
      </c>
      <c r="D1018" s="2" t="s">
        <v>1594</v>
      </c>
      <c r="E1018" s="255" t="s">
        <v>1782</v>
      </c>
      <c r="F1018" s="10" t="s">
        <v>1781</v>
      </c>
      <c r="I1018" s="11" t="s">
        <v>21</v>
      </c>
      <c r="K1018" s="21">
        <v>40544</v>
      </c>
      <c r="M1018" s="307">
        <v>1</v>
      </c>
      <c r="N1018" s="11">
        <v>1</v>
      </c>
      <c r="O1018" s="99"/>
      <c r="P1018" s="311" t="s">
        <v>3263</v>
      </c>
      <c r="Q1018" s="16" t="e">
        <f t="shared" si="126"/>
        <v>#VALUE!</v>
      </c>
      <c r="R1018" s="23">
        <v>0.32</v>
      </c>
      <c r="S1018" s="18">
        <f>0.32/10</f>
        <v>3.2000000000000001E-2</v>
      </c>
      <c r="W1018" s="2"/>
      <c r="X1018" s="2"/>
    </row>
    <row r="1019" spans="1:24" ht="38.25" x14ac:dyDescent="0.25">
      <c r="A1019" s="2" t="s">
        <v>1764</v>
      </c>
      <c r="B1019" s="27" t="s">
        <v>1592</v>
      </c>
      <c r="C1019" s="2" t="s">
        <v>1815</v>
      </c>
      <c r="D1019" s="2" t="s">
        <v>1594</v>
      </c>
      <c r="E1019" s="255" t="s">
        <v>1785</v>
      </c>
      <c r="F1019" s="10" t="s">
        <v>1784</v>
      </c>
      <c r="I1019" s="11" t="s">
        <v>21</v>
      </c>
      <c r="K1019" s="21">
        <v>40544</v>
      </c>
      <c r="M1019" s="307">
        <v>1</v>
      </c>
      <c r="N1019" s="11">
        <v>1</v>
      </c>
      <c r="O1019" s="99"/>
      <c r="P1019" s="311" t="s">
        <v>3264</v>
      </c>
      <c r="Q1019" s="16" t="e">
        <f t="shared" si="126"/>
        <v>#VALUE!</v>
      </c>
      <c r="R1019" s="23">
        <v>0.19</v>
      </c>
      <c r="S1019" s="18">
        <f>0.19/6</f>
        <v>3.1666666666666669E-2</v>
      </c>
      <c r="W1019" s="2"/>
      <c r="X1019" s="2"/>
    </row>
    <row r="1020" spans="1:24" ht="38.25" x14ac:dyDescent="0.25">
      <c r="A1020" s="2" t="s">
        <v>1764</v>
      </c>
      <c r="B1020" s="27" t="s">
        <v>1592</v>
      </c>
      <c r="C1020" s="2" t="s">
        <v>1816</v>
      </c>
      <c r="D1020" s="2" t="s">
        <v>1594</v>
      </c>
      <c r="E1020" s="255" t="s">
        <v>1818</v>
      </c>
      <c r="F1020" s="10" t="s">
        <v>1817</v>
      </c>
      <c r="I1020" s="11" t="s">
        <v>21</v>
      </c>
      <c r="K1020" s="21">
        <v>40544</v>
      </c>
      <c r="M1020" s="307">
        <v>1</v>
      </c>
      <c r="N1020" s="11">
        <v>1</v>
      </c>
      <c r="O1020" s="99"/>
      <c r="P1020" s="311" t="s">
        <v>3270</v>
      </c>
      <c r="Q1020" s="16" t="e">
        <f t="shared" si="126"/>
        <v>#VALUE!</v>
      </c>
      <c r="R1020" s="23" t="s">
        <v>1819</v>
      </c>
      <c r="S1020" s="23" t="s">
        <v>1820</v>
      </c>
      <c r="W1020" s="2"/>
      <c r="X1020" s="2"/>
    </row>
    <row r="1021" spans="1:24" ht="25.5" x14ac:dyDescent="0.25">
      <c r="A1021" s="2" t="s">
        <v>1764</v>
      </c>
      <c r="B1021" s="27" t="s">
        <v>1592</v>
      </c>
      <c r="C1021" s="2" t="s">
        <v>1821</v>
      </c>
      <c r="D1021" s="2" t="s">
        <v>1822</v>
      </c>
      <c r="E1021" s="255">
        <v>412.92</v>
      </c>
      <c r="F1021" s="10">
        <v>400</v>
      </c>
      <c r="I1021" s="11" t="s">
        <v>21</v>
      </c>
      <c r="K1021" s="21">
        <v>40544</v>
      </c>
      <c r="M1021" s="307">
        <v>1</v>
      </c>
      <c r="N1021" s="11">
        <v>1</v>
      </c>
      <c r="O1021" s="99"/>
      <c r="P1021" s="311">
        <f t="shared" ref="P1021:P1063" si="133">IF(N1021=1,INT(E1021*$T$1*100)/100,E1021)</f>
        <v>422.91</v>
      </c>
      <c r="Q1021" s="16">
        <f t="shared" si="126"/>
        <v>422.91840000000002</v>
      </c>
      <c r="R1021" s="23">
        <f t="shared" ref="R1021:R1063" si="134">P1021-E1021</f>
        <v>9.9900000000000091</v>
      </c>
      <c r="S1021" s="18">
        <f t="shared" ref="S1021:S1063" si="135">IF(E1021&lt;&gt;0,R1021/E1021,0)</f>
        <v>2.4193548387096794E-2</v>
      </c>
      <c r="W1021" s="2"/>
      <c r="X1021" s="2"/>
    </row>
    <row r="1022" spans="1:24" ht="25.5" x14ac:dyDescent="0.25">
      <c r="A1022" s="2" t="s">
        <v>1764</v>
      </c>
      <c r="B1022" s="27" t="s">
        <v>1592</v>
      </c>
      <c r="C1022" s="2" t="s">
        <v>1823</v>
      </c>
      <c r="D1022" s="2" t="s">
        <v>1594</v>
      </c>
      <c r="E1022" s="255">
        <v>10.32</v>
      </c>
      <c r="F1022" s="10">
        <v>10</v>
      </c>
      <c r="I1022" s="11" t="s">
        <v>21</v>
      </c>
      <c r="K1022" s="21">
        <v>40544</v>
      </c>
      <c r="M1022" s="307">
        <v>1</v>
      </c>
      <c r="N1022" s="11">
        <v>1</v>
      </c>
      <c r="O1022" s="99"/>
      <c r="P1022" s="311">
        <f t="shared" si="133"/>
        <v>10.56</v>
      </c>
      <c r="Q1022" s="16">
        <f t="shared" si="126"/>
        <v>10.569800000000001</v>
      </c>
      <c r="R1022" s="23">
        <f t="shared" si="134"/>
        <v>0.24000000000000021</v>
      </c>
      <c r="S1022" s="18">
        <f t="shared" si="135"/>
        <v>2.3255813953488393E-2</v>
      </c>
      <c r="W1022" s="2"/>
      <c r="X1022" s="2"/>
    </row>
    <row r="1023" spans="1:24" ht="25.5" x14ac:dyDescent="0.25">
      <c r="A1023" s="2" t="s">
        <v>1764</v>
      </c>
      <c r="B1023" s="27" t="s">
        <v>1592</v>
      </c>
      <c r="C1023" s="2" t="s">
        <v>1824</v>
      </c>
      <c r="D1023" s="2" t="s">
        <v>1594</v>
      </c>
      <c r="E1023" s="255">
        <v>15.48</v>
      </c>
      <c r="F1023" s="10">
        <v>15</v>
      </c>
      <c r="I1023" s="11" t="s">
        <v>21</v>
      </c>
      <c r="K1023" s="21">
        <v>40544</v>
      </c>
      <c r="M1023" s="307">
        <v>1</v>
      </c>
      <c r="N1023" s="11">
        <v>1</v>
      </c>
      <c r="O1023" s="99"/>
      <c r="P1023" s="311">
        <f t="shared" si="133"/>
        <v>15.85</v>
      </c>
      <c r="Q1023" s="16">
        <f t="shared" si="126"/>
        <v>15.854799999999999</v>
      </c>
      <c r="R1023" s="23">
        <f t="shared" si="134"/>
        <v>0.36999999999999922</v>
      </c>
      <c r="S1023" s="18">
        <f t="shared" si="135"/>
        <v>2.3901808785529666E-2</v>
      </c>
      <c r="W1023" s="2"/>
      <c r="X1023" s="2"/>
    </row>
    <row r="1024" spans="1:24" ht="25.5" x14ac:dyDescent="0.25">
      <c r="A1024" s="2" t="s">
        <v>1764</v>
      </c>
      <c r="B1024" s="27" t="s">
        <v>1592</v>
      </c>
      <c r="C1024" s="2" t="s">
        <v>1825</v>
      </c>
      <c r="D1024" s="2" t="s">
        <v>1766</v>
      </c>
      <c r="E1024" s="255">
        <v>36.130000000000003</v>
      </c>
      <c r="F1024" s="10">
        <v>35</v>
      </c>
      <c r="I1024" s="11" t="s">
        <v>21</v>
      </c>
      <c r="K1024" s="21">
        <v>40544</v>
      </c>
      <c r="M1024" s="307">
        <v>1</v>
      </c>
      <c r="N1024" s="11">
        <v>1</v>
      </c>
      <c r="O1024" s="99"/>
      <c r="P1024" s="311">
        <f t="shared" si="133"/>
        <v>37</v>
      </c>
      <c r="Q1024" s="16">
        <f t="shared" si="126"/>
        <v>37.004800000000003</v>
      </c>
      <c r="R1024" s="23">
        <f t="shared" si="134"/>
        <v>0.86999999999999744</v>
      </c>
      <c r="S1024" s="18">
        <f t="shared" si="135"/>
        <v>2.4079712150567322E-2</v>
      </c>
      <c r="W1024" s="2"/>
      <c r="X1024" s="2"/>
    </row>
    <row r="1025" spans="1:24" ht="25.5" x14ac:dyDescent="0.25">
      <c r="A1025" s="2" t="s">
        <v>1764</v>
      </c>
      <c r="B1025" s="27" t="s">
        <v>1592</v>
      </c>
      <c r="C1025" s="2" t="s">
        <v>1826</v>
      </c>
      <c r="D1025" s="2" t="s">
        <v>1766</v>
      </c>
      <c r="E1025" s="255">
        <v>25.8</v>
      </c>
      <c r="F1025" s="10">
        <v>25</v>
      </c>
      <c r="I1025" s="11" t="s">
        <v>21</v>
      </c>
      <c r="K1025" s="21">
        <v>40544</v>
      </c>
      <c r="M1025" s="307">
        <v>1</v>
      </c>
      <c r="N1025" s="11">
        <v>1</v>
      </c>
      <c r="O1025" s="99"/>
      <c r="P1025" s="311">
        <f t="shared" si="133"/>
        <v>26.42</v>
      </c>
      <c r="Q1025" s="16">
        <f t="shared" si="126"/>
        <v>26.424700000000001</v>
      </c>
      <c r="R1025" s="23">
        <f t="shared" si="134"/>
        <v>0.62000000000000099</v>
      </c>
      <c r="S1025" s="18">
        <f t="shared" si="135"/>
        <v>2.4031007751938022E-2</v>
      </c>
      <c r="V1025" s="3"/>
      <c r="W1025" s="3"/>
      <c r="X1025" s="3"/>
    </row>
    <row r="1026" spans="1:24" ht="25.5" x14ac:dyDescent="0.25">
      <c r="A1026" s="2" t="s">
        <v>1764</v>
      </c>
      <c r="B1026" s="27" t="s">
        <v>1592</v>
      </c>
      <c r="C1026" s="2" t="s">
        <v>1827</v>
      </c>
      <c r="D1026" s="2" t="s">
        <v>1594</v>
      </c>
      <c r="E1026" s="256">
        <v>815.51</v>
      </c>
      <c r="F1026" s="10">
        <v>790</v>
      </c>
      <c r="I1026" s="11" t="s">
        <v>21</v>
      </c>
      <c r="K1026" s="21">
        <v>40544</v>
      </c>
      <c r="M1026" s="307">
        <v>1</v>
      </c>
      <c r="N1026" s="11">
        <v>1</v>
      </c>
      <c r="O1026" s="99"/>
      <c r="P1026" s="311">
        <f t="shared" si="133"/>
        <v>835.25</v>
      </c>
      <c r="Q1026" s="16">
        <f t="shared" si="126"/>
        <v>835.25670000000002</v>
      </c>
      <c r="R1026" s="23">
        <f t="shared" si="134"/>
        <v>19.740000000000009</v>
      </c>
      <c r="S1026" s="18">
        <f t="shared" si="135"/>
        <v>2.4205711763191144E-2</v>
      </c>
      <c r="V1026" s="3"/>
      <c r="W1026" s="3"/>
      <c r="X1026" s="3"/>
    </row>
    <row r="1027" spans="1:24" ht="25.5" x14ac:dyDescent="0.25">
      <c r="A1027" s="2" t="s">
        <v>1764</v>
      </c>
      <c r="B1027" s="27" t="s">
        <v>1592</v>
      </c>
      <c r="C1027" s="2" t="s">
        <v>1828</v>
      </c>
      <c r="D1027" s="2" t="s">
        <v>1594</v>
      </c>
      <c r="E1027" s="256">
        <v>541.95000000000005</v>
      </c>
      <c r="F1027" s="10">
        <v>525</v>
      </c>
      <c r="I1027" s="11" t="s">
        <v>21</v>
      </c>
      <c r="K1027" s="21">
        <v>40544</v>
      </c>
      <c r="M1027" s="307">
        <v>1</v>
      </c>
      <c r="N1027" s="11">
        <v>1</v>
      </c>
      <c r="O1027" s="99"/>
      <c r="P1027" s="311">
        <f t="shared" si="133"/>
        <v>555.07000000000005</v>
      </c>
      <c r="Q1027" s="16">
        <f t="shared" si="126"/>
        <v>555.07270000000005</v>
      </c>
      <c r="R1027" s="23">
        <f t="shared" si="134"/>
        <v>13.120000000000005</v>
      </c>
      <c r="S1027" s="18">
        <f t="shared" si="135"/>
        <v>2.4208875357505311E-2</v>
      </c>
      <c r="V1027" s="3"/>
      <c r="W1027" s="3"/>
      <c r="X1027" s="3"/>
    </row>
    <row r="1028" spans="1:24" ht="25.5" x14ac:dyDescent="0.25">
      <c r="A1028" s="2" t="s">
        <v>1764</v>
      </c>
      <c r="B1028" s="27" t="s">
        <v>1592</v>
      </c>
      <c r="C1028" s="2" t="s">
        <v>1829</v>
      </c>
      <c r="D1028" s="2" t="s">
        <v>1594</v>
      </c>
      <c r="E1028" s="256">
        <v>118.71</v>
      </c>
      <c r="F1028" s="10">
        <v>115</v>
      </c>
      <c r="I1028" s="11" t="s">
        <v>21</v>
      </c>
      <c r="K1028" s="21">
        <v>40544</v>
      </c>
      <c r="M1028" s="307">
        <v>1</v>
      </c>
      <c r="N1028" s="11">
        <v>1</v>
      </c>
      <c r="O1028" s="99"/>
      <c r="P1028" s="311">
        <f t="shared" si="133"/>
        <v>121.58</v>
      </c>
      <c r="Q1028" s="16">
        <f t="shared" si="126"/>
        <v>121.5844</v>
      </c>
      <c r="R1028" s="23">
        <f t="shared" si="134"/>
        <v>2.8700000000000045</v>
      </c>
      <c r="S1028" s="18">
        <f t="shared" si="135"/>
        <v>2.417656473759586E-2</v>
      </c>
      <c r="V1028" s="3"/>
      <c r="W1028" s="3"/>
      <c r="X1028" s="3"/>
    </row>
    <row r="1029" spans="1:24" ht="25.5" x14ac:dyDescent="0.25">
      <c r="A1029" s="2" t="s">
        <v>1764</v>
      </c>
      <c r="B1029" s="27" t="s">
        <v>1592</v>
      </c>
      <c r="C1029" s="2" t="s">
        <v>1830</v>
      </c>
      <c r="D1029" s="2" t="s">
        <v>1594</v>
      </c>
      <c r="E1029" s="256">
        <v>77.42</v>
      </c>
      <c r="F1029" s="10">
        <v>75</v>
      </c>
      <c r="I1029" s="11" t="s">
        <v>21</v>
      </c>
      <c r="K1029" s="21">
        <v>40544</v>
      </c>
      <c r="M1029" s="307">
        <v>1</v>
      </c>
      <c r="N1029" s="11">
        <v>1</v>
      </c>
      <c r="O1029" s="99"/>
      <c r="P1029" s="311">
        <f t="shared" si="133"/>
        <v>79.290000000000006</v>
      </c>
      <c r="Q1029" s="16">
        <f t="shared" si="126"/>
        <v>79.294600000000003</v>
      </c>
      <c r="R1029" s="23">
        <f t="shared" si="134"/>
        <v>1.8700000000000045</v>
      </c>
      <c r="S1029" s="18">
        <f t="shared" si="135"/>
        <v>2.4153965383621863E-2</v>
      </c>
      <c r="V1029" s="3"/>
      <c r="W1029" s="3"/>
      <c r="X1029" s="3"/>
    </row>
    <row r="1030" spans="1:24" ht="25.5" x14ac:dyDescent="0.25">
      <c r="A1030" s="2" t="s">
        <v>1764</v>
      </c>
      <c r="B1030" s="27" t="s">
        <v>1592</v>
      </c>
      <c r="C1030" s="2" t="s">
        <v>1831</v>
      </c>
      <c r="D1030" s="2" t="s">
        <v>1594</v>
      </c>
      <c r="E1030" s="256">
        <v>309.69</v>
      </c>
      <c r="F1030" s="10">
        <v>300</v>
      </c>
      <c r="I1030" s="11" t="s">
        <v>21</v>
      </c>
      <c r="K1030" s="21">
        <v>40544</v>
      </c>
      <c r="M1030" s="307">
        <v>1</v>
      </c>
      <c r="N1030" s="11">
        <v>1</v>
      </c>
      <c r="O1030" s="99"/>
      <c r="P1030" s="311">
        <f t="shared" si="133"/>
        <v>317.18</v>
      </c>
      <c r="Q1030" s="16">
        <f t="shared" si="126"/>
        <v>317.18880000000001</v>
      </c>
      <c r="R1030" s="23">
        <f t="shared" si="134"/>
        <v>7.4900000000000091</v>
      </c>
      <c r="S1030" s="18">
        <f t="shared" si="135"/>
        <v>2.4185475798379055E-2</v>
      </c>
      <c r="V1030" s="3"/>
      <c r="W1030" s="3"/>
      <c r="X1030" s="3"/>
    </row>
    <row r="1031" spans="1:24" ht="25.5" x14ac:dyDescent="0.25">
      <c r="A1031" s="2" t="s">
        <v>1764</v>
      </c>
      <c r="B1031" s="27" t="s">
        <v>1592</v>
      </c>
      <c r="C1031" s="2" t="s">
        <v>1832</v>
      </c>
      <c r="D1031" s="2" t="s">
        <v>1594</v>
      </c>
      <c r="E1031" s="256">
        <v>206.46</v>
      </c>
      <c r="F1031" s="10">
        <v>200</v>
      </c>
      <c r="I1031" s="11" t="s">
        <v>21</v>
      </c>
      <c r="K1031" s="21">
        <v>40544</v>
      </c>
      <c r="M1031" s="307">
        <v>1</v>
      </c>
      <c r="N1031" s="11">
        <v>1</v>
      </c>
      <c r="O1031" s="99"/>
      <c r="P1031" s="311">
        <f t="shared" si="133"/>
        <v>211.45</v>
      </c>
      <c r="Q1031" s="16">
        <f t="shared" si="126"/>
        <v>211.45920000000001</v>
      </c>
      <c r="R1031" s="23">
        <f t="shared" si="134"/>
        <v>4.9899999999999807</v>
      </c>
      <c r="S1031" s="18">
        <f t="shared" si="135"/>
        <v>2.4169330620943428E-2</v>
      </c>
      <c r="V1031" s="3"/>
      <c r="W1031" s="3"/>
      <c r="X1031" s="3"/>
    </row>
    <row r="1032" spans="1:24" ht="25.5" x14ac:dyDescent="0.25">
      <c r="A1032" s="2" t="s">
        <v>1764</v>
      </c>
      <c r="B1032" s="27" t="s">
        <v>1592</v>
      </c>
      <c r="C1032" s="2" t="s">
        <v>1833</v>
      </c>
      <c r="D1032" s="2" t="s">
        <v>1594</v>
      </c>
      <c r="E1032" s="256">
        <v>929.07</v>
      </c>
      <c r="F1032" s="10">
        <v>900</v>
      </c>
      <c r="I1032" s="11" t="s">
        <v>21</v>
      </c>
      <c r="K1032" s="21">
        <v>40544</v>
      </c>
      <c r="M1032" s="307">
        <v>1</v>
      </c>
      <c r="N1032" s="11">
        <v>1</v>
      </c>
      <c r="O1032" s="99"/>
      <c r="P1032" s="311">
        <f t="shared" si="133"/>
        <v>951.56</v>
      </c>
      <c r="Q1032" s="16">
        <f t="shared" si="126"/>
        <v>951.56650000000002</v>
      </c>
      <c r="R1032" s="23">
        <f t="shared" si="134"/>
        <v>22.489999999999895</v>
      </c>
      <c r="S1032" s="18">
        <f t="shared" si="135"/>
        <v>2.4207002701626245E-2</v>
      </c>
      <c r="V1032" s="3"/>
      <c r="W1032" s="3"/>
      <c r="X1032" s="3"/>
    </row>
    <row r="1033" spans="1:24" ht="25.5" x14ac:dyDescent="0.25">
      <c r="A1033" s="2" t="s">
        <v>1764</v>
      </c>
      <c r="B1033" s="27" t="s">
        <v>1592</v>
      </c>
      <c r="C1033" s="2" t="s">
        <v>1834</v>
      </c>
      <c r="D1033" s="2" t="s">
        <v>1594</v>
      </c>
      <c r="E1033" s="256">
        <v>619.38</v>
      </c>
      <c r="F1033" s="10">
        <v>600</v>
      </c>
      <c r="I1033" s="11" t="s">
        <v>21</v>
      </c>
      <c r="K1033" s="21">
        <v>40544</v>
      </c>
      <c r="M1033" s="307">
        <v>1</v>
      </c>
      <c r="N1033" s="11">
        <v>1</v>
      </c>
      <c r="O1033" s="99"/>
      <c r="P1033" s="311">
        <f t="shared" si="133"/>
        <v>634.37</v>
      </c>
      <c r="Q1033" s="16">
        <f t="shared" si="126"/>
        <v>634.37760000000003</v>
      </c>
      <c r="R1033" s="23">
        <f t="shared" si="134"/>
        <v>14.990000000000009</v>
      </c>
      <c r="S1033" s="18">
        <f t="shared" si="135"/>
        <v>2.420162097581454E-2</v>
      </c>
      <c r="V1033" s="3"/>
      <c r="W1033" s="3"/>
      <c r="X1033" s="3"/>
    </row>
    <row r="1034" spans="1:24" ht="25.5" x14ac:dyDescent="0.25">
      <c r="A1034" s="2" t="s">
        <v>1764</v>
      </c>
      <c r="B1034" s="27" t="s">
        <v>1592</v>
      </c>
      <c r="C1034" s="2" t="s">
        <v>1835</v>
      </c>
      <c r="D1034" s="2" t="s">
        <v>1594</v>
      </c>
      <c r="E1034" s="256">
        <v>505.82</v>
      </c>
      <c r="F1034" s="10">
        <v>490</v>
      </c>
      <c r="I1034" s="11" t="s">
        <v>21</v>
      </c>
      <c r="K1034" s="21">
        <v>40544</v>
      </c>
      <c r="M1034" s="307">
        <v>1</v>
      </c>
      <c r="N1034" s="11">
        <v>1</v>
      </c>
      <c r="O1034" s="99"/>
      <c r="P1034" s="311">
        <f t="shared" si="133"/>
        <v>518.05999999999995</v>
      </c>
      <c r="Q1034" s="16">
        <f t="shared" si="126"/>
        <v>518.06790000000001</v>
      </c>
      <c r="R1034" s="23">
        <f t="shared" si="134"/>
        <v>12.239999999999952</v>
      </c>
      <c r="S1034" s="18">
        <f t="shared" si="135"/>
        <v>2.4198331422244972E-2</v>
      </c>
      <c r="V1034" s="3"/>
      <c r="W1034" s="3"/>
      <c r="X1034" s="3"/>
    </row>
    <row r="1035" spans="1:24" ht="25.5" x14ac:dyDescent="0.25">
      <c r="A1035" s="2" t="s">
        <v>1764</v>
      </c>
      <c r="B1035" s="27" t="s">
        <v>1592</v>
      </c>
      <c r="C1035" s="2" t="s">
        <v>1836</v>
      </c>
      <c r="D1035" s="2" t="s">
        <v>1594</v>
      </c>
      <c r="E1035" s="256">
        <v>335.49</v>
      </c>
      <c r="F1035" s="10">
        <v>325</v>
      </c>
      <c r="I1035" s="11" t="s">
        <v>21</v>
      </c>
      <c r="K1035" s="21">
        <v>40544</v>
      </c>
      <c r="M1035" s="307">
        <v>1</v>
      </c>
      <c r="N1035" s="11">
        <v>1</v>
      </c>
      <c r="O1035" s="99"/>
      <c r="P1035" s="311">
        <f t="shared" si="133"/>
        <v>343.61</v>
      </c>
      <c r="Q1035" s="16">
        <f t="shared" si="126"/>
        <v>343.61349999999999</v>
      </c>
      <c r="R1035" s="23">
        <f t="shared" si="134"/>
        <v>8.1200000000000045</v>
      </c>
      <c r="S1035" s="18">
        <f t="shared" si="135"/>
        <v>2.4203403976273522E-2</v>
      </c>
      <c r="V1035" s="3"/>
      <c r="W1035" s="3"/>
      <c r="X1035" s="3"/>
    </row>
    <row r="1036" spans="1:24" ht="25.5" x14ac:dyDescent="0.25">
      <c r="A1036" s="2" t="s">
        <v>1764</v>
      </c>
      <c r="B1036" s="27" t="s">
        <v>1592</v>
      </c>
      <c r="C1036" s="2" t="s">
        <v>1837</v>
      </c>
      <c r="D1036" s="2" t="s">
        <v>1594</v>
      </c>
      <c r="E1036" s="256">
        <v>696.8</v>
      </c>
      <c r="F1036" s="10">
        <v>675</v>
      </c>
      <c r="I1036" s="11" t="s">
        <v>21</v>
      </c>
      <c r="K1036" s="21">
        <v>40544</v>
      </c>
      <c r="M1036" s="307">
        <v>1</v>
      </c>
      <c r="N1036" s="11">
        <v>1</v>
      </c>
      <c r="O1036" s="99"/>
      <c r="P1036" s="311">
        <f t="shared" si="133"/>
        <v>713.67</v>
      </c>
      <c r="Q1036" s="16">
        <f t="shared" si="126"/>
        <v>713.67229999999995</v>
      </c>
      <c r="R1036" s="23">
        <f t="shared" si="134"/>
        <v>16.870000000000005</v>
      </c>
      <c r="S1036" s="18">
        <f t="shared" si="135"/>
        <v>2.4210677382319183E-2</v>
      </c>
      <c r="V1036" s="3"/>
      <c r="W1036" s="3"/>
      <c r="X1036" s="3"/>
    </row>
    <row r="1037" spans="1:24" ht="25.5" x14ac:dyDescent="0.25">
      <c r="A1037" s="2" t="s">
        <v>1764</v>
      </c>
      <c r="B1037" s="27" t="s">
        <v>1592</v>
      </c>
      <c r="C1037" s="2" t="s">
        <v>1838</v>
      </c>
      <c r="D1037" s="2" t="s">
        <v>1594</v>
      </c>
      <c r="E1037" s="256">
        <v>464.53</v>
      </c>
      <c r="F1037" s="10">
        <v>450</v>
      </c>
      <c r="I1037" s="11" t="s">
        <v>21</v>
      </c>
      <c r="K1037" s="21">
        <v>40544</v>
      </c>
      <c r="M1037" s="307">
        <v>1</v>
      </c>
      <c r="N1037" s="11">
        <v>1</v>
      </c>
      <c r="O1037" s="99"/>
      <c r="P1037" s="311">
        <f t="shared" si="133"/>
        <v>475.77</v>
      </c>
      <c r="Q1037" s="16">
        <f t="shared" si="126"/>
        <v>475.77809999999999</v>
      </c>
      <c r="R1037" s="23">
        <f t="shared" si="134"/>
        <v>11.240000000000009</v>
      </c>
      <c r="S1037" s="18">
        <f t="shared" si="135"/>
        <v>2.4196499687856563E-2</v>
      </c>
      <c r="V1037" s="3"/>
      <c r="W1037" s="3"/>
      <c r="X1037" s="3"/>
    </row>
    <row r="1038" spans="1:24" ht="25.5" x14ac:dyDescent="0.25">
      <c r="A1038" s="2" t="s">
        <v>1764</v>
      </c>
      <c r="B1038" s="27" t="s">
        <v>1592</v>
      </c>
      <c r="C1038" s="2" t="s">
        <v>1839</v>
      </c>
      <c r="D1038" s="2" t="s">
        <v>1594</v>
      </c>
      <c r="E1038" s="256">
        <v>815.51</v>
      </c>
      <c r="F1038" s="10">
        <v>790</v>
      </c>
      <c r="I1038" s="11" t="s">
        <v>21</v>
      </c>
      <c r="K1038" s="21">
        <v>40544</v>
      </c>
      <c r="M1038" s="307">
        <v>1</v>
      </c>
      <c r="N1038" s="11">
        <v>1</v>
      </c>
      <c r="O1038" s="99"/>
      <c r="P1038" s="311">
        <f t="shared" si="133"/>
        <v>835.25</v>
      </c>
      <c r="Q1038" s="16">
        <f t="shared" si="126"/>
        <v>835.25670000000002</v>
      </c>
      <c r="R1038" s="23">
        <f t="shared" si="134"/>
        <v>19.740000000000009</v>
      </c>
      <c r="S1038" s="18">
        <f t="shared" si="135"/>
        <v>2.4205711763191144E-2</v>
      </c>
      <c r="W1038" s="2"/>
      <c r="X1038" s="2"/>
    </row>
    <row r="1039" spans="1:24" ht="25.5" x14ac:dyDescent="0.25">
      <c r="A1039" s="2" t="s">
        <v>1764</v>
      </c>
      <c r="B1039" s="27" t="s">
        <v>1592</v>
      </c>
      <c r="C1039" s="2" t="s">
        <v>1840</v>
      </c>
      <c r="D1039" s="2" t="s">
        <v>1594</v>
      </c>
      <c r="E1039" s="255">
        <v>541.95000000000005</v>
      </c>
      <c r="F1039" s="10">
        <v>525</v>
      </c>
      <c r="I1039" s="11" t="s">
        <v>21</v>
      </c>
      <c r="K1039" s="21">
        <v>40544</v>
      </c>
      <c r="M1039" s="307">
        <v>1</v>
      </c>
      <c r="N1039" s="11">
        <v>1</v>
      </c>
      <c r="O1039" s="99"/>
      <c r="P1039" s="311">
        <f t="shared" si="133"/>
        <v>555.07000000000005</v>
      </c>
      <c r="Q1039" s="16">
        <f t="shared" si="126"/>
        <v>555.07270000000005</v>
      </c>
      <c r="R1039" s="23">
        <f t="shared" si="134"/>
        <v>13.120000000000005</v>
      </c>
      <c r="S1039" s="18">
        <f t="shared" si="135"/>
        <v>2.4208875357505311E-2</v>
      </c>
      <c r="W1039" s="2"/>
      <c r="X1039" s="2"/>
    </row>
    <row r="1040" spans="1:24" ht="25.5" x14ac:dyDescent="0.25">
      <c r="A1040" s="2" t="s">
        <v>1764</v>
      </c>
      <c r="B1040" s="27" t="s">
        <v>1592</v>
      </c>
      <c r="C1040" s="2" t="s">
        <v>1841</v>
      </c>
      <c r="D1040" s="2" t="s">
        <v>1594</v>
      </c>
      <c r="E1040" s="255">
        <v>118.71</v>
      </c>
      <c r="F1040" s="10">
        <v>115</v>
      </c>
      <c r="I1040" s="11" t="s">
        <v>21</v>
      </c>
      <c r="K1040" s="21">
        <v>40544</v>
      </c>
      <c r="M1040" s="307">
        <v>1</v>
      </c>
      <c r="N1040" s="11">
        <v>1</v>
      </c>
      <c r="O1040" s="99"/>
      <c r="P1040" s="311">
        <f t="shared" si="133"/>
        <v>121.58</v>
      </c>
      <c r="Q1040" s="16">
        <f t="shared" si="126"/>
        <v>121.5844</v>
      </c>
      <c r="R1040" s="23">
        <f t="shared" si="134"/>
        <v>2.8700000000000045</v>
      </c>
      <c r="S1040" s="18">
        <f t="shared" si="135"/>
        <v>2.417656473759586E-2</v>
      </c>
      <c r="W1040" s="2"/>
      <c r="X1040" s="2"/>
    </row>
    <row r="1041" spans="1:24" ht="25.5" x14ac:dyDescent="0.25">
      <c r="A1041" s="2" t="s">
        <v>1764</v>
      </c>
      <c r="B1041" s="27" t="s">
        <v>1592</v>
      </c>
      <c r="C1041" s="2" t="s">
        <v>1842</v>
      </c>
      <c r="D1041" s="2" t="s">
        <v>1594</v>
      </c>
      <c r="E1041" s="255">
        <v>77.42</v>
      </c>
      <c r="F1041" s="10">
        <v>75</v>
      </c>
      <c r="I1041" s="11" t="s">
        <v>21</v>
      </c>
      <c r="K1041" s="21">
        <v>40544</v>
      </c>
      <c r="M1041" s="307">
        <v>1</v>
      </c>
      <c r="N1041" s="11">
        <v>1</v>
      </c>
      <c r="O1041" s="99"/>
      <c r="P1041" s="311">
        <f t="shared" si="133"/>
        <v>79.290000000000006</v>
      </c>
      <c r="Q1041" s="16">
        <f t="shared" si="126"/>
        <v>79.294600000000003</v>
      </c>
      <c r="R1041" s="23">
        <f t="shared" si="134"/>
        <v>1.8700000000000045</v>
      </c>
      <c r="S1041" s="18">
        <f t="shared" si="135"/>
        <v>2.4153965383621863E-2</v>
      </c>
      <c r="W1041" s="2"/>
      <c r="X1041" s="2"/>
    </row>
    <row r="1042" spans="1:24" ht="25.5" x14ac:dyDescent="0.25">
      <c r="A1042" s="2" t="s">
        <v>1764</v>
      </c>
      <c r="B1042" s="27" t="s">
        <v>1592</v>
      </c>
      <c r="C1042" s="2" t="s">
        <v>1843</v>
      </c>
      <c r="D1042" s="2" t="s">
        <v>1594</v>
      </c>
      <c r="E1042" s="255">
        <v>309.69</v>
      </c>
      <c r="F1042" s="10">
        <v>300</v>
      </c>
      <c r="I1042" s="11" t="s">
        <v>21</v>
      </c>
      <c r="K1042" s="21">
        <v>40544</v>
      </c>
      <c r="M1042" s="307">
        <v>1</v>
      </c>
      <c r="N1042" s="11">
        <v>1</v>
      </c>
      <c r="O1042" s="99"/>
      <c r="P1042" s="311">
        <f t="shared" si="133"/>
        <v>317.18</v>
      </c>
      <c r="Q1042" s="16">
        <f t="shared" si="126"/>
        <v>317.18880000000001</v>
      </c>
      <c r="R1042" s="23">
        <f t="shared" si="134"/>
        <v>7.4900000000000091</v>
      </c>
      <c r="S1042" s="18">
        <f t="shared" si="135"/>
        <v>2.4185475798379055E-2</v>
      </c>
      <c r="W1042" s="2"/>
      <c r="X1042" s="2"/>
    </row>
    <row r="1043" spans="1:24" ht="25.5" x14ac:dyDescent="0.25">
      <c r="A1043" s="2" t="s">
        <v>1764</v>
      </c>
      <c r="B1043" s="27" t="s">
        <v>1592</v>
      </c>
      <c r="C1043" s="2" t="s">
        <v>1844</v>
      </c>
      <c r="D1043" s="2" t="s">
        <v>1594</v>
      </c>
      <c r="E1043" s="255">
        <v>206.46</v>
      </c>
      <c r="F1043" s="10">
        <v>200</v>
      </c>
      <c r="I1043" s="11" t="s">
        <v>21</v>
      </c>
      <c r="K1043" s="21">
        <v>40544</v>
      </c>
      <c r="M1043" s="307">
        <v>1</v>
      </c>
      <c r="N1043" s="11">
        <v>1</v>
      </c>
      <c r="O1043" s="99"/>
      <c r="P1043" s="311">
        <f t="shared" si="133"/>
        <v>211.45</v>
      </c>
      <c r="Q1043" s="16">
        <f t="shared" si="126"/>
        <v>211.45920000000001</v>
      </c>
      <c r="R1043" s="23">
        <f t="shared" si="134"/>
        <v>4.9899999999999807</v>
      </c>
      <c r="S1043" s="18">
        <f t="shared" si="135"/>
        <v>2.4169330620943428E-2</v>
      </c>
      <c r="V1043" s="3"/>
      <c r="W1043" s="3"/>
      <c r="X1043" s="3"/>
    </row>
    <row r="1044" spans="1:24" ht="25.5" x14ac:dyDescent="0.25">
      <c r="A1044" s="2" t="s">
        <v>1764</v>
      </c>
      <c r="B1044" s="27" t="s">
        <v>1592</v>
      </c>
      <c r="C1044" s="2" t="s">
        <v>1845</v>
      </c>
      <c r="D1044" s="2" t="s">
        <v>1594</v>
      </c>
      <c r="E1044" s="256">
        <v>929.07</v>
      </c>
      <c r="F1044" s="10">
        <v>900</v>
      </c>
      <c r="I1044" s="11" t="s">
        <v>21</v>
      </c>
      <c r="K1044" s="21">
        <v>40544</v>
      </c>
      <c r="M1044" s="307">
        <v>1</v>
      </c>
      <c r="N1044" s="11">
        <v>1</v>
      </c>
      <c r="O1044" s="99"/>
      <c r="P1044" s="311">
        <f t="shared" si="133"/>
        <v>951.56</v>
      </c>
      <c r="Q1044" s="16">
        <f t="shared" si="126"/>
        <v>951.56650000000002</v>
      </c>
      <c r="R1044" s="23">
        <f t="shared" si="134"/>
        <v>22.489999999999895</v>
      </c>
      <c r="S1044" s="18">
        <f t="shared" si="135"/>
        <v>2.4207002701626245E-2</v>
      </c>
      <c r="V1044" s="3"/>
      <c r="W1044" s="3"/>
      <c r="X1044" s="3"/>
    </row>
    <row r="1045" spans="1:24" ht="25.5" x14ac:dyDescent="0.25">
      <c r="A1045" s="2" t="s">
        <v>1764</v>
      </c>
      <c r="B1045" s="27" t="s">
        <v>1592</v>
      </c>
      <c r="C1045" s="2" t="s">
        <v>1846</v>
      </c>
      <c r="D1045" s="2" t="s">
        <v>1594</v>
      </c>
      <c r="E1045" s="256">
        <v>619.38</v>
      </c>
      <c r="F1045" s="10">
        <v>600</v>
      </c>
      <c r="I1045" s="11" t="s">
        <v>21</v>
      </c>
      <c r="K1045" s="21">
        <v>40544</v>
      </c>
      <c r="M1045" s="307">
        <v>1</v>
      </c>
      <c r="N1045" s="11">
        <v>1</v>
      </c>
      <c r="O1045" s="99"/>
      <c r="P1045" s="311">
        <f t="shared" si="133"/>
        <v>634.37</v>
      </c>
      <c r="Q1045" s="16">
        <f t="shared" si="126"/>
        <v>634.37760000000003</v>
      </c>
      <c r="R1045" s="23">
        <f t="shared" si="134"/>
        <v>14.990000000000009</v>
      </c>
      <c r="S1045" s="18">
        <f t="shared" si="135"/>
        <v>2.420162097581454E-2</v>
      </c>
      <c r="W1045" s="2"/>
      <c r="X1045" s="2"/>
    </row>
    <row r="1046" spans="1:24" ht="25.5" x14ac:dyDescent="0.25">
      <c r="A1046" s="2" t="s">
        <v>1764</v>
      </c>
      <c r="B1046" s="27" t="s">
        <v>1592</v>
      </c>
      <c r="C1046" s="2" t="s">
        <v>1847</v>
      </c>
      <c r="D1046" s="2" t="s">
        <v>1594</v>
      </c>
      <c r="E1046" s="255">
        <v>505.82</v>
      </c>
      <c r="F1046" s="10">
        <v>490</v>
      </c>
      <c r="I1046" s="11" t="s">
        <v>21</v>
      </c>
      <c r="K1046" s="21">
        <v>40544</v>
      </c>
      <c r="M1046" s="307">
        <v>1</v>
      </c>
      <c r="N1046" s="11">
        <v>1</v>
      </c>
      <c r="O1046" s="99"/>
      <c r="P1046" s="311">
        <f t="shared" si="133"/>
        <v>518.05999999999995</v>
      </c>
      <c r="Q1046" s="16">
        <f t="shared" si="126"/>
        <v>518.06790000000001</v>
      </c>
      <c r="R1046" s="23">
        <f t="shared" si="134"/>
        <v>12.239999999999952</v>
      </c>
      <c r="S1046" s="18">
        <f t="shared" si="135"/>
        <v>2.4198331422244972E-2</v>
      </c>
      <c r="W1046" s="2"/>
      <c r="X1046" s="2"/>
    </row>
    <row r="1047" spans="1:24" ht="25.5" x14ac:dyDescent="0.25">
      <c r="A1047" s="2" t="s">
        <v>1764</v>
      </c>
      <c r="B1047" s="27" t="s">
        <v>1592</v>
      </c>
      <c r="C1047" s="2" t="s">
        <v>1848</v>
      </c>
      <c r="D1047" s="2" t="s">
        <v>1594</v>
      </c>
      <c r="E1047" s="255">
        <v>335.49</v>
      </c>
      <c r="F1047" s="10">
        <v>325</v>
      </c>
      <c r="I1047" s="11" t="s">
        <v>21</v>
      </c>
      <c r="K1047" s="21">
        <v>40544</v>
      </c>
      <c r="M1047" s="307">
        <v>1</v>
      </c>
      <c r="N1047" s="11">
        <v>1</v>
      </c>
      <c r="O1047" s="99"/>
      <c r="P1047" s="311">
        <f t="shared" si="133"/>
        <v>343.61</v>
      </c>
      <c r="Q1047" s="16">
        <f t="shared" si="126"/>
        <v>343.61349999999999</v>
      </c>
      <c r="R1047" s="23">
        <f t="shared" si="134"/>
        <v>8.1200000000000045</v>
      </c>
      <c r="S1047" s="18">
        <f t="shared" si="135"/>
        <v>2.4203403976273522E-2</v>
      </c>
      <c r="W1047" s="2"/>
      <c r="X1047" s="2"/>
    </row>
    <row r="1048" spans="1:24" ht="25.5" x14ac:dyDescent="0.25">
      <c r="A1048" s="2" t="s">
        <v>1764</v>
      </c>
      <c r="B1048" s="27" t="s">
        <v>1592</v>
      </c>
      <c r="C1048" s="2" t="s">
        <v>1849</v>
      </c>
      <c r="D1048" s="2" t="s">
        <v>1594</v>
      </c>
      <c r="E1048" s="255">
        <v>696.8</v>
      </c>
      <c r="F1048" s="10">
        <v>675</v>
      </c>
      <c r="I1048" s="11" t="s">
        <v>21</v>
      </c>
      <c r="K1048" s="21">
        <v>40544</v>
      </c>
      <c r="M1048" s="307">
        <v>1</v>
      </c>
      <c r="N1048" s="11">
        <v>1</v>
      </c>
      <c r="O1048" s="99"/>
      <c r="P1048" s="311">
        <f t="shared" si="133"/>
        <v>713.67</v>
      </c>
      <c r="Q1048" s="16">
        <f t="shared" si="126"/>
        <v>713.67229999999995</v>
      </c>
      <c r="R1048" s="23">
        <f t="shared" si="134"/>
        <v>16.870000000000005</v>
      </c>
      <c r="S1048" s="18">
        <f t="shared" si="135"/>
        <v>2.4210677382319183E-2</v>
      </c>
      <c r="W1048" s="2"/>
      <c r="X1048" s="2"/>
    </row>
    <row r="1049" spans="1:24" ht="25.5" x14ac:dyDescent="0.25">
      <c r="A1049" s="2" t="s">
        <v>1764</v>
      </c>
      <c r="B1049" s="27" t="s">
        <v>1592</v>
      </c>
      <c r="C1049" s="2" t="s">
        <v>1850</v>
      </c>
      <c r="D1049" s="2" t="s">
        <v>1594</v>
      </c>
      <c r="E1049" s="255">
        <v>464.53</v>
      </c>
      <c r="F1049" s="10">
        <v>450</v>
      </c>
      <c r="I1049" s="11" t="s">
        <v>21</v>
      </c>
      <c r="K1049" s="21">
        <v>40544</v>
      </c>
      <c r="M1049" s="307">
        <v>1</v>
      </c>
      <c r="N1049" s="11">
        <v>1</v>
      </c>
      <c r="O1049" s="22"/>
      <c r="P1049" s="311">
        <f t="shared" si="133"/>
        <v>475.77</v>
      </c>
      <c r="Q1049" s="16">
        <f t="shared" si="126"/>
        <v>475.77809999999999</v>
      </c>
      <c r="R1049" s="23">
        <f t="shared" si="134"/>
        <v>11.240000000000009</v>
      </c>
      <c r="S1049" s="18">
        <f t="shared" si="135"/>
        <v>2.4196499687856563E-2</v>
      </c>
      <c r="W1049" s="2"/>
      <c r="X1049" s="2"/>
    </row>
    <row r="1050" spans="1:24" ht="25.5" x14ac:dyDescent="0.25">
      <c r="A1050" s="2" t="s">
        <v>1764</v>
      </c>
      <c r="B1050" s="27" t="s">
        <v>1592</v>
      </c>
      <c r="C1050" s="2" t="s">
        <v>1851</v>
      </c>
      <c r="D1050" s="2" t="s">
        <v>1594</v>
      </c>
      <c r="E1050" s="255">
        <v>25.8</v>
      </c>
      <c r="F1050" s="10">
        <v>25</v>
      </c>
      <c r="I1050" s="11" t="s">
        <v>21</v>
      </c>
      <c r="K1050" s="21">
        <v>40544</v>
      </c>
      <c r="M1050" s="307">
        <v>1</v>
      </c>
      <c r="N1050" s="11">
        <v>1</v>
      </c>
      <c r="O1050" s="22"/>
      <c r="P1050" s="311">
        <f t="shared" si="133"/>
        <v>26.42</v>
      </c>
      <c r="Q1050" s="16">
        <f t="shared" si="126"/>
        <v>26.424700000000001</v>
      </c>
      <c r="R1050" s="23">
        <f t="shared" si="134"/>
        <v>0.62000000000000099</v>
      </c>
      <c r="S1050" s="18">
        <f t="shared" si="135"/>
        <v>2.4031007751938022E-2</v>
      </c>
      <c r="W1050" s="2"/>
      <c r="X1050" s="2"/>
    </row>
    <row r="1051" spans="1:24" ht="25.5" x14ac:dyDescent="0.25">
      <c r="A1051" s="2" t="s">
        <v>1764</v>
      </c>
      <c r="B1051" s="27" t="s">
        <v>1592</v>
      </c>
      <c r="C1051" s="2" t="s">
        <v>1852</v>
      </c>
      <c r="D1051" s="2" t="s">
        <v>1594</v>
      </c>
      <c r="E1051" s="255">
        <v>77.42</v>
      </c>
      <c r="F1051" s="10">
        <v>75</v>
      </c>
      <c r="I1051" s="11" t="s">
        <v>21</v>
      </c>
      <c r="K1051" s="21">
        <v>40544</v>
      </c>
      <c r="M1051" s="307">
        <v>1</v>
      </c>
      <c r="N1051" s="11">
        <v>1</v>
      </c>
      <c r="O1051" s="22"/>
      <c r="P1051" s="311">
        <f t="shared" si="133"/>
        <v>79.290000000000006</v>
      </c>
      <c r="Q1051" s="16">
        <f t="shared" ref="Q1051:Q1114" si="136">IF(N1051=1,INT(E1051*$T$1*10000)/10000,E1051)</f>
        <v>79.294600000000003</v>
      </c>
      <c r="R1051" s="23">
        <f t="shared" si="134"/>
        <v>1.8700000000000045</v>
      </c>
      <c r="S1051" s="18">
        <f t="shared" si="135"/>
        <v>2.4153965383621863E-2</v>
      </c>
      <c r="W1051" s="2"/>
      <c r="X1051" s="2"/>
    </row>
    <row r="1052" spans="1:24" ht="63.75" x14ac:dyDescent="0.25">
      <c r="A1052" s="27" t="s">
        <v>1853</v>
      </c>
      <c r="B1052" s="27" t="s">
        <v>1592</v>
      </c>
      <c r="C1052" s="27" t="s">
        <v>1854</v>
      </c>
      <c r="D1052" s="30" t="s">
        <v>1855</v>
      </c>
      <c r="E1052" s="255">
        <v>387.11</v>
      </c>
      <c r="F1052" s="31">
        <v>375</v>
      </c>
      <c r="G1052" s="31"/>
      <c r="I1052" s="11" t="s">
        <v>21</v>
      </c>
      <c r="J1052" s="11" t="s">
        <v>22</v>
      </c>
      <c r="K1052" s="11"/>
      <c r="M1052" s="307" t="s">
        <v>1856</v>
      </c>
      <c r="N1052" s="11">
        <v>1</v>
      </c>
      <c r="O1052" s="22"/>
      <c r="P1052" s="311">
        <f t="shared" si="133"/>
        <v>396.48</v>
      </c>
      <c r="Q1052" s="16">
        <f t="shared" si="136"/>
        <v>396.48340000000002</v>
      </c>
      <c r="R1052" s="23">
        <f t="shared" si="134"/>
        <v>9.3700000000000045</v>
      </c>
      <c r="S1052" s="18">
        <f t="shared" si="135"/>
        <v>2.4205006328950437E-2</v>
      </c>
      <c r="W1052" s="2"/>
      <c r="X1052" s="2"/>
    </row>
    <row r="1053" spans="1:24" ht="63.75" x14ac:dyDescent="0.25">
      <c r="A1053" s="27" t="s">
        <v>1853</v>
      </c>
      <c r="B1053" s="27" t="s">
        <v>1592</v>
      </c>
      <c r="C1053" s="27" t="s">
        <v>1857</v>
      </c>
      <c r="D1053" s="30" t="s">
        <v>1855</v>
      </c>
      <c r="E1053" s="255">
        <v>516.15</v>
      </c>
      <c r="F1053" s="31">
        <v>500</v>
      </c>
      <c r="G1053" s="31"/>
      <c r="I1053" s="11" t="s">
        <v>21</v>
      </c>
      <c r="J1053" s="11" t="s">
        <v>22</v>
      </c>
      <c r="K1053" s="11"/>
      <c r="M1053" s="307" t="s">
        <v>1856</v>
      </c>
      <c r="N1053" s="11">
        <v>1</v>
      </c>
      <c r="O1053" s="22"/>
      <c r="P1053" s="311">
        <f t="shared" si="133"/>
        <v>528.64</v>
      </c>
      <c r="Q1053" s="16">
        <f t="shared" si="136"/>
        <v>528.64800000000002</v>
      </c>
      <c r="R1053" s="23">
        <f t="shared" si="134"/>
        <v>12.490000000000009</v>
      </c>
      <c r="S1053" s="18">
        <f t="shared" si="135"/>
        <v>2.4198391940327444E-2</v>
      </c>
      <c r="W1053" s="2"/>
      <c r="X1053" s="2"/>
    </row>
    <row r="1054" spans="1:24" ht="63.75" x14ac:dyDescent="0.25">
      <c r="A1054" s="27" t="s">
        <v>1853</v>
      </c>
      <c r="B1054" s="27" t="s">
        <v>1592</v>
      </c>
      <c r="C1054" s="27" t="s">
        <v>1858</v>
      </c>
      <c r="D1054" s="30" t="s">
        <v>1855</v>
      </c>
      <c r="E1054" s="255">
        <v>232.26</v>
      </c>
      <c r="F1054" s="31">
        <v>225</v>
      </c>
      <c r="G1054" s="31"/>
      <c r="I1054" s="11" t="s">
        <v>21</v>
      </c>
      <c r="J1054" s="11" t="s">
        <v>22</v>
      </c>
      <c r="K1054" s="11"/>
      <c r="M1054" s="307" t="s">
        <v>1856</v>
      </c>
      <c r="N1054" s="11">
        <v>1</v>
      </c>
      <c r="O1054" s="22"/>
      <c r="P1054" s="311">
        <f t="shared" si="133"/>
        <v>237.88</v>
      </c>
      <c r="Q1054" s="16">
        <f t="shared" si="136"/>
        <v>237.88390000000001</v>
      </c>
      <c r="R1054" s="23">
        <f t="shared" si="134"/>
        <v>5.6200000000000045</v>
      </c>
      <c r="S1054" s="18">
        <f t="shared" si="135"/>
        <v>2.4197020580384074E-2</v>
      </c>
      <c r="W1054" s="2"/>
      <c r="X1054" s="2"/>
    </row>
    <row r="1055" spans="1:24" ht="25.5" x14ac:dyDescent="0.25">
      <c r="A1055" s="2" t="s">
        <v>1859</v>
      </c>
      <c r="B1055" s="27" t="s">
        <v>1592</v>
      </c>
      <c r="C1055" s="2" t="s">
        <v>1624</v>
      </c>
      <c r="D1055" s="2" t="s">
        <v>1625</v>
      </c>
      <c r="E1055" s="255">
        <v>26</v>
      </c>
      <c r="F1055" s="58">
        <v>26</v>
      </c>
      <c r="I1055" s="11" t="s">
        <v>21</v>
      </c>
      <c r="K1055" s="21">
        <v>40544</v>
      </c>
      <c r="M1055" s="12">
        <v>6</v>
      </c>
      <c r="N1055" s="13">
        <v>4</v>
      </c>
      <c r="O1055" s="22"/>
      <c r="P1055" s="311">
        <f t="shared" si="133"/>
        <v>26</v>
      </c>
      <c r="Q1055" s="16">
        <f t="shared" si="136"/>
        <v>26</v>
      </c>
      <c r="R1055" s="23">
        <f t="shared" si="134"/>
        <v>0</v>
      </c>
      <c r="S1055" s="18">
        <f t="shared" si="135"/>
        <v>0</v>
      </c>
      <c r="W1055" s="2"/>
      <c r="X1055" s="2"/>
    </row>
    <row r="1056" spans="1:24" ht="25.5" x14ac:dyDescent="0.25">
      <c r="A1056" s="2" t="s">
        <v>1859</v>
      </c>
      <c r="B1056" s="27" t="s">
        <v>1592</v>
      </c>
      <c r="C1056" s="2" t="s">
        <v>1626</v>
      </c>
      <c r="D1056" s="2" t="s">
        <v>1625</v>
      </c>
      <c r="E1056" s="255">
        <v>20</v>
      </c>
      <c r="F1056" s="58">
        <v>20</v>
      </c>
      <c r="I1056" s="11" t="s">
        <v>21</v>
      </c>
      <c r="K1056" s="21">
        <v>40544</v>
      </c>
      <c r="M1056" s="12">
        <v>6</v>
      </c>
      <c r="N1056" s="13">
        <v>4</v>
      </c>
      <c r="O1056" s="22"/>
      <c r="P1056" s="311">
        <f t="shared" si="133"/>
        <v>20</v>
      </c>
      <c r="Q1056" s="16">
        <f t="shared" si="136"/>
        <v>20</v>
      </c>
      <c r="R1056" s="23">
        <f t="shared" si="134"/>
        <v>0</v>
      </c>
      <c r="S1056" s="18">
        <f t="shared" si="135"/>
        <v>0</v>
      </c>
      <c r="W1056" s="2"/>
      <c r="X1056" s="2"/>
    </row>
    <row r="1057" spans="1:24" ht="25.5" x14ac:dyDescent="0.25">
      <c r="A1057" s="2" t="s">
        <v>1859</v>
      </c>
      <c r="B1057" s="27" t="s">
        <v>1592</v>
      </c>
      <c r="C1057" s="2" t="s">
        <v>1627</v>
      </c>
      <c r="D1057" s="2" t="s">
        <v>1625</v>
      </c>
      <c r="E1057" s="255">
        <v>16</v>
      </c>
      <c r="F1057" s="58">
        <v>16</v>
      </c>
      <c r="I1057" s="11" t="s">
        <v>21</v>
      </c>
      <c r="K1057" s="21">
        <v>40544</v>
      </c>
      <c r="M1057" s="12">
        <v>6</v>
      </c>
      <c r="N1057" s="13">
        <v>4</v>
      </c>
      <c r="O1057" s="22"/>
      <c r="P1057" s="311">
        <f t="shared" si="133"/>
        <v>16</v>
      </c>
      <c r="Q1057" s="16">
        <f t="shared" si="136"/>
        <v>16</v>
      </c>
      <c r="R1057" s="23">
        <f t="shared" si="134"/>
        <v>0</v>
      </c>
      <c r="S1057" s="18">
        <f t="shared" si="135"/>
        <v>0</v>
      </c>
      <c r="W1057" s="2"/>
      <c r="X1057" s="2"/>
    </row>
    <row r="1058" spans="1:24" ht="25.5" x14ac:dyDescent="0.25">
      <c r="A1058" s="2" t="s">
        <v>1859</v>
      </c>
      <c r="B1058" s="27" t="s">
        <v>1592</v>
      </c>
      <c r="C1058" s="2" t="s">
        <v>1628</v>
      </c>
      <c r="D1058" s="2" t="s">
        <v>1625</v>
      </c>
      <c r="E1058" s="255">
        <v>8</v>
      </c>
      <c r="F1058" s="10">
        <v>8</v>
      </c>
      <c r="I1058" s="11" t="s">
        <v>21</v>
      </c>
      <c r="K1058" s="21">
        <v>40544</v>
      </c>
      <c r="M1058" s="12">
        <v>6</v>
      </c>
      <c r="N1058" s="13">
        <v>4</v>
      </c>
      <c r="O1058" s="22"/>
      <c r="P1058" s="311">
        <f t="shared" si="133"/>
        <v>8</v>
      </c>
      <c r="Q1058" s="16">
        <f t="shared" si="136"/>
        <v>8</v>
      </c>
      <c r="R1058" s="23">
        <f t="shared" si="134"/>
        <v>0</v>
      </c>
      <c r="S1058" s="18">
        <f t="shared" si="135"/>
        <v>0</v>
      </c>
      <c r="W1058" s="2"/>
      <c r="X1058" s="2"/>
    </row>
    <row r="1059" spans="1:24" ht="25.5" x14ac:dyDescent="0.25">
      <c r="A1059" s="2" t="s">
        <v>1859</v>
      </c>
      <c r="B1059" s="27" t="s">
        <v>1592</v>
      </c>
      <c r="C1059" s="2" t="s">
        <v>1629</v>
      </c>
      <c r="D1059" s="2" t="s">
        <v>1625</v>
      </c>
      <c r="E1059" s="255">
        <v>18</v>
      </c>
      <c r="F1059" s="58">
        <v>18</v>
      </c>
      <c r="I1059" s="11" t="s">
        <v>21</v>
      </c>
      <c r="K1059" s="21">
        <v>40544</v>
      </c>
      <c r="M1059" s="12">
        <v>6</v>
      </c>
      <c r="N1059" s="13">
        <v>4</v>
      </c>
      <c r="O1059" s="22"/>
      <c r="P1059" s="311">
        <f t="shared" si="133"/>
        <v>18</v>
      </c>
      <c r="Q1059" s="16">
        <f t="shared" si="136"/>
        <v>18</v>
      </c>
      <c r="R1059" s="23">
        <f t="shared" si="134"/>
        <v>0</v>
      </c>
      <c r="S1059" s="18">
        <f t="shared" si="135"/>
        <v>0</v>
      </c>
      <c r="W1059" s="2"/>
      <c r="X1059" s="2"/>
    </row>
    <row r="1060" spans="1:24" ht="25.5" x14ac:dyDescent="0.25">
      <c r="A1060" s="2" t="s">
        <v>1859</v>
      </c>
      <c r="B1060" s="27" t="s">
        <v>1592</v>
      </c>
      <c r="C1060" s="2" t="s">
        <v>1630</v>
      </c>
      <c r="D1060" s="2" t="s">
        <v>1625</v>
      </c>
      <c r="E1060" s="255">
        <v>15</v>
      </c>
      <c r="F1060" s="58">
        <v>15</v>
      </c>
      <c r="I1060" s="11" t="s">
        <v>21</v>
      </c>
      <c r="K1060" s="21">
        <v>40544</v>
      </c>
      <c r="M1060" s="12">
        <v>6</v>
      </c>
      <c r="N1060" s="13">
        <v>4</v>
      </c>
      <c r="O1060" s="22"/>
      <c r="P1060" s="311">
        <f t="shared" si="133"/>
        <v>15</v>
      </c>
      <c r="Q1060" s="16">
        <f t="shared" si="136"/>
        <v>15</v>
      </c>
      <c r="R1060" s="23">
        <f t="shared" si="134"/>
        <v>0</v>
      </c>
      <c r="S1060" s="18">
        <f t="shared" si="135"/>
        <v>0</v>
      </c>
      <c r="W1060" s="2"/>
      <c r="X1060" s="2"/>
    </row>
    <row r="1061" spans="1:24" ht="25.5" x14ac:dyDescent="0.25">
      <c r="A1061" s="2" t="s">
        <v>1859</v>
      </c>
      <c r="B1061" s="27" t="s">
        <v>1592</v>
      </c>
      <c r="C1061" s="2" t="s">
        <v>1631</v>
      </c>
      <c r="D1061" s="2" t="s">
        <v>1625</v>
      </c>
      <c r="E1061" s="255">
        <v>13</v>
      </c>
      <c r="F1061" s="58">
        <v>13</v>
      </c>
      <c r="I1061" s="11" t="s">
        <v>21</v>
      </c>
      <c r="K1061" s="21">
        <v>40544</v>
      </c>
      <c r="M1061" s="12">
        <v>6</v>
      </c>
      <c r="N1061" s="13">
        <v>4</v>
      </c>
      <c r="O1061" s="22"/>
      <c r="P1061" s="311">
        <f t="shared" si="133"/>
        <v>13</v>
      </c>
      <c r="Q1061" s="16">
        <f t="shared" si="136"/>
        <v>13</v>
      </c>
      <c r="R1061" s="23">
        <f t="shared" si="134"/>
        <v>0</v>
      </c>
      <c r="S1061" s="18">
        <f t="shared" si="135"/>
        <v>0</v>
      </c>
      <c r="W1061" s="2"/>
      <c r="X1061" s="2"/>
    </row>
    <row r="1062" spans="1:24" ht="25.5" x14ac:dyDescent="0.25">
      <c r="A1062" s="2" t="s">
        <v>1859</v>
      </c>
      <c r="B1062" s="27" t="s">
        <v>1592</v>
      </c>
      <c r="C1062" s="2" t="s">
        <v>1632</v>
      </c>
      <c r="D1062" s="2" t="s">
        <v>1625</v>
      </c>
      <c r="E1062" s="255">
        <v>13</v>
      </c>
      <c r="F1062" s="10">
        <v>13</v>
      </c>
      <c r="I1062" s="11" t="s">
        <v>21</v>
      </c>
      <c r="K1062" s="21">
        <v>40544</v>
      </c>
      <c r="M1062" s="12">
        <v>6</v>
      </c>
      <c r="N1062" s="13">
        <v>4</v>
      </c>
      <c r="O1062" s="22"/>
      <c r="P1062" s="311">
        <f t="shared" si="133"/>
        <v>13</v>
      </c>
      <c r="Q1062" s="16">
        <f t="shared" si="136"/>
        <v>13</v>
      </c>
      <c r="R1062" s="23">
        <f t="shared" si="134"/>
        <v>0</v>
      </c>
      <c r="S1062" s="18">
        <f t="shared" si="135"/>
        <v>0</v>
      </c>
      <c r="W1062" s="2"/>
      <c r="X1062" s="2"/>
    </row>
    <row r="1063" spans="1:24" ht="153" x14ac:dyDescent="0.25">
      <c r="A1063" s="27" t="s">
        <v>1860</v>
      </c>
      <c r="B1063" s="27" t="s">
        <v>1592</v>
      </c>
      <c r="C1063" s="24" t="s">
        <v>1861</v>
      </c>
      <c r="D1063" s="28" t="s">
        <v>1862</v>
      </c>
      <c r="E1063" s="255">
        <v>700</v>
      </c>
      <c r="F1063" s="29">
        <v>700</v>
      </c>
      <c r="G1063" s="29"/>
      <c r="H1063" s="24" t="s">
        <v>1863</v>
      </c>
      <c r="K1063" s="11"/>
      <c r="M1063" s="12">
        <v>4</v>
      </c>
      <c r="N1063" s="13">
        <v>6</v>
      </c>
      <c r="O1063" s="22"/>
      <c r="P1063" s="311">
        <f t="shared" si="133"/>
        <v>700</v>
      </c>
      <c r="Q1063" s="16">
        <f t="shared" si="136"/>
        <v>700</v>
      </c>
      <c r="R1063" s="23">
        <f t="shared" si="134"/>
        <v>0</v>
      </c>
      <c r="S1063" s="18">
        <f t="shared" si="135"/>
        <v>0</v>
      </c>
      <c r="W1063" s="2"/>
      <c r="X1063" s="2"/>
    </row>
    <row r="1064" spans="1:24" ht="25.5" x14ac:dyDescent="0.25">
      <c r="A1064" s="27" t="s">
        <v>1244</v>
      </c>
      <c r="B1064" s="27" t="s">
        <v>1592</v>
      </c>
      <c r="C1064" s="24" t="s">
        <v>1864</v>
      </c>
      <c r="D1064" s="28" t="s">
        <v>1241</v>
      </c>
      <c r="E1064" s="255" t="s">
        <v>1867</v>
      </c>
      <c r="F1064" s="29" t="s">
        <v>1865</v>
      </c>
      <c r="H1064" s="2" t="s">
        <v>1866</v>
      </c>
      <c r="K1064" s="11"/>
      <c r="M1064" s="307">
        <v>6</v>
      </c>
      <c r="N1064" s="11">
        <v>1</v>
      </c>
      <c r="O1064" s="22"/>
      <c r="P1064" s="311" t="s">
        <v>3268</v>
      </c>
      <c r="Q1064" s="16" t="e">
        <f t="shared" si="136"/>
        <v>#VALUE!</v>
      </c>
      <c r="R1064" s="23">
        <v>0.93</v>
      </c>
      <c r="S1064" s="18">
        <f>R1064/29</f>
        <v>3.206896551724138E-2</v>
      </c>
      <c r="V1064" s="3"/>
      <c r="W1064" s="3"/>
      <c r="X1064" s="3"/>
    </row>
    <row r="1065" spans="1:24" ht="38.25" x14ac:dyDescent="0.25">
      <c r="A1065" s="27" t="s">
        <v>1868</v>
      </c>
      <c r="B1065" s="27" t="s">
        <v>1592</v>
      </c>
      <c r="C1065" s="27" t="s">
        <v>1869</v>
      </c>
      <c r="D1065" s="30" t="s">
        <v>1870</v>
      </c>
      <c r="E1065" s="256">
        <v>103.23</v>
      </c>
      <c r="F1065" s="31">
        <v>100</v>
      </c>
      <c r="G1065" s="31"/>
      <c r="I1065" s="11" t="s">
        <v>21</v>
      </c>
      <c r="K1065" s="21">
        <v>40544</v>
      </c>
      <c r="M1065" s="307">
        <v>6</v>
      </c>
      <c r="N1065" s="11">
        <v>1</v>
      </c>
      <c r="O1065" s="22"/>
      <c r="P1065" s="311">
        <f t="shared" ref="P1065:P1090" si="137">IF(N1065=1,INT(E1065*$T$1*100)/100,E1065)</f>
        <v>105.72</v>
      </c>
      <c r="Q1065" s="16">
        <f t="shared" si="136"/>
        <v>105.7296</v>
      </c>
      <c r="R1065" s="23">
        <f t="shared" ref="R1065:R1090" si="138">P1065-E1065</f>
        <v>2.4899999999999949</v>
      </c>
      <c r="S1065" s="18">
        <f t="shared" ref="S1065:S1090" si="139">IF(E1065&lt;&gt;0,R1065/E1065,0)</f>
        <v>2.4120895088636973E-2</v>
      </c>
      <c r="V1065" s="3"/>
      <c r="W1065" s="3"/>
      <c r="X1065" s="3"/>
    </row>
    <row r="1066" spans="1:24" ht="89.25" x14ac:dyDescent="0.25">
      <c r="A1066" s="27" t="s">
        <v>1868</v>
      </c>
      <c r="B1066" s="27" t="s">
        <v>1592</v>
      </c>
      <c r="C1066" s="27" t="s">
        <v>1871</v>
      </c>
      <c r="D1066" s="30" t="s">
        <v>1872</v>
      </c>
      <c r="E1066" s="256">
        <v>387.11</v>
      </c>
      <c r="F1066" s="31">
        <v>375</v>
      </c>
      <c r="G1066" s="31"/>
      <c r="K1066" s="11"/>
      <c r="M1066" s="307">
        <v>6</v>
      </c>
      <c r="N1066" s="11">
        <v>1</v>
      </c>
      <c r="O1066" s="22"/>
      <c r="P1066" s="311">
        <f t="shared" si="137"/>
        <v>396.48</v>
      </c>
      <c r="Q1066" s="16">
        <f t="shared" si="136"/>
        <v>396.48340000000002</v>
      </c>
      <c r="R1066" s="23">
        <f t="shared" si="138"/>
        <v>9.3700000000000045</v>
      </c>
      <c r="S1066" s="18">
        <f t="shared" si="139"/>
        <v>2.4205006328950437E-2</v>
      </c>
      <c r="W1066" s="2"/>
      <c r="X1066" s="2"/>
    </row>
    <row r="1067" spans="1:24" ht="76.5" x14ac:dyDescent="0.25">
      <c r="A1067" s="27" t="s">
        <v>1868</v>
      </c>
      <c r="B1067" s="27" t="s">
        <v>1592</v>
      </c>
      <c r="C1067" s="27" t="s">
        <v>1873</v>
      </c>
      <c r="D1067" s="30" t="s">
        <v>1872</v>
      </c>
      <c r="E1067" s="255">
        <v>232.26</v>
      </c>
      <c r="F1067" s="31">
        <v>225</v>
      </c>
      <c r="G1067" s="31"/>
      <c r="K1067" s="11"/>
      <c r="M1067" s="307">
        <v>6</v>
      </c>
      <c r="N1067" s="11">
        <v>1</v>
      </c>
      <c r="O1067" s="22"/>
      <c r="P1067" s="311">
        <f t="shared" si="137"/>
        <v>237.88</v>
      </c>
      <c r="Q1067" s="16">
        <f t="shared" si="136"/>
        <v>237.88390000000001</v>
      </c>
      <c r="R1067" s="23">
        <f t="shared" si="138"/>
        <v>5.6200000000000045</v>
      </c>
      <c r="S1067" s="18">
        <f t="shared" si="139"/>
        <v>2.4197020580384074E-2</v>
      </c>
      <c r="V1067" s="3"/>
      <c r="W1067" s="3"/>
      <c r="X1067" s="3"/>
    </row>
    <row r="1068" spans="1:24" ht="76.5" x14ac:dyDescent="0.25">
      <c r="A1068" s="27" t="s">
        <v>1868</v>
      </c>
      <c r="B1068" s="27" t="s">
        <v>1592</v>
      </c>
      <c r="C1068" s="27" t="s">
        <v>1874</v>
      </c>
      <c r="D1068" s="30" t="s">
        <v>1872</v>
      </c>
      <c r="E1068" s="256">
        <v>106.32</v>
      </c>
      <c r="F1068" s="31">
        <v>103</v>
      </c>
      <c r="G1068" s="31"/>
      <c r="K1068" s="11"/>
      <c r="M1068" s="307">
        <v>6</v>
      </c>
      <c r="N1068" s="11">
        <v>1</v>
      </c>
      <c r="O1068" s="22"/>
      <c r="P1068" s="311">
        <f t="shared" si="137"/>
        <v>108.89</v>
      </c>
      <c r="Q1068" s="16">
        <f t="shared" si="136"/>
        <v>108.8944</v>
      </c>
      <c r="R1068" s="23">
        <f t="shared" si="138"/>
        <v>2.5700000000000074</v>
      </c>
      <c r="S1068" s="18">
        <f t="shared" si="139"/>
        <v>2.4172310007524525E-2</v>
      </c>
      <c r="V1068" s="3"/>
      <c r="W1068" s="3"/>
      <c r="X1068" s="3"/>
    </row>
    <row r="1069" spans="1:24" ht="76.5" x14ac:dyDescent="0.25">
      <c r="A1069" s="27" t="s">
        <v>1868</v>
      </c>
      <c r="B1069" s="27" t="s">
        <v>1592</v>
      </c>
      <c r="C1069" s="27" t="s">
        <v>1875</v>
      </c>
      <c r="D1069" s="30" t="s">
        <v>1872</v>
      </c>
      <c r="E1069" s="256">
        <v>516.15</v>
      </c>
      <c r="F1069" s="31">
        <v>500</v>
      </c>
      <c r="G1069" s="31"/>
      <c r="K1069" s="11"/>
      <c r="M1069" s="307">
        <v>6</v>
      </c>
      <c r="N1069" s="11">
        <v>1</v>
      </c>
      <c r="O1069" s="22"/>
      <c r="P1069" s="311">
        <f t="shared" si="137"/>
        <v>528.64</v>
      </c>
      <c r="Q1069" s="16">
        <f t="shared" si="136"/>
        <v>528.64800000000002</v>
      </c>
      <c r="R1069" s="23">
        <f t="shared" si="138"/>
        <v>12.490000000000009</v>
      </c>
      <c r="S1069" s="18">
        <f t="shared" si="139"/>
        <v>2.4198391940327444E-2</v>
      </c>
      <c r="W1069" s="2"/>
      <c r="X1069" s="2"/>
    </row>
    <row r="1070" spans="1:24" ht="76.5" x14ac:dyDescent="0.25">
      <c r="A1070" s="27" t="s">
        <v>1868</v>
      </c>
      <c r="B1070" s="27" t="s">
        <v>1592</v>
      </c>
      <c r="C1070" s="27" t="s">
        <v>1876</v>
      </c>
      <c r="D1070" s="30" t="s">
        <v>1877</v>
      </c>
      <c r="E1070" s="255">
        <v>387.11</v>
      </c>
      <c r="F1070" s="31">
        <v>375</v>
      </c>
      <c r="G1070" s="31"/>
      <c r="K1070" s="11"/>
      <c r="M1070" s="307">
        <v>6</v>
      </c>
      <c r="N1070" s="11">
        <v>1</v>
      </c>
      <c r="O1070" s="22"/>
      <c r="P1070" s="311">
        <f t="shared" si="137"/>
        <v>396.48</v>
      </c>
      <c r="Q1070" s="16">
        <f t="shared" si="136"/>
        <v>396.48340000000002</v>
      </c>
      <c r="R1070" s="23">
        <f t="shared" si="138"/>
        <v>9.3700000000000045</v>
      </c>
      <c r="S1070" s="18">
        <f t="shared" si="139"/>
        <v>2.4205006328950437E-2</v>
      </c>
      <c r="W1070" s="2"/>
      <c r="X1070" s="2"/>
    </row>
    <row r="1071" spans="1:24" ht="76.5" x14ac:dyDescent="0.25">
      <c r="A1071" s="27" t="s">
        <v>1868</v>
      </c>
      <c r="B1071" s="27" t="s">
        <v>1592</v>
      </c>
      <c r="C1071" s="27" t="s">
        <v>1878</v>
      </c>
      <c r="D1071" s="30" t="s">
        <v>1877</v>
      </c>
      <c r="E1071" s="255">
        <v>232.26</v>
      </c>
      <c r="F1071" s="31">
        <v>225</v>
      </c>
      <c r="G1071" s="31"/>
      <c r="K1071" s="11"/>
      <c r="M1071" s="307">
        <v>6</v>
      </c>
      <c r="N1071" s="11">
        <v>1</v>
      </c>
      <c r="O1071" s="22"/>
      <c r="P1071" s="311">
        <f t="shared" si="137"/>
        <v>237.88</v>
      </c>
      <c r="Q1071" s="16">
        <f t="shared" si="136"/>
        <v>237.88390000000001</v>
      </c>
      <c r="R1071" s="23">
        <f t="shared" si="138"/>
        <v>5.6200000000000045</v>
      </c>
      <c r="S1071" s="18">
        <f t="shared" si="139"/>
        <v>2.4197020580384074E-2</v>
      </c>
      <c r="W1071" s="2"/>
      <c r="X1071" s="2"/>
    </row>
    <row r="1072" spans="1:24" ht="63.75" x14ac:dyDescent="0.25">
      <c r="A1072" s="27" t="s">
        <v>1868</v>
      </c>
      <c r="B1072" s="27" t="s">
        <v>1592</v>
      </c>
      <c r="C1072" s="27" t="s">
        <v>1879</v>
      </c>
      <c r="D1072" s="30" t="s">
        <v>1880</v>
      </c>
      <c r="E1072" s="255">
        <v>106.32</v>
      </c>
      <c r="F1072" s="31">
        <v>103</v>
      </c>
      <c r="G1072" s="31"/>
      <c r="K1072" s="11"/>
      <c r="M1072" s="307">
        <v>6</v>
      </c>
      <c r="N1072" s="11">
        <v>1</v>
      </c>
      <c r="O1072" s="22"/>
      <c r="P1072" s="311">
        <f t="shared" si="137"/>
        <v>108.89</v>
      </c>
      <c r="Q1072" s="16">
        <f t="shared" si="136"/>
        <v>108.8944</v>
      </c>
      <c r="R1072" s="23">
        <f t="shared" si="138"/>
        <v>2.5700000000000074</v>
      </c>
      <c r="S1072" s="18">
        <f t="shared" si="139"/>
        <v>2.4172310007524525E-2</v>
      </c>
      <c r="W1072" s="2"/>
      <c r="X1072" s="2"/>
    </row>
    <row r="1073" spans="1:24" ht="63.75" x14ac:dyDescent="0.25">
      <c r="A1073" s="27" t="s">
        <v>1868</v>
      </c>
      <c r="B1073" s="27" t="s">
        <v>1592</v>
      </c>
      <c r="C1073" s="27" t="s">
        <v>1881</v>
      </c>
      <c r="D1073" s="30" t="s">
        <v>1877</v>
      </c>
      <c r="E1073" s="255">
        <v>516.15</v>
      </c>
      <c r="F1073" s="31">
        <v>500</v>
      </c>
      <c r="G1073" s="31"/>
      <c r="K1073" s="11"/>
      <c r="M1073" s="307">
        <v>6</v>
      </c>
      <c r="N1073" s="11">
        <v>1</v>
      </c>
      <c r="O1073" s="22"/>
      <c r="P1073" s="311">
        <f t="shared" si="137"/>
        <v>528.64</v>
      </c>
      <c r="Q1073" s="16">
        <f t="shared" si="136"/>
        <v>528.64800000000002</v>
      </c>
      <c r="R1073" s="23">
        <f t="shared" si="138"/>
        <v>12.490000000000009</v>
      </c>
      <c r="S1073" s="18">
        <f t="shared" si="139"/>
        <v>2.4198391940327444E-2</v>
      </c>
      <c r="V1073" s="3"/>
      <c r="W1073" s="3"/>
      <c r="X1073" s="3"/>
    </row>
    <row r="1074" spans="1:24" ht="25.5" x14ac:dyDescent="0.25">
      <c r="A1074" s="2" t="s">
        <v>1882</v>
      </c>
      <c r="B1074" s="27" t="s">
        <v>1592</v>
      </c>
      <c r="C1074" s="2" t="s">
        <v>1624</v>
      </c>
      <c r="D1074" s="2" t="s">
        <v>1625</v>
      </c>
      <c r="E1074" s="256">
        <v>23</v>
      </c>
      <c r="F1074" s="58">
        <v>23</v>
      </c>
      <c r="I1074" s="11" t="s">
        <v>21</v>
      </c>
      <c r="K1074" s="21">
        <v>40544</v>
      </c>
      <c r="M1074" s="12">
        <v>6</v>
      </c>
      <c r="N1074" s="13">
        <v>4</v>
      </c>
      <c r="O1074" s="22"/>
      <c r="P1074" s="311">
        <f t="shared" si="137"/>
        <v>23</v>
      </c>
      <c r="Q1074" s="16">
        <f t="shared" si="136"/>
        <v>23</v>
      </c>
      <c r="R1074" s="23">
        <f t="shared" si="138"/>
        <v>0</v>
      </c>
      <c r="S1074" s="18">
        <f t="shared" si="139"/>
        <v>0</v>
      </c>
      <c r="V1074" s="3"/>
      <c r="W1074" s="3"/>
      <c r="X1074" s="3"/>
    </row>
    <row r="1075" spans="1:24" ht="25.5" x14ac:dyDescent="0.25">
      <c r="A1075" s="2" t="s">
        <v>1882</v>
      </c>
      <c r="B1075" s="27" t="s">
        <v>1592</v>
      </c>
      <c r="C1075" s="2" t="s">
        <v>1626</v>
      </c>
      <c r="D1075" s="2" t="s">
        <v>1625</v>
      </c>
      <c r="E1075" s="256">
        <v>17</v>
      </c>
      <c r="F1075" s="58">
        <v>17</v>
      </c>
      <c r="I1075" s="11" t="s">
        <v>21</v>
      </c>
      <c r="K1075" s="21">
        <v>40544</v>
      </c>
      <c r="M1075" s="12">
        <v>6</v>
      </c>
      <c r="N1075" s="13">
        <v>4</v>
      </c>
      <c r="O1075" s="22"/>
      <c r="P1075" s="311">
        <f t="shared" si="137"/>
        <v>17</v>
      </c>
      <c r="Q1075" s="16">
        <f t="shared" si="136"/>
        <v>17</v>
      </c>
      <c r="R1075" s="23">
        <f t="shared" si="138"/>
        <v>0</v>
      </c>
      <c r="S1075" s="18">
        <f t="shared" si="139"/>
        <v>0</v>
      </c>
      <c r="V1075" s="3"/>
      <c r="W1075" s="3"/>
      <c r="X1075" s="3"/>
    </row>
    <row r="1076" spans="1:24" ht="25.5" x14ac:dyDescent="0.25">
      <c r="A1076" s="2" t="s">
        <v>1882</v>
      </c>
      <c r="B1076" s="27" t="s">
        <v>1592</v>
      </c>
      <c r="C1076" s="2" t="s">
        <v>1627</v>
      </c>
      <c r="D1076" s="2" t="s">
        <v>1625</v>
      </c>
      <c r="E1076" s="256">
        <v>13</v>
      </c>
      <c r="F1076" s="58">
        <v>13</v>
      </c>
      <c r="I1076" s="11" t="s">
        <v>21</v>
      </c>
      <c r="K1076" s="21">
        <v>40544</v>
      </c>
      <c r="M1076" s="12">
        <v>6</v>
      </c>
      <c r="N1076" s="13">
        <v>4</v>
      </c>
      <c r="O1076" s="22"/>
      <c r="P1076" s="311">
        <f t="shared" si="137"/>
        <v>13</v>
      </c>
      <c r="Q1076" s="16">
        <f t="shared" si="136"/>
        <v>13</v>
      </c>
      <c r="R1076" s="23">
        <f t="shared" si="138"/>
        <v>0</v>
      </c>
      <c r="S1076" s="18">
        <f t="shared" si="139"/>
        <v>0</v>
      </c>
      <c r="V1076" s="3"/>
      <c r="W1076" s="3"/>
      <c r="X1076" s="3"/>
    </row>
    <row r="1077" spans="1:24" ht="25.5" x14ac:dyDescent="0.25">
      <c r="A1077" s="2" t="s">
        <v>1882</v>
      </c>
      <c r="B1077" s="27" t="s">
        <v>1592</v>
      </c>
      <c r="C1077" s="2" t="s">
        <v>1628</v>
      </c>
      <c r="D1077" s="2" t="s">
        <v>1625</v>
      </c>
      <c r="E1077" s="256">
        <v>7</v>
      </c>
      <c r="F1077" s="10">
        <v>7</v>
      </c>
      <c r="I1077" s="11" t="s">
        <v>21</v>
      </c>
      <c r="K1077" s="21">
        <v>40544</v>
      </c>
      <c r="M1077" s="12">
        <v>6</v>
      </c>
      <c r="N1077" s="13">
        <v>4</v>
      </c>
      <c r="O1077" s="22"/>
      <c r="P1077" s="311">
        <f t="shared" si="137"/>
        <v>7</v>
      </c>
      <c r="Q1077" s="16">
        <f t="shared" si="136"/>
        <v>7</v>
      </c>
      <c r="R1077" s="23">
        <f t="shared" si="138"/>
        <v>0</v>
      </c>
      <c r="S1077" s="18">
        <f t="shared" si="139"/>
        <v>0</v>
      </c>
      <c r="V1077" s="3"/>
      <c r="W1077" s="3"/>
      <c r="X1077" s="3"/>
    </row>
    <row r="1078" spans="1:24" ht="25.5" x14ac:dyDescent="0.25">
      <c r="A1078" s="2" t="s">
        <v>1882</v>
      </c>
      <c r="B1078" s="27" t="s">
        <v>1592</v>
      </c>
      <c r="C1078" s="2" t="s">
        <v>1629</v>
      </c>
      <c r="D1078" s="2" t="s">
        <v>1625</v>
      </c>
      <c r="E1078" s="256">
        <v>16</v>
      </c>
      <c r="F1078" s="58">
        <v>16</v>
      </c>
      <c r="I1078" s="11" t="s">
        <v>21</v>
      </c>
      <c r="K1078" s="21">
        <v>40544</v>
      </c>
      <c r="M1078" s="12">
        <v>6</v>
      </c>
      <c r="N1078" s="13">
        <v>4</v>
      </c>
      <c r="O1078" s="22"/>
      <c r="P1078" s="311">
        <f t="shared" si="137"/>
        <v>16</v>
      </c>
      <c r="Q1078" s="16">
        <f t="shared" si="136"/>
        <v>16</v>
      </c>
      <c r="R1078" s="23">
        <f t="shared" si="138"/>
        <v>0</v>
      </c>
      <c r="S1078" s="18">
        <f t="shared" si="139"/>
        <v>0</v>
      </c>
      <c r="V1078" s="3"/>
      <c r="W1078" s="3"/>
      <c r="X1078" s="3"/>
    </row>
    <row r="1079" spans="1:24" ht="25.5" x14ac:dyDescent="0.25">
      <c r="A1079" s="2" t="s">
        <v>1882</v>
      </c>
      <c r="B1079" s="27" t="s">
        <v>1592</v>
      </c>
      <c r="C1079" s="2" t="s">
        <v>1630</v>
      </c>
      <c r="D1079" s="2" t="s">
        <v>1625</v>
      </c>
      <c r="E1079" s="256">
        <v>13</v>
      </c>
      <c r="F1079" s="58">
        <v>13</v>
      </c>
      <c r="I1079" s="11" t="s">
        <v>21</v>
      </c>
      <c r="K1079" s="21">
        <v>40544</v>
      </c>
      <c r="M1079" s="12">
        <v>6</v>
      </c>
      <c r="N1079" s="13">
        <v>4</v>
      </c>
      <c r="O1079" s="22"/>
      <c r="P1079" s="311">
        <f t="shared" si="137"/>
        <v>13</v>
      </c>
      <c r="Q1079" s="16">
        <f t="shared" si="136"/>
        <v>13</v>
      </c>
      <c r="R1079" s="23">
        <f t="shared" si="138"/>
        <v>0</v>
      </c>
      <c r="S1079" s="18">
        <f t="shared" si="139"/>
        <v>0</v>
      </c>
      <c r="V1079" s="3"/>
      <c r="W1079" s="3"/>
      <c r="X1079" s="3"/>
    </row>
    <row r="1080" spans="1:24" ht="25.5" x14ac:dyDescent="0.25">
      <c r="A1080" s="2" t="s">
        <v>1882</v>
      </c>
      <c r="B1080" s="27" t="s">
        <v>1592</v>
      </c>
      <c r="C1080" s="2" t="s">
        <v>1631</v>
      </c>
      <c r="D1080" s="2" t="s">
        <v>1625</v>
      </c>
      <c r="E1080" s="256">
        <v>10</v>
      </c>
      <c r="F1080" s="58">
        <v>10</v>
      </c>
      <c r="I1080" s="11" t="s">
        <v>21</v>
      </c>
      <c r="K1080" s="21">
        <v>40544</v>
      </c>
      <c r="M1080" s="12">
        <v>6</v>
      </c>
      <c r="N1080" s="13">
        <v>4</v>
      </c>
      <c r="O1080" s="22"/>
      <c r="P1080" s="311">
        <f t="shared" si="137"/>
        <v>10</v>
      </c>
      <c r="Q1080" s="16">
        <f t="shared" si="136"/>
        <v>10</v>
      </c>
      <c r="R1080" s="23">
        <f t="shared" si="138"/>
        <v>0</v>
      </c>
      <c r="S1080" s="18">
        <f t="shared" si="139"/>
        <v>0</v>
      </c>
      <c r="V1080" s="3"/>
      <c r="W1080" s="3"/>
      <c r="X1080" s="3"/>
    </row>
    <row r="1081" spans="1:24" ht="25.5" x14ac:dyDescent="0.25">
      <c r="A1081" s="2" t="s">
        <v>1882</v>
      </c>
      <c r="B1081" s="27" t="s">
        <v>1592</v>
      </c>
      <c r="C1081" s="2" t="s">
        <v>1632</v>
      </c>
      <c r="D1081" s="2" t="s">
        <v>1625</v>
      </c>
      <c r="E1081" s="256">
        <v>10</v>
      </c>
      <c r="F1081" s="10">
        <v>10</v>
      </c>
      <c r="I1081" s="11" t="s">
        <v>21</v>
      </c>
      <c r="K1081" s="21">
        <v>40544</v>
      </c>
      <c r="M1081" s="12">
        <v>6</v>
      </c>
      <c r="N1081" s="13">
        <v>4</v>
      </c>
      <c r="O1081" s="22"/>
      <c r="P1081" s="311">
        <f t="shared" si="137"/>
        <v>10</v>
      </c>
      <c r="Q1081" s="16">
        <f t="shared" si="136"/>
        <v>10</v>
      </c>
      <c r="R1081" s="23">
        <f t="shared" si="138"/>
        <v>0</v>
      </c>
      <c r="S1081" s="18">
        <f t="shared" si="139"/>
        <v>0</v>
      </c>
      <c r="W1081" s="2"/>
      <c r="X1081" s="2"/>
    </row>
    <row r="1082" spans="1:24" ht="25.5" x14ac:dyDescent="0.25">
      <c r="A1082" s="27" t="s">
        <v>1883</v>
      </c>
      <c r="B1082" s="27" t="s">
        <v>1884</v>
      </c>
      <c r="C1082" s="24" t="s">
        <v>1885</v>
      </c>
      <c r="D1082" s="28" t="s">
        <v>1886</v>
      </c>
      <c r="E1082" s="255">
        <v>361.3</v>
      </c>
      <c r="F1082" s="29">
        <v>350</v>
      </c>
      <c r="G1082" s="29"/>
      <c r="I1082" s="11" t="s">
        <v>21</v>
      </c>
      <c r="K1082" s="11"/>
      <c r="M1082" s="307">
        <v>1</v>
      </c>
      <c r="N1082" s="11">
        <v>1</v>
      </c>
      <c r="O1082" s="22"/>
      <c r="P1082" s="311">
        <f t="shared" si="137"/>
        <v>370.04</v>
      </c>
      <c r="Q1082" s="16">
        <f t="shared" si="136"/>
        <v>370.04849999999999</v>
      </c>
      <c r="R1082" s="23">
        <f t="shared" si="138"/>
        <v>8.7400000000000091</v>
      </c>
      <c r="S1082" s="18">
        <f t="shared" si="139"/>
        <v>2.4190423470799912E-2</v>
      </c>
      <c r="W1082" s="2"/>
      <c r="X1082" s="2"/>
    </row>
    <row r="1083" spans="1:24" ht="25.5" x14ac:dyDescent="0.25">
      <c r="A1083" s="27" t="s">
        <v>1883</v>
      </c>
      <c r="B1083" s="27" t="s">
        <v>1884</v>
      </c>
      <c r="C1083" s="24" t="s">
        <v>1887</v>
      </c>
      <c r="D1083" s="28" t="s">
        <v>1886</v>
      </c>
      <c r="E1083" s="255">
        <v>103.23</v>
      </c>
      <c r="F1083" s="29">
        <v>100</v>
      </c>
      <c r="G1083" s="29"/>
      <c r="I1083" s="11" t="s">
        <v>21</v>
      </c>
      <c r="K1083" s="11"/>
      <c r="M1083" s="307">
        <v>1</v>
      </c>
      <c r="N1083" s="11">
        <v>1</v>
      </c>
      <c r="O1083" s="22"/>
      <c r="P1083" s="311">
        <f t="shared" si="137"/>
        <v>105.72</v>
      </c>
      <c r="Q1083" s="16">
        <f t="shared" si="136"/>
        <v>105.7296</v>
      </c>
      <c r="R1083" s="23">
        <f t="shared" si="138"/>
        <v>2.4899999999999949</v>
      </c>
      <c r="S1083" s="18">
        <f t="shared" si="139"/>
        <v>2.4120895088636973E-2</v>
      </c>
      <c r="W1083" s="2"/>
      <c r="X1083" s="2"/>
    </row>
    <row r="1084" spans="1:24" ht="25.5" x14ac:dyDescent="0.25">
      <c r="A1084" s="27" t="s">
        <v>1883</v>
      </c>
      <c r="B1084" s="27" t="s">
        <v>1884</v>
      </c>
      <c r="C1084" s="24" t="s">
        <v>1888</v>
      </c>
      <c r="D1084" s="28" t="s">
        <v>1889</v>
      </c>
      <c r="E1084" s="255">
        <v>103.23</v>
      </c>
      <c r="F1084" s="29">
        <v>100</v>
      </c>
      <c r="G1084" s="29"/>
      <c r="I1084" s="11" t="s">
        <v>21</v>
      </c>
      <c r="K1084" s="11"/>
      <c r="M1084" s="307">
        <v>1</v>
      </c>
      <c r="N1084" s="11">
        <v>1</v>
      </c>
      <c r="O1084" s="22"/>
      <c r="P1084" s="311">
        <f t="shared" si="137"/>
        <v>105.72</v>
      </c>
      <c r="Q1084" s="16">
        <f t="shared" si="136"/>
        <v>105.7296</v>
      </c>
      <c r="R1084" s="23">
        <f t="shared" si="138"/>
        <v>2.4899999999999949</v>
      </c>
      <c r="S1084" s="18">
        <f t="shared" si="139"/>
        <v>2.4120895088636973E-2</v>
      </c>
      <c r="V1084" s="3"/>
      <c r="W1084" s="3"/>
      <c r="X1084" s="3"/>
    </row>
    <row r="1085" spans="1:24" ht="25.5" x14ac:dyDescent="0.25">
      <c r="A1085" s="27" t="s">
        <v>1890</v>
      </c>
      <c r="B1085" s="2" t="s">
        <v>1884</v>
      </c>
      <c r="C1085" s="24" t="s">
        <v>1891</v>
      </c>
      <c r="D1085" s="28" t="s">
        <v>1892</v>
      </c>
      <c r="E1085" s="256">
        <v>258.07</v>
      </c>
      <c r="F1085" s="29">
        <v>250</v>
      </c>
      <c r="G1085" s="29"/>
      <c r="H1085" s="44" t="s">
        <v>1893</v>
      </c>
      <c r="I1085" s="11" t="s">
        <v>21</v>
      </c>
      <c r="K1085" s="21">
        <v>40544</v>
      </c>
      <c r="M1085" s="307">
        <v>1</v>
      </c>
      <c r="N1085" s="11">
        <v>1</v>
      </c>
      <c r="O1085" s="22"/>
      <c r="P1085" s="311">
        <f t="shared" si="137"/>
        <v>264.31</v>
      </c>
      <c r="Q1085" s="16">
        <f t="shared" si="136"/>
        <v>264.31889999999999</v>
      </c>
      <c r="R1085" s="23">
        <f t="shared" si="138"/>
        <v>6.2400000000000091</v>
      </c>
      <c r="S1085" s="18">
        <f t="shared" si="139"/>
        <v>2.4179486185918586E-2</v>
      </c>
      <c r="V1085" s="3"/>
      <c r="W1085" s="3"/>
      <c r="X1085" s="3"/>
    </row>
    <row r="1086" spans="1:24" ht="25.5" x14ac:dyDescent="0.25">
      <c r="A1086" s="27" t="s">
        <v>1890</v>
      </c>
      <c r="B1086" s="2" t="s">
        <v>1884</v>
      </c>
      <c r="C1086" s="24" t="s">
        <v>1894</v>
      </c>
      <c r="D1086" s="28" t="s">
        <v>1892</v>
      </c>
      <c r="E1086" s="256">
        <v>25.8</v>
      </c>
      <c r="F1086" s="29">
        <v>25</v>
      </c>
      <c r="G1086" s="29"/>
      <c r="H1086" s="44" t="s">
        <v>1893</v>
      </c>
      <c r="I1086" s="11" t="s">
        <v>21</v>
      </c>
      <c r="K1086" s="21">
        <v>40544</v>
      </c>
      <c r="M1086" s="307">
        <v>1</v>
      </c>
      <c r="N1086" s="11">
        <v>1</v>
      </c>
      <c r="O1086" s="22"/>
      <c r="P1086" s="311">
        <f t="shared" si="137"/>
        <v>26.42</v>
      </c>
      <c r="Q1086" s="16">
        <f t="shared" si="136"/>
        <v>26.424700000000001</v>
      </c>
      <c r="R1086" s="23">
        <f t="shared" si="138"/>
        <v>0.62000000000000099</v>
      </c>
      <c r="S1086" s="18">
        <f t="shared" si="139"/>
        <v>2.4031007751938022E-2</v>
      </c>
      <c r="W1086" s="2"/>
      <c r="X1086" s="2"/>
    </row>
    <row r="1087" spans="1:24" ht="25.5" x14ac:dyDescent="0.25">
      <c r="A1087" s="27" t="s">
        <v>1890</v>
      </c>
      <c r="B1087" s="2" t="s">
        <v>1884</v>
      </c>
      <c r="C1087" s="24" t="s">
        <v>1895</v>
      </c>
      <c r="D1087" s="28" t="s">
        <v>1896</v>
      </c>
      <c r="E1087" s="255">
        <v>25.8</v>
      </c>
      <c r="F1087" s="29">
        <v>25</v>
      </c>
      <c r="G1087" s="29"/>
      <c r="H1087" s="44" t="s">
        <v>1897</v>
      </c>
      <c r="I1087" s="11" t="s">
        <v>21</v>
      </c>
      <c r="K1087" s="21">
        <v>40544</v>
      </c>
      <c r="M1087" s="307">
        <v>1</v>
      </c>
      <c r="N1087" s="11">
        <v>1</v>
      </c>
      <c r="O1087" s="22"/>
      <c r="P1087" s="311">
        <f t="shared" si="137"/>
        <v>26.42</v>
      </c>
      <c r="Q1087" s="16">
        <f t="shared" si="136"/>
        <v>26.424700000000001</v>
      </c>
      <c r="R1087" s="23">
        <f t="shared" si="138"/>
        <v>0.62000000000000099</v>
      </c>
      <c r="S1087" s="18">
        <f t="shared" si="139"/>
        <v>2.4031007751938022E-2</v>
      </c>
      <c r="W1087" s="2"/>
      <c r="X1087" s="2"/>
    </row>
    <row r="1088" spans="1:24" ht="25.5" x14ac:dyDescent="0.25">
      <c r="A1088" s="27" t="s">
        <v>1898</v>
      </c>
      <c r="B1088" s="2" t="s">
        <v>1884</v>
      </c>
      <c r="C1088" s="27" t="s">
        <v>1899</v>
      </c>
      <c r="D1088" s="30" t="s">
        <v>1900</v>
      </c>
      <c r="E1088" s="255">
        <v>25.8</v>
      </c>
      <c r="F1088" s="31">
        <v>25</v>
      </c>
      <c r="G1088" s="31"/>
      <c r="H1088" s="44" t="s">
        <v>1901</v>
      </c>
      <c r="I1088" s="11" t="s">
        <v>21</v>
      </c>
      <c r="K1088" s="21">
        <v>40544</v>
      </c>
      <c r="M1088" s="307" t="s">
        <v>1902</v>
      </c>
      <c r="N1088" s="11">
        <v>1</v>
      </c>
      <c r="O1088" s="22"/>
      <c r="P1088" s="311">
        <f t="shared" si="137"/>
        <v>26.42</v>
      </c>
      <c r="Q1088" s="16">
        <f t="shared" si="136"/>
        <v>26.424700000000001</v>
      </c>
      <c r="R1088" s="23">
        <f t="shared" si="138"/>
        <v>0.62000000000000099</v>
      </c>
      <c r="S1088" s="18">
        <f t="shared" si="139"/>
        <v>2.4031007751938022E-2</v>
      </c>
      <c r="W1088" s="2"/>
      <c r="X1088" s="2"/>
    </row>
    <row r="1089" spans="1:24" ht="25.5" x14ac:dyDescent="0.25">
      <c r="A1089" s="27" t="s">
        <v>1903</v>
      </c>
      <c r="B1089" s="2" t="s">
        <v>1884</v>
      </c>
      <c r="C1089" s="24" t="s">
        <v>1904</v>
      </c>
      <c r="D1089" s="28" t="s">
        <v>1905</v>
      </c>
      <c r="E1089" s="255">
        <v>206.46</v>
      </c>
      <c r="F1089" s="29">
        <v>200</v>
      </c>
      <c r="G1089" s="29"/>
      <c r="I1089" s="11" t="s">
        <v>21</v>
      </c>
      <c r="K1089" s="21">
        <v>40544</v>
      </c>
      <c r="M1089" s="307">
        <v>1</v>
      </c>
      <c r="N1089" s="11">
        <v>1</v>
      </c>
      <c r="O1089" s="22"/>
      <c r="P1089" s="311">
        <f t="shared" si="137"/>
        <v>211.45</v>
      </c>
      <c r="Q1089" s="16">
        <f t="shared" si="136"/>
        <v>211.45920000000001</v>
      </c>
      <c r="R1089" s="23">
        <f t="shared" si="138"/>
        <v>4.9899999999999807</v>
      </c>
      <c r="S1089" s="18">
        <f t="shared" si="139"/>
        <v>2.4169330620943428E-2</v>
      </c>
      <c r="W1089" s="2"/>
      <c r="X1089" s="2"/>
    </row>
    <row r="1090" spans="1:24" ht="25.5" x14ac:dyDescent="0.25">
      <c r="A1090" s="27" t="s">
        <v>1903</v>
      </c>
      <c r="B1090" s="2" t="s">
        <v>1884</v>
      </c>
      <c r="C1090" s="24" t="s">
        <v>13</v>
      </c>
      <c r="D1090" s="28" t="s">
        <v>1906</v>
      </c>
      <c r="E1090" s="255">
        <v>206.46</v>
      </c>
      <c r="F1090" s="29">
        <v>200</v>
      </c>
      <c r="G1090" s="29"/>
      <c r="I1090" s="11" t="s">
        <v>21</v>
      </c>
      <c r="K1090" s="21">
        <v>40544</v>
      </c>
      <c r="M1090" s="307">
        <v>1</v>
      </c>
      <c r="N1090" s="11">
        <v>1</v>
      </c>
      <c r="O1090" s="22"/>
      <c r="P1090" s="311">
        <f t="shared" si="137"/>
        <v>211.45</v>
      </c>
      <c r="Q1090" s="16">
        <f t="shared" si="136"/>
        <v>211.45920000000001</v>
      </c>
      <c r="R1090" s="23">
        <f t="shared" si="138"/>
        <v>4.9899999999999807</v>
      </c>
      <c r="S1090" s="18">
        <f t="shared" si="139"/>
        <v>2.4169330620943428E-2</v>
      </c>
      <c r="W1090" s="2"/>
      <c r="X1090" s="2"/>
    </row>
    <row r="1091" spans="1:24" ht="76.5" x14ac:dyDescent="0.25">
      <c r="A1091" s="27" t="s">
        <v>1907</v>
      </c>
      <c r="B1091" s="27" t="s">
        <v>1884</v>
      </c>
      <c r="C1091" s="24" t="s">
        <v>1908</v>
      </c>
      <c r="D1091" s="28" t="s">
        <v>1909</v>
      </c>
      <c r="E1091" s="255" t="s">
        <v>162</v>
      </c>
      <c r="F1091" s="29" t="s">
        <v>162</v>
      </c>
      <c r="G1091" s="29"/>
      <c r="H1091" s="2" t="s">
        <v>1910</v>
      </c>
      <c r="J1091" s="11" t="s">
        <v>22</v>
      </c>
      <c r="K1091" s="11"/>
      <c r="M1091" s="12">
        <v>6</v>
      </c>
      <c r="N1091" s="13">
        <v>6</v>
      </c>
      <c r="O1091" s="22"/>
      <c r="P1091" s="312" t="str">
        <f>E1091</f>
        <v>No charge</v>
      </c>
      <c r="Q1091" s="16" t="str">
        <f t="shared" si="136"/>
        <v>No charge</v>
      </c>
      <c r="R1091" s="23">
        <v>0</v>
      </c>
      <c r="S1091" s="18">
        <v>0</v>
      </c>
      <c r="W1091" s="2"/>
      <c r="X1091" s="2"/>
    </row>
    <row r="1092" spans="1:24" ht="25.5" x14ac:dyDescent="0.25">
      <c r="A1092" s="27" t="s">
        <v>1907</v>
      </c>
      <c r="B1092" s="27" t="s">
        <v>1884</v>
      </c>
      <c r="C1092" s="24" t="s">
        <v>13</v>
      </c>
      <c r="D1092" s="28" t="s">
        <v>1911</v>
      </c>
      <c r="E1092" s="255">
        <v>972.42</v>
      </c>
      <c r="F1092" s="29">
        <v>942</v>
      </c>
      <c r="G1092" s="29"/>
      <c r="K1092" s="11"/>
      <c r="M1092" s="307" t="s">
        <v>1912</v>
      </c>
      <c r="N1092" s="11">
        <v>1</v>
      </c>
      <c r="O1092" s="22"/>
      <c r="P1092" s="311">
        <f t="shared" ref="P1092:P1100" si="140">IF(N1092=1,INT(E1092*$T$1*100)/100,E1092)</f>
        <v>995.96</v>
      </c>
      <c r="Q1092" s="16">
        <f t="shared" si="136"/>
        <v>995.96609999999998</v>
      </c>
      <c r="R1092" s="23">
        <f t="shared" ref="R1092:R1100" si="141">P1092-E1092</f>
        <v>23.540000000000077</v>
      </c>
      <c r="S1092" s="18">
        <f t="shared" ref="S1092:S1100" si="142">IF(E1092&lt;&gt;0,R1092/E1092,0)</f>
        <v>2.4207646901544682E-2</v>
      </c>
      <c r="W1092" s="2"/>
      <c r="X1092" s="2"/>
    </row>
    <row r="1093" spans="1:24" ht="38.25" x14ac:dyDescent="0.25">
      <c r="A1093" s="27" t="s">
        <v>1913</v>
      </c>
      <c r="B1093" s="27" t="s">
        <v>1884</v>
      </c>
      <c r="C1093" s="24" t="s">
        <v>1914</v>
      </c>
      <c r="D1093" s="2" t="s">
        <v>1915</v>
      </c>
      <c r="E1093" s="255">
        <v>340.65</v>
      </c>
      <c r="F1093" s="59">
        <v>330</v>
      </c>
      <c r="H1093" s="44" t="s">
        <v>1916</v>
      </c>
      <c r="K1093" s="11"/>
      <c r="M1093" s="307">
        <v>1</v>
      </c>
      <c r="N1093" s="11">
        <v>1</v>
      </c>
      <c r="O1093" s="22"/>
      <c r="P1093" s="311">
        <f t="shared" si="140"/>
        <v>348.89</v>
      </c>
      <c r="Q1093" s="16">
        <f t="shared" si="136"/>
        <v>348.89839999999998</v>
      </c>
      <c r="R1093" s="23">
        <f t="shared" si="141"/>
        <v>8.2400000000000091</v>
      </c>
      <c r="S1093" s="18">
        <f t="shared" si="142"/>
        <v>2.4189050344928843E-2</v>
      </c>
      <c r="W1093" s="2"/>
      <c r="X1093" s="2"/>
    </row>
    <row r="1094" spans="1:24" ht="63.75" x14ac:dyDescent="0.25">
      <c r="A1094" s="27" t="s">
        <v>1917</v>
      </c>
      <c r="B1094" s="27" t="s">
        <v>1884</v>
      </c>
      <c r="C1094" s="24" t="s">
        <v>1918</v>
      </c>
      <c r="D1094" s="2" t="s">
        <v>1919</v>
      </c>
      <c r="E1094" s="255">
        <v>474.85</v>
      </c>
      <c r="F1094" s="59">
        <v>460</v>
      </c>
      <c r="H1094" s="44" t="s">
        <v>1916</v>
      </c>
      <c r="K1094" s="11"/>
      <c r="M1094" s="307" t="s">
        <v>1920</v>
      </c>
      <c r="N1094" s="11">
        <v>1</v>
      </c>
      <c r="O1094" s="22"/>
      <c r="P1094" s="311">
        <f t="shared" si="140"/>
        <v>486.34</v>
      </c>
      <c r="Q1094" s="16">
        <f t="shared" si="136"/>
        <v>486.34800000000001</v>
      </c>
      <c r="R1094" s="23">
        <f t="shared" si="141"/>
        <v>11.489999999999952</v>
      </c>
      <c r="S1094" s="18">
        <f t="shared" si="142"/>
        <v>2.4197114878382546E-2</v>
      </c>
      <c r="W1094" s="2"/>
      <c r="X1094" s="2"/>
    </row>
    <row r="1095" spans="1:24" ht="63.75" x14ac:dyDescent="0.25">
      <c r="A1095" s="27" t="s">
        <v>1917</v>
      </c>
      <c r="B1095" s="27" t="s">
        <v>1884</v>
      </c>
      <c r="C1095" s="24" t="s">
        <v>1921</v>
      </c>
      <c r="D1095" s="2" t="s">
        <v>1919</v>
      </c>
      <c r="E1095" s="255">
        <v>738.09</v>
      </c>
      <c r="F1095" s="59">
        <v>715</v>
      </c>
      <c r="H1095" s="44" t="s">
        <v>1916</v>
      </c>
      <c r="K1095" s="11"/>
      <c r="M1095" s="307" t="s">
        <v>1920</v>
      </c>
      <c r="N1095" s="11">
        <v>1</v>
      </c>
      <c r="O1095" s="22"/>
      <c r="P1095" s="311">
        <f t="shared" si="140"/>
        <v>755.96</v>
      </c>
      <c r="Q1095" s="16">
        <f t="shared" si="136"/>
        <v>755.96209999999996</v>
      </c>
      <c r="R1095" s="23">
        <f t="shared" si="141"/>
        <v>17.870000000000005</v>
      </c>
      <c r="S1095" s="18">
        <f t="shared" si="142"/>
        <v>2.4211139562925935E-2</v>
      </c>
      <c r="W1095" s="2"/>
      <c r="X1095" s="2"/>
    </row>
    <row r="1096" spans="1:24" ht="63.75" x14ac:dyDescent="0.25">
      <c r="A1096" s="27" t="s">
        <v>1917</v>
      </c>
      <c r="B1096" s="27" t="s">
        <v>1884</v>
      </c>
      <c r="C1096" s="24" t="s">
        <v>1922</v>
      </c>
      <c r="D1096" s="2" t="s">
        <v>1919</v>
      </c>
      <c r="E1096" s="255">
        <v>738.09</v>
      </c>
      <c r="F1096" s="59">
        <v>715</v>
      </c>
      <c r="H1096" s="44" t="s">
        <v>1916</v>
      </c>
      <c r="K1096" s="11"/>
      <c r="M1096" s="307" t="s">
        <v>1920</v>
      </c>
      <c r="N1096" s="11">
        <v>1</v>
      </c>
      <c r="O1096" s="22"/>
      <c r="P1096" s="311">
        <f t="shared" si="140"/>
        <v>755.96</v>
      </c>
      <c r="Q1096" s="16">
        <f t="shared" si="136"/>
        <v>755.96209999999996</v>
      </c>
      <c r="R1096" s="23">
        <f t="shared" si="141"/>
        <v>17.870000000000005</v>
      </c>
      <c r="S1096" s="18">
        <f t="shared" si="142"/>
        <v>2.4211139562925935E-2</v>
      </c>
      <c r="W1096" s="2"/>
      <c r="X1096" s="2"/>
    </row>
    <row r="1097" spans="1:24" ht="63.75" x14ac:dyDescent="0.25">
      <c r="A1097" s="27" t="s">
        <v>1917</v>
      </c>
      <c r="B1097" s="27" t="s">
        <v>1884</v>
      </c>
      <c r="C1097" s="24" t="s">
        <v>1923</v>
      </c>
      <c r="D1097" s="2" t="s">
        <v>1919</v>
      </c>
      <c r="E1097" s="255">
        <v>738.09</v>
      </c>
      <c r="F1097" s="59">
        <v>715</v>
      </c>
      <c r="H1097" s="44" t="s">
        <v>1916</v>
      </c>
      <c r="K1097" s="11"/>
      <c r="M1097" s="307" t="s">
        <v>1920</v>
      </c>
      <c r="N1097" s="11">
        <v>1</v>
      </c>
      <c r="O1097" s="22"/>
      <c r="P1097" s="311">
        <f t="shared" si="140"/>
        <v>755.96</v>
      </c>
      <c r="Q1097" s="16">
        <f t="shared" si="136"/>
        <v>755.96209999999996</v>
      </c>
      <c r="R1097" s="23">
        <f t="shared" si="141"/>
        <v>17.870000000000005</v>
      </c>
      <c r="S1097" s="18">
        <f t="shared" si="142"/>
        <v>2.4211139562925935E-2</v>
      </c>
      <c r="W1097" s="2"/>
      <c r="X1097" s="2"/>
    </row>
    <row r="1098" spans="1:24" ht="63.75" x14ac:dyDescent="0.25">
      <c r="A1098" s="27" t="s">
        <v>1917</v>
      </c>
      <c r="B1098" s="27" t="s">
        <v>1884</v>
      </c>
      <c r="C1098" s="24" t="s">
        <v>1924</v>
      </c>
      <c r="D1098" s="2" t="s">
        <v>1919</v>
      </c>
      <c r="E1098" s="255">
        <v>474.85</v>
      </c>
      <c r="F1098" s="59">
        <v>460</v>
      </c>
      <c r="H1098" s="44" t="s">
        <v>1916</v>
      </c>
      <c r="K1098" s="11"/>
      <c r="M1098" s="307" t="s">
        <v>1920</v>
      </c>
      <c r="N1098" s="11">
        <v>1</v>
      </c>
      <c r="O1098" s="22"/>
      <c r="P1098" s="311">
        <f t="shared" si="140"/>
        <v>486.34</v>
      </c>
      <c r="Q1098" s="16">
        <f t="shared" si="136"/>
        <v>486.34800000000001</v>
      </c>
      <c r="R1098" s="23">
        <f t="shared" si="141"/>
        <v>11.489999999999952</v>
      </c>
      <c r="S1098" s="18">
        <f t="shared" si="142"/>
        <v>2.4197114878382546E-2</v>
      </c>
      <c r="W1098" s="2"/>
      <c r="X1098" s="2"/>
    </row>
    <row r="1099" spans="1:24" ht="63.75" x14ac:dyDescent="0.25">
      <c r="A1099" s="27" t="s">
        <v>1917</v>
      </c>
      <c r="B1099" s="27" t="s">
        <v>1884</v>
      </c>
      <c r="C1099" s="24" t="s">
        <v>1925</v>
      </c>
      <c r="D1099" s="2" t="s">
        <v>1919</v>
      </c>
      <c r="E1099" s="255">
        <v>738.09</v>
      </c>
      <c r="F1099" s="59">
        <v>715</v>
      </c>
      <c r="H1099" s="44" t="s">
        <v>1916</v>
      </c>
      <c r="K1099" s="11"/>
      <c r="M1099" s="307" t="s">
        <v>1920</v>
      </c>
      <c r="N1099" s="11">
        <v>1</v>
      </c>
      <c r="O1099" s="22"/>
      <c r="P1099" s="311">
        <f t="shared" si="140"/>
        <v>755.96</v>
      </c>
      <c r="Q1099" s="16">
        <f t="shared" si="136"/>
        <v>755.96209999999996</v>
      </c>
      <c r="R1099" s="23">
        <f t="shared" si="141"/>
        <v>17.870000000000005</v>
      </c>
      <c r="S1099" s="18">
        <f t="shared" si="142"/>
        <v>2.4211139562925935E-2</v>
      </c>
      <c r="W1099" s="2"/>
      <c r="X1099" s="2"/>
    </row>
    <row r="1100" spans="1:24" ht="63.75" x14ac:dyDescent="0.25">
      <c r="A1100" s="27" t="s">
        <v>1917</v>
      </c>
      <c r="B1100" s="27" t="s">
        <v>1884</v>
      </c>
      <c r="C1100" s="24" t="s">
        <v>1926</v>
      </c>
      <c r="D1100" s="2" t="s">
        <v>1919</v>
      </c>
      <c r="E1100" s="255">
        <v>738.09</v>
      </c>
      <c r="F1100" s="59">
        <v>715</v>
      </c>
      <c r="H1100" s="44" t="s">
        <v>1916</v>
      </c>
      <c r="K1100" s="11"/>
      <c r="M1100" s="307" t="s">
        <v>1920</v>
      </c>
      <c r="N1100" s="11">
        <v>1</v>
      </c>
      <c r="O1100" s="22"/>
      <c r="P1100" s="311">
        <f t="shared" si="140"/>
        <v>755.96</v>
      </c>
      <c r="Q1100" s="16">
        <f t="shared" si="136"/>
        <v>755.96209999999996</v>
      </c>
      <c r="R1100" s="23">
        <f t="shared" si="141"/>
        <v>17.870000000000005</v>
      </c>
      <c r="S1100" s="18">
        <f t="shared" si="142"/>
        <v>2.4211139562925935E-2</v>
      </c>
      <c r="W1100" s="2"/>
      <c r="X1100" s="2"/>
    </row>
    <row r="1101" spans="1:24" ht="63.75" x14ac:dyDescent="0.25">
      <c r="A1101" s="27" t="s">
        <v>1917</v>
      </c>
      <c r="B1101" s="2" t="s">
        <v>1884</v>
      </c>
      <c r="C1101" s="2" t="s">
        <v>1927</v>
      </c>
      <c r="D1101" s="2" t="s">
        <v>1919</v>
      </c>
      <c r="E1101" s="255" t="s">
        <v>1930</v>
      </c>
      <c r="F1101" s="10" t="s">
        <v>1928</v>
      </c>
      <c r="H1101" s="2" t="s">
        <v>1929</v>
      </c>
      <c r="K1101" s="11"/>
      <c r="M1101" s="307">
        <v>6</v>
      </c>
      <c r="N1101" s="11">
        <v>1</v>
      </c>
      <c r="O1101" s="22"/>
      <c r="P1101" s="311" t="s">
        <v>3247</v>
      </c>
      <c r="Q1101" s="16" t="e">
        <f t="shared" si="136"/>
        <v>#VALUE!</v>
      </c>
      <c r="R1101" s="23">
        <f>0.52</f>
        <v>0.52</v>
      </c>
      <c r="S1101" s="18">
        <f>R1101/16.25</f>
        <v>3.2000000000000001E-2</v>
      </c>
      <c r="W1101" s="2"/>
      <c r="X1101" s="2"/>
    </row>
    <row r="1102" spans="1:24" ht="63.75" x14ac:dyDescent="0.25">
      <c r="A1102" s="27" t="s">
        <v>1917</v>
      </c>
      <c r="B1102" s="27" t="s">
        <v>1884</v>
      </c>
      <c r="C1102" s="24" t="s">
        <v>1931</v>
      </c>
      <c r="D1102" s="2" t="s">
        <v>1919</v>
      </c>
      <c r="E1102" s="255">
        <v>738.09</v>
      </c>
      <c r="F1102" s="86">
        <v>715</v>
      </c>
      <c r="H1102" s="44" t="s">
        <v>1916</v>
      </c>
      <c r="K1102" s="11"/>
      <c r="M1102" s="307" t="s">
        <v>1920</v>
      </c>
      <c r="N1102" s="11">
        <v>1</v>
      </c>
      <c r="O1102" s="22"/>
      <c r="P1102" s="311">
        <f t="shared" ref="P1102:P1131" si="143">IF(N1102=1,INT(E1102*$T$1*100)/100,E1102)</f>
        <v>755.96</v>
      </c>
      <c r="Q1102" s="16">
        <f t="shared" si="136"/>
        <v>755.96209999999996</v>
      </c>
      <c r="R1102" s="23">
        <f t="shared" ref="R1102:R1131" si="144">P1102-E1102</f>
        <v>17.870000000000005</v>
      </c>
      <c r="S1102" s="18">
        <f t="shared" ref="S1102:S1131" si="145">IF(E1102&lt;&gt;0,R1102/E1102,0)</f>
        <v>2.4211139562925935E-2</v>
      </c>
      <c r="V1102" s="3"/>
      <c r="W1102" s="3"/>
      <c r="X1102" s="3"/>
    </row>
    <row r="1103" spans="1:24" ht="63.75" x14ac:dyDescent="0.25">
      <c r="A1103" s="27" t="s">
        <v>1917</v>
      </c>
      <c r="B1103" s="27" t="s">
        <v>1884</v>
      </c>
      <c r="C1103" s="24" t="s">
        <v>1932</v>
      </c>
      <c r="D1103" s="2" t="s">
        <v>1919</v>
      </c>
      <c r="E1103" s="256">
        <v>242.59</v>
      </c>
      <c r="F1103" s="86">
        <v>235</v>
      </c>
      <c r="H1103" s="44" t="s">
        <v>1916</v>
      </c>
      <c r="K1103" s="11"/>
      <c r="M1103" s="307" t="s">
        <v>1920</v>
      </c>
      <c r="N1103" s="11">
        <v>1</v>
      </c>
      <c r="O1103" s="22"/>
      <c r="P1103" s="311">
        <f t="shared" si="143"/>
        <v>248.46</v>
      </c>
      <c r="Q1103" s="16">
        <f t="shared" si="136"/>
        <v>248.464</v>
      </c>
      <c r="R1103" s="23">
        <f t="shared" si="144"/>
        <v>5.8700000000000045</v>
      </c>
      <c r="S1103" s="18">
        <f t="shared" si="145"/>
        <v>2.4197205160971205E-2</v>
      </c>
      <c r="V1103" s="3"/>
      <c r="W1103" s="3"/>
      <c r="X1103" s="3"/>
    </row>
    <row r="1104" spans="1:24" ht="63.75" x14ac:dyDescent="0.25">
      <c r="A1104" s="27" t="s">
        <v>1917</v>
      </c>
      <c r="B1104" s="27" t="s">
        <v>1884</v>
      </c>
      <c r="C1104" s="24" t="s">
        <v>1933</v>
      </c>
      <c r="D1104" s="2" t="s">
        <v>1919</v>
      </c>
      <c r="E1104" s="256">
        <v>46.45</v>
      </c>
      <c r="F1104" s="86">
        <v>45</v>
      </c>
      <c r="H1104" s="44" t="s">
        <v>1916</v>
      </c>
      <c r="K1104" s="11"/>
      <c r="M1104" s="307" t="s">
        <v>1934</v>
      </c>
      <c r="N1104" s="11">
        <v>1</v>
      </c>
      <c r="O1104" s="22"/>
      <c r="P1104" s="311">
        <f t="shared" si="143"/>
        <v>47.57</v>
      </c>
      <c r="Q1104" s="16">
        <f t="shared" si="136"/>
        <v>47.5747</v>
      </c>
      <c r="R1104" s="23">
        <f t="shared" si="144"/>
        <v>1.1199999999999974</v>
      </c>
      <c r="S1104" s="18">
        <f t="shared" si="145"/>
        <v>2.4111948331539235E-2</v>
      </c>
      <c r="V1104" s="3"/>
      <c r="W1104" s="3"/>
      <c r="X1104" s="3"/>
    </row>
    <row r="1105" spans="1:24" ht="63.75" x14ac:dyDescent="0.25">
      <c r="A1105" s="27" t="s">
        <v>1917</v>
      </c>
      <c r="B1105" s="27" t="s">
        <v>1884</v>
      </c>
      <c r="C1105" s="24" t="s">
        <v>1935</v>
      </c>
      <c r="D1105" s="2" t="s">
        <v>1919</v>
      </c>
      <c r="E1105" s="256">
        <v>268.39</v>
      </c>
      <c r="F1105" s="59">
        <v>260</v>
      </c>
      <c r="H1105" s="44" t="s">
        <v>1916</v>
      </c>
      <c r="K1105" s="11"/>
      <c r="M1105" s="307" t="s">
        <v>1920</v>
      </c>
      <c r="N1105" s="11">
        <v>1</v>
      </c>
      <c r="O1105" s="22"/>
      <c r="P1105" s="311">
        <f t="shared" si="143"/>
        <v>274.88</v>
      </c>
      <c r="Q1105" s="16">
        <f t="shared" si="136"/>
        <v>274.88869999999997</v>
      </c>
      <c r="R1105" s="23">
        <f t="shared" si="144"/>
        <v>6.4900000000000091</v>
      </c>
      <c r="S1105" s="18">
        <f t="shared" si="145"/>
        <v>2.4181228808823018E-2</v>
      </c>
      <c r="V1105" s="3"/>
      <c r="W1105" s="3"/>
      <c r="X1105" s="3"/>
    </row>
    <row r="1106" spans="1:24" ht="63.75" x14ac:dyDescent="0.25">
      <c r="A1106" s="27" t="s">
        <v>1917</v>
      </c>
      <c r="B1106" s="27" t="s">
        <v>1884</v>
      </c>
      <c r="C1106" s="24" t="s">
        <v>1936</v>
      </c>
      <c r="D1106" s="2" t="s">
        <v>1919</v>
      </c>
      <c r="E1106" s="256">
        <v>738.09</v>
      </c>
      <c r="F1106" s="86">
        <v>715</v>
      </c>
      <c r="H1106" s="44" t="s">
        <v>1916</v>
      </c>
      <c r="K1106" s="11"/>
      <c r="M1106" s="307" t="s">
        <v>1920</v>
      </c>
      <c r="N1106" s="11">
        <v>1</v>
      </c>
      <c r="O1106" s="22"/>
      <c r="P1106" s="311">
        <f t="shared" si="143"/>
        <v>755.96</v>
      </c>
      <c r="Q1106" s="16">
        <f t="shared" si="136"/>
        <v>755.96209999999996</v>
      </c>
      <c r="R1106" s="23">
        <f t="shared" si="144"/>
        <v>17.870000000000005</v>
      </c>
      <c r="S1106" s="18">
        <f t="shared" si="145"/>
        <v>2.4211139562925935E-2</v>
      </c>
      <c r="V1106" s="3"/>
      <c r="W1106" s="3"/>
      <c r="X1106" s="3"/>
    </row>
    <row r="1107" spans="1:24" ht="25.5" x14ac:dyDescent="0.25">
      <c r="A1107" s="27" t="s">
        <v>1937</v>
      </c>
      <c r="B1107" s="27" t="s">
        <v>1884</v>
      </c>
      <c r="C1107" s="27" t="s">
        <v>1938</v>
      </c>
      <c r="D1107" s="30" t="s">
        <v>1939</v>
      </c>
      <c r="E1107" s="256">
        <v>206.46</v>
      </c>
      <c r="F1107" s="31">
        <v>200</v>
      </c>
      <c r="G1107" s="31"/>
      <c r="I1107" s="11" t="s">
        <v>21</v>
      </c>
      <c r="K1107" s="21">
        <v>40544</v>
      </c>
      <c r="M1107" s="307" t="s">
        <v>1940</v>
      </c>
      <c r="N1107" s="11">
        <v>1</v>
      </c>
      <c r="O1107" s="22"/>
      <c r="P1107" s="311">
        <f t="shared" si="143"/>
        <v>211.45</v>
      </c>
      <c r="Q1107" s="16">
        <f t="shared" si="136"/>
        <v>211.45920000000001</v>
      </c>
      <c r="R1107" s="23">
        <f t="shared" si="144"/>
        <v>4.9899999999999807</v>
      </c>
      <c r="S1107" s="18">
        <f t="shared" si="145"/>
        <v>2.4169330620943428E-2</v>
      </c>
      <c r="V1107" s="3"/>
      <c r="W1107" s="3"/>
      <c r="X1107" s="3"/>
    </row>
    <row r="1108" spans="1:24" ht="15.75" x14ac:dyDescent="0.25">
      <c r="A1108" s="27" t="s">
        <v>1941</v>
      </c>
      <c r="B1108" s="2" t="s">
        <v>1942</v>
      </c>
      <c r="C1108" s="24" t="s">
        <v>1943</v>
      </c>
      <c r="D1108" s="28" t="s">
        <v>1944</v>
      </c>
      <c r="E1108" s="256">
        <v>25</v>
      </c>
      <c r="F1108" s="29">
        <v>25</v>
      </c>
      <c r="G1108" s="29"/>
      <c r="I1108" s="11" t="s">
        <v>22</v>
      </c>
      <c r="K1108" s="21"/>
      <c r="M1108" s="12">
        <v>2</v>
      </c>
      <c r="N1108" s="13">
        <v>6</v>
      </c>
      <c r="P1108" s="311">
        <f t="shared" si="143"/>
        <v>25</v>
      </c>
      <c r="Q1108" s="16">
        <f t="shared" si="136"/>
        <v>25</v>
      </c>
      <c r="R1108" s="23">
        <f t="shared" si="144"/>
        <v>0</v>
      </c>
      <c r="S1108" s="18">
        <f t="shared" si="145"/>
        <v>0</v>
      </c>
      <c r="V1108" s="3"/>
      <c r="W1108" s="3"/>
      <c r="X1108" s="3"/>
    </row>
    <row r="1109" spans="1:24" ht="140.25" x14ac:dyDescent="0.25">
      <c r="A1109" s="27" t="s">
        <v>1945</v>
      </c>
      <c r="B1109" s="27" t="s">
        <v>1942</v>
      </c>
      <c r="C1109" s="24" t="s">
        <v>1946</v>
      </c>
      <c r="D1109" s="28" t="s">
        <v>1947</v>
      </c>
      <c r="E1109" s="256">
        <v>400</v>
      </c>
      <c r="F1109" s="29">
        <v>400</v>
      </c>
      <c r="G1109" s="29"/>
      <c r="H1109" s="52" t="s">
        <v>1948</v>
      </c>
      <c r="I1109" s="53" t="s">
        <v>21</v>
      </c>
      <c r="J1109" s="53"/>
      <c r="K1109" s="21">
        <v>40909</v>
      </c>
      <c r="L1109" s="2" t="s">
        <v>1949</v>
      </c>
      <c r="M1109" s="12">
        <v>3</v>
      </c>
      <c r="N1109" s="13">
        <v>6</v>
      </c>
      <c r="P1109" s="311">
        <f t="shared" si="143"/>
        <v>400</v>
      </c>
      <c r="Q1109" s="16">
        <f t="shared" si="136"/>
        <v>400</v>
      </c>
      <c r="R1109" s="23">
        <f t="shared" si="144"/>
        <v>0</v>
      </c>
      <c r="S1109" s="18">
        <f t="shared" si="145"/>
        <v>0</v>
      </c>
      <c r="V1109" s="3"/>
      <c r="W1109" s="3"/>
      <c r="X1109" s="3"/>
    </row>
    <row r="1110" spans="1:24" ht="89.25" x14ac:dyDescent="0.25">
      <c r="A1110" s="27" t="s">
        <v>1950</v>
      </c>
      <c r="B1110" s="27" t="s">
        <v>1942</v>
      </c>
      <c r="C1110" s="24" t="s">
        <v>1951</v>
      </c>
      <c r="D1110" s="28" t="s">
        <v>1952</v>
      </c>
      <c r="E1110" s="256">
        <v>220</v>
      </c>
      <c r="F1110" s="29">
        <v>220</v>
      </c>
      <c r="G1110" s="13"/>
      <c r="H1110" s="2" t="s">
        <v>1953</v>
      </c>
      <c r="I1110" s="11" t="s">
        <v>21</v>
      </c>
      <c r="K1110" s="21">
        <v>40909</v>
      </c>
      <c r="M1110" s="12">
        <v>2</v>
      </c>
      <c r="N1110" s="13">
        <v>5</v>
      </c>
      <c r="P1110" s="311">
        <f t="shared" si="143"/>
        <v>220</v>
      </c>
      <c r="Q1110" s="16">
        <f t="shared" si="136"/>
        <v>220</v>
      </c>
      <c r="R1110" s="23">
        <f t="shared" si="144"/>
        <v>0</v>
      </c>
      <c r="S1110" s="18">
        <f t="shared" si="145"/>
        <v>0</v>
      </c>
      <c r="W1110" s="2"/>
      <c r="X1110" s="2"/>
    </row>
    <row r="1111" spans="1:24" ht="89.25" x14ac:dyDescent="0.25">
      <c r="A1111" s="27" t="s">
        <v>1950</v>
      </c>
      <c r="B1111" s="27" t="s">
        <v>1942</v>
      </c>
      <c r="C1111" s="24" t="s">
        <v>1954</v>
      </c>
      <c r="D1111" s="28" t="s">
        <v>1952</v>
      </c>
      <c r="E1111" s="255">
        <v>200</v>
      </c>
      <c r="F1111" s="29">
        <v>200</v>
      </c>
      <c r="G1111" s="13"/>
      <c r="H1111" s="2" t="s">
        <v>1953</v>
      </c>
      <c r="I1111" s="11" t="s">
        <v>21</v>
      </c>
      <c r="K1111" s="21">
        <v>40909</v>
      </c>
      <c r="M1111" s="12">
        <v>2</v>
      </c>
      <c r="N1111" s="13">
        <v>5</v>
      </c>
      <c r="P1111" s="311">
        <f t="shared" si="143"/>
        <v>200</v>
      </c>
      <c r="Q1111" s="16">
        <f t="shared" si="136"/>
        <v>200</v>
      </c>
      <c r="R1111" s="23">
        <f t="shared" si="144"/>
        <v>0</v>
      </c>
      <c r="S1111" s="18">
        <f t="shared" si="145"/>
        <v>0</v>
      </c>
      <c r="V1111" s="3"/>
      <c r="W1111" s="3"/>
      <c r="X1111" s="3"/>
    </row>
    <row r="1112" spans="1:24" ht="89.25" x14ac:dyDescent="0.25">
      <c r="A1112" s="27" t="s">
        <v>1950</v>
      </c>
      <c r="B1112" s="27" t="s">
        <v>1942</v>
      </c>
      <c r="C1112" s="24" t="s">
        <v>3202</v>
      </c>
      <c r="D1112" s="28" t="s">
        <v>1955</v>
      </c>
      <c r="E1112" s="256">
        <v>610</v>
      </c>
      <c r="F1112" s="29">
        <v>610</v>
      </c>
      <c r="G1112" s="13"/>
      <c r="H1112" s="2" t="s">
        <v>1953</v>
      </c>
      <c r="I1112" s="11" t="s">
        <v>21</v>
      </c>
      <c r="K1112" s="21">
        <v>40909</v>
      </c>
      <c r="M1112" s="12">
        <v>2</v>
      </c>
      <c r="N1112" s="13">
        <v>5</v>
      </c>
      <c r="P1112" s="311">
        <f t="shared" si="143"/>
        <v>610</v>
      </c>
      <c r="Q1112" s="16">
        <f t="shared" si="136"/>
        <v>610</v>
      </c>
      <c r="R1112" s="23">
        <f t="shared" si="144"/>
        <v>0</v>
      </c>
      <c r="S1112" s="18">
        <f t="shared" si="145"/>
        <v>0</v>
      </c>
      <c r="V1112" s="3"/>
      <c r="W1112" s="3"/>
      <c r="X1112" s="3"/>
    </row>
    <row r="1113" spans="1:24" ht="89.25" x14ac:dyDescent="0.25">
      <c r="A1113" s="27" t="s">
        <v>1950</v>
      </c>
      <c r="B1113" s="27" t="s">
        <v>1942</v>
      </c>
      <c r="C1113" s="24" t="s">
        <v>3203</v>
      </c>
      <c r="D1113" s="28" t="s">
        <v>1955</v>
      </c>
      <c r="E1113" s="256">
        <v>590</v>
      </c>
      <c r="F1113" s="29">
        <v>590</v>
      </c>
      <c r="G1113" s="13"/>
      <c r="H1113" s="2" t="s">
        <v>1953</v>
      </c>
      <c r="I1113" s="11" t="s">
        <v>21</v>
      </c>
      <c r="K1113" s="21">
        <v>40909</v>
      </c>
      <c r="M1113" s="12">
        <v>2</v>
      </c>
      <c r="N1113" s="13">
        <v>5</v>
      </c>
      <c r="P1113" s="311">
        <f t="shared" si="143"/>
        <v>590</v>
      </c>
      <c r="Q1113" s="16">
        <f t="shared" si="136"/>
        <v>590</v>
      </c>
      <c r="R1113" s="23">
        <f t="shared" si="144"/>
        <v>0</v>
      </c>
      <c r="S1113" s="18">
        <f t="shared" si="145"/>
        <v>0</v>
      </c>
      <c r="V1113" s="3"/>
      <c r="W1113" s="3"/>
      <c r="X1113" s="3"/>
    </row>
    <row r="1114" spans="1:24" ht="25.5" x14ac:dyDescent="0.25">
      <c r="A1114" s="27" t="s">
        <v>1950</v>
      </c>
      <c r="B1114" s="27" t="s">
        <v>1942</v>
      </c>
      <c r="C1114" s="24" t="s">
        <v>1956</v>
      </c>
      <c r="D1114" s="28" t="s">
        <v>1957</v>
      </c>
      <c r="E1114" s="256">
        <v>120</v>
      </c>
      <c r="F1114" s="29">
        <v>120</v>
      </c>
      <c r="G1114" s="13"/>
      <c r="I1114" s="11" t="s">
        <v>21</v>
      </c>
      <c r="K1114" s="21">
        <v>40909</v>
      </c>
      <c r="L1114" s="13"/>
      <c r="M1114" s="12">
        <v>2</v>
      </c>
      <c r="N1114" s="13">
        <v>5</v>
      </c>
      <c r="O1114" s="16"/>
      <c r="P1114" s="311">
        <f t="shared" si="143"/>
        <v>120</v>
      </c>
      <c r="Q1114" s="16">
        <f t="shared" si="136"/>
        <v>120</v>
      </c>
      <c r="R1114" s="23">
        <f t="shared" si="144"/>
        <v>0</v>
      </c>
      <c r="S1114" s="18">
        <f t="shared" si="145"/>
        <v>0</v>
      </c>
      <c r="V1114" s="3"/>
      <c r="W1114" s="3"/>
      <c r="X1114" s="3"/>
    </row>
    <row r="1115" spans="1:24" ht="25.5" x14ac:dyDescent="0.25">
      <c r="A1115" s="27" t="s">
        <v>1950</v>
      </c>
      <c r="B1115" s="27" t="s">
        <v>1942</v>
      </c>
      <c r="C1115" s="24" t="s">
        <v>1958</v>
      </c>
      <c r="D1115" s="28" t="s">
        <v>1957</v>
      </c>
      <c r="E1115" s="256">
        <v>100</v>
      </c>
      <c r="F1115" s="29">
        <v>100</v>
      </c>
      <c r="G1115" s="13"/>
      <c r="I1115" s="11" t="s">
        <v>21</v>
      </c>
      <c r="K1115" s="21">
        <v>40909</v>
      </c>
      <c r="L1115" s="13"/>
      <c r="M1115" s="12">
        <v>2</v>
      </c>
      <c r="N1115" s="13">
        <v>5</v>
      </c>
      <c r="O1115" s="16"/>
      <c r="P1115" s="311">
        <f t="shared" si="143"/>
        <v>100</v>
      </c>
      <c r="Q1115" s="16">
        <f t="shared" ref="Q1115:Q1163" si="146">IF(N1115=1,INT(E1115*$T$1*10000)/10000,E1115)</f>
        <v>100</v>
      </c>
      <c r="R1115" s="23">
        <f t="shared" si="144"/>
        <v>0</v>
      </c>
      <c r="S1115" s="18">
        <f t="shared" si="145"/>
        <v>0</v>
      </c>
      <c r="V1115" s="4"/>
      <c r="W1115" s="4"/>
      <c r="X1115" s="4"/>
    </row>
    <row r="1116" spans="1:24" ht="89.25" x14ac:dyDescent="0.25">
      <c r="A1116" s="27" t="s">
        <v>1950</v>
      </c>
      <c r="B1116" s="27" t="s">
        <v>1942</v>
      </c>
      <c r="C1116" s="24" t="s">
        <v>1959</v>
      </c>
      <c r="D1116" s="28" t="s">
        <v>1960</v>
      </c>
      <c r="E1116" s="257">
        <v>490</v>
      </c>
      <c r="F1116" s="29">
        <v>490</v>
      </c>
      <c r="G1116" s="13"/>
      <c r="H1116" s="2" t="s">
        <v>1953</v>
      </c>
      <c r="I1116" s="11" t="s">
        <v>21</v>
      </c>
      <c r="K1116" s="21">
        <v>40909</v>
      </c>
      <c r="M1116" s="12">
        <v>2</v>
      </c>
      <c r="N1116" s="13">
        <v>5</v>
      </c>
      <c r="P1116" s="311">
        <f t="shared" si="143"/>
        <v>490</v>
      </c>
      <c r="Q1116" s="16">
        <f t="shared" si="146"/>
        <v>490</v>
      </c>
      <c r="R1116" s="23">
        <f t="shared" si="144"/>
        <v>0</v>
      </c>
      <c r="S1116" s="18">
        <f t="shared" si="145"/>
        <v>0</v>
      </c>
      <c r="W1116" s="2"/>
      <c r="X1116" s="2"/>
    </row>
    <row r="1117" spans="1:24" ht="89.25" x14ac:dyDescent="0.25">
      <c r="A1117" s="27" t="s">
        <v>1950</v>
      </c>
      <c r="B1117" s="27" t="s">
        <v>1942</v>
      </c>
      <c r="C1117" s="24" t="s">
        <v>1961</v>
      </c>
      <c r="D1117" s="28" t="s">
        <v>1960</v>
      </c>
      <c r="E1117" s="255">
        <v>470</v>
      </c>
      <c r="F1117" s="29">
        <v>470</v>
      </c>
      <c r="G1117" s="13"/>
      <c r="H1117" s="2" t="s">
        <v>1953</v>
      </c>
      <c r="I1117" s="11" t="s">
        <v>21</v>
      </c>
      <c r="K1117" s="21">
        <v>40909</v>
      </c>
      <c r="M1117" s="12">
        <v>2</v>
      </c>
      <c r="N1117" s="13">
        <v>5</v>
      </c>
      <c r="P1117" s="311">
        <f t="shared" si="143"/>
        <v>470</v>
      </c>
      <c r="Q1117" s="16">
        <f t="shared" si="146"/>
        <v>470</v>
      </c>
      <c r="R1117" s="23">
        <f t="shared" si="144"/>
        <v>0</v>
      </c>
      <c r="S1117" s="18">
        <f t="shared" si="145"/>
        <v>0</v>
      </c>
      <c r="W1117" s="2"/>
      <c r="X1117" s="2"/>
    </row>
    <row r="1118" spans="1:24" ht="89.25" x14ac:dyDescent="0.25">
      <c r="A1118" s="27" t="s">
        <v>1950</v>
      </c>
      <c r="B1118" s="27" t="s">
        <v>1942</v>
      </c>
      <c r="C1118" s="24" t="s">
        <v>1962</v>
      </c>
      <c r="D1118" s="28" t="s">
        <v>1963</v>
      </c>
      <c r="E1118" s="255">
        <v>330</v>
      </c>
      <c r="F1118" s="29">
        <v>330</v>
      </c>
      <c r="G1118" s="13"/>
      <c r="H1118" s="2" t="s">
        <v>1953</v>
      </c>
      <c r="I1118" s="11" t="s">
        <v>21</v>
      </c>
      <c r="K1118" s="21">
        <v>40909</v>
      </c>
      <c r="M1118" s="12">
        <v>2</v>
      </c>
      <c r="N1118" s="13">
        <v>5</v>
      </c>
      <c r="P1118" s="311">
        <f t="shared" si="143"/>
        <v>330</v>
      </c>
      <c r="Q1118" s="16">
        <f t="shared" si="146"/>
        <v>330</v>
      </c>
      <c r="R1118" s="23">
        <f t="shared" si="144"/>
        <v>0</v>
      </c>
      <c r="S1118" s="18">
        <f t="shared" si="145"/>
        <v>0</v>
      </c>
      <c r="W1118" s="2"/>
      <c r="X1118" s="2"/>
    </row>
    <row r="1119" spans="1:24" ht="89.25" x14ac:dyDescent="0.25">
      <c r="A1119" s="27" t="s">
        <v>1950</v>
      </c>
      <c r="B1119" s="27" t="s">
        <v>1942</v>
      </c>
      <c r="C1119" s="24" t="s">
        <v>1964</v>
      </c>
      <c r="D1119" s="28" t="s">
        <v>1963</v>
      </c>
      <c r="E1119" s="255">
        <v>310</v>
      </c>
      <c r="F1119" s="29">
        <v>310</v>
      </c>
      <c r="G1119" s="13"/>
      <c r="H1119" s="2" t="s">
        <v>1953</v>
      </c>
      <c r="I1119" s="11" t="s">
        <v>21</v>
      </c>
      <c r="K1119" s="21">
        <v>40909</v>
      </c>
      <c r="M1119" s="12">
        <v>2</v>
      </c>
      <c r="N1119" s="13">
        <v>5</v>
      </c>
      <c r="P1119" s="311">
        <f t="shared" si="143"/>
        <v>310</v>
      </c>
      <c r="Q1119" s="16">
        <f t="shared" si="146"/>
        <v>310</v>
      </c>
      <c r="R1119" s="23">
        <f t="shared" si="144"/>
        <v>0</v>
      </c>
      <c r="S1119" s="18">
        <f t="shared" si="145"/>
        <v>0</v>
      </c>
      <c r="V1119" s="3"/>
      <c r="W1119" s="3"/>
      <c r="X1119" s="3"/>
    </row>
    <row r="1120" spans="1:24" ht="89.25" x14ac:dyDescent="0.25">
      <c r="A1120" s="27" t="s">
        <v>1950</v>
      </c>
      <c r="B1120" s="27" t="s">
        <v>1942</v>
      </c>
      <c r="C1120" s="24" t="s">
        <v>1965</v>
      </c>
      <c r="D1120" s="28" t="s">
        <v>1966</v>
      </c>
      <c r="E1120" s="256">
        <v>510</v>
      </c>
      <c r="F1120" s="29">
        <v>510</v>
      </c>
      <c r="G1120" s="13"/>
      <c r="H1120" s="2" t="s">
        <v>1953</v>
      </c>
      <c r="I1120" s="11" t="s">
        <v>21</v>
      </c>
      <c r="K1120" s="21">
        <v>40909</v>
      </c>
      <c r="M1120" s="12">
        <v>2</v>
      </c>
      <c r="N1120" s="13">
        <v>5</v>
      </c>
      <c r="P1120" s="311">
        <f t="shared" si="143"/>
        <v>510</v>
      </c>
      <c r="Q1120" s="16">
        <f t="shared" si="146"/>
        <v>510</v>
      </c>
      <c r="R1120" s="23">
        <f t="shared" si="144"/>
        <v>0</v>
      </c>
      <c r="S1120" s="18">
        <f t="shared" si="145"/>
        <v>0</v>
      </c>
      <c r="V1120" s="3"/>
      <c r="W1120" s="3"/>
      <c r="X1120" s="3"/>
    </row>
    <row r="1121" spans="1:24" ht="89.25" x14ac:dyDescent="0.25">
      <c r="A1121" s="27" t="s">
        <v>1950</v>
      </c>
      <c r="B1121" s="27" t="s">
        <v>1942</v>
      </c>
      <c r="C1121" s="24" t="s">
        <v>1967</v>
      </c>
      <c r="D1121" s="28" t="s">
        <v>1966</v>
      </c>
      <c r="E1121" s="256">
        <v>470</v>
      </c>
      <c r="F1121" s="29">
        <v>470</v>
      </c>
      <c r="G1121" s="13"/>
      <c r="H1121" s="2" t="s">
        <v>1953</v>
      </c>
      <c r="I1121" s="11" t="s">
        <v>21</v>
      </c>
      <c r="K1121" s="21">
        <v>40909</v>
      </c>
      <c r="M1121" s="12">
        <v>2</v>
      </c>
      <c r="N1121" s="13">
        <v>5</v>
      </c>
      <c r="P1121" s="311">
        <f t="shared" si="143"/>
        <v>470</v>
      </c>
      <c r="Q1121" s="16">
        <f t="shared" si="146"/>
        <v>470</v>
      </c>
      <c r="R1121" s="23">
        <f t="shared" si="144"/>
        <v>0</v>
      </c>
      <c r="S1121" s="18">
        <f t="shared" si="145"/>
        <v>0</v>
      </c>
      <c r="W1121" s="2"/>
      <c r="X1121" s="2"/>
    </row>
    <row r="1122" spans="1:24" ht="15.75" x14ac:dyDescent="0.25">
      <c r="A1122" s="27" t="s">
        <v>1950</v>
      </c>
      <c r="B1122" s="27" t="s">
        <v>1942</v>
      </c>
      <c r="C1122" s="24" t="s">
        <v>1968</v>
      </c>
      <c r="D1122" s="28" t="s">
        <v>1969</v>
      </c>
      <c r="E1122" s="255">
        <v>1</v>
      </c>
      <c r="F1122" s="29">
        <v>1</v>
      </c>
      <c r="G1122" s="29"/>
      <c r="I1122" s="11" t="s">
        <v>22</v>
      </c>
      <c r="K1122" s="11"/>
      <c r="M1122" s="12">
        <v>2</v>
      </c>
      <c r="N1122" s="13">
        <v>5</v>
      </c>
      <c r="P1122" s="311">
        <f t="shared" si="143"/>
        <v>1</v>
      </c>
      <c r="Q1122" s="16">
        <f t="shared" si="146"/>
        <v>1</v>
      </c>
      <c r="R1122" s="23">
        <f t="shared" si="144"/>
        <v>0</v>
      </c>
      <c r="S1122" s="18">
        <f t="shared" si="145"/>
        <v>0</v>
      </c>
      <c r="W1122" s="2"/>
      <c r="X1122" s="2"/>
    </row>
    <row r="1123" spans="1:24" ht="89.25" x14ac:dyDescent="0.25">
      <c r="A1123" s="27" t="s">
        <v>1950</v>
      </c>
      <c r="B1123" s="27" t="s">
        <v>1942</v>
      </c>
      <c r="C1123" s="24" t="s">
        <v>1970</v>
      </c>
      <c r="D1123" s="28" t="s">
        <v>1971</v>
      </c>
      <c r="E1123" s="255">
        <v>460</v>
      </c>
      <c r="F1123" s="29">
        <v>460</v>
      </c>
      <c r="G1123" s="13"/>
      <c r="H1123" s="2" t="s">
        <v>1953</v>
      </c>
      <c r="I1123" s="11" t="s">
        <v>21</v>
      </c>
      <c r="K1123" s="21">
        <v>40909</v>
      </c>
      <c r="M1123" s="12">
        <v>2</v>
      </c>
      <c r="N1123" s="13">
        <v>5</v>
      </c>
      <c r="P1123" s="311">
        <f t="shared" si="143"/>
        <v>460</v>
      </c>
      <c r="Q1123" s="16">
        <f t="shared" si="146"/>
        <v>460</v>
      </c>
      <c r="R1123" s="23">
        <f t="shared" si="144"/>
        <v>0</v>
      </c>
      <c r="S1123" s="18">
        <f t="shared" si="145"/>
        <v>0</v>
      </c>
      <c r="W1123" s="2"/>
      <c r="X1123" s="2"/>
    </row>
    <row r="1124" spans="1:24" ht="89.25" x14ac:dyDescent="0.25">
      <c r="A1124" s="27" t="s">
        <v>1950</v>
      </c>
      <c r="B1124" s="27" t="s">
        <v>1942</v>
      </c>
      <c r="C1124" s="505" t="s">
        <v>3283</v>
      </c>
      <c r="D1124" s="28" t="s">
        <v>1971</v>
      </c>
      <c r="E1124" s="255">
        <v>500</v>
      </c>
      <c r="F1124" s="29">
        <v>500</v>
      </c>
      <c r="G1124" s="13"/>
      <c r="H1124" s="2" t="s">
        <v>1953</v>
      </c>
      <c r="I1124" s="11" t="s">
        <v>21</v>
      </c>
      <c r="K1124" s="21">
        <v>40909</v>
      </c>
      <c r="M1124" s="12">
        <v>2</v>
      </c>
      <c r="N1124" s="13">
        <v>5</v>
      </c>
      <c r="P1124" s="311">
        <f t="shared" si="143"/>
        <v>500</v>
      </c>
      <c r="Q1124" s="16">
        <f t="shared" si="146"/>
        <v>500</v>
      </c>
      <c r="R1124" s="23">
        <f t="shared" si="144"/>
        <v>0</v>
      </c>
      <c r="S1124" s="18">
        <f t="shared" si="145"/>
        <v>0</v>
      </c>
      <c r="V1124" s="3"/>
      <c r="W1124" s="3"/>
      <c r="X1124" s="3"/>
    </row>
    <row r="1125" spans="1:24" ht="89.25" x14ac:dyDescent="0.25">
      <c r="A1125" s="27" t="s">
        <v>1950</v>
      </c>
      <c r="B1125" s="27" t="s">
        <v>1942</v>
      </c>
      <c r="C1125" s="24" t="s">
        <v>1976</v>
      </c>
      <c r="D1125" s="28" t="s">
        <v>1977</v>
      </c>
      <c r="E1125" s="256">
        <v>330</v>
      </c>
      <c r="F1125" s="29">
        <v>330</v>
      </c>
      <c r="G1125" s="13"/>
      <c r="H1125" s="2" t="s">
        <v>1953</v>
      </c>
      <c r="I1125" s="11" t="s">
        <v>21</v>
      </c>
      <c r="K1125" s="21">
        <v>40909</v>
      </c>
      <c r="M1125" s="12">
        <v>2</v>
      </c>
      <c r="N1125" s="13">
        <v>5</v>
      </c>
      <c r="P1125" s="311">
        <f t="shared" si="143"/>
        <v>330</v>
      </c>
      <c r="Q1125" s="16">
        <f t="shared" si="146"/>
        <v>330</v>
      </c>
      <c r="R1125" s="23">
        <f t="shared" si="144"/>
        <v>0</v>
      </c>
      <c r="S1125" s="18">
        <f t="shared" si="145"/>
        <v>0</v>
      </c>
      <c r="V1125" s="3"/>
      <c r="W1125" s="3"/>
      <c r="X1125" s="3"/>
    </row>
    <row r="1126" spans="1:24" ht="89.25" x14ac:dyDescent="0.25">
      <c r="A1126" s="27" t="s">
        <v>1950</v>
      </c>
      <c r="B1126" s="27" t="s">
        <v>1942</v>
      </c>
      <c r="C1126" s="24" t="s">
        <v>1978</v>
      </c>
      <c r="D1126" s="28" t="s">
        <v>1977</v>
      </c>
      <c r="E1126" s="256">
        <v>310</v>
      </c>
      <c r="F1126" s="29">
        <v>310</v>
      </c>
      <c r="G1126" s="13"/>
      <c r="H1126" s="2" t="s">
        <v>1953</v>
      </c>
      <c r="I1126" s="11" t="s">
        <v>21</v>
      </c>
      <c r="K1126" s="21">
        <v>40909</v>
      </c>
      <c r="M1126" s="12">
        <v>2</v>
      </c>
      <c r="N1126" s="13">
        <v>5</v>
      </c>
      <c r="P1126" s="311">
        <f t="shared" si="143"/>
        <v>310</v>
      </c>
      <c r="Q1126" s="16">
        <f t="shared" si="146"/>
        <v>310</v>
      </c>
      <c r="R1126" s="23">
        <f t="shared" si="144"/>
        <v>0</v>
      </c>
      <c r="S1126" s="18">
        <f t="shared" si="145"/>
        <v>0</v>
      </c>
      <c r="W1126" s="2"/>
      <c r="X1126" s="2"/>
    </row>
    <row r="1127" spans="1:24" ht="89.25" x14ac:dyDescent="0.25">
      <c r="A1127" s="27" t="s">
        <v>1950</v>
      </c>
      <c r="B1127" s="27" t="s">
        <v>1942</v>
      </c>
      <c r="C1127" s="24" t="s">
        <v>1979</v>
      </c>
      <c r="D1127" s="28" t="s">
        <v>1980</v>
      </c>
      <c r="E1127" s="255">
        <v>30</v>
      </c>
      <c r="F1127" s="29">
        <v>30</v>
      </c>
      <c r="G1127" s="13"/>
      <c r="H1127" s="2" t="s">
        <v>1953</v>
      </c>
      <c r="I1127" s="11" t="s">
        <v>21</v>
      </c>
      <c r="K1127" s="21">
        <v>40909</v>
      </c>
      <c r="M1127" s="12">
        <v>2</v>
      </c>
      <c r="N1127" s="13">
        <v>5</v>
      </c>
      <c r="P1127" s="311">
        <f t="shared" si="143"/>
        <v>30</v>
      </c>
      <c r="Q1127" s="16">
        <f t="shared" si="146"/>
        <v>30</v>
      </c>
      <c r="R1127" s="23">
        <f t="shared" si="144"/>
        <v>0</v>
      </c>
      <c r="S1127" s="18">
        <f t="shared" si="145"/>
        <v>0</v>
      </c>
      <c r="W1127" s="2"/>
      <c r="X1127" s="2"/>
    </row>
    <row r="1128" spans="1:24" ht="89.25" x14ac:dyDescent="0.25">
      <c r="A1128" s="27" t="s">
        <v>1950</v>
      </c>
      <c r="B1128" s="27" t="s">
        <v>1942</v>
      </c>
      <c r="C1128" s="24" t="s">
        <v>1981</v>
      </c>
      <c r="D1128" s="28" t="s">
        <v>1982</v>
      </c>
      <c r="E1128" s="255">
        <v>40</v>
      </c>
      <c r="F1128" s="29">
        <v>40</v>
      </c>
      <c r="G1128" s="13"/>
      <c r="H1128" s="2" t="s">
        <v>1953</v>
      </c>
      <c r="I1128" s="11" t="s">
        <v>21</v>
      </c>
      <c r="K1128" s="21">
        <v>40909</v>
      </c>
      <c r="M1128" s="12">
        <v>2</v>
      </c>
      <c r="N1128" s="13">
        <v>5</v>
      </c>
      <c r="P1128" s="311">
        <f t="shared" si="143"/>
        <v>40</v>
      </c>
      <c r="Q1128" s="16">
        <f t="shared" si="146"/>
        <v>40</v>
      </c>
      <c r="R1128" s="23">
        <f t="shared" si="144"/>
        <v>0</v>
      </c>
      <c r="S1128" s="18">
        <f t="shared" si="145"/>
        <v>0</v>
      </c>
      <c r="W1128" s="2"/>
      <c r="X1128" s="2"/>
    </row>
    <row r="1129" spans="1:24" ht="89.25" x14ac:dyDescent="0.25">
      <c r="A1129" s="27" t="s">
        <v>1950</v>
      </c>
      <c r="B1129" s="27" t="s">
        <v>1942</v>
      </c>
      <c r="C1129" s="24" t="s">
        <v>1983</v>
      </c>
      <c r="D1129" s="28" t="s">
        <v>1984</v>
      </c>
      <c r="E1129" s="255">
        <v>40</v>
      </c>
      <c r="F1129" s="29">
        <v>40</v>
      </c>
      <c r="G1129" s="13"/>
      <c r="H1129" s="2" t="s">
        <v>1953</v>
      </c>
      <c r="I1129" s="11" t="s">
        <v>21</v>
      </c>
      <c r="K1129" s="21">
        <v>40909</v>
      </c>
      <c r="M1129" s="12">
        <v>2</v>
      </c>
      <c r="N1129" s="13">
        <v>5</v>
      </c>
      <c r="P1129" s="311">
        <f t="shared" si="143"/>
        <v>40</v>
      </c>
      <c r="Q1129" s="16">
        <f t="shared" si="146"/>
        <v>40</v>
      </c>
      <c r="R1129" s="23">
        <f t="shared" si="144"/>
        <v>0</v>
      </c>
      <c r="S1129" s="18">
        <f t="shared" si="145"/>
        <v>0</v>
      </c>
      <c r="W1129" s="2"/>
      <c r="X1129" s="2"/>
    </row>
    <row r="1130" spans="1:24" ht="25.5" x14ac:dyDescent="0.25">
      <c r="A1130" s="27" t="s">
        <v>1950</v>
      </c>
      <c r="B1130" s="27" t="s">
        <v>1942</v>
      </c>
      <c r="C1130" s="24" t="s">
        <v>1985</v>
      </c>
      <c r="D1130" s="28" t="s">
        <v>1986</v>
      </c>
      <c r="E1130" s="255">
        <v>50</v>
      </c>
      <c r="F1130" s="29">
        <v>50</v>
      </c>
      <c r="G1130" s="29"/>
      <c r="I1130" s="11" t="s">
        <v>21</v>
      </c>
      <c r="K1130" s="21">
        <v>40909</v>
      </c>
      <c r="M1130" s="12">
        <v>2</v>
      </c>
      <c r="N1130" s="13">
        <v>5</v>
      </c>
      <c r="P1130" s="311">
        <f t="shared" si="143"/>
        <v>50</v>
      </c>
      <c r="Q1130" s="16">
        <f t="shared" si="146"/>
        <v>50</v>
      </c>
      <c r="R1130" s="23">
        <f t="shared" si="144"/>
        <v>0</v>
      </c>
      <c r="S1130" s="18">
        <f t="shared" si="145"/>
        <v>0</v>
      </c>
      <c r="W1130" s="2"/>
      <c r="X1130" s="2"/>
    </row>
    <row r="1131" spans="1:24" ht="89.25" x14ac:dyDescent="0.25">
      <c r="A1131" s="27" t="s">
        <v>1950</v>
      </c>
      <c r="B1131" s="27" t="s">
        <v>1942</v>
      </c>
      <c r="C1131" s="24" t="s">
        <v>1987</v>
      </c>
      <c r="D1131" s="28" t="s">
        <v>1988</v>
      </c>
      <c r="E1131" s="255">
        <v>60</v>
      </c>
      <c r="F1131" s="29">
        <v>60</v>
      </c>
      <c r="G1131" s="13"/>
      <c r="H1131" s="2" t="s">
        <v>1953</v>
      </c>
      <c r="I1131" s="11" t="s">
        <v>21</v>
      </c>
      <c r="K1131" s="21">
        <v>40909</v>
      </c>
      <c r="M1131" s="12">
        <v>2</v>
      </c>
      <c r="N1131" s="13">
        <v>5</v>
      </c>
      <c r="P1131" s="311">
        <f t="shared" si="143"/>
        <v>60</v>
      </c>
      <c r="Q1131" s="16">
        <f t="shared" si="146"/>
        <v>60</v>
      </c>
      <c r="R1131" s="23">
        <f t="shared" si="144"/>
        <v>0</v>
      </c>
      <c r="S1131" s="18">
        <f t="shared" si="145"/>
        <v>0</v>
      </c>
      <c r="W1131" s="2"/>
      <c r="X1131" s="2"/>
    </row>
    <row r="1132" spans="1:24" ht="25.5" x14ac:dyDescent="0.25">
      <c r="A1132" s="27" t="s">
        <v>1950</v>
      </c>
      <c r="B1132" s="27" t="s">
        <v>1942</v>
      </c>
      <c r="C1132" s="24" t="s">
        <v>1989</v>
      </c>
      <c r="D1132" s="28" t="s">
        <v>1990</v>
      </c>
      <c r="E1132" s="255">
        <v>10</v>
      </c>
      <c r="F1132" s="29">
        <v>10</v>
      </c>
      <c r="G1132" s="29"/>
      <c r="I1132" s="11" t="s">
        <v>21</v>
      </c>
      <c r="K1132" s="21">
        <v>40909</v>
      </c>
      <c r="M1132" s="12">
        <v>2</v>
      </c>
      <c r="N1132" s="13">
        <v>5</v>
      </c>
      <c r="P1132" s="311">
        <f t="shared" ref="P1132:P1157" si="147">IF(N1132=1,INT(E1132*$T$1*100)/100,E1132)</f>
        <v>10</v>
      </c>
      <c r="Q1132" s="16">
        <f t="shared" si="146"/>
        <v>10</v>
      </c>
      <c r="R1132" s="23">
        <f t="shared" ref="R1132:R1161" si="148">P1132-E1132</f>
        <v>0</v>
      </c>
      <c r="S1132" s="18">
        <f t="shared" ref="S1132:S1161" si="149">IF(E1132&lt;&gt;0,R1132/E1132,0)</f>
        <v>0</v>
      </c>
      <c r="W1132" s="2"/>
      <c r="X1132" s="2"/>
    </row>
    <row r="1133" spans="1:24" ht="25.5" x14ac:dyDescent="0.25">
      <c r="A1133" s="27" t="s">
        <v>1950</v>
      </c>
      <c r="B1133" s="27" t="s">
        <v>1942</v>
      </c>
      <c r="C1133" s="24" t="s">
        <v>1991</v>
      </c>
      <c r="D1133" s="28" t="s">
        <v>1992</v>
      </c>
      <c r="E1133" s="255">
        <v>50</v>
      </c>
      <c r="F1133" s="29">
        <v>50</v>
      </c>
      <c r="G1133" s="29"/>
      <c r="I1133" s="11" t="s">
        <v>21</v>
      </c>
      <c r="K1133" s="21">
        <v>40909</v>
      </c>
      <c r="M1133" s="12">
        <v>2</v>
      </c>
      <c r="N1133" s="13">
        <v>5</v>
      </c>
      <c r="P1133" s="311">
        <f t="shared" si="147"/>
        <v>50</v>
      </c>
      <c r="Q1133" s="16">
        <f t="shared" si="146"/>
        <v>50</v>
      </c>
      <c r="R1133" s="23">
        <f t="shared" si="148"/>
        <v>0</v>
      </c>
      <c r="S1133" s="18">
        <f t="shared" si="149"/>
        <v>0</v>
      </c>
      <c r="W1133" s="2"/>
      <c r="X1133" s="2"/>
    </row>
    <row r="1134" spans="1:24" ht="89.25" x14ac:dyDescent="0.25">
      <c r="A1134" s="27" t="s">
        <v>1950</v>
      </c>
      <c r="B1134" s="27" t="s">
        <v>1942</v>
      </c>
      <c r="C1134" s="24" t="s">
        <v>1993</v>
      </c>
      <c r="D1134" s="28" t="s">
        <v>1994</v>
      </c>
      <c r="E1134" s="255">
        <v>660</v>
      </c>
      <c r="F1134" s="29">
        <v>660</v>
      </c>
      <c r="G1134" s="13"/>
      <c r="H1134" s="2" t="s">
        <v>1953</v>
      </c>
      <c r="I1134" s="11" t="s">
        <v>21</v>
      </c>
      <c r="K1134" s="21">
        <v>40544</v>
      </c>
      <c r="M1134" s="12">
        <v>2</v>
      </c>
      <c r="N1134" s="13">
        <v>5</v>
      </c>
      <c r="P1134" s="311">
        <f t="shared" si="147"/>
        <v>660</v>
      </c>
      <c r="Q1134" s="16">
        <f t="shared" si="146"/>
        <v>660</v>
      </c>
      <c r="R1134" s="23">
        <f t="shared" si="148"/>
        <v>0</v>
      </c>
      <c r="S1134" s="18">
        <f t="shared" si="149"/>
        <v>0</v>
      </c>
      <c r="W1134" s="2"/>
      <c r="X1134" s="2"/>
    </row>
    <row r="1135" spans="1:24" ht="89.25" x14ac:dyDescent="0.25">
      <c r="A1135" s="27" t="s">
        <v>1950</v>
      </c>
      <c r="B1135" s="27" t="s">
        <v>1942</v>
      </c>
      <c r="C1135" s="24" t="s">
        <v>1995</v>
      </c>
      <c r="D1135" s="28" t="s">
        <v>1994</v>
      </c>
      <c r="E1135" s="255">
        <v>75</v>
      </c>
      <c r="F1135" s="29">
        <v>75</v>
      </c>
      <c r="G1135" s="13"/>
      <c r="H1135" s="2" t="s">
        <v>1953</v>
      </c>
      <c r="I1135" s="11" t="s">
        <v>21</v>
      </c>
      <c r="K1135" s="21">
        <v>40909</v>
      </c>
      <c r="M1135" s="12">
        <v>2</v>
      </c>
      <c r="N1135" s="13">
        <v>5</v>
      </c>
      <c r="P1135" s="311">
        <f t="shared" si="147"/>
        <v>75</v>
      </c>
      <c r="Q1135" s="16">
        <f t="shared" si="146"/>
        <v>75</v>
      </c>
      <c r="R1135" s="23">
        <f t="shared" si="148"/>
        <v>0</v>
      </c>
      <c r="S1135" s="18">
        <f t="shared" si="149"/>
        <v>0</v>
      </c>
      <c r="W1135" s="2"/>
      <c r="X1135" s="2"/>
    </row>
    <row r="1136" spans="1:24" ht="25.5" x14ac:dyDescent="0.25">
      <c r="A1136" s="2" t="s">
        <v>1950</v>
      </c>
      <c r="B1136" s="2" t="s">
        <v>1942</v>
      </c>
      <c r="C1136" s="2" t="s">
        <v>1996</v>
      </c>
      <c r="D1136" s="2">
        <v>6.11</v>
      </c>
      <c r="E1136" s="255">
        <v>25</v>
      </c>
      <c r="F1136" s="10">
        <v>25</v>
      </c>
      <c r="K1136" s="11"/>
      <c r="M1136" s="12">
        <v>2</v>
      </c>
      <c r="N1136" s="13">
        <v>5</v>
      </c>
      <c r="O1136" s="2"/>
      <c r="P1136" s="311">
        <f t="shared" si="147"/>
        <v>25</v>
      </c>
      <c r="Q1136" s="16">
        <f t="shared" si="146"/>
        <v>25</v>
      </c>
      <c r="R1136" s="23">
        <f t="shared" si="148"/>
        <v>0</v>
      </c>
      <c r="S1136" s="18">
        <f t="shared" si="149"/>
        <v>0</v>
      </c>
      <c r="T1136" s="13"/>
      <c r="V1136" s="3"/>
      <c r="W1136" s="3"/>
      <c r="X1136" s="3"/>
    </row>
    <row r="1137" spans="1:24" ht="89.25" x14ac:dyDescent="0.25">
      <c r="A1137" s="27" t="s">
        <v>1950</v>
      </c>
      <c r="B1137" s="27" t="s">
        <v>1942</v>
      </c>
      <c r="C1137" s="24" t="s">
        <v>1997</v>
      </c>
      <c r="D1137" s="28" t="s">
        <v>1998</v>
      </c>
      <c r="E1137" s="256">
        <v>1410</v>
      </c>
      <c r="F1137" s="29">
        <v>1410</v>
      </c>
      <c r="G1137" s="13"/>
      <c r="H1137" s="2" t="s">
        <v>1953</v>
      </c>
      <c r="I1137" s="11" t="s">
        <v>21</v>
      </c>
      <c r="K1137" s="21">
        <v>40909</v>
      </c>
      <c r="M1137" s="12">
        <v>2</v>
      </c>
      <c r="N1137" s="13">
        <v>5</v>
      </c>
      <c r="P1137" s="311">
        <f t="shared" si="147"/>
        <v>1410</v>
      </c>
      <c r="Q1137" s="16">
        <f t="shared" si="146"/>
        <v>1410</v>
      </c>
      <c r="R1137" s="23">
        <f t="shared" si="148"/>
        <v>0</v>
      </c>
      <c r="S1137" s="18">
        <f t="shared" si="149"/>
        <v>0</v>
      </c>
      <c r="W1137" s="2"/>
      <c r="X1137" s="2"/>
    </row>
    <row r="1138" spans="1:24" ht="25.5" x14ac:dyDescent="0.25">
      <c r="A1138" s="27" t="s">
        <v>1950</v>
      </c>
      <c r="B1138" s="27" t="s">
        <v>1942</v>
      </c>
      <c r="C1138" s="24" t="s">
        <v>1999</v>
      </c>
      <c r="D1138" s="28" t="s">
        <v>2000</v>
      </c>
      <c r="E1138" s="255">
        <v>100</v>
      </c>
      <c r="F1138" s="29">
        <v>100</v>
      </c>
      <c r="G1138" s="13"/>
      <c r="I1138" s="11" t="s">
        <v>22</v>
      </c>
      <c r="K1138" s="21"/>
      <c r="M1138" s="12">
        <v>2</v>
      </c>
      <c r="N1138" s="13">
        <v>6</v>
      </c>
      <c r="O1138" s="2" t="s">
        <v>2001</v>
      </c>
      <c r="P1138" s="311">
        <f t="shared" si="147"/>
        <v>100</v>
      </c>
      <c r="Q1138" s="16">
        <f t="shared" si="146"/>
        <v>100</v>
      </c>
      <c r="R1138" s="23">
        <f t="shared" si="148"/>
        <v>0</v>
      </c>
      <c r="S1138" s="18">
        <f t="shared" si="149"/>
        <v>0</v>
      </c>
      <c r="T1138" s="13"/>
      <c r="W1138" s="2"/>
      <c r="X1138" s="2"/>
    </row>
    <row r="1139" spans="1:24" ht="25.5" x14ac:dyDescent="0.25">
      <c r="A1139" s="2" t="s">
        <v>1950</v>
      </c>
      <c r="B1139" s="2" t="s">
        <v>1942</v>
      </c>
      <c r="C1139" s="2" t="s">
        <v>2002</v>
      </c>
      <c r="D1139" s="2" t="s">
        <v>2003</v>
      </c>
      <c r="E1139" s="255">
        <v>5</v>
      </c>
      <c r="F1139" s="10">
        <v>5</v>
      </c>
      <c r="K1139" s="11"/>
      <c r="M1139" s="12">
        <v>2</v>
      </c>
      <c r="N1139" s="13">
        <v>5</v>
      </c>
      <c r="P1139" s="311">
        <f t="shared" si="147"/>
        <v>5</v>
      </c>
      <c r="Q1139" s="16">
        <f t="shared" si="146"/>
        <v>5</v>
      </c>
      <c r="R1139" s="23">
        <f t="shared" si="148"/>
        <v>0</v>
      </c>
      <c r="S1139" s="18">
        <f t="shared" si="149"/>
        <v>0</v>
      </c>
      <c r="V1139" s="3"/>
      <c r="W1139" s="3"/>
      <c r="X1139" s="3"/>
    </row>
    <row r="1140" spans="1:24" ht="89.25" x14ac:dyDescent="0.25">
      <c r="A1140" s="27" t="s">
        <v>1950</v>
      </c>
      <c r="B1140" s="27" t="s">
        <v>1942</v>
      </c>
      <c r="C1140" s="24" t="s">
        <v>2004</v>
      </c>
      <c r="D1140" s="28" t="s">
        <v>2005</v>
      </c>
      <c r="E1140" s="256">
        <v>170</v>
      </c>
      <c r="F1140" s="29">
        <v>170</v>
      </c>
      <c r="G1140" s="13"/>
      <c r="H1140" s="2" t="s">
        <v>1953</v>
      </c>
      <c r="I1140" s="11" t="s">
        <v>21</v>
      </c>
      <c r="K1140" s="21">
        <v>40909</v>
      </c>
      <c r="M1140" s="12">
        <v>2</v>
      </c>
      <c r="N1140" s="13">
        <v>5</v>
      </c>
      <c r="P1140" s="311">
        <f t="shared" si="147"/>
        <v>170</v>
      </c>
      <c r="Q1140" s="16">
        <f t="shared" si="146"/>
        <v>170</v>
      </c>
      <c r="R1140" s="23">
        <f t="shared" si="148"/>
        <v>0</v>
      </c>
      <c r="S1140" s="18">
        <f t="shared" si="149"/>
        <v>0</v>
      </c>
      <c r="V1140" s="3"/>
      <c r="W1140" s="3"/>
      <c r="X1140" s="3"/>
    </row>
    <row r="1141" spans="1:24" ht="89.25" x14ac:dyDescent="0.25">
      <c r="A1141" s="27" t="s">
        <v>1950</v>
      </c>
      <c r="B1141" s="27" t="s">
        <v>1942</v>
      </c>
      <c r="C1141" s="24" t="s">
        <v>2006</v>
      </c>
      <c r="D1141" s="28" t="s">
        <v>2005</v>
      </c>
      <c r="E1141" s="256">
        <v>150</v>
      </c>
      <c r="F1141" s="29">
        <v>150</v>
      </c>
      <c r="G1141" s="13"/>
      <c r="H1141" s="2" t="s">
        <v>1953</v>
      </c>
      <c r="I1141" s="11" t="s">
        <v>21</v>
      </c>
      <c r="K1141" s="21">
        <v>40909</v>
      </c>
      <c r="M1141" s="12">
        <v>2</v>
      </c>
      <c r="N1141" s="13">
        <v>5</v>
      </c>
      <c r="P1141" s="311">
        <f t="shared" si="147"/>
        <v>150</v>
      </c>
      <c r="Q1141" s="16">
        <f t="shared" si="146"/>
        <v>150</v>
      </c>
      <c r="R1141" s="23">
        <f t="shared" si="148"/>
        <v>0</v>
      </c>
      <c r="S1141" s="18">
        <f t="shared" si="149"/>
        <v>0</v>
      </c>
      <c r="W1141" s="2"/>
      <c r="X1141" s="2"/>
    </row>
    <row r="1142" spans="1:24" ht="89.25" x14ac:dyDescent="0.25">
      <c r="A1142" s="27" t="s">
        <v>1950</v>
      </c>
      <c r="B1142" s="27" t="s">
        <v>1942</v>
      </c>
      <c r="C1142" s="24" t="s">
        <v>2007</v>
      </c>
      <c r="D1142" s="28" t="s">
        <v>2008</v>
      </c>
      <c r="E1142" s="255">
        <v>60</v>
      </c>
      <c r="F1142" s="29">
        <v>60</v>
      </c>
      <c r="G1142" s="13"/>
      <c r="H1142" s="2" t="s">
        <v>1953</v>
      </c>
      <c r="I1142" s="11" t="s">
        <v>21</v>
      </c>
      <c r="K1142" s="21">
        <v>40909</v>
      </c>
      <c r="M1142" s="12">
        <v>2</v>
      </c>
      <c r="N1142" s="13">
        <v>5</v>
      </c>
      <c r="P1142" s="311">
        <f t="shared" si="147"/>
        <v>60</v>
      </c>
      <c r="Q1142" s="16">
        <f t="shared" si="146"/>
        <v>60</v>
      </c>
      <c r="R1142" s="23">
        <f t="shared" si="148"/>
        <v>0</v>
      </c>
      <c r="S1142" s="18">
        <f t="shared" si="149"/>
        <v>0</v>
      </c>
      <c r="W1142" s="2"/>
      <c r="X1142" s="2"/>
    </row>
    <row r="1143" spans="1:24" ht="89.25" x14ac:dyDescent="0.25">
      <c r="A1143" s="27" t="s">
        <v>1950</v>
      </c>
      <c r="B1143" s="27" t="s">
        <v>1942</v>
      </c>
      <c r="C1143" s="24" t="s">
        <v>2009</v>
      </c>
      <c r="D1143" s="28" t="s">
        <v>2010</v>
      </c>
      <c r="E1143" s="255">
        <v>20</v>
      </c>
      <c r="F1143" s="29">
        <v>20</v>
      </c>
      <c r="G1143" s="29"/>
      <c r="H1143" s="2" t="s">
        <v>1953</v>
      </c>
      <c r="I1143" s="11" t="s">
        <v>21</v>
      </c>
      <c r="K1143" s="21">
        <v>40909</v>
      </c>
      <c r="M1143" s="12">
        <v>2</v>
      </c>
      <c r="N1143" s="13">
        <v>5</v>
      </c>
      <c r="P1143" s="311">
        <f t="shared" si="147"/>
        <v>20</v>
      </c>
      <c r="Q1143" s="16">
        <f t="shared" si="146"/>
        <v>20</v>
      </c>
      <c r="R1143" s="23">
        <f t="shared" si="148"/>
        <v>0</v>
      </c>
      <c r="S1143" s="18">
        <f t="shared" si="149"/>
        <v>0</v>
      </c>
      <c r="W1143" s="2"/>
      <c r="X1143" s="2"/>
    </row>
    <row r="1144" spans="1:24" ht="89.25" x14ac:dyDescent="0.25">
      <c r="A1144" s="27" t="s">
        <v>1950</v>
      </c>
      <c r="B1144" s="27" t="s">
        <v>1942</v>
      </c>
      <c r="C1144" s="24" t="s">
        <v>2011</v>
      </c>
      <c r="D1144" s="28" t="s">
        <v>2012</v>
      </c>
      <c r="E1144" s="255">
        <v>70</v>
      </c>
      <c r="F1144" s="29">
        <v>70</v>
      </c>
      <c r="G1144" s="13"/>
      <c r="H1144" s="2" t="s">
        <v>1953</v>
      </c>
      <c r="I1144" s="11" t="s">
        <v>21</v>
      </c>
      <c r="K1144" s="21">
        <v>40909</v>
      </c>
      <c r="M1144" s="12">
        <v>2</v>
      </c>
      <c r="N1144" s="13">
        <v>5</v>
      </c>
      <c r="P1144" s="311">
        <f t="shared" si="147"/>
        <v>70</v>
      </c>
      <c r="Q1144" s="16">
        <f t="shared" si="146"/>
        <v>70</v>
      </c>
      <c r="R1144" s="23">
        <f t="shared" si="148"/>
        <v>0</v>
      </c>
      <c r="S1144" s="18">
        <f t="shared" si="149"/>
        <v>0</v>
      </c>
      <c r="V1144" s="3"/>
      <c r="W1144" s="3"/>
      <c r="X1144" s="3"/>
    </row>
    <row r="1145" spans="1:24" ht="89.25" x14ac:dyDescent="0.25">
      <c r="A1145" s="27" t="s">
        <v>1950</v>
      </c>
      <c r="B1145" s="27" t="s">
        <v>1942</v>
      </c>
      <c r="C1145" s="24" t="s">
        <v>2013</v>
      </c>
      <c r="D1145" s="28" t="s">
        <v>2014</v>
      </c>
      <c r="E1145" s="256">
        <v>150</v>
      </c>
      <c r="F1145" s="29">
        <v>150</v>
      </c>
      <c r="G1145" s="13"/>
      <c r="H1145" s="2" t="s">
        <v>1953</v>
      </c>
      <c r="I1145" s="11" t="s">
        <v>21</v>
      </c>
      <c r="K1145" s="21">
        <v>40909</v>
      </c>
      <c r="M1145" s="12">
        <v>2</v>
      </c>
      <c r="N1145" s="13">
        <v>5</v>
      </c>
      <c r="P1145" s="311">
        <f t="shared" si="147"/>
        <v>150</v>
      </c>
      <c r="Q1145" s="16">
        <f t="shared" si="146"/>
        <v>150</v>
      </c>
      <c r="R1145" s="23">
        <f t="shared" si="148"/>
        <v>0</v>
      </c>
      <c r="S1145" s="18">
        <f t="shared" si="149"/>
        <v>0</v>
      </c>
      <c r="V1145" s="3"/>
      <c r="W1145" s="3"/>
      <c r="X1145" s="3"/>
    </row>
    <row r="1146" spans="1:24" ht="89.25" x14ac:dyDescent="0.25">
      <c r="A1146" s="27" t="s">
        <v>1950</v>
      </c>
      <c r="B1146" s="27" t="s">
        <v>1942</v>
      </c>
      <c r="C1146" s="24" t="s">
        <v>2015</v>
      </c>
      <c r="D1146" s="28" t="s">
        <v>2016</v>
      </c>
      <c r="E1146" s="256">
        <v>100</v>
      </c>
      <c r="F1146" s="29">
        <v>100</v>
      </c>
      <c r="G1146" s="13"/>
      <c r="H1146" s="2" t="s">
        <v>1953</v>
      </c>
      <c r="I1146" s="11" t="s">
        <v>21</v>
      </c>
      <c r="K1146" s="21">
        <v>40909</v>
      </c>
      <c r="M1146" s="12">
        <v>2</v>
      </c>
      <c r="N1146" s="13">
        <v>5</v>
      </c>
      <c r="P1146" s="311">
        <f t="shared" si="147"/>
        <v>100</v>
      </c>
      <c r="Q1146" s="16">
        <f t="shared" si="146"/>
        <v>100</v>
      </c>
      <c r="R1146" s="23">
        <f t="shared" si="148"/>
        <v>0</v>
      </c>
      <c r="S1146" s="18">
        <f t="shared" si="149"/>
        <v>0</v>
      </c>
      <c r="V1146" s="3"/>
      <c r="W1146" s="3"/>
      <c r="X1146" s="3"/>
    </row>
    <row r="1147" spans="1:24" ht="89.25" x14ac:dyDescent="0.25">
      <c r="A1147" s="27" t="s">
        <v>1950</v>
      </c>
      <c r="B1147" s="27" t="s">
        <v>1942</v>
      </c>
      <c r="C1147" s="24" t="s">
        <v>2017</v>
      </c>
      <c r="D1147" s="28" t="s">
        <v>2018</v>
      </c>
      <c r="E1147" s="256">
        <v>20</v>
      </c>
      <c r="F1147" s="29">
        <v>20</v>
      </c>
      <c r="G1147" s="13"/>
      <c r="H1147" s="2" t="s">
        <v>1953</v>
      </c>
      <c r="I1147" s="11" t="s">
        <v>21</v>
      </c>
      <c r="K1147" s="21">
        <v>40909</v>
      </c>
      <c r="M1147" s="12">
        <v>2</v>
      </c>
      <c r="N1147" s="13">
        <v>5</v>
      </c>
      <c r="P1147" s="311">
        <f t="shared" si="147"/>
        <v>20</v>
      </c>
      <c r="Q1147" s="16">
        <f t="shared" si="146"/>
        <v>20</v>
      </c>
      <c r="R1147" s="23">
        <f t="shared" si="148"/>
        <v>0</v>
      </c>
      <c r="S1147" s="18">
        <f t="shared" si="149"/>
        <v>0</v>
      </c>
      <c r="W1147" s="2"/>
      <c r="X1147" s="2"/>
    </row>
    <row r="1148" spans="1:24" ht="89.25" x14ac:dyDescent="0.25">
      <c r="A1148" s="27" t="s">
        <v>1950</v>
      </c>
      <c r="B1148" s="27" t="s">
        <v>1942</v>
      </c>
      <c r="C1148" s="24" t="s">
        <v>2019</v>
      </c>
      <c r="D1148" s="28" t="s">
        <v>2020</v>
      </c>
      <c r="E1148" s="255">
        <v>380</v>
      </c>
      <c r="F1148" s="29">
        <v>380</v>
      </c>
      <c r="G1148" s="13"/>
      <c r="H1148" s="2" t="s">
        <v>1953</v>
      </c>
      <c r="I1148" s="11" t="s">
        <v>21</v>
      </c>
      <c r="K1148" s="21">
        <v>40909</v>
      </c>
      <c r="M1148" s="12">
        <v>2</v>
      </c>
      <c r="N1148" s="13">
        <v>5</v>
      </c>
      <c r="P1148" s="311">
        <f t="shared" si="147"/>
        <v>380</v>
      </c>
      <c r="Q1148" s="16">
        <f t="shared" si="146"/>
        <v>380</v>
      </c>
      <c r="R1148" s="23">
        <f t="shared" si="148"/>
        <v>0</v>
      </c>
      <c r="S1148" s="18">
        <f t="shared" si="149"/>
        <v>0</v>
      </c>
      <c r="W1148" s="2"/>
      <c r="X1148" s="2"/>
    </row>
    <row r="1149" spans="1:24" ht="89.25" x14ac:dyDescent="0.25">
      <c r="A1149" s="27" t="s">
        <v>1950</v>
      </c>
      <c r="B1149" s="27" t="s">
        <v>1942</v>
      </c>
      <c r="C1149" s="24" t="s">
        <v>2021</v>
      </c>
      <c r="D1149" s="28" t="s">
        <v>2020</v>
      </c>
      <c r="E1149" s="255">
        <v>360</v>
      </c>
      <c r="F1149" s="29">
        <v>360</v>
      </c>
      <c r="G1149" s="13"/>
      <c r="H1149" s="2" t="s">
        <v>1953</v>
      </c>
      <c r="I1149" s="11" t="s">
        <v>21</v>
      </c>
      <c r="K1149" s="21">
        <v>40909</v>
      </c>
      <c r="M1149" s="12">
        <v>2</v>
      </c>
      <c r="N1149" s="13">
        <v>5</v>
      </c>
      <c r="P1149" s="311">
        <f t="shared" si="147"/>
        <v>360</v>
      </c>
      <c r="Q1149" s="16">
        <f t="shared" si="146"/>
        <v>360</v>
      </c>
      <c r="R1149" s="23">
        <f t="shared" si="148"/>
        <v>0</v>
      </c>
      <c r="S1149" s="18">
        <f t="shared" si="149"/>
        <v>0</v>
      </c>
      <c r="W1149" s="2"/>
      <c r="X1149" s="2"/>
    </row>
    <row r="1150" spans="1:24" ht="178.5" x14ac:dyDescent="0.25">
      <c r="A1150" s="27" t="s">
        <v>1950</v>
      </c>
      <c r="B1150" s="27" t="s">
        <v>1942</v>
      </c>
      <c r="C1150" s="24" t="s">
        <v>2022</v>
      </c>
      <c r="D1150" s="28" t="s">
        <v>2023</v>
      </c>
      <c r="E1150" s="255">
        <v>350</v>
      </c>
      <c r="F1150" s="29">
        <v>350</v>
      </c>
      <c r="G1150" s="13"/>
      <c r="H1150" s="2" t="s">
        <v>2024</v>
      </c>
      <c r="I1150" s="11" t="s">
        <v>21</v>
      </c>
      <c r="K1150" s="11"/>
      <c r="L1150" s="2" t="s">
        <v>2025</v>
      </c>
      <c r="M1150" s="12">
        <v>2</v>
      </c>
      <c r="N1150" s="13">
        <v>5</v>
      </c>
      <c r="P1150" s="311">
        <f t="shared" si="147"/>
        <v>350</v>
      </c>
      <c r="Q1150" s="16">
        <f t="shared" si="146"/>
        <v>350</v>
      </c>
      <c r="R1150" s="23">
        <f t="shared" si="148"/>
        <v>0</v>
      </c>
      <c r="S1150" s="18">
        <f t="shared" si="149"/>
        <v>0</v>
      </c>
      <c r="W1150" s="2"/>
      <c r="X1150" s="2"/>
    </row>
    <row r="1151" spans="1:24" ht="178.5" x14ac:dyDescent="0.25">
      <c r="A1151" s="27" t="s">
        <v>1950</v>
      </c>
      <c r="B1151" s="27" t="s">
        <v>1942</v>
      </c>
      <c r="C1151" s="24" t="s">
        <v>2026</v>
      </c>
      <c r="D1151" s="28" t="s">
        <v>2023</v>
      </c>
      <c r="E1151" s="255">
        <v>250</v>
      </c>
      <c r="F1151" s="29">
        <v>250</v>
      </c>
      <c r="G1151" s="13"/>
      <c r="H1151" s="2" t="s">
        <v>2024</v>
      </c>
      <c r="I1151" s="11" t="s">
        <v>21</v>
      </c>
      <c r="K1151" s="11"/>
      <c r="L1151" s="2" t="s">
        <v>2025</v>
      </c>
      <c r="M1151" s="12">
        <v>2</v>
      </c>
      <c r="N1151" s="13">
        <v>5</v>
      </c>
      <c r="P1151" s="311">
        <f t="shared" si="147"/>
        <v>250</v>
      </c>
      <c r="Q1151" s="16">
        <f t="shared" si="146"/>
        <v>250</v>
      </c>
      <c r="R1151" s="23">
        <f t="shared" si="148"/>
        <v>0</v>
      </c>
      <c r="S1151" s="18">
        <f t="shared" si="149"/>
        <v>0</v>
      </c>
      <c r="T1151" s="55"/>
      <c r="V1151" s="3"/>
      <c r="W1151" s="3"/>
      <c r="X1151" s="3"/>
    </row>
    <row r="1152" spans="1:24" ht="89.25" x14ac:dyDescent="0.25">
      <c r="A1152" s="27" t="s">
        <v>1950</v>
      </c>
      <c r="B1152" s="27" t="s">
        <v>1942</v>
      </c>
      <c r="C1152" s="24" t="s">
        <v>2027</v>
      </c>
      <c r="D1152" s="28" t="s">
        <v>2028</v>
      </c>
      <c r="E1152" s="256">
        <v>220</v>
      </c>
      <c r="F1152" s="29">
        <v>220</v>
      </c>
      <c r="G1152" s="13"/>
      <c r="H1152" s="2" t="s">
        <v>1953</v>
      </c>
      <c r="I1152" s="11" t="s">
        <v>21</v>
      </c>
      <c r="K1152" s="21">
        <v>40909</v>
      </c>
      <c r="M1152" s="12">
        <v>2</v>
      </c>
      <c r="N1152" s="13">
        <v>5</v>
      </c>
      <c r="P1152" s="311">
        <f t="shared" si="147"/>
        <v>220</v>
      </c>
      <c r="Q1152" s="16">
        <f t="shared" si="146"/>
        <v>220</v>
      </c>
      <c r="R1152" s="23">
        <f t="shared" si="148"/>
        <v>0</v>
      </c>
      <c r="S1152" s="18">
        <f t="shared" si="149"/>
        <v>0</v>
      </c>
      <c r="V1152" s="3"/>
      <c r="W1152" s="3"/>
      <c r="X1152" s="3"/>
    </row>
    <row r="1153" spans="1:24" ht="89.25" x14ac:dyDescent="0.25">
      <c r="A1153" s="27" t="s">
        <v>1950</v>
      </c>
      <c r="B1153" s="27" t="s">
        <v>1942</v>
      </c>
      <c r="C1153" s="24" t="s">
        <v>2029</v>
      </c>
      <c r="D1153" s="28" t="s">
        <v>2028</v>
      </c>
      <c r="E1153" s="256">
        <v>200</v>
      </c>
      <c r="F1153" s="29">
        <v>200</v>
      </c>
      <c r="G1153" s="13"/>
      <c r="H1153" s="2" t="s">
        <v>1953</v>
      </c>
      <c r="I1153" s="11" t="s">
        <v>21</v>
      </c>
      <c r="K1153" s="21">
        <v>40909</v>
      </c>
      <c r="M1153" s="12">
        <v>2</v>
      </c>
      <c r="N1153" s="13">
        <v>5</v>
      </c>
      <c r="P1153" s="311">
        <f t="shared" si="147"/>
        <v>200</v>
      </c>
      <c r="Q1153" s="16">
        <f t="shared" si="146"/>
        <v>200</v>
      </c>
      <c r="R1153" s="23">
        <f t="shared" si="148"/>
        <v>0</v>
      </c>
      <c r="S1153" s="18">
        <f t="shared" si="149"/>
        <v>0</v>
      </c>
      <c r="W1153" s="2"/>
      <c r="X1153" s="2"/>
    </row>
    <row r="1154" spans="1:24" ht="89.25" x14ac:dyDescent="0.25">
      <c r="A1154" s="27" t="s">
        <v>1950</v>
      </c>
      <c r="B1154" s="27" t="s">
        <v>1942</v>
      </c>
      <c r="C1154" s="24" t="s">
        <v>2030</v>
      </c>
      <c r="D1154" s="28" t="s">
        <v>2031</v>
      </c>
      <c r="E1154" s="255">
        <v>390</v>
      </c>
      <c r="F1154" s="29">
        <v>390</v>
      </c>
      <c r="G1154" s="13"/>
      <c r="H1154" s="2" t="s">
        <v>1953</v>
      </c>
      <c r="I1154" s="11" t="s">
        <v>21</v>
      </c>
      <c r="K1154" s="21">
        <v>40909</v>
      </c>
      <c r="M1154" s="12">
        <v>2</v>
      </c>
      <c r="N1154" s="13">
        <v>5</v>
      </c>
      <c r="P1154" s="311">
        <f t="shared" si="147"/>
        <v>390</v>
      </c>
      <c r="Q1154" s="16">
        <f t="shared" si="146"/>
        <v>390</v>
      </c>
      <c r="R1154" s="23">
        <f t="shared" si="148"/>
        <v>0</v>
      </c>
      <c r="S1154" s="18">
        <f t="shared" si="149"/>
        <v>0</v>
      </c>
      <c r="W1154" s="2"/>
      <c r="X1154" s="2"/>
    </row>
    <row r="1155" spans="1:24" ht="89.25" x14ac:dyDescent="0.25">
      <c r="A1155" s="27" t="s">
        <v>1950</v>
      </c>
      <c r="B1155" s="27" t="s">
        <v>1942</v>
      </c>
      <c r="C1155" s="24" t="s">
        <v>2032</v>
      </c>
      <c r="D1155" s="28" t="s">
        <v>2031</v>
      </c>
      <c r="E1155" s="255">
        <v>350</v>
      </c>
      <c r="F1155" s="29">
        <v>350</v>
      </c>
      <c r="G1155" s="13"/>
      <c r="H1155" s="2" t="s">
        <v>1953</v>
      </c>
      <c r="I1155" s="11" t="s">
        <v>21</v>
      </c>
      <c r="K1155" s="21">
        <v>40909</v>
      </c>
      <c r="M1155" s="12">
        <v>2</v>
      </c>
      <c r="N1155" s="13">
        <v>5</v>
      </c>
      <c r="P1155" s="311">
        <f t="shared" si="147"/>
        <v>350</v>
      </c>
      <c r="Q1155" s="16">
        <f t="shared" si="146"/>
        <v>350</v>
      </c>
      <c r="R1155" s="23">
        <f t="shared" si="148"/>
        <v>0</v>
      </c>
      <c r="S1155" s="18">
        <f t="shared" si="149"/>
        <v>0</v>
      </c>
      <c r="W1155" s="2"/>
      <c r="X1155" s="2"/>
    </row>
    <row r="1156" spans="1:24" ht="38.25" x14ac:dyDescent="0.25">
      <c r="A1156" s="27" t="s">
        <v>1950</v>
      </c>
      <c r="B1156" s="27" t="s">
        <v>1942</v>
      </c>
      <c r="C1156" s="506" t="s">
        <v>3284</v>
      </c>
      <c r="D1156" s="28" t="s">
        <v>2034</v>
      </c>
      <c r="E1156" s="255">
        <v>15</v>
      </c>
      <c r="F1156" s="29">
        <v>15</v>
      </c>
      <c r="G1156" s="29"/>
      <c r="H1156" s="2" t="s">
        <v>2035</v>
      </c>
      <c r="I1156" s="11" t="s">
        <v>22</v>
      </c>
      <c r="K1156" s="11"/>
      <c r="M1156" s="12">
        <v>2</v>
      </c>
      <c r="N1156" s="13">
        <v>3</v>
      </c>
      <c r="P1156" s="311">
        <f t="shared" si="147"/>
        <v>15</v>
      </c>
      <c r="Q1156" s="16">
        <f t="shared" si="146"/>
        <v>15</v>
      </c>
      <c r="R1156" s="23">
        <f t="shared" si="148"/>
        <v>0</v>
      </c>
      <c r="S1156" s="18">
        <f t="shared" si="149"/>
        <v>0</v>
      </c>
      <c r="V1156" s="3"/>
      <c r="W1156" s="3"/>
      <c r="X1156" s="3"/>
    </row>
    <row r="1157" spans="1:24" ht="38.25" x14ac:dyDescent="0.25">
      <c r="A1157" s="27" t="s">
        <v>1950</v>
      </c>
      <c r="B1157" s="27" t="s">
        <v>1942</v>
      </c>
      <c r="C1157" s="24" t="s">
        <v>2036</v>
      </c>
      <c r="D1157" s="28" t="s">
        <v>2037</v>
      </c>
      <c r="E1157" s="256">
        <v>5</v>
      </c>
      <c r="F1157" s="29">
        <v>5</v>
      </c>
      <c r="G1157" s="29"/>
      <c r="I1157" s="11" t="s">
        <v>22</v>
      </c>
      <c r="K1157" s="21"/>
      <c r="M1157" s="12">
        <v>2</v>
      </c>
      <c r="N1157" s="13">
        <v>5</v>
      </c>
      <c r="P1157" s="311">
        <f t="shared" si="147"/>
        <v>5</v>
      </c>
      <c r="Q1157" s="16">
        <f t="shared" si="146"/>
        <v>5</v>
      </c>
      <c r="R1157" s="23">
        <f t="shared" si="148"/>
        <v>0</v>
      </c>
      <c r="S1157" s="18">
        <f t="shared" si="149"/>
        <v>0</v>
      </c>
      <c r="V1157" s="2" t="s">
        <v>2039</v>
      </c>
      <c r="W1157" s="2"/>
      <c r="X1157" s="2"/>
    </row>
    <row r="1158" spans="1:24" ht="38.25" x14ac:dyDescent="0.25">
      <c r="A1158" s="27" t="s">
        <v>1541</v>
      </c>
      <c r="B1158" s="27" t="s">
        <v>1942</v>
      </c>
      <c r="C1158" s="27" t="s">
        <v>2038</v>
      </c>
      <c r="D1158" s="30" t="s">
        <v>1544</v>
      </c>
      <c r="E1158" s="255">
        <v>1.7</v>
      </c>
      <c r="F1158" s="31">
        <v>1.7</v>
      </c>
      <c r="G1158" s="12"/>
      <c r="H1158" s="13">
        <v>3</v>
      </c>
      <c r="I1158" s="87">
        <v>1.7</v>
      </c>
      <c r="J1158" s="16">
        <v>1.7</v>
      </c>
      <c r="K1158" s="23">
        <v>0</v>
      </c>
      <c r="L1158" s="18">
        <v>0</v>
      </c>
      <c r="M1158" s="12">
        <v>5</v>
      </c>
      <c r="N1158" s="13">
        <v>3</v>
      </c>
      <c r="O1158" s="16"/>
      <c r="P1158" s="316">
        <v>1.7</v>
      </c>
      <c r="Q1158" s="16">
        <f t="shared" si="146"/>
        <v>1.7</v>
      </c>
      <c r="R1158" s="23">
        <f t="shared" si="148"/>
        <v>0</v>
      </c>
      <c r="S1158" s="18">
        <f t="shared" si="149"/>
        <v>0</v>
      </c>
      <c r="V1158" s="2" t="s">
        <v>2039</v>
      </c>
      <c r="W1158" s="2"/>
      <c r="X1158" s="2"/>
    </row>
    <row r="1159" spans="1:24" ht="25.5" x14ac:dyDescent="0.25">
      <c r="A1159" s="27" t="s">
        <v>1541</v>
      </c>
      <c r="B1159" s="27" t="s">
        <v>1942</v>
      </c>
      <c r="C1159" s="27" t="s">
        <v>1545</v>
      </c>
      <c r="D1159" s="30" t="s">
        <v>1544</v>
      </c>
      <c r="E1159" s="255">
        <v>3.4</v>
      </c>
      <c r="F1159" s="31">
        <v>3.4</v>
      </c>
      <c r="G1159" s="12"/>
      <c r="H1159" s="13">
        <v>3</v>
      </c>
      <c r="I1159" s="87">
        <v>3.4</v>
      </c>
      <c r="J1159" s="16">
        <v>3.4</v>
      </c>
      <c r="K1159" s="23">
        <v>0</v>
      </c>
      <c r="L1159" s="18">
        <v>0</v>
      </c>
      <c r="M1159" s="12">
        <v>5</v>
      </c>
      <c r="N1159" s="13">
        <v>3</v>
      </c>
      <c r="O1159" s="16"/>
      <c r="P1159" s="316">
        <v>3.4</v>
      </c>
      <c r="Q1159" s="16">
        <f t="shared" si="146"/>
        <v>3.4</v>
      </c>
      <c r="R1159" s="23">
        <f t="shared" si="148"/>
        <v>0</v>
      </c>
      <c r="S1159" s="18">
        <f t="shared" si="149"/>
        <v>0</v>
      </c>
      <c r="W1159" s="2"/>
      <c r="X1159" s="2"/>
    </row>
    <row r="1160" spans="1:24" ht="25.5" x14ac:dyDescent="0.25">
      <c r="A1160" s="27" t="s">
        <v>2040</v>
      </c>
      <c r="B1160" s="27" t="s">
        <v>1942</v>
      </c>
      <c r="C1160" s="27" t="s">
        <v>2041</v>
      </c>
      <c r="D1160" s="30" t="s">
        <v>2042</v>
      </c>
      <c r="E1160" s="255">
        <v>10</v>
      </c>
      <c r="F1160" s="31">
        <v>10</v>
      </c>
      <c r="G1160" s="31"/>
      <c r="I1160" s="11" t="s">
        <v>22</v>
      </c>
      <c r="K1160" s="11"/>
      <c r="M1160" s="12" t="s">
        <v>2043</v>
      </c>
      <c r="N1160" s="13">
        <v>3</v>
      </c>
      <c r="P1160" s="311">
        <f>IF(N1160=1,INT(E1160*$T$1*100)/100,E1160)</f>
        <v>10</v>
      </c>
      <c r="Q1160" s="16">
        <f t="shared" si="146"/>
        <v>10</v>
      </c>
      <c r="R1160" s="23">
        <f t="shared" si="148"/>
        <v>0</v>
      </c>
      <c r="S1160" s="18">
        <f t="shared" si="149"/>
        <v>0</v>
      </c>
      <c r="W1160" s="2"/>
      <c r="X1160" s="2"/>
    </row>
    <row r="1161" spans="1:24" ht="38.25" x14ac:dyDescent="0.25">
      <c r="A1161" s="27" t="s">
        <v>2044</v>
      </c>
      <c r="B1161" s="27" t="s">
        <v>1942</v>
      </c>
      <c r="C1161" s="24" t="s">
        <v>2045</v>
      </c>
      <c r="D1161" s="28" t="s">
        <v>1590</v>
      </c>
      <c r="E1161" s="255">
        <v>20</v>
      </c>
      <c r="F1161" s="29">
        <v>20</v>
      </c>
      <c r="G1161" s="29"/>
      <c r="H1161" s="2" t="s">
        <v>2046</v>
      </c>
      <c r="I1161" s="11" t="s">
        <v>21</v>
      </c>
      <c r="K1161" s="21">
        <v>40544</v>
      </c>
      <c r="M1161" s="12">
        <v>6</v>
      </c>
      <c r="N1161" s="13">
        <v>5</v>
      </c>
      <c r="P1161" s="311">
        <f>IF(N1161=1,INT(E1161*$T$1*100)/100,E1161)</f>
        <v>20</v>
      </c>
      <c r="Q1161" s="16">
        <f t="shared" si="146"/>
        <v>20</v>
      </c>
      <c r="R1161" s="23">
        <f t="shared" si="148"/>
        <v>0</v>
      </c>
      <c r="S1161" s="18">
        <f t="shared" si="149"/>
        <v>0</v>
      </c>
      <c r="W1161" s="2"/>
      <c r="X1161" s="2"/>
    </row>
    <row r="1162" spans="1:24" ht="140.25" x14ac:dyDescent="0.25">
      <c r="A1162" s="27" t="s">
        <v>2047</v>
      </c>
      <c r="B1162" s="27" t="s">
        <v>1942</v>
      </c>
      <c r="C1162" s="27" t="s">
        <v>2048</v>
      </c>
      <c r="D1162" s="30" t="s">
        <v>2049</v>
      </c>
      <c r="E1162" s="255" t="s">
        <v>2050</v>
      </c>
      <c r="F1162" s="31" t="s">
        <v>2050</v>
      </c>
      <c r="G1162" s="31"/>
      <c r="H1162" s="64" t="s">
        <v>2051</v>
      </c>
      <c r="I1162" s="65" t="s">
        <v>22</v>
      </c>
      <c r="J1162" s="65"/>
      <c r="K1162" s="11"/>
      <c r="M1162" s="12">
        <v>6</v>
      </c>
      <c r="N1162" s="13">
        <v>6</v>
      </c>
      <c r="P1162" s="312" t="str">
        <f>E1162</f>
        <v>cost</v>
      </c>
      <c r="Q1162" s="16" t="str">
        <f t="shared" si="146"/>
        <v>cost</v>
      </c>
      <c r="R1162" s="23">
        <v>0</v>
      </c>
      <c r="S1162" s="18">
        <v>0</v>
      </c>
      <c r="W1162" s="2"/>
      <c r="X1162" s="2"/>
    </row>
    <row r="1163" spans="1:24" ht="51" x14ac:dyDescent="0.25">
      <c r="A1163" s="2" t="s">
        <v>2052</v>
      </c>
      <c r="B1163" s="27" t="s">
        <v>1942</v>
      </c>
      <c r="C1163" s="27" t="s">
        <v>3282</v>
      </c>
      <c r="D1163" s="30" t="s">
        <v>2054</v>
      </c>
      <c r="E1163" s="255">
        <v>5</v>
      </c>
      <c r="F1163" s="31">
        <v>5</v>
      </c>
      <c r="G1163" s="31"/>
      <c r="I1163" s="11" t="s">
        <v>22</v>
      </c>
      <c r="K1163" s="21">
        <v>40909</v>
      </c>
      <c r="M1163" s="12" t="s">
        <v>2043</v>
      </c>
      <c r="N1163" s="13">
        <v>6</v>
      </c>
      <c r="P1163" s="311">
        <f>IF(N1163=1,INT(E1163*$T$1*100)/100,E1163)</f>
        <v>5</v>
      </c>
      <c r="Q1163" s="16">
        <f t="shared" si="146"/>
        <v>5</v>
      </c>
      <c r="R1163" s="23">
        <f>P1163-E1163</f>
        <v>0</v>
      </c>
      <c r="S1163" s="18">
        <f>IF(E1163&lt;&gt;0,R1163/E1163,0)</f>
        <v>0</v>
      </c>
      <c r="U1163" s="3"/>
      <c r="V1163" s="142"/>
      <c r="W1163" s="142"/>
      <c r="X1163" s="142"/>
    </row>
    <row r="1164" spans="1:24" ht="38.25" x14ac:dyDescent="0.25">
      <c r="A1164" s="89" t="s">
        <v>2055</v>
      </c>
      <c r="B1164" s="90" t="s">
        <v>2056</v>
      </c>
      <c r="C1164" s="91" t="s">
        <v>2057</v>
      </c>
      <c r="D1164" s="92" t="s">
        <v>2058</v>
      </c>
      <c r="E1164" s="259" t="s">
        <v>2059</v>
      </c>
      <c r="F1164" s="279" t="s">
        <v>2059</v>
      </c>
      <c r="G1164" s="37"/>
      <c r="H1164" s="90" t="s">
        <v>2060</v>
      </c>
      <c r="I1164" s="95" t="s">
        <v>22</v>
      </c>
      <c r="J1164" s="95"/>
      <c r="K1164" s="96"/>
      <c r="L1164" s="97"/>
      <c r="M1164" s="98">
        <v>6</v>
      </c>
      <c r="N1164" s="95">
        <v>6</v>
      </c>
      <c r="O1164" s="99"/>
      <c r="P1164" s="317" t="str">
        <f>E1164</f>
        <v xml:space="preserve"> Calculation</v>
      </c>
      <c r="Q1164" s="100" t="str">
        <f>IF(N1164=1,INT(E1164*$U$1*10000)/10000,E1164)</f>
        <v xml:space="preserve"> Calculation</v>
      </c>
      <c r="R1164" s="93" t="s">
        <v>2061</v>
      </c>
      <c r="S1164" s="93" t="s">
        <v>2061</v>
      </c>
      <c r="T1164" s="101"/>
      <c r="U1164" s="3"/>
      <c r="V1164" s="142"/>
      <c r="W1164" s="142"/>
      <c r="X1164" s="142"/>
    </row>
    <row r="1165" spans="1:24" ht="38.25" x14ac:dyDescent="0.25">
      <c r="A1165" s="89" t="s">
        <v>2055</v>
      </c>
      <c r="B1165" s="90" t="s">
        <v>2056</v>
      </c>
      <c r="C1165" s="91" t="s">
        <v>2062</v>
      </c>
      <c r="D1165" s="92" t="s">
        <v>2058</v>
      </c>
      <c r="E1165" s="259" t="s">
        <v>2059</v>
      </c>
      <c r="F1165" s="279" t="s">
        <v>2059</v>
      </c>
      <c r="G1165" s="37"/>
      <c r="H1165" s="90" t="s">
        <v>2060</v>
      </c>
      <c r="I1165" s="95" t="s">
        <v>22</v>
      </c>
      <c r="J1165" s="95"/>
      <c r="K1165" s="96"/>
      <c r="L1165" s="97"/>
      <c r="M1165" s="98">
        <v>6</v>
      </c>
      <c r="N1165" s="95">
        <v>6</v>
      </c>
      <c r="O1165" s="99"/>
      <c r="P1165" s="317" t="str">
        <f>E1165</f>
        <v xml:space="preserve"> Calculation</v>
      </c>
      <c r="Q1165" s="100" t="str">
        <f>IF(N1165=1,INT(E1165*$U$1*10000)/10000,E1165)</f>
        <v xml:space="preserve"> Calculation</v>
      </c>
      <c r="R1165" s="93" t="s">
        <v>2061</v>
      </c>
      <c r="S1165" s="93" t="s">
        <v>2061</v>
      </c>
      <c r="T1165" s="101"/>
      <c r="U1165" s="3"/>
      <c r="V1165" s="142"/>
      <c r="W1165" s="142"/>
      <c r="X1165" s="142"/>
    </row>
    <row r="1166" spans="1:24" ht="38.25" x14ac:dyDescent="0.25">
      <c r="A1166" s="89" t="s">
        <v>2055</v>
      </c>
      <c r="B1166" s="90" t="s">
        <v>2056</v>
      </c>
      <c r="C1166" s="91" t="s">
        <v>2063</v>
      </c>
      <c r="D1166" s="92" t="s">
        <v>2064</v>
      </c>
      <c r="E1166" s="259">
        <v>1.9</v>
      </c>
      <c r="F1166" s="280">
        <v>1.85</v>
      </c>
      <c r="G1166" s="37"/>
      <c r="H1166" s="90" t="s">
        <v>2065</v>
      </c>
      <c r="I1166" s="95" t="s">
        <v>21</v>
      </c>
      <c r="J1166" s="95"/>
      <c r="K1166" s="90"/>
      <c r="L1166" s="97"/>
      <c r="M1166" s="98">
        <v>6</v>
      </c>
      <c r="N1166" s="95">
        <v>1</v>
      </c>
      <c r="O1166" s="99"/>
      <c r="P1166" s="311">
        <f>IF(N1166=1,INT(E1166*$T$1*100)/100,E1166)</f>
        <v>1.94</v>
      </c>
      <c r="Q1166" s="16" t="e">
        <f t="shared" ref="Q1166" si="150">IF(N1166=1,INT(E1166*$U$1*10000)/10000,E1166)</f>
        <v>#VALUE!</v>
      </c>
      <c r="R1166" s="23">
        <f t="shared" ref="R1166:R1172" si="151">P1166-E1166</f>
        <v>4.0000000000000036E-2</v>
      </c>
      <c r="S1166" s="18">
        <f t="shared" ref="S1166:S1172" si="152">IF(E1166&lt;&gt;0,R1166/E1166,0)</f>
        <v>2.1052631578947389E-2</v>
      </c>
      <c r="T1166" s="101"/>
      <c r="U1166" s="3"/>
      <c r="V1166" s="142"/>
      <c r="W1166" s="142"/>
      <c r="X1166" s="142"/>
    </row>
    <row r="1167" spans="1:24" ht="38.25" x14ac:dyDescent="0.25">
      <c r="A1167" s="89" t="s">
        <v>2055</v>
      </c>
      <c r="B1167" s="90" t="s">
        <v>2056</v>
      </c>
      <c r="C1167" s="91" t="s">
        <v>2066</v>
      </c>
      <c r="D1167" s="92" t="s">
        <v>2067</v>
      </c>
      <c r="E1167" s="259">
        <v>1.67</v>
      </c>
      <c r="F1167" s="280">
        <v>1.62</v>
      </c>
      <c r="G1167" s="37"/>
      <c r="H1167" s="90" t="s">
        <v>2065</v>
      </c>
      <c r="I1167" s="95" t="s">
        <v>21</v>
      </c>
      <c r="J1167" s="95"/>
      <c r="K1167" s="90"/>
      <c r="L1167" s="97"/>
      <c r="M1167" s="98">
        <v>6</v>
      </c>
      <c r="N1167" s="95">
        <v>1</v>
      </c>
      <c r="O1167" s="99"/>
      <c r="P1167" s="311">
        <f t="shared" ref="P1167:P1230" si="153">IF(N1167=1,INT(E1167*$T$1*100)/100,E1167)</f>
        <v>1.71</v>
      </c>
      <c r="Q1167" s="16" t="e">
        <f t="shared" ref="Q1167:Q1172" si="154">IF(N1167=1,INT(E1167*$U$1*10000)/10000,E1167)</f>
        <v>#VALUE!</v>
      </c>
      <c r="R1167" s="23">
        <f t="shared" si="151"/>
        <v>4.0000000000000036E-2</v>
      </c>
      <c r="S1167" s="18">
        <f t="shared" si="152"/>
        <v>2.3952095808383256E-2</v>
      </c>
      <c r="T1167" s="101"/>
      <c r="U1167" s="3"/>
      <c r="V1167" s="142"/>
      <c r="W1167" s="142"/>
      <c r="X1167" s="142"/>
    </row>
    <row r="1168" spans="1:24" ht="38.25" x14ac:dyDescent="0.25">
      <c r="A1168" s="105" t="s">
        <v>2068</v>
      </c>
      <c r="B1168" s="90" t="s">
        <v>2056</v>
      </c>
      <c r="C1168" s="105" t="s">
        <v>2069</v>
      </c>
      <c r="D1168" s="106" t="s">
        <v>2070</v>
      </c>
      <c r="E1168" s="259">
        <v>300</v>
      </c>
      <c r="F1168" s="281">
        <v>300</v>
      </c>
      <c r="G1168" s="37"/>
      <c r="H1168" s="90"/>
      <c r="I1168" s="95" t="s">
        <v>22</v>
      </c>
      <c r="J1168" s="95"/>
      <c r="K1168" s="90"/>
      <c r="L1168" s="97"/>
      <c r="M1168" s="98">
        <v>6</v>
      </c>
      <c r="N1168" s="95">
        <v>6</v>
      </c>
      <c r="O1168" s="99"/>
      <c r="P1168" s="311">
        <f t="shared" si="153"/>
        <v>300</v>
      </c>
      <c r="Q1168" s="16">
        <f t="shared" si="154"/>
        <v>300</v>
      </c>
      <c r="R1168" s="23">
        <f t="shared" si="151"/>
        <v>0</v>
      </c>
      <c r="S1168" s="18">
        <f t="shared" si="152"/>
        <v>0</v>
      </c>
      <c r="T1168" s="101"/>
      <c r="U1168" s="3"/>
      <c r="V1168" s="142"/>
      <c r="W1168" s="142"/>
      <c r="X1168" s="142"/>
    </row>
    <row r="1169" spans="1:24" ht="38.25" x14ac:dyDescent="0.25">
      <c r="A1169" s="89" t="s">
        <v>2071</v>
      </c>
      <c r="B1169" s="90" t="s">
        <v>2056</v>
      </c>
      <c r="C1169" s="91" t="s">
        <v>2072</v>
      </c>
      <c r="D1169" s="92" t="s">
        <v>2073</v>
      </c>
      <c r="E1169" s="259">
        <v>300</v>
      </c>
      <c r="F1169" s="282">
        <v>300</v>
      </c>
      <c r="G1169" s="37"/>
      <c r="H1169" s="90" t="s">
        <v>2074</v>
      </c>
      <c r="I1169" s="95" t="s">
        <v>21</v>
      </c>
      <c r="J1169" s="95"/>
      <c r="K1169" s="96"/>
      <c r="L1169" s="97"/>
      <c r="M1169" s="98">
        <v>6</v>
      </c>
      <c r="N1169" s="108">
        <v>1</v>
      </c>
      <c r="O1169" s="99"/>
      <c r="P1169" s="311">
        <f t="shared" si="153"/>
        <v>307.26</v>
      </c>
      <c r="Q1169" s="16" t="e">
        <f t="shared" si="154"/>
        <v>#VALUE!</v>
      </c>
      <c r="R1169" s="23">
        <f t="shared" si="151"/>
        <v>7.2599999999999909</v>
      </c>
      <c r="S1169" s="18">
        <f t="shared" si="152"/>
        <v>2.4199999999999968E-2</v>
      </c>
      <c r="T1169" s="101"/>
      <c r="U1169" s="3"/>
      <c r="V1169" s="142"/>
      <c r="W1169" s="142"/>
      <c r="X1169" s="142"/>
    </row>
    <row r="1170" spans="1:24" ht="38.25" x14ac:dyDescent="0.25">
      <c r="A1170" s="89" t="s">
        <v>2071</v>
      </c>
      <c r="B1170" s="90" t="s">
        <v>2056</v>
      </c>
      <c r="C1170" s="91" t="s">
        <v>2075</v>
      </c>
      <c r="D1170" s="92" t="s">
        <v>2076</v>
      </c>
      <c r="E1170" s="259">
        <v>300</v>
      </c>
      <c r="F1170" s="282">
        <v>300</v>
      </c>
      <c r="G1170" s="37"/>
      <c r="H1170" s="90" t="s">
        <v>2074</v>
      </c>
      <c r="I1170" s="95" t="s">
        <v>21</v>
      </c>
      <c r="J1170" s="95"/>
      <c r="K1170" s="96"/>
      <c r="L1170" s="97"/>
      <c r="M1170" s="98">
        <v>6</v>
      </c>
      <c r="N1170" s="108">
        <v>1</v>
      </c>
      <c r="O1170" s="99"/>
      <c r="P1170" s="311">
        <f t="shared" si="153"/>
        <v>307.26</v>
      </c>
      <c r="Q1170" s="16" t="e">
        <f t="shared" si="154"/>
        <v>#VALUE!</v>
      </c>
      <c r="R1170" s="23">
        <f t="shared" si="151"/>
        <v>7.2599999999999909</v>
      </c>
      <c r="S1170" s="18">
        <f t="shared" si="152"/>
        <v>2.4199999999999968E-2</v>
      </c>
      <c r="T1170" s="101"/>
      <c r="U1170" s="3"/>
      <c r="V1170" s="142"/>
      <c r="W1170" s="142"/>
      <c r="X1170" s="142"/>
    </row>
    <row r="1171" spans="1:24" ht="38.25" x14ac:dyDescent="0.25">
      <c r="A1171" s="89" t="s">
        <v>2071</v>
      </c>
      <c r="B1171" s="90" t="s">
        <v>2056</v>
      </c>
      <c r="C1171" s="91" t="s">
        <v>2077</v>
      </c>
      <c r="D1171" s="92" t="s">
        <v>2078</v>
      </c>
      <c r="E1171" s="259">
        <v>300</v>
      </c>
      <c r="F1171" s="282">
        <v>300</v>
      </c>
      <c r="G1171" s="37"/>
      <c r="H1171" s="90" t="s">
        <v>2074</v>
      </c>
      <c r="I1171" s="95" t="s">
        <v>21</v>
      </c>
      <c r="J1171" s="95"/>
      <c r="K1171" s="96"/>
      <c r="L1171" s="97"/>
      <c r="M1171" s="98">
        <v>6</v>
      </c>
      <c r="N1171" s="108">
        <v>1</v>
      </c>
      <c r="O1171" s="99"/>
      <c r="P1171" s="311">
        <f t="shared" si="153"/>
        <v>307.26</v>
      </c>
      <c r="Q1171" s="16" t="e">
        <f t="shared" si="154"/>
        <v>#VALUE!</v>
      </c>
      <c r="R1171" s="23">
        <f t="shared" si="151"/>
        <v>7.2599999999999909</v>
      </c>
      <c r="S1171" s="18">
        <f t="shared" si="152"/>
        <v>2.4199999999999968E-2</v>
      </c>
      <c r="T1171" s="101"/>
      <c r="U1171" s="3"/>
      <c r="V1171" s="142"/>
      <c r="W1171" s="142"/>
      <c r="X1171" s="142"/>
    </row>
    <row r="1172" spans="1:24" ht="25.5" x14ac:dyDescent="0.25">
      <c r="A1172" s="103" t="s">
        <v>2079</v>
      </c>
      <c r="B1172" s="90" t="s">
        <v>2056</v>
      </c>
      <c r="C1172" s="109" t="s">
        <v>2080</v>
      </c>
      <c r="D1172" s="110">
        <v>108.6</v>
      </c>
      <c r="E1172" s="259">
        <v>25.8</v>
      </c>
      <c r="F1172" s="283">
        <v>25</v>
      </c>
      <c r="G1172" s="220"/>
      <c r="H1172" s="111"/>
      <c r="I1172" s="112" t="s">
        <v>21</v>
      </c>
      <c r="J1172" s="108"/>
      <c r="K1172" s="111"/>
      <c r="L1172" s="113"/>
      <c r="M1172" s="114">
        <v>6</v>
      </c>
      <c r="N1172" s="108">
        <v>1</v>
      </c>
      <c r="O1172" s="99"/>
      <c r="P1172" s="311">
        <f t="shared" si="153"/>
        <v>26.42</v>
      </c>
      <c r="Q1172" s="16" t="e">
        <f t="shared" si="154"/>
        <v>#VALUE!</v>
      </c>
      <c r="R1172" s="23">
        <f t="shared" si="151"/>
        <v>0.62000000000000099</v>
      </c>
      <c r="S1172" s="18">
        <f t="shared" si="152"/>
        <v>2.4031007751938022E-2</v>
      </c>
      <c r="T1172" s="101"/>
      <c r="U1172" s="3"/>
      <c r="V1172" s="142"/>
      <c r="W1172" s="142"/>
      <c r="X1172" s="142"/>
    </row>
    <row r="1173" spans="1:24" ht="25.5" x14ac:dyDescent="0.25">
      <c r="A1173" s="103" t="s">
        <v>2079</v>
      </c>
      <c r="B1173" s="90" t="s">
        <v>2056</v>
      </c>
      <c r="C1173" s="109" t="s">
        <v>2081</v>
      </c>
      <c r="D1173" s="110">
        <v>108.6</v>
      </c>
      <c r="E1173" s="259" t="s">
        <v>2082</v>
      </c>
      <c r="F1173" s="283" t="s">
        <v>2082</v>
      </c>
      <c r="G1173" s="220"/>
      <c r="H1173" s="111"/>
      <c r="I1173" s="112" t="s">
        <v>22</v>
      </c>
      <c r="J1173" s="108"/>
      <c r="K1173" s="111"/>
      <c r="L1173" s="113"/>
      <c r="M1173" s="114">
        <v>6</v>
      </c>
      <c r="N1173" s="108">
        <v>6</v>
      </c>
      <c r="O1173" s="99"/>
      <c r="P1173" s="318" t="s">
        <v>2082</v>
      </c>
      <c r="Q1173" s="100" t="s">
        <v>2082</v>
      </c>
      <c r="R1173" s="115"/>
      <c r="S1173" s="116"/>
      <c r="T1173" s="117"/>
      <c r="U1173" s="3"/>
      <c r="V1173" s="142"/>
      <c r="W1173" s="142"/>
      <c r="X1173" s="142"/>
    </row>
    <row r="1174" spans="1:24" ht="38.25" x14ac:dyDescent="0.25">
      <c r="A1174" s="103" t="s">
        <v>2079</v>
      </c>
      <c r="B1174" s="90" t="s">
        <v>2056</v>
      </c>
      <c r="C1174" s="109" t="s">
        <v>2083</v>
      </c>
      <c r="D1174" s="110" t="s">
        <v>2084</v>
      </c>
      <c r="E1174" s="259">
        <v>25.8</v>
      </c>
      <c r="F1174" s="284">
        <v>25</v>
      </c>
      <c r="G1174" s="220"/>
      <c r="H1174" s="111" t="s">
        <v>2085</v>
      </c>
      <c r="I1174" s="112" t="s">
        <v>21</v>
      </c>
      <c r="J1174" s="112"/>
      <c r="K1174" s="110"/>
      <c r="L1174" s="118"/>
      <c r="M1174" s="114">
        <v>6</v>
      </c>
      <c r="N1174" s="108">
        <v>1</v>
      </c>
      <c r="O1174" s="99"/>
      <c r="P1174" s="311">
        <f t="shared" si="153"/>
        <v>26.42</v>
      </c>
      <c r="Q1174" s="16" t="e">
        <f t="shared" ref="Q1174:Q1237" si="155">IF(N1174=1,INT(E1174*$U$1*10000)/10000,E1174)</f>
        <v>#VALUE!</v>
      </c>
      <c r="R1174" s="23">
        <f t="shared" ref="R1174:R1237" si="156">P1174-E1174</f>
        <v>0.62000000000000099</v>
      </c>
      <c r="S1174" s="18">
        <f t="shared" ref="S1174:S1237" si="157">IF(E1174&lt;&gt;0,R1174/E1174,0)</f>
        <v>2.4031007751938022E-2</v>
      </c>
      <c r="T1174" s="101"/>
      <c r="U1174" s="3"/>
      <c r="V1174" s="142"/>
      <c r="W1174" s="142"/>
      <c r="X1174" s="142"/>
    </row>
    <row r="1175" spans="1:24" ht="38.25" x14ac:dyDescent="0.25">
      <c r="A1175" s="103" t="s">
        <v>2079</v>
      </c>
      <c r="B1175" s="90" t="s">
        <v>2056</v>
      </c>
      <c r="C1175" s="109" t="s">
        <v>2086</v>
      </c>
      <c r="D1175" s="110" t="s">
        <v>2087</v>
      </c>
      <c r="E1175" s="259">
        <v>464.53</v>
      </c>
      <c r="F1175" s="284">
        <v>450</v>
      </c>
      <c r="G1175" s="220"/>
      <c r="H1175" s="111" t="s">
        <v>2088</v>
      </c>
      <c r="I1175" s="112" t="s">
        <v>21</v>
      </c>
      <c r="J1175" s="112"/>
      <c r="K1175" s="110"/>
      <c r="L1175" s="118"/>
      <c r="M1175" s="114">
        <v>6</v>
      </c>
      <c r="N1175" s="108">
        <v>1</v>
      </c>
      <c r="O1175" s="99"/>
      <c r="P1175" s="311">
        <f t="shared" si="153"/>
        <v>475.77</v>
      </c>
      <c r="Q1175" s="16" t="e">
        <f t="shared" si="155"/>
        <v>#VALUE!</v>
      </c>
      <c r="R1175" s="23">
        <f t="shared" si="156"/>
        <v>11.240000000000009</v>
      </c>
      <c r="S1175" s="18">
        <f t="shared" si="157"/>
        <v>2.4196499687856563E-2</v>
      </c>
      <c r="T1175" s="101"/>
      <c r="U1175" s="3"/>
      <c r="V1175" s="142"/>
      <c r="W1175" s="142"/>
      <c r="X1175" s="142"/>
    </row>
    <row r="1176" spans="1:24" ht="38.25" x14ac:dyDescent="0.25">
      <c r="A1176" s="103" t="s">
        <v>2089</v>
      </c>
      <c r="B1176" s="90" t="s">
        <v>2056</v>
      </c>
      <c r="C1176" s="109" t="s">
        <v>2090</v>
      </c>
      <c r="D1176" s="110" t="s">
        <v>2087</v>
      </c>
      <c r="E1176" s="259">
        <v>516.15</v>
      </c>
      <c r="F1176" s="284">
        <v>500</v>
      </c>
      <c r="G1176" s="220"/>
      <c r="H1176" s="111" t="s">
        <v>2091</v>
      </c>
      <c r="I1176" s="112" t="s">
        <v>21</v>
      </c>
      <c r="J1176" s="112"/>
      <c r="K1176" s="110"/>
      <c r="L1176" s="118"/>
      <c r="M1176" s="114">
        <v>6</v>
      </c>
      <c r="N1176" s="108">
        <v>1</v>
      </c>
      <c r="O1176" s="99"/>
      <c r="P1176" s="311">
        <f t="shared" si="153"/>
        <v>528.64</v>
      </c>
      <c r="Q1176" s="16" t="e">
        <f t="shared" si="155"/>
        <v>#VALUE!</v>
      </c>
      <c r="R1176" s="23">
        <f t="shared" si="156"/>
        <v>12.490000000000009</v>
      </c>
      <c r="S1176" s="18">
        <f t="shared" si="157"/>
        <v>2.4198391940327444E-2</v>
      </c>
      <c r="T1176" s="101"/>
      <c r="U1176" s="3"/>
      <c r="V1176" s="142"/>
      <c r="W1176" s="142"/>
      <c r="X1176" s="142"/>
    </row>
    <row r="1177" spans="1:24" ht="25.5" x14ac:dyDescent="0.25">
      <c r="A1177" s="103" t="s">
        <v>2089</v>
      </c>
      <c r="B1177" s="90" t="s">
        <v>2056</v>
      </c>
      <c r="C1177" s="109" t="s">
        <v>2092</v>
      </c>
      <c r="D1177" s="110" t="s">
        <v>2093</v>
      </c>
      <c r="E1177" s="259">
        <v>72.260000000000005</v>
      </c>
      <c r="F1177" s="284">
        <v>70</v>
      </c>
      <c r="G1177" s="220"/>
      <c r="H1177" s="111" t="s">
        <v>2094</v>
      </c>
      <c r="I1177" s="112" t="s">
        <v>21</v>
      </c>
      <c r="J1177" s="112"/>
      <c r="K1177" s="110"/>
      <c r="L1177" s="118"/>
      <c r="M1177" s="114">
        <v>6</v>
      </c>
      <c r="N1177" s="108">
        <v>1</v>
      </c>
      <c r="O1177" s="99"/>
      <c r="P1177" s="311">
        <f t="shared" si="153"/>
        <v>74</v>
      </c>
      <c r="Q1177" s="16" t="e">
        <f t="shared" si="155"/>
        <v>#VALUE!</v>
      </c>
      <c r="R1177" s="23">
        <f t="shared" si="156"/>
        <v>1.7399999999999949</v>
      </c>
      <c r="S1177" s="18">
        <f t="shared" si="157"/>
        <v>2.4079712150567322E-2</v>
      </c>
      <c r="T1177" s="101"/>
      <c r="U1177" s="3"/>
      <c r="V1177" s="142"/>
      <c r="W1177" s="142"/>
      <c r="X1177" s="142"/>
    </row>
    <row r="1178" spans="1:24" ht="25.5" x14ac:dyDescent="0.25">
      <c r="A1178" s="103" t="s">
        <v>2079</v>
      </c>
      <c r="B1178" s="90" t="s">
        <v>2056</v>
      </c>
      <c r="C1178" s="109" t="s">
        <v>2095</v>
      </c>
      <c r="D1178" s="110" t="s">
        <v>2093</v>
      </c>
      <c r="E1178" s="259">
        <v>72.260000000000005</v>
      </c>
      <c r="F1178" s="284">
        <v>70</v>
      </c>
      <c r="G1178" s="220"/>
      <c r="H1178" s="111" t="s">
        <v>2096</v>
      </c>
      <c r="I1178" s="112" t="s">
        <v>21</v>
      </c>
      <c r="J1178" s="112"/>
      <c r="K1178" s="110"/>
      <c r="L1178" s="118"/>
      <c r="M1178" s="114">
        <v>6</v>
      </c>
      <c r="N1178" s="108">
        <v>1</v>
      </c>
      <c r="O1178" s="99"/>
      <c r="P1178" s="311">
        <f t="shared" si="153"/>
        <v>74</v>
      </c>
      <c r="Q1178" s="16" t="e">
        <f t="shared" si="155"/>
        <v>#VALUE!</v>
      </c>
      <c r="R1178" s="23">
        <f t="shared" si="156"/>
        <v>1.7399999999999949</v>
      </c>
      <c r="S1178" s="18">
        <f t="shared" si="157"/>
        <v>2.4079712150567322E-2</v>
      </c>
      <c r="T1178" s="101"/>
      <c r="U1178" s="3"/>
      <c r="V1178" s="142"/>
      <c r="W1178" s="142"/>
      <c r="X1178" s="142"/>
    </row>
    <row r="1179" spans="1:24" ht="76.5" x14ac:dyDescent="0.25">
      <c r="A1179" s="103" t="s">
        <v>2079</v>
      </c>
      <c r="B1179" s="90" t="s">
        <v>2056</v>
      </c>
      <c r="C1179" s="109" t="s">
        <v>2097</v>
      </c>
      <c r="D1179" s="110" t="s">
        <v>2098</v>
      </c>
      <c r="E1179" s="259">
        <v>41.29</v>
      </c>
      <c r="F1179" s="284">
        <v>40</v>
      </c>
      <c r="G1179" s="220"/>
      <c r="H1179" s="111" t="s">
        <v>2099</v>
      </c>
      <c r="I1179" s="112" t="s">
        <v>21</v>
      </c>
      <c r="J1179" s="112"/>
      <c r="K1179" s="110"/>
      <c r="L1179" s="118"/>
      <c r="M1179" s="114">
        <v>6</v>
      </c>
      <c r="N1179" s="108">
        <v>1</v>
      </c>
      <c r="O1179" s="99"/>
      <c r="P1179" s="311">
        <f t="shared" si="153"/>
        <v>42.28</v>
      </c>
      <c r="Q1179" s="16" t="e">
        <f t="shared" si="155"/>
        <v>#VALUE!</v>
      </c>
      <c r="R1179" s="23">
        <f t="shared" si="156"/>
        <v>0.99000000000000199</v>
      </c>
      <c r="S1179" s="18">
        <f t="shared" si="157"/>
        <v>2.3976749818358005E-2</v>
      </c>
      <c r="T1179" s="101"/>
      <c r="U1179" s="3"/>
      <c r="V1179" s="142"/>
      <c r="W1179" s="142"/>
      <c r="X1179" s="142"/>
    </row>
    <row r="1180" spans="1:24" ht="76.5" x14ac:dyDescent="0.25">
      <c r="A1180" s="103" t="s">
        <v>2079</v>
      </c>
      <c r="B1180" s="90" t="s">
        <v>2056</v>
      </c>
      <c r="C1180" s="109" t="s">
        <v>2100</v>
      </c>
      <c r="D1180" s="110" t="s">
        <v>2098</v>
      </c>
      <c r="E1180" s="259">
        <v>103.23</v>
      </c>
      <c r="F1180" s="284">
        <v>100</v>
      </c>
      <c r="G1180" s="220"/>
      <c r="H1180" s="111" t="s">
        <v>2101</v>
      </c>
      <c r="I1180" s="112" t="s">
        <v>21</v>
      </c>
      <c r="J1180" s="112"/>
      <c r="K1180" s="110"/>
      <c r="L1180" s="118"/>
      <c r="M1180" s="114">
        <v>6</v>
      </c>
      <c r="N1180" s="108">
        <v>1</v>
      </c>
      <c r="O1180" s="99"/>
      <c r="P1180" s="311">
        <f t="shared" si="153"/>
        <v>105.72</v>
      </c>
      <c r="Q1180" s="16" t="e">
        <f t="shared" si="155"/>
        <v>#VALUE!</v>
      </c>
      <c r="R1180" s="23">
        <f t="shared" si="156"/>
        <v>2.4899999999999949</v>
      </c>
      <c r="S1180" s="18">
        <f t="shared" si="157"/>
        <v>2.4120895088636973E-2</v>
      </c>
      <c r="T1180" s="101"/>
      <c r="U1180" s="3"/>
      <c r="V1180" s="142"/>
      <c r="W1180" s="142"/>
      <c r="X1180" s="142"/>
    </row>
    <row r="1181" spans="1:24" ht="76.5" x14ac:dyDescent="0.25">
      <c r="A1181" s="103" t="s">
        <v>2089</v>
      </c>
      <c r="B1181" s="90" t="s">
        <v>2056</v>
      </c>
      <c r="C1181" s="109" t="s">
        <v>2102</v>
      </c>
      <c r="D1181" s="110" t="s">
        <v>2098</v>
      </c>
      <c r="E1181" s="259">
        <v>516.15</v>
      </c>
      <c r="F1181" s="284">
        <v>500</v>
      </c>
      <c r="G1181" s="220"/>
      <c r="H1181" s="111" t="s">
        <v>2103</v>
      </c>
      <c r="I1181" s="112" t="s">
        <v>21</v>
      </c>
      <c r="J1181" s="119"/>
      <c r="K1181" s="110"/>
      <c r="L1181" s="120"/>
      <c r="M1181" s="114">
        <v>6</v>
      </c>
      <c r="N1181" s="108">
        <v>1</v>
      </c>
      <c r="O1181" s="99"/>
      <c r="P1181" s="311">
        <f t="shared" si="153"/>
        <v>528.64</v>
      </c>
      <c r="Q1181" s="16" t="e">
        <f t="shared" si="155"/>
        <v>#VALUE!</v>
      </c>
      <c r="R1181" s="23">
        <f t="shared" si="156"/>
        <v>12.490000000000009</v>
      </c>
      <c r="S1181" s="18">
        <f t="shared" si="157"/>
        <v>2.4198391940327444E-2</v>
      </c>
      <c r="T1181" s="101"/>
      <c r="U1181" s="3"/>
      <c r="V1181" s="142"/>
      <c r="W1181" s="142"/>
      <c r="X1181" s="142"/>
    </row>
    <row r="1182" spans="1:24" ht="102" x14ac:dyDescent="0.25">
      <c r="A1182" s="103" t="s">
        <v>2089</v>
      </c>
      <c r="B1182" s="90" t="s">
        <v>2056</v>
      </c>
      <c r="C1182" s="109" t="s">
        <v>2104</v>
      </c>
      <c r="D1182" s="110" t="s">
        <v>2098</v>
      </c>
      <c r="E1182" s="259">
        <v>129.03</v>
      </c>
      <c r="F1182" s="284">
        <v>125</v>
      </c>
      <c r="G1182" s="220"/>
      <c r="H1182" s="111"/>
      <c r="I1182" s="112" t="s">
        <v>21</v>
      </c>
      <c r="J1182" s="121"/>
      <c r="K1182" s="110"/>
      <c r="L1182" s="120"/>
      <c r="M1182" s="114">
        <v>6</v>
      </c>
      <c r="N1182" s="108">
        <v>1</v>
      </c>
      <c r="O1182" s="99"/>
      <c r="P1182" s="311">
        <f t="shared" si="153"/>
        <v>132.15</v>
      </c>
      <c r="Q1182" s="16" t="e">
        <f t="shared" si="155"/>
        <v>#VALUE!</v>
      </c>
      <c r="R1182" s="23">
        <f t="shared" si="156"/>
        <v>3.1200000000000045</v>
      </c>
      <c r="S1182" s="18">
        <f t="shared" si="157"/>
        <v>2.418042315740529E-2</v>
      </c>
      <c r="T1182" s="101"/>
      <c r="U1182" s="3"/>
      <c r="V1182" s="142"/>
      <c r="W1182" s="142"/>
      <c r="X1182" s="142"/>
    </row>
    <row r="1183" spans="1:24" ht="38.25" x14ac:dyDescent="0.25">
      <c r="A1183" s="103" t="s">
        <v>2089</v>
      </c>
      <c r="B1183" s="90" t="s">
        <v>2056</v>
      </c>
      <c r="C1183" s="109" t="s">
        <v>2105</v>
      </c>
      <c r="D1183" s="110" t="s">
        <v>2106</v>
      </c>
      <c r="E1183" s="259">
        <v>25.8</v>
      </c>
      <c r="F1183" s="284">
        <v>25</v>
      </c>
      <c r="G1183" s="220"/>
      <c r="H1183" s="111" t="s">
        <v>2107</v>
      </c>
      <c r="I1183" s="112" t="s">
        <v>21</v>
      </c>
      <c r="J1183" s="112"/>
      <c r="K1183" s="110"/>
      <c r="L1183" s="118"/>
      <c r="M1183" s="114">
        <v>6</v>
      </c>
      <c r="N1183" s="108">
        <v>1</v>
      </c>
      <c r="O1183" s="99"/>
      <c r="P1183" s="311">
        <f t="shared" si="153"/>
        <v>26.42</v>
      </c>
      <c r="Q1183" s="16" t="e">
        <f t="shared" si="155"/>
        <v>#VALUE!</v>
      </c>
      <c r="R1183" s="23">
        <f t="shared" si="156"/>
        <v>0.62000000000000099</v>
      </c>
      <c r="S1183" s="18">
        <f t="shared" si="157"/>
        <v>2.4031007751938022E-2</v>
      </c>
      <c r="T1183" s="101"/>
      <c r="U1183" s="3"/>
      <c r="V1183" s="142"/>
      <c r="W1183" s="142"/>
      <c r="X1183" s="142"/>
    </row>
    <row r="1184" spans="1:24" ht="51" x14ac:dyDescent="0.25">
      <c r="A1184" s="103" t="s">
        <v>2108</v>
      </c>
      <c r="B1184" s="90" t="s">
        <v>2056</v>
      </c>
      <c r="C1184" s="109" t="s">
        <v>2109</v>
      </c>
      <c r="D1184" s="110" t="s">
        <v>2110</v>
      </c>
      <c r="E1184" s="259">
        <v>72.260000000000005</v>
      </c>
      <c r="F1184" s="284">
        <v>70</v>
      </c>
      <c r="G1184" s="220"/>
      <c r="H1184" s="111" t="s">
        <v>2111</v>
      </c>
      <c r="I1184" s="112" t="s">
        <v>21</v>
      </c>
      <c r="J1184" s="112"/>
      <c r="K1184" s="110"/>
      <c r="L1184" s="118"/>
      <c r="M1184" s="114">
        <v>3</v>
      </c>
      <c r="N1184" s="108">
        <v>1</v>
      </c>
      <c r="O1184" s="99"/>
      <c r="P1184" s="311">
        <f t="shared" si="153"/>
        <v>74</v>
      </c>
      <c r="Q1184" s="16" t="e">
        <f t="shared" si="155"/>
        <v>#VALUE!</v>
      </c>
      <c r="R1184" s="23">
        <f t="shared" si="156"/>
        <v>1.7399999999999949</v>
      </c>
      <c r="S1184" s="18">
        <f t="shared" si="157"/>
        <v>2.4079712150567322E-2</v>
      </c>
      <c r="T1184" s="101"/>
      <c r="U1184" s="3"/>
      <c r="V1184" s="142"/>
      <c r="W1184" s="142"/>
      <c r="X1184" s="142"/>
    </row>
    <row r="1185" spans="1:24" ht="38.25" x14ac:dyDescent="0.25">
      <c r="A1185" s="103" t="s">
        <v>2112</v>
      </c>
      <c r="B1185" s="90" t="s">
        <v>2056</v>
      </c>
      <c r="C1185" s="109" t="s">
        <v>2113</v>
      </c>
      <c r="D1185" s="110" t="s">
        <v>2114</v>
      </c>
      <c r="E1185" s="259">
        <v>247.75</v>
      </c>
      <c r="F1185" s="284">
        <v>240</v>
      </c>
      <c r="G1185" s="220"/>
      <c r="H1185" s="111" t="s">
        <v>2115</v>
      </c>
      <c r="I1185" s="112" t="s">
        <v>21</v>
      </c>
      <c r="J1185" s="112"/>
      <c r="K1185" s="110"/>
      <c r="L1185" s="118"/>
      <c r="M1185" s="114">
        <v>3</v>
      </c>
      <c r="N1185" s="108">
        <v>1</v>
      </c>
      <c r="O1185" s="99"/>
      <c r="P1185" s="311">
        <f t="shared" si="153"/>
        <v>253.74</v>
      </c>
      <c r="Q1185" s="16" t="e">
        <f t="shared" si="155"/>
        <v>#VALUE!</v>
      </c>
      <c r="R1185" s="23">
        <f t="shared" si="156"/>
        <v>5.9900000000000091</v>
      </c>
      <c r="S1185" s="18">
        <f t="shared" si="157"/>
        <v>2.4177598385469259E-2</v>
      </c>
      <c r="T1185" s="101"/>
      <c r="U1185" s="3"/>
      <c r="V1185" s="142"/>
      <c r="W1185" s="142"/>
      <c r="X1185" s="142"/>
    </row>
    <row r="1186" spans="1:24" ht="38.25" x14ac:dyDescent="0.25">
      <c r="A1186" s="103" t="s">
        <v>2112</v>
      </c>
      <c r="B1186" s="90" t="s">
        <v>2056</v>
      </c>
      <c r="C1186" s="109" t="s">
        <v>2116</v>
      </c>
      <c r="D1186" s="110" t="s">
        <v>2117</v>
      </c>
      <c r="E1186" s="259">
        <v>154.84</v>
      </c>
      <c r="F1186" s="284">
        <v>150</v>
      </c>
      <c r="G1186" s="220"/>
      <c r="H1186" s="111" t="s">
        <v>2118</v>
      </c>
      <c r="I1186" s="112" t="s">
        <v>21</v>
      </c>
      <c r="J1186" s="112"/>
      <c r="K1186" s="110"/>
      <c r="L1186" s="118"/>
      <c r="M1186" s="114">
        <v>3</v>
      </c>
      <c r="N1186" s="108">
        <v>1</v>
      </c>
      <c r="O1186" s="99"/>
      <c r="P1186" s="311">
        <f t="shared" si="153"/>
        <v>158.58000000000001</v>
      </c>
      <c r="Q1186" s="16" t="e">
        <f t="shared" si="155"/>
        <v>#VALUE!</v>
      </c>
      <c r="R1186" s="23">
        <f t="shared" si="156"/>
        <v>3.7400000000000091</v>
      </c>
      <c r="S1186" s="18">
        <f t="shared" si="157"/>
        <v>2.4153965383621863E-2</v>
      </c>
      <c r="T1186" s="101"/>
      <c r="U1186" s="3"/>
      <c r="V1186" s="142"/>
      <c r="W1186" s="142"/>
      <c r="X1186" s="142"/>
    </row>
    <row r="1187" spans="1:24" ht="51" x14ac:dyDescent="0.25">
      <c r="A1187" s="103" t="s">
        <v>2112</v>
      </c>
      <c r="B1187" s="90" t="s">
        <v>2056</v>
      </c>
      <c r="C1187" s="109" t="s">
        <v>2119</v>
      </c>
      <c r="D1187" s="110" t="s">
        <v>2117</v>
      </c>
      <c r="E1187" s="259">
        <v>36.130000000000003</v>
      </c>
      <c r="F1187" s="284">
        <v>35</v>
      </c>
      <c r="G1187" s="220"/>
      <c r="H1187" s="111" t="s">
        <v>2120</v>
      </c>
      <c r="I1187" s="112" t="s">
        <v>21</v>
      </c>
      <c r="J1187" s="112"/>
      <c r="K1187" s="110"/>
      <c r="L1187" s="118"/>
      <c r="M1187" s="114">
        <v>3</v>
      </c>
      <c r="N1187" s="108">
        <v>1</v>
      </c>
      <c r="O1187" s="99"/>
      <c r="P1187" s="311">
        <f t="shared" si="153"/>
        <v>37</v>
      </c>
      <c r="Q1187" s="16" t="e">
        <f t="shared" si="155"/>
        <v>#VALUE!</v>
      </c>
      <c r="R1187" s="23">
        <f t="shared" si="156"/>
        <v>0.86999999999999744</v>
      </c>
      <c r="S1187" s="18">
        <f t="shared" si="157"/>
        <v>2.4079712150567322E-2</v>
      </c>
      <c r="T1187" s="101"/>
      <c r="U1187" s="3"/>
      <c r="V1187" s="142"/>
      <c r="W1187" s="142"/>
      <c r="X1187" s="142"/>
    </row>
    <row r="1188" spans="1:24" ht="51" x14ac:dyDescent="0.25">
      <c r="A1188" s="103" t="s">
        <v>2112</v>
      </c>
      <c r="B1188" s="90" t="s">
        <v>2056</v>
      </c>
      <c r="C1188" s="109" t="s">
        <v>2121</v>
      </c>
      <c r="D1188" s="110" t="s">
        <v>2122</v>
      </c>
      <c r="E1188" s="259">
        <v>247.75</v>
      </c>
      <c r="F1188" s="284">
        <v>240</v>
      </c>
      <c r="G1188" s="220"/>
      <c r="H1188" s="111" t="s">
        <v>2123</v>
      </c>
      <c r="I1188" s="112" t="s">
        <v>21</v>
      </c>
      <c r="J1188" s="112"/>
      <c r="K1188" s="110"/>
      <c r="L1188" s="118"/>
      <c r="M1188" s="114">
        <v>3</v>
      </c>
      <c r="N1188" s="108">
        <v>1</v>
      </c>
      <c r="O1188" s="99"/>
      <c r="P1188" s="311">
        <f t="shared" si="153"/>
        <v>253.74</v>
      </c>
      <c r="Q1188" s="16" t="e">
        <f t="shared" si="155"/>
        <v>#VALUE!</v>
      </c>
      <c r="R1188" s="23">
        <f t="shared" si="156"/>
        <v>5.9900000000000091</v>
      </c>
      <c r="S1188" s="18">
        <f t="shared" si="157"/>
        <v>2.4177598385469259E-2</v>
      </c>
      <c r="T1188" s="101"/>
      <c r="U1188" s="3"/>
      <c r="V1188" s="142"/>
      <c r="W1188" s="142"/>
      <c r="X1188" s="142"/>
    </row>
    <row r="1189" spans="1:24" ht="63.75" x14ac:dyDescent="0.25">
      <c r="A1189" s="103" t="s">
        <v>2112</v>
      </c>
      <c r="B1189" s="90" t="s">
        <v>2056</v>
      </c>
      <c r="C1189" s="109" t="s">
        <v>2124</v>
      </c>
      <c r="D1189" s="110" t="s">
        <v>2122</v>
      </c>
      <c r="E1189" s="259">
        <v>64.510000000000005</v>
      </c>
      <c r="F1189" s="284">
        <v>62.5</v>
      </c>
      <c r="G1189" s="220"/>
      <c r="H1189" s="111" t="s">
        <v>2120</v>
      </c>
      <c r="I1189" s="112" t="s">
        <v>21</v>
      </c>
      <c r="J1189" s="112"/>
      <c r="K1189" s="110"/>
      <c r="L1189" s="118"/>
      <c r="M1189" s="114">
        <v>3</v>
      </c>
      <c r="N1189" s="108">
        <v>1</v>
      </c>
      <c r="O1189" s="99"/>
      <c r="P1189" s="311">
        <f t="shared" si="153"/>
        <v>66.069999999999993</v>
      </c>
      <c r="Q1189" s="16" t="e">
        <f t="shared" si="155"/>
        <v>#VALUE!</v>
      </c>
      <c r="R1189" s="23">
        <f t="shared" si="156"/>
        <v>1.5599999999999881</v>
      </c>
      <c r="S1189" s="18">
        <f t="shared" si="157"/>
        <v>2.4182297318245047E-2</v>
      </c>
      <c r="T1189" s="101"/>
      <c r="U1189" s="3"/>
      <c r="V1189" s="142"/>
      <c r="W1189" s="142"/>
      <c r="X1189" s="142"/>
    </row>
    <row r="1190" spans="1:24" ht="38.25" x14ac:dyDescent="0.25">
      <c r="A1190" s="103" t="s">
        <v>2112</v>
      </c>
      <c r="B1190" s="90" t="s">
        <v>2056</v>
      </c>
      <c r="C1190" s="109" t="s">
        <v>2125</v>
      </c>
      <c r="D1190" s="110" t="s">
        <v>2126</v>
      </c>
      <c r="E1190" s="259">
        <v>247.75</v>
      </c>
      <c r="F1190" s="284">
        <v>240</v>
      </c>
      <c r="G1190" s="220"/>
      <c r="H1190" s="111"/>
      <c r="I1190" s="112" t="s">
        <v>21</v>
      </c>
      <c r="J1190" s="112"/>
      <c r="K1190" s="110"/>
      <c r="L1190" s="118"/>
      <c r="M1190" s="114">
        <v>3</v>
      </c>
      <c r="N1190" s="108">
        <v>1</v>
      </c>
      <c r="O1190" s="99"/>
      <c r="P1190" s="311">
        <f t="shared" si="153"/>
        <v>253.74</v>
      </c>
      <c r="Q1190" s="16" t="e">
        <f t="shared" si="155"/>
        <v>#VALUE!</v>
      </c>
      <c r="R1190" s="23">
        <f t="shared" si="156"/>
        <v>5.9900000000000091</v>
      </c>
      <c r="S1190" s="18">
        <f t="shared" si="157"/>
        <v>2.4177598385469259E-2</v>
      </c>
      <c r="T1190" s="101"/>
      <c r="U1190" s="3"/>
      <c r="V1190" s="142"/>
      <c r="W1190" s="142"/>
      <c r="X1190" s="142"/>
    </row>
    <row r="1191" spans="1:24" ht="51" x14ac:dyDescent="0.25">
      <c r="A1191" s="103" t="s">
        <v>2089</v>
      </c>
      <c r="B1191" s="90" t="s">
        <v>2056</v>
      </c>
      <c r="C1191" s="122" t="s">
        <v>2127</v>
      </c>
      <c r="D1191" s="111" t="s">
        <v>3206</v>
      </c>
      <c r="E1191" s="259">
        <v>256.32</v>
      </c>
      <c r="F1191" s="284">
        <v>256.32</v>
      </c>
      <c r="G1191" s="220"/>
      <c r="H1191" s="111" t="s">
        <v>2128</v>
      </c>
      <c r="I1191" s="112" t="s">
        <v>21</v>
      </c>
      <c r="J1191" s="112"/>
      <c r="K1191" s="110"/>
      <c r="L1191" s="118"/>
      <c r="M1191" s="114">
        <v>6</v>
      </c>
      <c r="N1191" s="108">
        <v>1</v>
      </c>
      <c r="O1191" s="99"/>
      <c r="P1191" s="311">
        <f t="shared" si="153"/>
        <v>262.52</v>
      </c>
      <c r="Q1191" s="16" t="e">
        <f t="shared" si="155"/>
        <v>#VALUE!</v>
      </c>
      <c r="R1191" s="23">
        <f t="shared" si="156"/>
        <v>6.1999999999999886</v>
      </c>
      <c r="S1191" s="18">
        <f t="shared" si="157"/>
        <v>2.4188514357053638E-2</v>
      </c>
      <c r="T1191" s="101"/>
      <c r="U1191" s="3"/>
      <c r="V1191" s="142"/>
      <c r="W1191" s="142"/>
      <c r="X1191" s="142"/>
    </row>
    <row r="1192" spans="1:24" ht="25.5" x14ac:dyDescent="0.25">
      <c r="A1192" s="103" t="s">
        <v>2089</v>
      </c>
      <c r="B1192" s="90" t="s">
        <v>2056</v>
      </c>
      <c r="C1192" s="109" t="s">
        <v>2129</v>
      </c>
      <c r="D1192" s="110" t="s">
        <v>2130</v>
      </c>
      <c r="E1192" s="259">
        <v>70</v>
      </c>
      <c r="F1192" s="284">
        <v>70</v>
      </c>
      <c r="G1192" s="220"/>
      <c r="H1192" s="111" t="s">
        <v>2131</v>
      </c>
      <c r="I1192" s="112" t="s">
        <v>21</v>
      </c>
      <c r="J1192" s="112"/>
      <c r="K1192" s="110"/>
      <c r="L1192" s="118"/>
      <c r="M1192" s="114">
        <v>6</v>
      </c>
      <c r="N1192" s="108">
        <v>1</v>
      </c>
      <c r="O1192" s="99"/>
      <c r="P1192" s="311">
        <f t="shared" si="153"/>
        <v>71.69</v>
      </c>
      <c r="Q1192" s="16" t="e">
        <f t="shared" si="155"/>
        <v>#VALUE!</v>
      </c>
      <c r="R1192" s="23">
        <f t="shared" si="156"/>
        <v>1.6899999999999977</v>
      </c>
      <c r="S1192" s="18">
        <f t="shared" si="157"/>
        <v>2.4142857142857112E-2</v>
      </c>
      <c r="T1192" s="101"/>
      <c r="U1192" s="3"/>
      <c r="V1192" s="142"/>
      <c r="W1192" s="142"/>
      <c r="X1192" s="142"/>
    </row>
    <row r="1193" spans="1:24" ht="51" x14ac:dyDescent="0.25">
      <c r="A1193" s="103" t="s">
        <v>2138</v>
      </c>
      <c r="B1193" s="90" t="s">
        <v>2056</v>
      </c>
      <c r="C1193" s="105" t="s">
        <v>2139</v>
      </c>
      <c r="D1193" s="124" t="s">
        <v>2140</v>
      </c>
      <c r="E1193" s="259">
        <v>103.23</v>
      </c>
      <c r="F1193" s="285">
        <v>100</v>
      </c>
      <c r="G1193" s="221"/>
      <c r="H1193" s="90" t="s">
        <v>2141</v>
      </c>
      <c r="I1193" s="95" t="s">
        <v>21</v>
      </c>
      <c r="J1193" s="95" t="s">
        <v>22</v>
      </c>
      <c r="K1193" s="96"/>
      <c r="L1193" s="97"/>
      <c r="M1193" s="98">
        <v>4</v>
      </c>
      <c r="N1193" s="95">
        <v>1</v>
      </c>
      <c r="O1193" s="99"/>
      <c r="P1193" s="311">
        <f t="shared" si="153"/>
        <v>105.72</v>
      </c>
      <c r="Q1193" s="16" t="e">
        <f t="shared" si="155"/>
        <v>#VALUE!</v>
      </c>
      <c r="R1193" s="23">
        <f t="shared" si="156"/>
        <v>2.4899999999999949</v>
      </c>
      <c r="S1193" s="18">
        <f t="shared" si="157"/>
        <v>2.4120895088636973E-2</v>
      </c>
      <c r="T1193" s="101"/>
      <c r="U1193" s="3"/>
      <c r="V1193" s="142"/>
      <c r="W1193" s="142"/>
      <c r="X1193" s="142"/>
    </row>
    <row r="1194" spans="1:24" ht="38.25" x14ac:dyDescent="0.25">
      <c r="A1194" s="103" t="s">
        <v>2138</v>
      </c>
      <c r="B1194" s="90" t="s">
        <v>2056</v>
      </c>
      <c r="C1194" s="105" t="s">
        <v>2142</v>
      </c>
      <c r="D1194" s="124" t="s">
        <v>2140</v>
      </c>
      <c r="E1194" s="259">
        <v>74.319999999999993</v>
      </c>
      <c r="F1194" s="285">
        <v>72</v>
      </c>
      <c r="G1194" s="221"/>
      <c r="H1194" s="90" t="s">
        <v>2141</v>
      </c>
      <c r="I1194" s="95" t="s">
        <v>21</v>
      </c>
      <c r="J1194" s="95" t="s">
        <v>22</v>
      </c>
      <c r="K1194" s="96"/>
      <c r="L1194" s="97"/>
      <c r="M1194" s="98">
        <v>4</v>
      </c>
      <c r="N1194" s="95">
        <v>1</v>
      </c>
      <c r="O1194" s="99"/>
      <c r="P1194" s="311">
        <f t="shared" si="153"/>
        <v>76.11</v>
      </c>
      <c r="Q1194" s="16" t="e">
        <f t="shared" si="155"/>
        <v>#VALUE!</v>
      </c>
      <c r="R1194" s="23">
        <f t="shared" si="156"/>
        <v>1.7900000000000063</v>
      </c>
      <c r="S1194" s="18">
        <f t="shared" si="157"/>
        <v>2.4085037674919353E-2</v>
      </c>
      <c r="T1194" s="101"/>
      <c r="U1194" s="3"/>
      <c r="V1194" s="142"/>
      <c r="W1194" s="142"/>
      <c r="X1194" s="142"/>
    </row>
    <row r="1195" spans="1:24" ht="51" x14ac:dyDescent="0.25">
      <c r="A1195" s="103" t="s">
        <v>2143</v>
      </c>
      <c r="B1195" s="90" t="s">
        <v>2056</v>
      </c>
      <c r="C1195" s="105" t="s">
        <v>2144</v>
      </c>
      <c r="D1195" s="124" t="s">
        <v>2140</v>
      </c>
      <c r="E1195" s="259">
        <v>74.319999999999993</v>
      </c>
      <c r="F1195" s="285">
        <v>72</v>
      </c>
      <c r="G1195" s="221"/>
      <c r="H1195" s="90" t="s">
        <v>2141</v>
      </c>
      <c r="I1195" s="95" t="s">
        <v>21</v>
      </c>
      <c r="J1195" s="95" t="s">
        <v>22</v>
      </c>
      <c r="K1195" s="96"/>
      <c r="L1195" s="97"/>
      <c r="M1195" s="98">
        <v>4</v>
      </c>
      <c r="N1195" s="95">
        <v>1</v>
      </c>
      <c r="O1195" s="99"/>
      <c r="P1195" s="311">
        <f t="shared" si="153"/>
        <v>76.11</v>
      </c>
      <c r="Q1195" s="16" t="e">
        <f t="shared" si="155"/>
        <v>#VALUE!</v>
      </c>
      <c r="R1195" s="23">
        <f t="shared" si="156"/>
        <v>1.7900000000000063</v>
      </c>
      <c r="S1195" s="18">
        <f t="shared" si="157"/>
        <v>2.4085037674919353E-2</v>
      </c>
      <c r="T1195" s="101"/>
      <c r="U1195" s="3"/>
      <c r="V1195" s="142"/>
      <c r="W1195" s="142"/>
      <c r="X1195" s="142"/>
    </row>
    <row r="1196" spans="1:24" ht="63.75" x14ac:dyDescent="0.25">
      <c r="A1196" s="103" t="s">
        <v>2089</v>
      </c>
      <c r="B1196" s="90" t="s">
        <v>2056</v>
      </c>
      <c r="C1196" s="105" t="s">
        <v>2145</v>
      </c>
      <c r="D1196" s="124" t="s">
        <v>2146</v>
      </c>
      <c r="E1196" s="259">
        <v>51.61</v>
      </c>
      <c r="F1196" s="285">
        <v>50</v>
      </c>
      <c r="G1196" s="221"/>
      <c r="H1196" s="90"/>
      <c r="I1196" s="95" t="s">
        <v>21</v>
      </c>
      <c r="J1196" s="95" t="s">
        <v>22</v>
      </c>
      <c r="K1196" s="96"/>
      <c r="L1196" s="97"/>
      <c r="M1196" s="98">
        <v>4</v>
      </c>
      <c r="N1196" s="95">
        <v>1</v>
      </c>
      <c r="O1196" s="99"/>
      <c r="P1196" s="311">
        <f t="shared" si="153"/>
        <v>52.85</v>
      </c>
      <c r="Q1196" s="16" t="e">
        <f t="shared" si="155"/>
        <v>#VALUE!</v>
      </c>
      <c r="R1196" s="23">
        <f t="shared" si="156"/>
        <v>1.240000000000002</v>
      </c>
      <c r="S1196" s="18">
        <f t="shared" si="157"/>
        <v>2.4026351482270916E-2</v>
      </c>
      <c r="T1196" s="101"/>
      <c r="U1196" s="3"/>
      <c r="V1196" s="142"/>
      <c r="W1196" s="142"/>
      <c r="X1196" s="142"/>
    </row>
    <row r="1197" spans="1:24" ht="63.75" x14ac:dyDescent="0.25">
      <c r="A1197" s="103" t="s">
        <v>2147</v>
      </c>
      <c r="B1197" s="90" t="s">
        <v>2056</v>
      </c>
      <c r="C1197" s="109" t="s">
        <v>2148</v>
      </c>
      <c r="D1197" s="236" t="s">
        <v>3207</v>
      </c>
      <c r="E1197" s="259">
        <v>50</v>
      </c>
      <c r="F1197" s="284">
        <v>50</v>
      </c>
      <c r="G1197" s="222"/>
      <c r="H1197" s="125" t="s">
        <v>2149</v>
      </c>
      <c r="I1197" s="126" t="s">
        <v>21</v>
      </c>
      <c r="J1197" s="112"/>
      <c r="K1197" s="112"/>
      <c r="L1197" s="127"/>
      <c r="M1197" s="128">
        <v>1</v>
      </c>
      <c r="N1197" s="129">
        <v>1</v>
      </c>
      <c r="O1197" s="99"/>
      <c r="P1197" s="311">
        <f t="shared" si="153"/>
        <v>51.21</v>
      </c>
      <c r="Q1197" s="16" t="e">
        <f t="shared" si="155"/>
        <v>#VALUE!</v>
      </c>
      <c r="R1197" s="23">
        <f t="shared" si="156"/>
        <v>1.2100000000000009</v>
      </c>
      <c r="S1197" s="18">
        <f t="shared" si="157"/>
        <v>2.4200000000000017E-2</v>
      </c>
      <c r="T1197" s="101"/>
      <c r="U1197" s="3"/>
      <c r="V1197" s="142"/>
      <c r="W1197" s="142"/>
      <c r="X1197" s="142"/>
    </row>
    <row r="1198" spans="1:24" ht="63.75" x14ac:dyDescent="0.25">
      <c r="A1198" s="103" t="s">
        <v>2147</v>
      </c>
      <c r="B1198" s="90" t="s">
        <v>2056</v>
      </c>
      <c r="C1198" s="109" t="s">
        <v>2150</v>
      </c>
      <c r="D1198" s="236" t="s">
        <v>3207</v>
      </c>
      <c r="E1198" s="259">
        <v>15</v>
      </c>
      <c r="F1198" s="284">
        <v>15</v>
      </c>
      <c r="G1198" s="222"/>
      <c r="H1198" s="125" t="s">
        <v>2149</v>
      </c>
      <c r="I1198" s="126" t="s">
        <v>21</v>
      </c>
      <c r="J1198" s="112"/>
      <c r="K1198" s="112"/>
      <c r="L1198" s="127"/>
      <c r="M1198" s="128">
        <v>1</v>
      </c>
      <c r="N1198" s="129">
        <v>1</v>
      </c>
      <c r="O1198" s="99"/>
      <c r="P1198" s="311">
        <f t="shared" si="153"/>
        <v>15.36</v>
      </c>
      <c r="Q1198" s="16" t="e">
        <f t="shared" si="155"/>
        <v>#VALUE!</v>
      </c>
      <c r="R1198" s="23">
        <f t="shared" si="156"/>
        <v>0.35999999999999943</v>
      </c>
      <c r="S1198" s="18">
        <f t="shared" si="157"/>
        <v>2.3999999999999962E-2</v>
      </c>
      <c r="T1198" s="101"/>
      <c r="U1198" s="3"/>
      <c r="V1198" s="142"/>
      <c r="W1198" s="142"/>
      <c r="X1198" s="142"/>
    </row>
    <row r="1199" spans="1:24" ht="63.75" x14ac:dyDescent="0.25">
      <c r="A1199" s="103" t="s">
        <v>2147</v>
      </c>
      <c r="B1199" s="90" t="s">
        <v>2056</v>
      </c>
      <c r="C1199" s="109" t="s">
        <v>2151</v>
      </c>
      <c r="D1199" s="110" t="s">
        <v>2130</v>
      </c>
      <c r="E1199" s="259">
        <v>70</v>
      </c>
      <c r="F1199" s="284">
        <v>70</v>
      </c>
      <c r="G1199" s="222"/>
      <c r="H1199" s="125" t="s">
        <v>2149</v>
      </c>
      <c r="I1199" s="126" t="s">
        <v>21</v>
      </c>
      <c r="J1199" s="112"/>
      <c r="K1199" s="110"/>
      <c r="L1199" s="118"/>
      <c r="M1199" s="114">
        <v>1</v>
      </c>
      <c r="N1199" s="129">
        <v>1</v>
      </c>
      <c r="O1199" s="99"/>
      <c r="P1199" s="311">
        <f t="shared" si="153"/>
        <v>71.69</v>
      </c>
      <c r="Q1199" s="16" t="e">
        <f t="shared" si="155"/>
        <v>#VALUE!</v>
      </c>
      <c r="R1199" s="23">
        <f t="shared" si="156"/>
        <v>1.6899999999999977</v>
      </c>
      <c r="S1199" s="18">
        <f t="shared" si="157"/>
        <v>2.4142857142857112E-2</v>
      </c>
      <c r="T1199" s="101"/>
      <c r="U1199" s="3"/>
      <c r="V1199" s="142"/>
      <c r="W1199" s="142"/>
      <c r="X1199" s="142"/>
    </row>
    <row r="1200" spans="1:24" ht="38.25" x14ac:dyDescent="0.25">
      <c r="A1200" s="103" t="s">
        <v>2152</v>
      </c>
      <c r="B1200" s="90" t="s">
        <v>2056</v>
      </c>
      <c r="C1200" s="109" t="s">
        <v>2153</v>
      </c>
      <c r="D1200" s="111" t="s">
        <v>3208</v>
      </c>
      <c r="E1200" s="259">
        <v>36.130000000000003</v>
      </c>
      <c r="F1200" s="286">
        <v>35</v>
      </c>
      <c r="G1200" s="37"/>
      <c r="H1200" s="90"/>
      <c r="I1200" s="95" t="s">
        <v>21</v>
      </c>
      <c r="J1200" s="95"/>
      <c r="K1200" s="96"/>
      <c r="L1200" s="97"/>
      <c r="M1200" s="98">
        <v>1</v>
      </c>
      <c r="N1200" s="95">
        <v>1</v>
      </c>
      <c r="O1200" s="99"/>
      <c r="P1200" s="311">
        <f t="shared" si="153"/>
        <v>37</v>
      </c>
      <c r="Q1200" s="16" t="e">
        <f t="shared" si="155"/>
        <v>#VALUE!</v>
      </c>
      <c r="R1200" s="23">
        <f t="shared" si="156"/>
        <v>0.86999999999999744</v>
      </c>
      <c r="S1200" s="18">
        <f t="shared" si="157"/>
        <v>2.4079712150567322E-2</v>
      </c>
      <c r="T1200" s="101"/>
      <c r="U1200" s="3"/>
      <c r="V1200" s="142"/>
      <c r="W1200" s="142"/>
      <c r="X1200" s="142"/>
    </row>
    <row r="1201" spans="1:24" ht="38.25" x14ac:dyDescent="0.25">
      <c r="A1201" s="103" t="s">
        <v>2152</v>
      </c>
      <c r="B1201" s="90" t="s">
        <v>2056</v>
      </c>
      <c r="C1201" s="109" t="s">
        <v>2154</v>
      </c>
      <c r="D1201" s="111" t="s">
        <v>3208</v>
      </c>
      <c r="E1201" s="259">
        <v>4.12</v>
      </c>
      <c r="F1201" s="286">
        <v>4</v>
      </c>
      <c r="G1201" s="220"/>
      <c r="H1201" s="111"/>
      <c r="I1201" s="95" t="s">
        <v>21</v>
      </c>
      <c r="J1201" s="112"/>
      <c r="K1201" s="110"/>
      <c r="L1201" s="118"/>
      <c r="M1201" s="114">
        <v>1</v>
      </c>
      <c r="N1201" s="108">
        <v>1</v>
      </c>
      <c r="O1201" s="99"/>
      <c r="P1201" s="311">
        <f t="shared" si="153"/>
        <v>4.21</v>
      </c>
      <c r="Q1201" s="16" t="e">
        <f t="shared" si="155"/>
        <v>#VALUE!</v>
      </c>
      <c r="R1201" s="23">
        <f t="shared" si="156"/>
        <v>8.9999999999999858E-2</v>
      </c>
      <c r="S1201" s="18">
        <f t="shared" si="157"/>
        <v>2.1844660194174723E-2</v>
      </c>
      <c r="T1201" s="101"/>
      <c r="U1201" s="3"/>
      <c r="V1201" s="142"/>
      <c r="W1201" s="142"/>
      <c r="X1201" s="142"/>
    </row>
    <row r="1202" spans="1:24" ht="25.5" x14ac:dyDescent="0.25">
      <c r="A1202" s="103" t="s">
        <v>2152</v>
      </c>
      <c r="B1202" s="90" t="s">
        <v>2056</v>
      </c>
      <c r="C1202" s="109" t="s">
        <v>2155</v>
      </c>
      <c r="D1202" s="111" t="s">
        <v>2156</v>
      </c>
      <c r="E1202" s="259">
        <v>70</v>
      </c>
      <c r="F1202" s="286">
        <v>70</v>
      </c>
      <c r="G1202" s="220"/>
      <c r="H1202" s="111"/>
      <c r="I1202" s="95" t="s">
        <v>21</v>
      </c>
      <c r="J1202" s="112"/>
      <c r="K1202" s="110"/>
      <c r="L1202" s="118"/>
      <c r="M1202" s="114">
        <v>1</v>
      </c>
      <c r="N1202" s="129">
        <v>1</v>
      </c>
      <c r="O1202" s="99"/>
      <c r="P1202" s="311">
        <f t="shared" si="153"/>
        <v>71.69</v>
      </c>
      <c r="Q1202" s="16" t="e">
        <f t="shared" si="155"/>
        <v>#VALUE!</v>
      </c>
      <c r="R1202" s="23">
        <f t="shared" si="156"/>
        <v>1.6899999999999977</v>
      </c>
      <c r="S1202" s="18">
        <f t="shared" si="157"/>
        <v>2.4142857142857112E-2</v>
      </c>
      <c r="T1202" s="101"/>
      <c r="U1202" s="3"/>
      <c r="V1202" s="142"/>
      <c r="W1202" s="142"/>
      <c r="X1202" s="142"/>
    </row>
    <row r="1203" spans="1:24" ht="25.5" x14ac:dyDescent="0.25">
      <c r="A1203" s="103" t="s">
        <v>2152</v>
      </c>
      <c r="B1203" s="90" t="s">
        <v>2056</v>
      </c>
      <c r="C1203" s="109" t="s">
        <v>2157</v>
      </c>
      <c r="D1203" s="110" t="s">
        <v>2158</v>
      </c>
      <c r="E1203" s="259">
        <v>3000</v>
      </c>
      <c r="F1203" s="286">
        <v>3000</v>
      </c>
      <c r="G1203" s="220"/>
      <c r="H1203" s="111"/>
      <c r="I1203" s="95" t="s">
        <v>21</v>
      </c>
      <c r="J1203" s="112"/>
      <c r="K1203" s="110"/>
      <c r="L1203" s="118"/>
      <c r="M1203" s="114">
        <v>1</v>
      </c>
      <c r="N1203" s="129">
        <v>1</v>
      </c>
      <c r="O1203" s="99"/>
      <c r="P1203" s="311">
        <f t="shared" si="153"/>
        <v>3072.64</v>
      </c>
      <c r="Q1203" s="16" t="e">
        <f t="shared" si="155"/>
        <v>#VALUE!</v>
      </c>
      <c r="R1203" s="23">
        <f t="shared" si="156"/>
        <v>72.639999999999873</v>
      </c>
      <c r="S1203" s="18">
        <f t="shared" si="157"/>
        <v>2.4213333333333292E-2</v>
      </c>
      <c r="T1203" s="101"/>
      <c r="U1203" s="3"/>
      <c r="V1203" s="142"/>
      <c r="W1203" s="142"/>
      <c r="X1203" s="142"/>
    </row>
    <row r="1204" spans="1:24" ht="25.5" x14ac:dyDescent="0.25">
      <c r="A1204" s="103" t="s">
        <v>2159</v>
      </c>
      <c r="B1204" s="90" t="s">
        <v>2056</v>
      </c>
      <c r="C1204" s="109" t="s">
        <v>2160</v>
      </c>
      <c r="D1204" s="111" t="s">
        <v>2161</v>
      </c>
      <c r="E1204" s="259">
        <v>51.61</v>
      </c>
      <c r="F1204" s="286">
        <v>50</v>
      </c>
      <c r="G1204" s="220"/>
      <c r="H1204" s="111"/>
      <c r="I1204" s="95" t="s">
        <v>21</v>
      </c>
      <c r="J1204" s="112"/>
      <c r="K1204" s="110"/>
      <c r="L1204" s="118"/>
      <c r="M1204" s="114">
        <v>6</v>
      </c>
      <c r="N1204" s="108">
        <v>1</v>
      </c>
      <c r="O1204" s="99"/>
      <c r="P1204" s="311">
        <f t="shared" si="153"/>
        <v>52.85</v>
      </c>
      <c r="Q1204" s="16" t="e">
        <f t="shared" si="155"/>
        <v>#VALUE!</v>
      </c>
      <c r="R1204" s="23">
        <f t="shared" si="156"/>
        <v>1.240000000000002</v>
      </c>
      <c r="S1204" s="18">
        <f t="shared" si="157"/>
        <v>2.4026351482270916E-2</v>
      </c>
      <c r="T1204" s="101"/>
      <c r="U1204" s="3"/>
      <c r="V1204" s="142"/>
      <c r="W1204" s="142"/>
      <c r="X1204" s="142"/>
    </row>
    <row r="1205" spans="1:24" ht="25.5" x14ac:dyDescent="0.25">
      <c r="A1205" s="103" t="s">
        <v>2152</v>
      </c>
      <c r="B1205" s="90" t="s">
        <v>2056</v>
      </c>
      <c r="C1205" s="109" t="s">
        <v>2162</v>
      </c>
      <c r="D1205" s="111" t="s">
        <v>2163</v>
      </c>
      <c r="E1205" s="259">
        <v>36.130000000000003</v>
      </c>
      <c r="F1205" s="286">
        <v>35</v>
      </c>
      <c r="G1205" s="220"/>
      <c r="H1205" s="111"/>
      <c r="I1205" s="95" t="s">
        <v>21</v>
      </c>
      <c r="J1205" s="112"/>
      <c r="K1205" s="110"/>
      <c r="L1205" s="118"/>
      <c r="M1205" s="114">
        <v>1</v>
      </c>
      <c r="N1205" s="108">
        <v>1</v>
      </c>
      <c r="O1205" s="99"/>
      <c r="P1205" s="311">
        <f t="shared" si="153"/>
        <v>37</v>
      </c>
      <c r="Q1205" s="16" t="e">
        <f t="shared" si="155"/>
        <v>#VALUE!</v>
      </c>
      <c r="R1205" s="23">
        <f t="shared" si="156"/>
        <v>0.86999999999999744</v>
      </c>
      <c r="S1205" s="18">
        <f t="shared" si="157"/>
        <v>2.4079712150567322E-2</v>
      </c>
      <c r="T1205" s="101"/>
      <c r="U1205" s="3"/>
      <c r="V1205" s="142"/>
      <c r="W1205" s="142"/>
      <c r="X1205" s="142"/>
    </row>
    <row r="1206" spans="1:24" ht="38.25" x14ac:dyDescent="0.25">
      <c r="A1206" s="103" t="s">
        <v>2152</v>
      </c>
      <c r="B1206" s="90" t="s">
        <v>2056</v>
      </c>
      <c r="C1206" s="109" t="s">
        <v>2164</v>
      </c>
      <c r="D1206" s="111" t="s">
        <v>3209</v>
      </c>
      <c r="E1206" s="259" t="s">
        <v>2082</v>
      </c>
      <c r="F1206" s="286" t="s">
        <v>2082</v>
      </c>
      <c r="G1206" s="220"/>
      <c r="H1206" s="111"/>
      <c r="I1206" s="95" t="s">
        <v>22</v>
      </c>
      <c r="J1206" s="112"/>
      <c r="K1206" s="110"/>
      <c r="L1206" s="118"/>
      <c r="M1206" s="114">
        <v>1</v>
      </c>
      <c r="N1206" s="108">
        <v>4</v>
      </c>
      <c r="O1206" s="99"/>
      <c r="P1206" s="318" t="str">
        <f t="shared" ref="P1206" si="158">IF(N1206=1,INT(E1206*$U$1*100)/100,E1206)</f>
        <v>Calculation</v>
      </c>
      <c r="Q1206" s="100" t="str">
        <f t="shared" si="155"/>
        <v>Calculation</v>
      </c>
      <c r="R1206" s="131" t="e">
        <f t="shared" si="156"/>
        <v>#VALUE!</v>
      </c>
      <c r="S1206" s="132" t="e">
        <f t="shared" si="157"/>
        <v>#VALUE!</v>
      </c>
      <c r="T1206" s="101"/>
      <c r="U1206" s="3"/>
      <c r="V1206" s="142"/>
      <c r="W1206" s="142"/>
      <c r="X1206" s="142"/>
    </row>
    <row r="1207" spans="1:24" ht="25.5" x14ac:dyDescent="0.25">
      <c r="A1207" s="103" t="s">
        <v>2152</v>
      </c>
      <c r="B1207" s="90" t="s">
        <v>2056</v>
      </c>
      <c r="C1207" s="109" t="s">
        <v>2165</v>
      </c>
      <c r="D1207" s="111" t="s">
        <v>2166</v>
      </c>
      <c r="E1207" s="259">
        <v>70</v>
      </c>
      <c r="F1207" s="286">
        <v>70</v>
      </c>
      <c r="G1207" s="220"/>
      <c r="H1207" s="111"/>
      <c r="I1207" s="95" t="s">
        <v>21</v>
      </c>
      <c r="J1207" s="112"/>
      <c r="K1207" s="110"/>
      <c r="L1207" s="118"/>
      <c r="M1207" s="114">
        <v>1</v>
      </c>
      <c r="N1207" s="129">
        <v>1</v>
      </c>
      <c r="O1207" s="99"/>
      <c r="P1207" s="311">
        <f t="shared" si="153"/>
        <v>71.69</v>
      </c>
      <c r="Q1207" s="16" t="e">
        <f t="shared" si="155"/>
        <v>#VALUE!</v>
      </c>
      <c r="R1207" s="23">
        <f t="shared" si="156"/>
        <v>1.6899999999999977</v>
      </c>
      <c r="S1207" s="18">
        <f t="shared" si="157"/>
        <v>2.4142857142857112E-2</v>
      </c>
      <c r="T1207" s="101"/>
      <c r="U1207" s="3"/>
      <c r="V1207" s="142"/>
      <c r="W1207" s="142"/>
      <c r="X1207" s="142"/>
    </row>
    <row r="1208" spans="1:24" ht="38.25" x14ac:dyDescent="0.25">
      <c r="A1208" s="103" t="s">
        <v>2159</v>
      </c>
      <c r="B1208" s="90" t="s">
        <v>2056</v>
      </c>
      <c r="C1208" s="109" t="s">
        <v>2167</v>
      </c>
      <c r="D1208" s="111" t="s">
        <v>2166</v>
      </c>
      <c r="E1208" s="259">
        <v>70</v>
      </c>
      <c r="F1208" s="286">
        <v>70</v>
      </c>
      <c r="G1208" s="220"/>
      <c r="H1208" s="111"/>
      <c r="I1208" s="95" t="s">
        <v>21</v>
      </c>
      <c r="J1208" s="112"/>
      <c r="K1208" s="110"/>
      <c r="L1208" s="118"/>
      <c r="M1208" s="114">
        <v>6</v>
      </c>
      <c r="N1208" s="129">
        <v>1</v>
      </c>
      <c r="O1208" s="99"/>
      <c r="P1208" s="311">
        <f t="shared" si="153"/>
        <v>71.69</v>
      </c>
      <c r="Q1208" s="16" t="e">
        <f t="shared" si="155"/>
        <v>#VALUE!</v>
      </c>
      <c r="R1208" s="23">
        <f t="shared" si="156"/>
        <v>1.6899999999999977</v>
      </c>
      <c r="S1208" s="18">
        <f t="shared" si="157"/>
        <v>2.4142857142857112E-2</v>
      </c>
      <c r="T1208" s="101"/>
      <c r="U1208" s="3"/>
      <c r="V1208" s="142"/>
      <c r="W1208" s="142"/>
      <c r="X1208" s="142"/>
    </row>
    <row r="1209" spans="1:24" ht="25.5" x14ac:dyDescent="0.25">
      <c r="A1209" s="103" t="s">
        <v>2159</v>
      </c>
      <c r="B1209" s="90" t="s">
        <v>2056</v>
      </c>
      <c r="C1209" s="109" t="s">
        <v>2168</v>
      </c>
      <c r="D1209" s="111" t="s">
        <v>2166</v>
      </c>
      <c r="E1209" s="259">
        <v>75</v>
      </c>
      <c r="F1209" s="286">
        <v>75</v>
      </c>
      <c r="G1209" s="220"/>
      <c r="H1209" s="111"/>
      <c r="I1209" s="95" t="s">
        <v>21</v>
      </c>
      <c r="J1209" s="112"/>
      <c r="K1209" s="110"/>
      <c r="L1209" s="118"/>
      <c r="M1209" s="114">
        <v>6</v>
      </c>
      <c r="N1209" s="129">
        <v>1</v>
      </c>
      <c r="O1209" s="99"/>
      <c r="P1209" s="311">
        <f t="shared" si="153"/>
        <v>76.81</v>
      </c>
      <c r="Q1209" s="16" t="e">
        <f t="shared" si="155"/>
        <v>#VALUE!</v>
      </c>
      <c r="R1209" s="23">
        <f t="shared" si="156"/>
        <v>1.8100000000000023</v>
      </c>
      <c r="S1209" s="18">
        <f t="shared" si="157"/>
        <v>2.4133333333333364E-2</v>
      </c>
      <c r="T1209" s="101"/>
      <c r="U1209" s="3"/>
      <c r="V1209" s="142"/>
      <c r="W1209" s="142"/>
      <c r="X1209" s="142"/>
    </row>
    <row r="1210" spans="1:24" ht="25.5" x14ac:dyDescent="0.25">
      <c r="A1210" s="103" t="s">
        <v>2152</v>
      </c>
      <c r="B1210" s="90" t="s">
        <v>2056</v>
      </c>
      <c r="C1210" s="109" t="s">
        <v>2169</v>
      </c>
      <c r="D1210" s="110" t="s">
        <v>2130</v>
      </c>
      <c r="E1210" s="259">
        <v>70</v>
      </c>
      <c r="F1210" s="284">
        <v>70</v>
      </c>
      <c r="G1210" s="220"/>
      <c r="H1210" s="111"/>
      <c r="I1210" s="95" t="s">
        <v>21</v>
      </c>
      <c r="J1210" s="112"/>
      <c r="K1210" s="110"/>
      <c r="L1210" s="118"/>
      <c r="M1210" s="114">
        <v>1</v>
      </c>
      <c r="N1210" s="129">
        <v>1</v>
      </c>
      <c r="O1210" s="99"/>
      <c r="P1210" s="311">
        <f t="shared" si="153"/>
        <v>71.69</v>
      </c>
      <c r="Q1210" s="16" t="e">
        <f t="shared" si="155"/>
        <v>#VALUE!</v>
      </c>
      <c r="R1210" s="23">
        <f t="shared" si="156"/>
        <v>1.6899999999999977</v>
      </c>
      <c r="S1210" s="18">
        <f t="shared" si="157"/>
        <v>2.4142857142857112E-2</v>
      </c>
      <c r="T1210" s="101"/>
      <c r="U1210" s="3"/>
      <c r="V1210" s="142"/>
      <c r="W1210" s="142"/>
      <c r="X1210" s="142"/>
    </row>
    <row r="1211" spans="1:24" ht="25.5" x14ac:dyDescent="0.25">
      <c r="A1211" s="103" t="s">
        <v>2170</v>
      </c>
      <c r="B1211" s="90" t="s">
        <v>2056</v>
      </c>
      <c r="C1211" s="109" t="s">
        <v>2171</v>
      </c>
      <c r="D1211" s="110" t="s">
        <v>2172</v>
      </c>
      <c r="E1211" s="259">
        <v>72.260000000000005</v>
      </c>
      <c r="F1211" s="286">
        <v>70</v>
      </c>
      <c r="G1211" s="220"/>
      <c r="H1211" s="111"/>
      <c r="I1211" s="95" t="s">
        <v>21</v>
      </c>
      <c r="J1211" s="112"/>
      <c r="K1211" s="110"/>
      <c r="L1211" s="118"/>
      <c r="M1211" s="114">
        <v>1</v>
      </c>
      <c r="N1211" s="108">
        <v>1</v>
      </c>
      <c r="O1211" s="99"/>
      <c r="P1211" s="311">
        <f t="shared" si="153"/>
        <v>74</v>
      </c>
      <c r="Q1211" s="16" t="e">
        <f t="shared" si="155"/>
        <v>#VALUE!</v>
      </c>
      <c r="R1211" s="23">
        <f t="shared" si="156"/>
        <v>1.7399999999999949</v>
      </c>
      <c r="S1211" s="18">
        <f t="shared" si="157"/>
        <v>2.4079712150567322E-2</v>
      </c>
      <c r="T1211" s="101"/>
      <c r="U1211" s="3"/>
      <c r="V1211" s="142"/>
      <c r="W1211" s="142"/>
      <c r="X1211" s="142"/>
    </row>
    <row r="1212" spans="1:24" ht="25.5" x14ac:dyDescent="0.25">
      <c r="A1212" s="103" t="s">
        <v>2170</v>
      </c>
      <c r="B1212" s="90" t="s">
        <v>2056</v>
      </c>
      <c r="C1212" s="109" t="s">
        <v>2173</v>
      </c>
      <c r="D1212" s="110" t="s">
        <v>2172</v>
      </c>
      <c r="E1212" s="259">
        <v>77.42</v>
      </c>
      <c r="F1212" s="286">
        <v>75</v>
      </c>
      <c r="G1212" s="220"/>
      <c r="H1212" s="111"/>
      <c r="I1212" s="95" t="s">
        <v>21</v>
      </c>
      <c r="J1212" s="112"/>
      <c r="K1212" s="110"/>
      <c r="L1212" s="118"/>
      <c r="M1212" s="114">
        <v>1</v>
      </c>
      <c r="N1212" s="108">
        <v>1</v>
      </c>
      <c r="O1212" s="99"/>
      <c r="P1212" s="311">
        <f t="shared" si="153"/>
        <v>79.290000000000006</v>
      </c>
      <c r="Q1212" s="16" t="e">
        <f t="shared" si="155"/>
        <v>#VALUE!</v>
      </c>
      <c r="R1212" s="23">
        <f t="shared" si="156"/>
        <v>1.8700000000000045</v>
      </c>
      <c r="S1212" s="18">
        <f t="shared" si="157"/>
        <v>2.4153965383621863E-2</v>
      </c>
      <c r="T1212" s="101"/>
      <c r="U1212" s="3"/>
      <c r="V1212" s="142"/>
      <c r="W1212" s="142"/>
      <c r="X1212" s="142"/>
    </row>
    <row r="1213" spans="1:24" ht="25.5" x14ac:dyDescent="0.25">
      <c r="A1213" s="103" t="s">
        <v>2174</v>
      </c>
      <c r="B1213" s="90" t="s">
        <v>2056</v>
      </c>
      <c r="C1213" s="109" t="s">
        <v>2175</v>
      </c>
      <c r="D1213" s="110" t="s">
        <v>2172</v>
      </c>
      <c r="E1213" s="259">
        <v>82.58</v>
      </c>
      <c r="F1213" s="286">
        <v>80</v>
      </c>
      <c r="G1213" s="220"/>
      <c r="H1213" s="111"/>
      <c r="I1213" s="95" t="s">
        <v>21</v>
      </c>
      <c r="J1213" s="112"/>
      <c r="K1213" s="110"/>
      <c r="L1213" s="118"/>
      <c r="M1213" s="114">
        <v>1</v>
      </c>
      <c r="N1213" s="108">
        <v>1</v>
      </c>
      <c r="O1213" s="99"/>
      <c r="P1213" s="311">
        <f t="shared" si="153"/>
        <v>84.57</v>
      </c>
      <c r="Q1213" s="16" t="e">
        <f t="shared" si="155"/>
        <v>#VALUE!</v>
      </c>
      <c r="R1213" s="23">
        <f t="shared" si="156"/>
        <v>1.9899999999999949</v>
      </c>
      <c r="S1213" s="18">
        <f t="shared" si="157"/>
        <v>2.4097844514410209E-2</v>
      </c>
      <c r="T1213" s="101"/>
      <c r="U1213" s="3"/>
      <c r="V1213" s="142"/>
      <c r="W1213" s="142"/>
      <c r="X1213" s="142"/>
    </row>
    <row r="1214" spans="1:24" ht="25.5" x14ac:dyDescent="0.25">
      <c r="A1214" s="103" t="s">
        <v>2174</v>
      </c>
      <c r="B1214" s="90" t="s">
        <v>2056</v>
      </c>
      <c r="C1214" s="109" t="s">
        <v>2176</v>
      </c>
      <c r="D1214" s="110" t="s">
        <v>2172</v>
      </c>
      <c r="E1214" s="259">
        <v>7.22</v>
      </c>
      <c r="F1214" s="286">
        <v>7</v>
      </c>
      <c r="G1214" s="220"/>
      <c r="H1214" s="111"/>
      <c r="I1214" s="95" t="s">
        <v>21</v>
      </c>
      <c r="J1214" s="112"/>
      <c r="K1214" s="110"/>
      <c r="L1214" s="118"/>
      <c r="M1214" s="114">
        <v>1</v>
      </c>
      <c r="N1214" s="108">
        <v>1</v>
      </c>
      <c r="O1214" s="99"/>
      <c r="P1214" s="311">
        <f t="shared" si="153"/>
        <v>7.39</v>
      </c>
      <c r="Q1214" s="16" t="e">
        <f t="shared" si="155"/>
        <v>#VALUE!</v>
      </c>
      <c r="R1214" s="23">
        <f t="shared" si="156"/>
        <v>0.16999999999999993</v>
      </c>
      <c r="S1214" s="18">
        <f t="shared" si="157"/>
        <v>2.3545706371191126E-2</v>
      </c>
      <c r="T1214" s="101"/>
      <c r="U1214" s="3"/>
      <c r="V1214" s="142"/>
      <c r="W1214" s="142"/>
      <c r="X1214" s="142"/>
    </row>
    <row r="1215" spans="1:24" ht="25.5" x14ac:dyDescent="0.25">
      <c r="A1215" s="103" t="s">
        <v>2174</v>
      </c>
      <c r="B1215" s="90" t="s">
        <v>2056</v>
      </c>
      <c r="C1215" s="109" t="s">
        <v>2177</v>
      </c>
      <c r="D1215" s="110" t="s">
        <v>2172</v>
      </c>
      <c r="E1215" s="259">
        <v>1.03</v>
      </c>
      <c r="F1215" s="284">
        <v>1</v>
      </c>
      <c r="G1215" s="220"/>
      <c r="H1215" s="111"/>
      <c r="I1215" s="95" t="s">
        <v>21</v>
      </c>
      <c r="J1215" s="112"/>
      <c r="K1215" s="110"/>
      <c r="L1215" s="118"/>
      <c r="M1215" s="114">
        <v>1</v>
      </c>
      <c r="N1215" s="108">
        <v>1</v>
      </c>
      <c r="O1215" s="99"/>
      <c r="P1215" s="311">
        <f t="shared" si="153"/>
        <v>1.05</v>
      </c>
      <c r="Q1215" s="16" t="e">
        <f t="shared" si="155"/>
        <v>#VALUE!</v>
      </c>
      <c r="R1215" s="23">
        <f t="shared" si="156"/>
        <v>2.0000000000000018E-2</v>
      </c>
      <c r="S1215" s="18">
        <f t="shared" si="157"/>
        <v>1.9417475728155355E-2</v>
      </c>
      <c r="T1215" s="101"/>
      <c r="U1215" s="3"/>
      <c r="V1215" s="142"/>
      <c r="W1215" s="142"/>
      <c r="X1215" s="142"/>
    </row>
    <row r="1216" spans="1:24" ht="25.5" x14ac:dyDescent="0.25">
      <c r="A1216" s="103" t="s">
        <v>2174</v>
      </c>
      <c r="B1216" s="90" t="s">
        <v>2056</v>
      </c>
      <c r="C1216" s="109" t="s">
        <v>2178</v>
      </c>
      <c r="D1216" s="110" t="s">
        <v>2172</v>
      </c>
      <c r="E1216" s="259">
        <v>72.260000000000005</v>
      </c>
      <c r="F1216" s="284">
        <v>70</v>
      </c>
      <c r="G1216" s="220"/>
      <c r="H1216" s="111"/>
      <c r="I1216" s="95" t="s">
        <v>21</v>
      </c>
      <c r="J1216" s="112"/>
      <c r="K1216" s="110"/>
      <c r="L1216" s="118"/>
      <c r="M1216" s="114">
        <v>1</v>
      </c>
      <c r="N1216" s="108">
        <v>1</v>
      </c>
      <c r="O1216" s="99"/>
      <c r="P1216" s="311">
        <f t="shared" si="153"/>
        <v>74</v>
      </c>
      <c r="Q1216" s="16" t="e">
        <f t="shared" si="155"/>
        <v>#VALUE!</v>
      </c>
      <c r="R1216" s="23">
        <f t="shared" si="156"/>
        <v>1.7399999999999949</v>
      </c>
      <c r="S1216" s="18">
        <f t="shared" si="157"/>
        <v>2.4079712150567322E-2</v>
      </c>
      <c r="T1216" s="101"/>
      <c r="U1216" s="3"/>
      <c r="V1216" s="142"/>
      <c r="W1216" s="142"/>
      <c r="X1216" s="142"/>
    </row>
    <row r="1217" spans="1:24" ht="25.5" x14ac:dyDescent="0.25">
      <c r="A1217" s="103" t="s">
        <v>2174</v>
      </c>
      <c r="B1217" s="90" t="s">
        <v>2056</v>
      </c>
      <c r="C1217" s="109" t="s">
        <v>2179</v>
      </c>
      <c r="D1217" s="110" t="s">
        <v>2172</v>
      </c>
      <c r="E1217" s="259">
        <v>77.42</v>
      </c>
      <c r="F1217" s="284">
        <v>75</v>
      </c>
      <c r="G1217" s="220"/>
      <c r="H1217" s="111"/>
      <c r="I1217" s="95" t="s">
        <v>21</v>
      </c>
      <c r="J1217" s="112"/>
      <c r="K1217" s="110"/>
      <c r="L1217" s="118"/>
      <c r="M1217" s="114">
        <v>1</v>
      </c>
      <c r="N1217" s="108">
        <v>1</v>
      </c>
      <c r="O1217" s="99"/>
      <c r="P1217" s="311">
        <f t="shared" si="153"/>
        <v>79.290000000000006</v>
      </c>
      <c r="Q1217" s="16" t="e">
        <f t="shared" si="155"/>
        <v>#VALUE!</v>
      </c>
      <c r="R1217" s="23">
        <f t="shared" si="156"/>
        <v>1.8700000000000045</v>
      </c>
      <c r="S1217" s="18">
        <f t="shared" si="157"/>
        <v>2.4153965383621863E-2</v>
      </c>
      <c r="T1217" s="101"/>
      <c r="U1217" s="3"/>
      <c r="V1217" s="142"/>
      <c r="W1217" s="142"/>
      <c r="X1217" s="142"/>
    </row>
    <row r="1218" spans="1:24" ht="25.5" x14ac:dyDescent="0.25">
      <c r="A1218" s="103" t="s">
        <v>2174</v>
      </c>
      <c r="B1218" s="90" t="s">
        <v>2056</v>
      </c>
      <c r="C1218" s="109" t="s">
        <v>2180</v>
      </c>
      <c r="D1218" s="110" t="s">
        <v>2172</v>
      </c>
      <c r="E1218" s="259">
        <v>82.58</v>
      </c>
      <c r="F1218" s="284">
        <v>80</v>
      </c>
      <c r="G1218" s="220"/>
      <c r="H1218" s="111"/>
      <c r="I1218" s="95" t="s">
        <v>21</v>
      </c>
      <c r="J1218" s="112"/>
      <c r="K1218" s="110"/>
      <c r="L1218" s="118"/>
      <c r="M1218" s="114">
        <v>1</v>
      </c>
      <c r="N1218" s="108">
        <v>1</v>
      </c>
      <c r="O1218" s="99"/>
      <c r="P1218" s="311">
        <f t="shared" si="153"/>
        <v>84.57</v>
      </c>
      <c r="Q1218" s="16" t="e">
        <f t="shared" si="155"/>
        <v>#VALUE!</v>
      </c>
      <c r="R1218" s="23">
        <f t="shared" si="156"/>
        <v>1.9899999999999949</v>
      </c>
      <c r="S1218" s="18">
        <f t="shared" si="157"/>
        <v>2.4097844514410209E-2</v>
      </c>
      <c r="T1218" s="101"/>
      <c r="U1218" s="3"/>
      <c r="V1218" s="142"/>
      <c r="W1218" s="142"/>
      <c r="X1218" s="142"/>
    </row>
    <row r="1219" spans="1:24" ht="38.25" x14ac:dyDescent="0.25">
      <c r="A1219" s="103" t="s">
        <v>2174</v>
      </c>
      <c r="B1219" s="90" t="s">
        <v>2056</v>
      </c>
      <c r="C1219" s="109" t="s">
        <v>2181</v>
      </c>
      <c r="D1219" s="110" t="s">
        <v>2182</v>
      </c>
      <c r="E1219" s="259">
        <v>1.03</v>
      </c>
      <c r="F1219" s="284">
        <v>1</v>
      </c>
      <c r="G1219" s="220"/>
      <c r="H1219" s="111" t="s">
        <v>2183</v>
      </c>
      <c r="I1219" s="95" t="s">
        <v>21</v>
      </c>
      <c r="J1219" s="112"/>
      <c r="K1219" s="110"/>
      <c r="L1219" s="118"/>
      <c r="M1219" s="114">
        <v>1</v>
      </c>
      <c r="N1219" s="108">
        <v>1</v>
      </c>
      <c r="O1219" s="99"/>
      <c r="P1219" s="311">
        <f t="shared" si="153"/>
        <v>1.05</v>
      </c>
      <c r="Q1219" s="16" t="e">
        <f t="shared" si="155"/>
        <v>#VALUE!</v>
      </c>
      <c r="R1219" s="23">
        <f t="shared" si="156"/>
        <v>2.0000000000000018E-2</v>
      </c>
      <c r="S1219" s="18">
        <f t="shared" si="157"/>
        <v>1.9417475728155355E-2</v>
      </c>
      <c r="T1219" s="101"/>
      <c r="U1219" s="3"/>
      <c r="V1219" s="142"/>
      <c r="W1219" s="142"/>
      <c r="X1219" s="142"/>
    </row>
    <row r="1220" spans="1:24" ht="25.5" x14ac:dyDescent="0.25">
      <c r="A1220" s="103" t="s">
        <v>2174</v>
      </c>
      <c r="B1220" s="90" t="s">
        <v>2056</v>
      </c>
      <c r="C1220" s="109" t="s">
        <v>2184</v>
      </c>
      <c r="D1220" s="110" t="s">
        <v>2182</v>
      </c>
      <c r="E1220" s="259">
        <v>3.61</v>
      </c>
      <c r="F1220" s="284">
        <v>3.5</v>
      </c>
      <c r="G1220" s="220"/>
      <c r="H1220" s="111" t="s">
        <v>2185</v>
      </c>
      <c r="I1220" s="95" t="s">
        <v>21</v>
      </c>
      <c r="J1220" s="112"/>
      <c r="K1220" s="110"/>
      <c r="L1220" s="118"/>
      <c r="M1220" s="114">
        <v>1</v>
      </c>
      <c r="N1220" s="108">
        <v>1</v>
      </c>
      <c r="O1220" s="99"/>
      <c r="P1220" s="311">
        <f t="shared" si="153"/>
        <v>3.69</v>
      </c>
      <c r="Q1220" s="16" t="e">
        <f t="shared" si="155"/>
        <v>#VALUE!</v>
      </c>
      <c r="R1220" s="23">
        <f t="shared" si="156"/>
        <v>8.0000000000000071E-2</v>
      </c>
      <c r="S1220" s="18">
        <f t="shared" si="157"/>
        <v>2.2160664819944619E-2</v>
      </c>
      <c r="T1220" s="101"/>
      <c r="U1220" s="3"/>
      <c r="V1220" s="142"/>
      <c r="W1220" s="142"/>
      <c r="X1220" s="142"/>
    </row>
    <row r="1221" spans="1:24" ht="25.5" x14ac:dyDescent="0.25">
      <c r="A1221" s="103" t="s">
        <v>2174</v>
      </c>
      <c r="B1221" s="90" t="s">
        <v>2056</v>
      </c>
      <c r="C1221" s="109" t="s">
        <v>2186</v>
      </c>
      <c r="D1221" s="110" t="s">
        <v>2182</v>
      </c>
      <c r="E1221" s="259">
        <v>3.61</v>
      </c>
      <c r="F1221" s="284">
        <v>3.5</v>
      </c>
      <c r="G1221" s="220"/>
      <c r="H1221" s="111" t="s">
        <v>2185</v>
      </c>
      <c r="I1221" s="95" t="s">
        <v>21</v>
      </c>
      <c r="J1221" s="112"/>
      <c r="K1221" s="110"/>
      <c r="L1221" s="118"/>
      <c r="M1221" s="114">
        <v>1</v>
      </c>
      <c r="N1221" s="108">
        <v>1</v>
      </c>
      <c r="O1221" s="99"/>
      <c r="P1221" s="311">
        <f t="shared" si="153"/>
        <v>3.69</v>
      </c>
      <c r="Q1221" s="16" t="e">
        <f t="shared" si="155"/>
        <v>#VALUE!</v>
      </c>
      <c r="R1221" s="23">
        <f t="shared" si="156"/>
        <v>8.0000000000000071E-2</v>
      </c>
      <c r="S1221" s="18">
        <f t="shared" si="157"/>
        <v>2.2160664819944619E-2</v>
      </c>
      <c r="T1221" s="101"/>
      <c r="U1221" s="3"/>
      <c r="V1221" s="142"/>
      <c r="W1221" s="142"/>
      <c r="X1221" s="142"/>
    </row>
    <row r="1222" spans="1:24" ht="25.5" x14ac:dyDescent="0.25">
      <c r="A1222" s="103" t="s">
        <v>2174</v>
      </c>
      <c r="B1222" s="90" t="s">
        <v>2056</v>
      </c>
      <c r="C1222" s="109" t="s">
        <v>2187</v>
      </c>
      <c r="D1222" s="110" t="s">
        <v>2182</v>
      </c>
      <c r="E1222" s="259">
        <v>3.61</v>
      </c>
      <c r="F1222" s="284">
        <v>3.5</v>
      </c>
      <c r="G1222" s="220"/>
      <c r="H1222" s="111" t="s">
        <v>2185</v>
      </c>
      <c r="I1222" s="95" t="s">
        <v>21</v>
      </c>
      <c r="J1222" s="112"/>
      <c r="K1222" s="110"/>
      <c r="L1222" s="118"/>
      <c r="M1222" s="114">
        <v>1</v>
      </c>
      <c r="N1222" s="108">
        <v>1</v>
      </c>
      <c r="O1222" s="99"/>
      <c r="P1222" s="311">
        <f t="shared" si="153"/>
        <v>3.69</v>
      </c>
      <c r="Q1222" s="16" t="e">
        <f t="shared" si="155"/>
        <v>#VALUE!</v>
      </c>
      <c r="R1222" s="23">
        <f t="shared" si="156"/>
        <v>8.0000000000000071E-2</v>
      </c>
      <c r="S1222" s="18">
        <f t="shared" si="157"/>
        <v>2.2160664819944619E-2</v>
      </c>
      <c r="T1222" s="101"/>
      <c r="U1222" s="3"/>
      <c r="V1222" s="142"/>
      <c r="W1222" s="142"/>
      <c r="X1222" s="142"/>
    </row>
    <row r="1223" spans="1:24" ht="25.5" x14ac:dyDescent="0.25">
      <c r="A1223" s="103" t="s">
        <v>2174</v>
      </c>
      <c r="B1223" s="90" t="s">
        <v>2056</v>
      </c>
      <c r="C1223" s="109" t="s">
        <v>2188</v>
      </c>
      <c r="D1223" s="110" t="s">
        <v>2182</v>
      </c>
      <c r="E1223" s="259">
        <v>3.61</v>
      </c>
      <c r="F1223" s="284">
        <v>3.5</v>
      </c>
      <c r="G1223" s="220"/>
      <c r="H1223" s="111" t="s">
        <v>2185</v>
      </c>
      <c r="I1223" s="95" t="s">
        <v>21</v>
      </c>
      <c r="J1223" s="112"/>
      <c r="K1223" s="110"/>
      <c r="L1223" s="118"/>
      <c r="M1223" s="114">
        <v>1</v>
      </c>
      <c r="N1223" s="108">
        <v>1</v>
      </c>
      <c r="O1223" s="99"/>
      <c r="P1223" s="311">
        <f t="shared" si="153"/>
        <v>3.69</v>
      </c>
      <c r="Q1223" s="16" t="e">
        <f t="shared" si="155"/>
        <v>#VALUE!</v>
      </c>
      <c r="R1223" s="23">
        <f t="shared" si="156"/>
        <v>8.0000000000000071E-2</v>
      </c>
      <c r="S1223" s="18">
        <f t="shared" si="157"/>
        <v>2.2160664819944619E-2</v>
      </c>
      <c r="T1223" s="101"/>
      <c r="U1223" s="3"/>
      <c r="V1223" s="142"/>
      <c r="W1223" s="142"/>
      <c r="X1223" s="142"/>
    </row>
    <row r="1224" spans="1:24" ht="25.5" x14ac:dyDescent="0.25">
      <c r="A1224" s="103" t="s">
        <v>2174</v>
      </c>
      <c r="B1224" s="90" t="s">
        <v>2056</v>
      </c>
      <c r="C1224" s="109" t="s">
        <v>2189</v>
      </c>
      <c r="D1224" s="110" t="s">
        <v>2182</v>
      </c>
      <c r="E1224" s="259">
        <v>3.61</v>
      </c>
      <c r="F1224" s="284">
        <v>3.5</v>
      </c>
      <c r="G1224" s="220"/>
      <c r="H1224" s="111" t="s">
        <v>2185</v>
      </c>
      <c r="I1224" s="95" t="s">
        <v>21</v>
      </c>
      <c r="J1224" s="112"/>
      <c r="K1224" s="110"/>
      <c r="L1224" s="118"/>
      <c r="M1224" s="114">
        <v>1</v>
      </c>
      <c r="N1224" s="108">
        <v>1</v>
      </c>
      <c r="O1224" s="99"/>
      <c r="P1224" s="311">
        <f t="shared" si="153"/>
        <v>3.69</v>
      </c>
      <c r="Q1224" s="16" t="e">
        <f t="shared" si="155"/>
        <v>#VALUE!</v>
      </c>
      <c r="R1224" s="23">
        <f t="shared" si="156"/>
        <v>8.0000000000000071E-2</v>
      </c>
      <c r="S1224" s="18">
        <f t="shared" si="157"/>
        <v>2.2160664819944619E-2</v>
      </c>
      <c r="T1224" s="101"/>
      <c r="U1224" s="3"/>
      <c r="V1224" s="142"/>
      <c r="W1224" s="142"/>
      <c r="X1224" s="142"/>
    </row>
    <row r="1225" spans="1:24" ht="25.5" x14ac:dyDescent="0.25">
      <c r="A1225" s="103" t="s">
        <v>2174</v>
      </c>
      <c r="B1225" s="90" t="s">
        <v>2056</v>
      </c>
      <c r="C1225" s="109" t="s">
        <v>2190</v>
      </c>
      <c r="D1225" s="110" t="s">
        <v>2182</v>
      </c>
      <c r="E1225" s="259">
        <v>3.61</v>
      </c>
      <c r="F1225" s="284">
        <v>3.5</v>
      </c>
      <c r="G1225" s="220"/>
      <c r="H1225" s="111" t="s">
        <v>2185</v>
      </c>
      <c r="I1225" s="95" t="s">
        <v>21</v>
      </c>
      <c r="J1225" s="112"/>
      <c r="K1225" s="110"/>
      <c r="L1225" s="118"/>
      <c r="M1225" s="114">
        <v>1</v>
      </c>
      <c r="N1225" s="108">
        <v>1</v>
      </c>
      <c r="O1225" s="99"/>
      <c r="P1225" s="311">
        <f t="shared" si="153"/>
        <v>3.69</v>
      </c>
      <c r="Q1225" s="16" t="e">
        <f t="shared" si="155"/>
        <v>#VALUE!</v>
      </c>
      <c r="R1225" s="23">
        <f t="shared" si="156"/>
        <v>8.0000000000000071E-2</v>
      </c>
      <c r="S1225" s="18">
        <f t="shared" si="157"/>
        <v>2.2160664819944619E-2</v>
      </c>
      <c r="T1225" s="101"/>
      <c r="U1225" s="3"/>
      <c r="V1225" s="142"/>
      <c r="W1225" s="142"/>
      <c r="X1225" s="142"/>
    </row>
    <row r="1226" spans="1:24" ht="25.5" x14ac:dyDescent="0.25">
      <c r="A1226" s="103" t="s">
        <v>2174</v>
      </c>
      <c r="B1226" s="90" t="s">
        <v>2056</v>
      </c>
      <c r="C1226" s="109" t="s">
        <v>2191</v>
      </c>
      <c r="D1226" s="110" t="s">
        <v>2182</v>
      </c>
      <c r="E1226" s="259">
        <v>3.61</v>
      </c>
      <c r="F1226" s="284">
        <v>3.5</v>
      </c>
      <c r="G1226" s="220"/>
      <c r="H1226" s="111" t="s">
        <v>2185</v>
      </c>
      <c r="I1226" s="95" t="s">
        <v>21</v>
      </c>
      <c r="J1226" s="112"/>
      <c r="K1226" s="110"/>
      <c r="L1226" s="118"/>
      <c r="M1226" s="114">
        <v>1</v>
      </c>
      <c r="N1226" s="108">
        <v>1</v>
      </c>
      <c r="O1226" s="99"/>
      <c r="P1226" s="311">
        <f t="shared" si="153"/>
        <v>3.69</v>
      </c>
      <c r="Q1226" s="16" t="e">
        <f t="shared" si="155"/>
        <v>#VALUE!</v>
      </c>
      <c r="R1226" s="23">
        <f t="shared" si="156"/>
        <v>8.0000000000000071E-2</v>
      </c>
      <c r="S1226" s="18">
        <f t="shared" si="157"/>
        <v>2.2160664819944619E-2</v>
      </c>
      <c r="T1226" s="101"/>
      <c r="U1226" s="3"/>
      <c r="V1226" s="142"/>
      <c r="W1226" s="142"/>
      <c r="X1226" s="142"/>
    </row>
    <row r="1227" spans="1:24" ht="25.5" x14ac:dyDescent="0.25">
      <c r="A1227" s="103" t="s">
        <v>2174</v>
      </c>
      <c r="B1227" s="90" t="s">
        <v>2056</v>
      </c>
      <c r="C1227" s="109" t="s">
        <v>2192</v>
      </c>
      <c r="D1227" s="110" t="s">
        <v>2193</v>
      </c>
      <c r="E1227" s="259">
        <v>3.09</v>
      </c>
      <c r="F1227" s="284">
        <v>3</v>
      </c>
      <c r="G1227" s="220"/>
      <c r="H1227" s="111"/>
      <c r="I1227" s="95" t="s">
        <v>21</v>
      </c>
      <c r="J1227" s="112"/>
      <c r="K1227" s="110"/>
      <c r="L1227" s="118"/>
      <c r="M1227" s="114">
        <v>1</v>
      </c>
      <c r="N1227" s="108">
        <v>1</v>
      </c>
      <c r="O1227" s="99"/>
      <c r="P1227" s="311">
        <f t="shared" si="153"/>
        <v>3.16</v>
      </c>
      <c r="Q1227" s="16" t="e">
        <f t="shared" si="155"/>
        <v>#VALUE!</v>
      </c>
      <c r="R1227" s="23">
        <f t="shared" si="156"/>
        <v>7.0000000000000284E-2</v>
      </c>
      <c r="S1227" s="18">
        <f t="shared" si="157"/>
        <v>2.2653721682847988E-2</v>
      </c>
      <c r="T1227" s="101"/>
      <c r="U1227" s="3"/>
      <c r="V1227" s="142"/>
      <c r="W1227" s="142"/>
      <c r="X1227" s="142"/>
    </row>
    <row r="1228" spans="1:24" ht="25.5" x14ac:dyDescent="0.25">
      <c r="A1228" s="103" t="s">
        <v>2174</v>
      </c>
      <c r="B1228" s="90" t="s">
        <v>2056</v>
      </c>
      <c r="C1228" s="109" t="s">
        <v>2194</v>
      </c>
      <c r="D1228" s="110" t="s">
        <v>2193</v>
      </c>
      <c r="E1228" s="259">
        <v>8.77</v>
      </c>
      <c r="F1228" s="284">
        <v>8.5</v>
      </c>
      <c r="G1228" s="220"/>
      <c r="H1228" s="111"/>
      <c r="I1228" s="95" t="s">
        <v>21</v>
      </c>
      <c r="J1228" s="112"/>
      <c r="K1228" s="110"/>
      <c r="L1228" s="118"/>
      <c r="M1228" s="114">
        <v>1</v>
      </c>
      <c r="N1228" s="108">
        <v>1</v>
      </c>
      <c r="O1228" s="99"/>
      <c r="P1228" s="311">
        <f t="shared" si="153"/>
        <v>8.98</v>
      </c>
      <c r="Q1228" s="16" t="e">
        <f t="shared" si="155"/>
        <v>#VALUE!</v>
      </c>
      <c r="R1228" s="23">
        <f t="shared" si="156"/>
        <v>0.21000000000000085</v>
      </c>
      <c r="S1228" s="18">
        <f t="shared" si="157"/>
        <v>2.3945267958951067E-2</v>
      </c>
      <c r="T1228" s="101"/>
      <c r="U1228" s="3"/>
      <c r="V1228" s="142"/>
      <c r="W1228" s="142"/>
      <c r="X1228" s="142"/>
    </row>
    <row r="1229" spans="1:24" ht="25.5" x14ac:dyDescent="0.25">
      <c r="A1229" s="103" t="s">
        <v>2174</v>
      </c>
      <c r="B1229" s="90" t="s">
        <v>2056</v>
      </c>
      <c r="C1229" s="109" t="s">
        <v>2195</v>
      </c>
      <c r="D1229" s="110" t="s">
        <v>2193</v>
      </c>
      <c r="E1229" s="259">
        <v>6.19</v>
      </c>
      <c r="F1229" s="284">
        <v>6</v>
      </c>
      <c r="G1229" s="220"/>
      <c r="H1229" s="111" t="s">
        <v>2196</v>
      </c>
      <c r="I1229" s="95" t="s">
        <v>21</v>
      </c>
      <c r="J1229" s="112"/>
      <c r="K1229" s="110"/>
      <c r="L1229" s="118"/>
      <c r="M1229" s="114">
        <v>1</v>
      </c>
      <c r="N1229" s="108">
        <v>1</v>
      </c>
      <c r="O1229" s="99"/>
      <c r="P1229" s="311">
        <f t="shared" si="153"/>
        <v>6.33</v>
      </c>
      <c r="Q1229" s="16" t="e">
        <f t="shared" si="155"/>
        <v>#VALUE!</v>
      </c>
      <c r="R1229" s="23">
        <f t="shared" si="156"/>
        <v>0.13999999999999968</v>
      </c>
      <c r="S1229" s="18">
        <f t="shared" si="157"/>
        <v>2.2617124394184115E-2</v>
      </c>
      <c r="T1229" s="101"/>
      <c r="U1229" s="3"/>
      <c r="V1229" s="142"/>
      <c r="W1229" s="142"/>
      <c r="X1229" s="142"/>
    </row>
    <row r="1230" spans="1:24" ht="51" x14ac:dyDescent="0.25">
      <c r="A1230" s="103" t="s">
        <v>2174</v>
      </c>
      <c r="B1230" s="90" t="s">
        <v>2056</v>
      </c>
      <c r="C1230" s="109" t="s">
        <v>2197</v>
      </c>
      <c r="D1230" s="110" t="s">
        <v>2193</v>
      </c>
      <c r="E1230" s="259">
        <v>1.39</v>
      </c>
      <c r="F1230" s="284">
        <v>1.35</v>
      </c>
      <c r="G1230" s="220"/>
      <c r="H1230" s="111"/>
      <c r="I1230" s="95" t="s">
        <v>21</v>
      </c>
      <c r="J1230" s="112"/>
      <c r="K1230" s="110"/>
      <c r="L1230" s="118"/>
      <c r="M1230" s="114">
        <v>1</v>
      </c>
      <c r="N1230" s="108">
        <v>1</v>
      </c>
      <c r="O1230" s="99"/>
      <c r="P1230" s="311">
        <f t="shared" si="153"/>
        <v>1.42</v>
      </c>
      <c r="Q1230" s="16" t="e">
        <f t="shared" si="155"/>
        <v>#VALUE!</v>
      </c>
      <c r="R1230" s="23">
        <f t="shared" si="156"/>
        <v>3.0000000000000027E-2</v>
      </c>
      <c r="S1230" s="18">
        <f t="shared" si="157"/>
        <v>2.1582733812949662E-2</v>
      </c>
      <c r="T1230" s="101"/>
      <c r="U1230" s="3"/>
      <c r="V1230" s="142"/>
      <c r="W1230" s="142"/>
      <c r="X1230" s="142"/>
    </row>
    <row r="1231" spans="1:24" ht="38.25" x14ac:dyDescent="0.25">
      <c r="A1231" s="103" t="s">
        <v>2198</v>
      </c>
      <c r="B1231" s="90" t="s">
        <v>2056</v>
      </c>
      <c r="C1231" s="109" t="s">
        <v>2199</v>
      </c>
      <c r="D1231" s="110" t="s">
        <v>2200</v>
      </c>
      <c r="E1231" s="259">
        <v>36.130000000000003</v>
      </c>
      <c r="F1231" s="284">
        <v>35</v>
      </c>
      <c r="G1231" s="220"/>
      <c r="H1231" s="111"/>
      <c r="I1231" s="95" t="s">
        <v>21</v>
      </c>
      <c r="J1231" s="112"/>
      <c r="K1231" s="110"/>
      <c r="L1231" s="118"/>
      <c r="M1231" s="114">
        <v>3</v>
      </c>
      <c r="N1231" s="108">
        <v>1</v>
      </c>
      <c r="O1231" s="99"/>
      <c r="P1231" s="311">
        <f t="shared" ref="P1231:P1294" si="159">IF(N1231=1,INT(E1231*$T$1*100)/100,E1231)</f>
        <v>37</v>
      </c>
      <c r="Q1231" s="16" t="e">
        <f t="shared" si="155"/>
        <v>#VALUE!</v>
      </c>
      <c r="R1231" s="23">
        <f t="shared" si="156"/>
        <v>0.86999999999999744</v>
      </c>
      <c r="S1231" s="18">
        <f t="shared" si="157"/>
        <v>2.4079712150567322E-2</v>
      </c>
      <c r="T1231" s="101"/>
      <c r="U1231" s="3"/>
      <c r="V1231" s="142"/>
      <c r="W1231" s="142"/>
      <c r="X1231" s="142"/>
    </row>
    <row r="1232" spans="1:24" ht="51" x14ac:dyDescent="0.25">
      <c r="A1232" s="103" t="s">
        <v>2198</v>
      </c>
      <c r="B1232" s="90" t="s">
        <v>2056</v>
      </c>
      <c r="C1232" s="109" t="s">
        <v>2201</v>
      </c>
      <c r="D1232" s="110" t="s">
        <v>2200</v>
      </c>
      <c r="E1232" s="259">
        <v>8.25</v>
      </c>
      <c r="F1232" s="284">
        <v>8</v>
      </c>
      <c r="G1232" s="220"/>
      <c r="H1232" s="111"/>
      <c r="I1232" s="95" t="s">
        <v>21</v>
      </c>
      <c r="J1232" s="112"/>
      <c r="K1232" s="110"/>
      <c r="L1232" s="118"/>
      <c r="M1232" s="114">
        <v>3</v>
      </c>
      <c r="N1232" s="108">
        <v>1</v>
      </c>
      <c r="O1232" s="99"/>
      <c r="P1232" s="311">
        <f t="shared" si="159"/>
        <v>8.44</v>
      </c>
      <c r="Q1232" s="16" t="e">
        <f t="shared" si="155"/>
        <v>#VALUE!</v>
      </c>
      <c r="R1232" s="23">
        <f t="shared" si="156"/>
        <v>0.1899999999999995</v>
      </c>
      <c r="S1232" s="18">
        <f t="shared" si="157"/>
        <v>2.303030303030297E-2</v>
      </c>
      <c r="T1232" s="101"/>
      <c r="U1232" s="3"/>
      <c r="V1232" s="142"/>
      <c r="W1232" s="142"/>
      <c r="X1232" s="142"/>
    </row>
    <row r="1233" spans="1:24" ht="38.25" x14ac:dyDescent="0.25">
      <c r="A1233" s="103" t="s">
        <v>2198</v>
      </c>
      <c r="B1233" s="90" t="s">
        <v>2056</v>
      </c>
      <c r="C1233" s="109" t="s">
        <v>2202</v>
      </c>
      <c r="D1233" s="110" t="s">
        <v>2200</v>
      </c>
      <c r="E1233" s="259">
        <v>36.130000000000003</v>
      </c>
      <c r="F1233" s="284">
        <v>35</v>
      </c>
      <c r="G1233" s="220"/>
      <c r="H1233" s="111"/>
      <c r="I1233" s="95" t="s">
        <v>21</v>
      </c>
      <c r="J1233" s="112"/>
      <c r="K1233" s="110"/>
      <c r="L1233" s="118"/>
      <c r="M1233" s="114">
        <v>3</v>
      </c>
      <c r="N1233" s="108">
        <v>1</v>
      </c>
      <c r="O1233" s="99"/>
      <c r="P1233" s="311">
        <f t="shared" si="159"/>
        <v>37</v>
      </c>
      <c r="Q1233" s="16" t="e">
        <f t="shared" si="155"/>
        <v>#VALUE!</v>
      </c>
      <c r="R1233" s="23">
        <f t="shared" si="156"/>
        <v>0.86999999999999744</v>
      </c>
      <c r="S1233" s="18">
        <f t="shared" si="157"/>
        <v>2.4079712150567322E-2</v>
      </c>
      <c r="T1233" s="101"/>
      <c r="U1233" s="3"/>
      <c r="V1233" s="142"/>
      <c r="W1233" s="142"/>
      <c r="X1233" s="142"/>
    </row>
    <row r="1234" spans="1:24" ht="51" x14ac:dyDescent="0.25">
      <c r="A1234" s="103" t="s">
        <v>2198</v>
      </c>
      <c r="B1234" s="90" t="s">
        <v>2056</v>
      </c>
      <c r="C1234" s="109" t="s">
        <v>2203</v>
      </c>
      <c r="D1234" s="110" t="s">
        <v>2200</v>
      </c>
      <c r="E1234" s="259">
        <v>8.25</v>
      </c>
      <c r="F1234" s="284">
        <v>8</v>
      </c>
      <c r="G1234" s="220"/>
      <c r="H1234" s="111"/>
      <c r="I1234" s="95" t="s">
        <v>21</v>
      </c>
      <c r="J1234" s="112"/>
      <c r="K1234" s="110"/>
      <c r="L1234" s="118"/>
      <c r="M1234" s="114">
        <v>3</v>
      </c>
      <c r="N1234" s="108">
        <v>1</v>
      </c>
      <c r="O1234" s="99"/>
      <c r="P1234" s="311">
        <f t="shared" si="159"/>
        <v>8.44</v>
      </c>
      <c r="Q1234" s="16" t="e">
        <f t="shared" si="155"/>
        <v>#VALUE!</v>
      </c>
      <c r="R1234" s="23">
        <f t="shared" si="156"/>
        <v>0.1899999999999995</v>
      </c>
      <c r="S1234" s="18">
        <f t="shared" si="157"/>
        <v>2.303030303030297E-2</v>
      </c>
      <c r="T1234" s="101"/>
      <c r="U1234" s="3"/>
      <c r="V1234" s="142"/>
      <c r="W1234" s="142"/>
      <c r="X1234" s="142"/>
    </row>
    <row r="1235" spans="1:24" ht="25.5" x14ac:dyDescent="0.25">
      <c r="A1235" s="103" t="s">
        <v>2174</v>
      </c>
      <c r="B1235" s="90" t="s">
        <v>2056</v>
      </c>
      <c r="C1235" s="109" t="s">
        <v>2204</v>
      </c>
      <c r="D1235" s="110" t="s">
        <v>2205</v>
      </c>
      <c r="E1235" s="259">
        <v>8.77</v>
      </c>
      <c r="F1235" s="284">
        <v>8.5</v>
      </c>
      <c r="G1235" s="220"/>
      <c r="H1235" s="111"/>
      <c r="I1235" s="95" t="s">
        <v>21</v>
      </c>
      <c r="J1235" s="112"/>
      <c r="K1235" s="110"/>
      <c r="L1235" s="118"/>
      <c r="M1235" s="114">
        <v>1</v>
      </c>
      <c r="N1235" s="108">
        <v>1</v>
      </c>
      <c r="O1235" s="99"/>
      <c r="P1235" s="311">
        <f t="shared" si="159"/>
        <v>8.98</v>
      </c>
      <c r="Q1235" s="16" t="e">
        <f t="shared" si="155"/>
        <v>#VALUE!</v>
      </c>
      <c r="R1235" s="23">
        <f t="shared" si="156"/>
        <v>0.21000000000000085</v>
      </c>
      <c r="S1235" s="18">
        <f t="shared" si="157"/>
        <v>2.3945267958951067E-2</v>
      </c>
      <c r="T1235" s="101"/>
      <c r="U1235" s="3"/>
      <c r="V1235" s="142"/>
      <c r="W1235" s="142"/>
      <c r="X1235" s="142"/>
    </row>
    <row r="1236" spans="1:24" ht="38.25" x14ac:dyDescent="0.25">
      <c r="A1236" s="103" t="s">
        <v>2174</v>
      </c>
      <c r="B1236" s="90" t="s">
        <v>2056</v>
      </c>
      <c r="C1236" s="109" t="s">
        <v>2206</v>
      </c>
      <c r="D1236" s="110" t="s">
        <v>2205</v>
      </c>
      <c r="E1236" s="259">
        <v>72.260000000000005</v>
      </c>
      <c r="F1236" s="284">
        <v>70</v>
      </c>
      <c r="G1236" s="220"/>
      <c r="H1236" s="111"/>
      <c r="I1236" s="95" t="s">
        <v>21</v>
      </c>
      <c r="J1236" s="112"/>
      <c r="K1236" s="110"/>
      <c r="L1236" s="118"/>
      <c r="M1236" s="114">
        <v>1</v>
      </c>
      <c r="N1236" s="108">
        <v>1</v>
      </c>
      <c r="O1236" s="99"/>
      <c r="P1236" s="311">
        <f t="shared" si="159"/>
        <v>74</v>
      </c>
      <c r="Q1236" s="16" t="e">
        <f t="shared" si="155"/>
        <v>#VALUE!</v>
      </c>
      <c r="R1236" s="23">
        <f t="shared" si="156"/>
        <v>1.7399999999999949</v>
      </c>
      <c r="S1236" s="18">
        <f t="shared" si="157"/>
        <v>2.4079712150567322E-2</v>
      </c>
      <c r="T1236" s="101"/>
      <c r="U1236" s="3"/>
      <c r="V1236" s="142"/>
      <c r="W1236" s="142"/>
      <c r="X1236" s="142"/>
    </row>
    <row r="1237" spans="1:24" ht="38.25" x14ac:dyDescent="0.25">
      <c r="A1237" s="109" t="s">
        <v>2174</v>
      </c>
      <c r="B1237" s="90" t="s">
        <v>2056</v>
      </c>
      <c r="C1237" s="109" t="s">
        <v>2207</v>
      </c>
      <c r="D1237" s="110" t="s">
        <v>2205</v>
      </c>
      <c r="E1237" s="259">
        <v>36.130000000000003</v>
      </c>
      <c r="F1237" s="284">
        <v>35</v>
      </c>
      <c r="G1237" s="220"/>
      <c r="H1237" s="111"/>
      <c r="I1237" s="95" t="s">
        <v>21</v>
      </c>
      <c r="J1237" s="112"/>
      <c r="K1237" s="110"/>
      <c r="L1237" s="118"/>
      <c r="M1237" s="114">
        <v>1</v>
      </c>
      <c r="N1237" s="108">
        <v>1</v>
      </c>
      <c r="O1237" s="99"/>
      <c r="P1237" s="311">
        <f t="shared" si="159"/>
        <v>37</v>
      </c>
      <c r="Q1237" s="16" t="e">
        <f t="shared" si="155"/>
        <v>#VALUE!</v>
      </c>
      <c r="R1237" s="23">
        <f t="shared" si="156"/>
        <v>0.86999999999999744</v>
      </c>
      <c r="S1237" s="18">
        <f t="shared" si="157"/>
        <v>2.4079712150567322E-2</v>
      </c>
      <c r="T1237" s="101"/>
      <c r="U1237" s="3"/>
      <c r="V1237" s="142"/>
      <c r="W1237" s="142"/>
      <c r="X1237" s="142"/>
    </row>
    <row r="1238" spans="1:24" ht="25.5" x14ac:dyDescent="0.25">
      <c r="A1238" s="109" t="s">
        <v>2174</v>
      </c>
      <c r="B1238" s="90" t="s">
        <v>2056</v>
      </c>
      <c r="C1238" s="109" t="s">
        <v>2208</v>
      </c>
      <c r="D1238" s="110" t="s">
        <v>2205</v>
      </c>
      <c r="E1238" s="259">
        <v>26.32</v>
      </c>
      <c r="F1238" s="284">
        <v>25.5</v>
      </c>
      <c r="G1238" s="220"/>
      <c r="H1238" s="111"/>
      <c r="I1238" s="95" t="s">
        <v>21</v>
      </c>
      <c r="J1238" s="112"/>
      <c r="K1238" s="110"/>
      <c r="L1238" s="118"/>
      <c r="M1238" s="114">
        <v>1</v>
      </c>
      <c r="N1238" s="108">
        <v>1</v>
      </c>
      <c r="O1238" s="99"/>
      <c r="P1238" s="311">
        <f t="shared" si="159"/>
        <v>26.95</v>
      </c>
      <c r="Q1238" s="16" t="e">
        <f t="shared" ref="Q1238:Q1301" si="160">IF(N1238=1,INT(E1238*$U$1*10000)/10000,E1238)</f>
        <v>#VALUE!</v>
      </c>
      <c r="R1238" s="23">
        <f t="shared" ref="R1238:R1301" si="161">P1238-E1238</f>
        <v>0.62999999999999901</v>
      </c>
      <c r="S1238" s="18">
        <f t="shared" ref="S1238:S1301" si="162">IF(E1238&lt;&gt;0,R1238/E1238,0)</f>
        <v>2.3936170212765919E-2</v>
      </c>
      <c r="T1238" s="101"/>
      <c r="U1238" s="3"/>
      <c r="V1238" s="142"/>
      <c r="W1238" s="142"/>
      <c r="X1238" s="142"/>
    </row>
    <row r="1239" spans="1:24" ht="25.5" x14ac:dyDescent="0.25">
      <c r="A1239" s="103" t="s">
        <v>2174</v>
      </c>
      <c r="B1239" s="90" t="s">
        <v>2056</v>
      </c>
      <c r="C1239" s="109" t="s">
        <v>2209</v>
      </c>
      <c r="D1239" s="110" t="s">
        <v>2205</v>
      </c>
      <c r="E1239" s="259">
        <v>30.96</v>
      </c>
      <c r="F1239" s="284">
        <v>30</v>
      </c>
      <c r="G1239" s="220"/>
      <c r="H1239" s="111"/>
      <c r="I1239" s="95" t="s">
        <v>21</v>
      </c>
      <c r="J1239" s="112"/>
      <c r="K1239" s="110"/>
      <c r="L1239" s="118"/>
      <c r="M1239" s="114">
        <v>1</v>
      </c>
      <c r="N1239" s="108">
        <v>1</v>
      </c>
      <c r="O1239" s="99"/>
      <c r="P1239" s="311">
        <f t="shared" si="159"/>
        <v>31.7</v>
      </c>
      <c r="Q1239" s="16" t="e">
        <f t="shared" si="160"/>
        <v>#VALUE!</v>
      </c>
      <c r="R1239" s="23">
        <f t="shared" si="161"/>
        <v>0.73999999999999844</v>
      </c>
      <c r="S1239" s="18">
        <f t="shared" si="162"/>
        <v>2.3901808785529666E-2</v>
      </c>
      <c r="T1239" s="101"/>
      <c r="U1239" s="3"/>
      <c r="V1239" s="142"/>
      <c r="W1239" s="142"/>
      <c r="X1239" s="142"/>
    </row>
    <row r="1240" spans="1:24" ht="25.5" x14ac:dyDescent="0.25">
      <c r="A1240" s="103" t="s">
        <v>2174</v>
      </c>
      <c r="B1240" s="90" t="s">
        <v>2056</v>
      </c>
      <c r="C1240" s="109" t="s">
        <v>2210</v>
      </c>
      <c r="D1240" s="110" t="s">
        <v>2205</v>
      </c>
      <c r="E1240" s="259">
        <v>26.32</v>
      </c>
      <c r="F1240" s="284">
        <v>25.5</v>
      </c>
      <c r="G1240" s="220"/>
      <c r="H1240" s="111"/>
      <c r="I1240" s="95" t="s">
        <v>21</v>
      </c>
      <c r="J1240" s="112"/>
      <c r="K1240" s="110"/>
      <c r="L1240" s="118"/>
      <c r="M1240" s="114">
        <v>1</v>
      </c>
      <c r="N1240" s="108">
        <v>1</v>
      </c>
      <c r="O1240" s="99"/>
      <c r="P1240" s="311">
        <f t="shared" si="159"/>
        <v>26.95</v>
      </c>
      <c r="Q1240" s="16" t="e">
        <f t="shared" si="160"/>
        <v>#VALUE!</v>
      </c>
      <c r="R1240" s="23">
        <f t="shared" si="161"/>
        <v>0.62999999999999901</v>
      </c>
      <c r="S1240" s="18">
        <f t="shared" si="162"/>
        <v>2.3936170212765919E-2</v>
      </c>
      <c r="T1240" s="101"/>
      <c r="U1240" s="3"/>
      <c r="V1240" s="142"/>
      <c r="W1240" s="142"/>
      <c r="X1240" s="142"/>
    </row>
    <row r="1241" spans="1:24" ht="51" x14ac:dyDescent="0.25">
      <c r="A1241" s="103" t="s">
        <v>2174</v>
      </c>
      <c r="B1241" s="90" t="s">
        <v>2056</v>
      </c>
      <c r="C1241" s="109" t="s">
        <v>2211</v>
      </c>
      <c r="D1241" s="110" t="s">
        <v>2205</v>
      </c>
      <c r="E1241" s="259">
        <v>25.8</v>
      </c>
      <c r="F1241" s="284">
        <v>25</v>
      </c>
      <c r="G1241" s="220"/>
      <c r="H1241" s="111"/>
      <c r="I1241" s="95" t="s">
        <v>21</v>
      </c>
      <c r="J1241" s="112"/>
      <c r="K1241" s="110"/>
      <c r="L1241" s="118"/>
      <c r="M1241" s="114">
        <v>1</v>
      </c>
      <c r="N1241" s="108">
        <v>1</v>
      </c>
      <c r="O1241" s="99"/>
      <c r="P1241" s="311">
        <f t="shared" si="159"/>
        <v>26.42</v>
      </c>
      <c r="Q1241" s="16" t="e">
        <f t="shared" si="160"/>
        <v>#VALUE!</v>
      </c>
      <c r="R1241" s="23">
        <f t="shared" si="161"/>
        <v>0.62000000000000099</v>
      </c>
      <c r="S1241" s="18">
        <f t="shared" si="162"/>
        <v>2.4031007751938022E-2</v>
      </c>
      <c r="T1241" s="101"/>
      <c r="U1241" s="3"/>
      <c r="V1241" s="142"/>
      <c r="W1241" s="142"/>
      <c r="X1241" s="142"/>
    </row>
    <row r="1242" spans="1:24" ht="63.75" x14ac:dyDescent="0.25">
      <c r="A1242" s="103" t="s">
        <v>2174</v>
      </c>
      <c r="B1242" s="90" t="s">
        <v>2056</v>
      </c>
      <c r="C1242" s="109" t="s">
        <v>2212</v>
      </c>
      <c r="D1242" s="110" t="s">
        <v>2205</v>
      </c>
      <c r="E1242" s="259">
        <v>2.06</v>
      </c>
      <c r="F1242" s="284">
        <v>2</v>
      </c>
      <c r="G1242" s="220"/>
      <c r="H1242" s="111"/>
      <c r="I1242" s="95" t="s">
        <v>21</v>
      </c>
      <c r="J1242" s="112"/>
      <c r="K1242" s="110"/>
      <c r="L1242" s="118"/>
      <c r="M1242" s="114">
        <v>1</v>
      </c>
      <c r="N1242" s="108">
        <v>1</v>
      </c>
      <c r="O1242" s="99"/>
      <c r="P1242" s="311">
        <f t="shared" si="159"/>
        <v>2.1</v>
      </c>
      <c r="Q1242" s="16" t="e">
        <f t="shared" si="160"/>
        <v>#VALUE!</v>
      </c>
      <c r="R1242" s="23">
        <f t="shared" si="161"/>
        <v>4.0000000000000036E-2</v>
      </c>
      <c r="S1242" s="18">
        <f t="shared" si="162"/>
        <v>1.9417475728155355E-2</v>
      </c>
      <c r="T1242" s="101"/>
      <c r="U1242" s="3"/>
      <c r="V1242" s="142"/>
      <c r="W1242" s="142"/>
      <c r="X1242" s="142"/>
    </row>
    <row r="1243" spans="1:24" ht="25.5" x14ac:dyDescent="0.25">
      <c r="A1243" s="103" t="s">
        <v>2174</v>
      </c>
      <c r="B1243" s="90" t="s">
        <v>2056</v>
      </c>
      <c r="C1243" s="109" t="s">
        <v>2213</v>
      </c>
      <c r="D1243" s="110" t="s">
        <v>2205</v>
      </c>
      <c r="E1243" s="259">
        <v>72.260000000000005</v>
      </c>
      <c r="F1243" s="284">
        <v>70</v>
      </c>
      <c r="G1243" s="220"/>
      <c r="H1243" s="111"/>
      <c r="I1243" s="95" t="s">
        <v>21</v>
      </c>
      <c r="J1243" s="112"/>
      <c r="K1243" s="110"/>
      <c r="L1243" s="118"/>
      <c r="M1243" s="114">
        <v>1</v>
      </c>
      <c r="N1243" s="108">
        <v>1</v>
      </c>
      <c r="O1243" s="99"/>
      <c r="P1243" s="311">
        <f t="shared" si="159"/>
        <v>74</v>
      </c>
      <c r="Q1243" s="16" t="e">
        <f t="shared" si="160"/>
        <v>#VALUE!</v>
      </c>
      <c r="R1243" s="23">
        <f t="shared" si="161"/>
        <v>1.7399999999999949</v>
      </c>
      <c r="S1243" s="18">
        <f t="shared" si="162"/>
        <v>2.4079712150567322E-2</v>
      </c>
      <c r="T1243" s="101"/>
      <c r="U1243" s="3"/>
      <c r="V1243" s="142"/>
      <c r="W1243" s="142"/>
      <c r="X1243" s="142"/>
    </row>
    <row r="1244" spans="1:24" ht="25.5" x14ac:dyDescent="0.25">
      <c r="A1244" s="103" t="s">
        <v>2174</v>
      </c>
      <c r="B1244" s="90" t="s">
        <v>2056</v>
      </c>
      <c r="C1244" s="109" t="s">
        <v>2214</v>
      </c>
      <c r="D1244" s="110" t="s">
        <v>2205</v>
      </c>
      <c r="E1244" s="259">
        <v>72.260000000000005</v>
      </c>
      <c r="F1244" s="284">
        <v>70</v>
      </c>
      <c r="G1244" s="220"/>
      <c r="H1244" s="111"/>
      <c r="I1244" s="95" t="s">
        <v>21</v>
      </c>
      <c r="J1244" s="112"/>
      <c r="K1244" s="110"/>
      <c r="L1244" s="118"/>
      <c r="M1244" s="114">
        <v>1</v>
      </c>
      <c r="N1244" s="108">
        <v>1</v>
      </c>
      <c r="O1244" s="99"/>
      <c r="P1244" s="311">
        <f t="shared" si="159"/>
        <v>74</v>
      </c>
      <c r="Q1244" s="16" t="e">
        <f t="shared" si="160"/>
        <v>#VALUE!</v>
      </c>
      <c r="R1244" s="23">
        <f t="shared" si="161"/>
        <v>1.7399999999999949</v>
      </c>
      <c r="S1244" s="18">
        <f t="shared" si="162"/>
        <v>2.4079712150567322E-2</v>
      </c>
      <c r="T1244" s="101"/>
      <c r="U1244" s="3"/>
      <c r="V1244" s="142"/>
      <c r="W1244" s="142"/>
      <c r="X1244" s="142"/>
    </row>
    <row r="1245" spans="1:24" ht="25.5" x14ac:dyDescent="0.25">
      <c r="A1245" s="103" t="s">
        <v>2174</v>
      </c>
      <c r="B1245" s="90" t="s">
        <v>2056</v>
      </c>
      <c r="C1245" s="109" t="s">
        <v>2215</v>
      </c>
      <c r="D1245" s="110" t="s">
        <v>2205</v>
      </c>
      <c r="E1245" s="259">
        <v>72.260000000000005</v>
      </c>
      <c r="F1245" s="284">
        <v>70</v>
      </c>
      <c r="G1245" s="220"/>
      <c r="H1245" s="111"/>
      <c r="I1245" s="95" t="s">
        <v>21</v>
      </c>
      <c r="J1245" s="112"/>
      <c r="K1245" s="110"/>
      <c r="L1245" s="118"/>
      <c r="M1245" s="114">
        <v>1</v>
      </c>
      <c r="N1245" s="108">
        <v>1</v>
      </c>
      <c r="O1245" s="99"/>
      <c r="P1245" s="311">
        <f t="shared" si="159"/>
        <v>74</v>
      </c>
      <c r="Q1245" s="16" t="e">
        <f t="shared" si="160"/>
        <v>#VALUE!</v>
      </c>
      <c r="R1245" s="23">
        <f t="shared" si="161"/>
        <v>1.7399999999999949</v>
      </c>
      <c r="S1245" s="18">
        <f t="shared" si="162"/>
        <v>2.4079712150567322E-2</v>
      </c>
      <c r="T1245" s="101"/>
      <c r="U1245" s="3"/>
      <c r="V1245" s="142"/>
      <c r="W1245" s="142"/>
      <c r="X1245" s="142"/>
    </row>
    <row r="1246" spans="1:24" ht="38.25" x14ac:dyDescent="0.25">
      <c r="A1246" s="103" t="s">
        <v>2174</v>
      </c>
      <c r="B1246" s="90" t="s">
        <v>2056</v>
      </c>
      <c r="C1246" s="109" t="s">
        <v>2216</v>
      </c>
      <c r="D1246" s="111" t="s">
        <v>3210</v>
      </c>
      <c r="E1246" s="259">
        <v>213.6</v>
      </c>
      <c r="F1246" s="284">
        <v>213.6</v>
      </c>
      <c r="G1246" s="220"/>
      <c r="H1246" s="133" t="s">
        <v>2128</v>
      </c>
      <c r="I1246" s="95" t="s">
        <v>21</v>
      </c>
      <c r="J1246" s="112"/>
      <c r="K1246" s="110"/>
      <c r="L1246" s="118"/>
      <c r="M1246" s="114">
        <v>1</v>
      </c>
      <c r="N1246" s="129">
        <v>1</v>
      </c>
      <c r="O1246" s="99"/>
      <c r="P1246" s="311">
        <f t="shared" si="159"/>
        <v>218.77</v>
      </c>
      <c r="Q1246" s="16" t="e">
        <f t="shared" si="160"/>
        <v>#VALUE!</v>
      </c>
      <c r="R1246" s="23">
        <f t="shared" si="161"/>
        <v>5.1700000000000159</v>
      </c>
      <c r="S1246" s="18">
        <f t="shared" si="162"/>
        <v>2.420411985018734E-2</v>
      </c>
      <c r="T1246" s="101"/>
      <c r="U1246" s="3"/>
      <c r="V1246" s="142"/>
      <c r="W1246" s="142"/>
      <c r="X1246" s="142"/>
    </row>
    <row r="1247" spans="1:24" ht="25.5" x14ac:dyDescent="0.25">
      <c r="A1247" s="103" t="s">
        <v>2174</v>
      </c>
      <c r="B1247" s="90" t="s">
        <v>2056</v>
      </c>
      <c r="C1247" s="109" t="s">
        <v>2217</v>
      </c>
      <c r="D1247" s="110" t="s">
        <v>2130</v>
      </c>
      <c r="E1247" s="259">
        <v>70</v>
      </c>
      <c r="F1247" s="284">
        <v>70</v>
      </c>
      <c r="G1247" s="220"/>
      <c r="H1247" s="111"/>
      <c r="I1247" s="95" t="s">
        <v>21</v>
      </c>
      <c r="J1247" s="112"/>
      <c r="K1247" s="110"/>
      <c r="L1247" s="118"/>
      <c r="M1247" s="114">
        <v>1</v>
      </c>
      <c r="N1247" s="129">
        <v>1</v>
      </c>
      <c r="O1247" s="99"/>
      <c r="P1247" s="311">
        <f t="shared" si="159"/>
        <v>71.69</v>
      </c>
      <c r="Q1247" s="16" t="e">
        <f t="shared" si="160"/>
        <v>#VALUE!</v>
      </c>
      <c r="R1247" s="23">
        <f t="shared" si="161"/>
        <v>1.6899999999999977</v>
      </c>
      <c r="S1247" s="18">
        <f t="shared" si="162"/>
        <v>2.4142857142857112E-2</v>
      </c>
      <c r="T1247" s="101"/>
      <c r="U1247" s="3"/>
      <c r="V1247" s="142"/>
      <c r="W1247" s="142"/>
      <c r="X1247" s="142"/>
    </row>
    <row r="1248" spans="1:24" ht="27" x14ac:dyDescent="0.25">
      <c r="A1248" s="103" t="s">
        <v>2218</v>
      </c>
      <c r="B1248" s="90" t="s">
        <v>2056</v>
      </c>
      <c r="C1248" s="109" t="s">
        <v>2219</v>
      </c>
      <c r="D1248" s="111" t="s">
        <v>3211</v>
      </c>
      <c r="E1248" s="259">
        <v>160.19999999999999</v>
      </c>
      <c r="F1248" s="286">
        <v>160.19999999999999</v>
      </c>
      <c r="G1248" s="220"/>
      <c r="H1248" s="133" t="s">
        <v>2220</v>
      </c>
      <c r="I1248" s="95" t="s">
        <v>21</v>
      </c>
      <c r="J1248" s="112"/>
      <c r="K1248" s="491"/>
      <c r="L1248" s="118"/>
      <c r="M1248" s="114">
        <v>2</v>
      </c>
      <c r="N1248" s="129">
        <v>1</v>
      </c>
      <c r="O1248" s="99"/>
      <c r="P1248" s="311">
        <f t="shared" si="159"/>
        <v>164.07</v>
      </c>
      <c r="Q1248" s="16" t="e">
        <f t="shared" si="160"/>
        <v>#VALUE!</v>
      </c>
      <c r="R1248" s="23">
        <f t="shared" si="161"/>
        <v>3.8700000000000045</v>
      </c>
      <c r="S1248" s="18">
        <f t="shared" si="162"/>
        <v>2.4157303370786545E-2</v>
      </c>
      <c r="T1248" s="101"/>
      <c r="U1248" s="3"/>
      <c r="V1248" s="142"/>
      <c r="W1248" s="142"/>
      <c r="X1248" s="142"/>
    </row>
    <row r="1249" spans="1:24" ht="38.25" x14ac:dyDescent="0.25">
      <c r="A1249" s="103" t="s">
        <v>2218</v>
      </c>
      <c r="B1249" s="90" t="s">
        <v>2056</v>
      </c>
      <c r="C1249" s="109" t="s">
        <v>2221</v>
      </c>
      <c r="D1249" s="111" t="s">
        <v>3211</v>
      </c>
      <c r="E1249" s="259">
        <v>160.19999999999999</v>
      </c>
      <c r="F1249" s="286">
        <v>160.19999999999999</v>
      </c>
      <c r="G1249" s="220"/>
      <c r="H1249" s="135" t="s">
        <v>2222</v>
      </c>
      <c r="I1249" s="95" t="s">
        <v>21</v>
      </c>
      <c r="J1249" s="112"/>
      <c r="K1249" s="136"/>
      <c r="L1249" s="118"/>
      <c r="M1249" s="114">
        <v>2</v>
      </c>
      <c r="N1249" s="129">
        <v>1</v>
      </c>
      <c r="O1249" s="99"/>
      <c r="P1249" s="311">
        <f t="shared" si="159"/>
        <v>164.07</v>
      </c>
      <c r="Q1249" s="16" t="e">
        <f t="shared" si="160"/>
        <v>#VALUE!</v>
      </c>
      <c r="R1249" s="23">
        <f t="shared" si="161"/>
        <v>3.8700000000000045</v>
      </c>
      <c r="S1249" s="18">
        <f t="shared" si="162"/>
        <v>2.4157303370786545E-2</v>
      </c>
      <c r="T1249" s="101"/>
      <c r="U1249" s="3"/>
      <c r="V1249" s="142"/>
      <c r="W1249" s="142"/>
      <c r="X1249" s="142"/>
    </row>
    <row r="1250" spans="1:24" ht="38.25" x14ac:dyDescent="0.25">
      <c r="A1250" s="103" t="s">
        <v>2218</v>
      </c>
      <c r="B1250" s="90" t="s">
        <v>2056</v>
      </c>
      <c r="C1250" s="109" t="s">
        <v>2223</v>
      </c>
      <c r="D1250" s="111" t="s">
        <v>3211</v>
      </c>
      <c r="E1250" s="259">
        <v>160.19999999999999</v>
      </c>
      <c r="F1250" s="284">
        <v>160.19999999999999</v>
      </c>
      <c r="G1250" s="220"/>
      <c r="H1250" s="135" t="s">
        <v>2224</v>
      </c>
      <c r="I1250" s="95" t="s">
        <v>21</v>
      </c>
      <c r="J1250" s="112"/>
      <c r="K1250" s="110"/>
      <c r="L1250" s="118"/>
      <c r="M1250" s="114">
        <v>6</v>
      </c>
      <c r="N1250" s="129">
        <v>1</v>
      </c>
      <c r="O1250" s="99"/>
      <c r="P1250" s="311">
        <f t="shared" si="159"/>
        <v>164.07</v>
      </c>
      <c r="Q1250" s="16" t="e">
        <f t="shared" si="160"/>
        <v>#VALUE!</v>
      </c>
      <c r="R1250" s="23">
        <f t="shared" si="161"/>
        <v>3.8700000000000045</v>
      </c>
      <c r="S1250" s="18">
        <f t="shared" si="162"/>
        <v>2.4157303370786545E-2</v>
      </c>
      <c r="T1250" s="101"/>
      <c r="U1250" s="3"/>
      <c r="V1250" s="142"/>
      <c r="W1250" s="142"/>
      <c r="X1250" s="142"/>
    </row>
    <row r="1251" spans="1:24" ht="51" x14ac:dyDescent="0.25">
      <c r="A1251" s="103" t="s">
        <v>2218</v>
      </c>
      <c r="B1251" s="90" t="s">
        <v>2056</v>
      </c>
      <c r="C1251" s="109" t="s">
        <v>2225</v>
      </c>
      <c r="D1251" s="111" t="s">
        <v>3211</v>
      </c>
      <c r="E1251" s="259">
        <v>160.19999999999999</v>
      </c>
      <c r="F1251" s="284">
        <v>160.19999999999999</v>
      </c>
      <c r="G1251" s="220"/>
      <c r="H1251" s="135" t="s">
        <v>2226</v>
      </c>
      <c r="I1251" s="95" t="s">
        <v>21</v>
      </c>
      <c r="J1251" s="112"/>
      <c r="K1251" s="110"/>
      <c r="L1251" s="118"/>
      <c r="M1251" s="114">
        <v>6</v>
      </c>
      <c r="N1251" s="129">
        <v>1</v>
      </c>
      <c r="O1251" s="99"/>
      <c r="P1251" s="311">
        <f t="shared" si="159"/>
        <v>164.07</v>
      </c>
      <c r="Q1251" s="16" t="e">
        <f t="shared" si="160"/>
        <v>#VALUE!</v>
      </c>
      <c r="R1251" s="23">
        <f t="shared" si="161"/>
        <v>3.8700000000000045</v>
      </c>
      <c r="S1251" s="18">
        <f t="shared" si="162"/>
        <v>2.4157303370786545E-2</v>
      </c>
      <c r="T1251" s="101"/>
      <c r="U1251" s="3"/>
      <c r="V1251" s="142"/>
      <c r="W1251" s="142"/>
      <c r="X1251" s="142"/>
    </row>
    <row r="1252" spans="1:24" ht="25.5" x14ac:dyDescent="0.25">
      <c r="A1252" s="103" t="s">
        <v>2227</v>
      </c>
      <c r="B1252" s="90" t="s">
        <v>2056</v>
      </c>
      <c r="C1252" s="109" t="s">
        <v>2228</v>
      </c>
      <c r="D1252" s="111" t="s">
        <v>3211</v>
      </c>
      <c r="E1252" s="259">
        <v>160.19999999999999</v>
      </c>
      <c r="F1252" s="286">
        <v>160.19999999999999</v>
      </c>
      <c r="G1252" s="220"/>
      <c r="H1252" s="135" t="s">
        <v>2229</v>
      </c>
      <c r="I1252" s="95" t="s">
        <v>21</v>
      </c>
      <c r="J1252" s="137"/>
      <c r="K1252" s="110"/>
      <c r="L1252" s="118"/>
      <c r="M1252" s="114">
        <v>2</v>
      </c>
      <c r="N1252" s="129">
        <v>1</v>
      </c>
      <c r="O1252" s="99"/>
      <c r="P1252" s="311">
        <f t="shared" si="159"/>
        <v>164.07</v>
      </c>
      <c r="Q1252" s="16" t="e">
        <f t="shared" si="160"/>
        <v>#VALUE!</v>
      </c>
      <c r="R1252" s="23">
        <f t="shared" si="161"/>
        <v>3.8700000000000045</v>
      </c>
      <c r="S1252" s="18">
        <f t="shared" si="162"/>
        <v>2.4157303370786545E-2</v>
      </c>
      <c r="T1252" s="101"/>
      <c r="U1252" s="3"/>
      <c r="V1252" s="142"/>
      <c r="W1252" s="142"/>
      <c r="X1252" s="142"/>
    </row>
    <row r="1253" spans="1:24" ht="38.25" x14ac:dyDescent="0.25">
      <c r="A1253" s="103" t="s">
        <v>2230</v>
      </c>
      <c r="B1253" s="90" t="s">
        <v>2056</v>
      </c>
      <c r="C1253" s="109" t="s">
        <v>2231</v>
      </c>
      <c r="D1253" s="111" t="s">
        <v>3211</v>
      </c>
      <c r="E1253" s="259">
        <v>160.19999999999999</v>
      </c>
      <c r="F1253" s="286">
        <v>160.19999999999999</v>
      </c>
      <c r="G1253" s="220"/>
      <c r="H1253" s="133" t="s">
        <v>2232</v>
      </c>
      <c r="I1253" s="95" t="s">
        <v>21</v>
      </c>
      <c r="J1253" s="137"/>
      <c r="K1253" s="110"/>
      <c r="L1253" s="118"/>
      <c r="M1253" s="114">
        <v>2</v>
      </c>
      <c r="N1253" s="129">
        <v>1</v>
      </c>
      <c r="O1253" s="99"/>
      <c r="P1253" s="311">
        <f t="shared" si="159"/>
        <v>164.07</v>
      </c>
      <c r="Q1253" s="16" t="e">
        <f t="shared" si="160"/>
        <v>#VALUE!</v>
      </c>
      <c r="R1253" s="23">
        <f t="shared" si="161"/>
        <v>3.8700000000000045</v>
      </c>
      <c r="S1253" s="18">
        <f t="shared" si="162"/>
        <v>2.4157303370786545E-2</v>
      </c>
      <c r="T1253" s="101"/>
      <c r="U1253" s="3"/>
      <c r="V1253" s="142"/>
      <c r="W1253" s="142"/>
      <c r="X1253" s="142"/>
    </row>
    <row r="1254" spans="1:24" ht="25.5" x14ac:dyDescent="0.25">
      <c r="A1254" s="103" t="s">
        <v>2230</v>
      </c>
      <c r="B1254" s="90" t="s">
        <v>2056</v>
      </c>
      <c r="C1254" s="109" t="s">
        <v>2233</v>
      </c>
      <c r="D1254" s="111" t="s">
        <v>3211</v>
      </c>
      <c r="E1254" s="259">
        <v>160.19999999999999</v>
      </c>
      <c r="F1254" s="286">
        <v>160.19999999999999</v>
      </c>
      <c r="G1254" s="220"/>
      <c r="H1254" s="133" t="s">
        <v>2232</v>
      </c>
      <c r="I1254" s="126" t="s">
        <v>21</v>
      </c>
      <c r="J1254" s="137"/>
      <c r="K1254" s="110"/>
      <c r="L1254" s="118"/>
      <c r="M1254" s="114">
        <v>2</v>
      </c>
      <c r="N1254" s="138">
        <v>1</v>
      </c>
      <c r="O1254" s="99"/>
      <c r="P1254" s="311">
        <f t="shared" si="159"/>
        <v>164.07</v>
      </c>
      <c r="Q1254" s="16" t="e">
        <f t="shared" si="160"/>
        <v>#VALUE!</v>
      </c>
      <c r="R1254" s="23">
        <f t="shared" si="161"/>
        <v>3.8700000000000045</v>
      </c>
      <c r="S1254" s="18">
        <f t="shared" si="162"/>
        <v>2.4157303370786545E-2</v>
      </c>
      <c r="T1254" s="101"/>
      <c r="U1254" s="3"/>
      <c r="V1254" s="142"/>
      <c r="W1254" s="142"/>
      <c r="X1254" s="142"/>
    </row>
    <row r="1255" spans="1:24" ht="25.5" x14ac:dyDescent="0.25">
      <c r="A1255" s="103" t="s">
        <v>2230</v>
      </c>
      <c r="B1255" s="90" t="s">
        <v>2056</v>
      </c>
      <c r="C1255" s="109" t="s">
        <v>2234</v>
      </c>
      <c r="D1255" s="111" t="s">
        <v>3211</v>
      </c>
      <c r="E1255" s="259">
        <v>160.19999999999999</v>
      </c>
      <c r="F1255" s="286">
        <v>160.19999999999999</v>
      </c>
      <c r="G1255" s="220"/>
      <c r="H1255" s="133" t="s">
        <v>2232</v>
      </c>
      <c r="I1255" s="126" t="s">
        <v>21</v>
      </c>
      <c r="J1255" s="137"/>
      <c r="K1255" s="110"/>
      <c r="L1255" s="118"/>
      <c r="M1255" s="114">
        <v>2</v>
      </c>
      <c r="N1255" s="138">
        <v>1</v>
      </c>
      <c r="O1255" s="99"/>
      <c r="P1255" s="311">
        <f t="shared" si="159"/>
        <v>164.07</v>
      </c>
      <c r="Q1255" s="16" t="e">
        <f t="shared" si="160"/>
        <v>#VALUE!</v>
      </c>
      <c r="R1255" s="23">
        <f t="shared" si="161"/>
        <v>3.8700000000000045</v>
      </c>
      <c r="S1255" s="18">
        <f t="shared" si="162"/>
        <v>2.4157303370786545E-2</v>
      </c>
      <c r="T1255" s="101"/>
      <c r="U1255" s="3"/>
      <c r="V1255" s="142"/>
      <c r="W1255" s="142"/>
      <c r="X1255" s="142"/>
    </row>
    <row r="1256" spans="1:24" ht="25.5" x14ac:dyDescent="0.25">
      <c r="A1256" s="103" t="s">
        <v>2230</v>
      </c>
      <c r="B1256" s="90" t="s">
        <v>2056</v>
      </c>
      <c r="C1256" s="109" t="s">
        <v>2235</v>
      </c>
      <c r="D1256" s="111" t="s">
        <v>3211</v>
      </c>
      <c r="E1256" s="259">
        <v>160.19999999999999</v>
      </c>
      <c r="F1256" s="287">
        <v>160.19999999999999</v>
      </c>
      <c r="G1256" s="73"/>
      <c r="H1256" s="133" t="s">
        <v>2232</v>
      </c>
      <c r="I1256" s="126" t="s">
        <v>21</v>
      </c>
      <c r="J1256" s="112"/>
      <c r="K1256" s="110"/>
      <c r="L1256" s="118"/>
      <c r="M1256" s="114">
        <v>2</v>
      </c>
      <c r="N1256" s="108">
        <v>1</v>
      </c>
      <c r="O1256" s="99"/>
      <c r="P1256" s="311">
        <f t="shared" si="159"/>
        <v>164.07</v>
      </c>
      <c r="Q1256" s="16" t="e">
        <f t="shared" si="160"/>
        <v>#VALUE!</v>
      </c>
      <c r="R1256" s="23">
        <f t="shared" si="161"/>
        <v>3.8700000000000045</v>
      </c>
      <c r="S1256" s="18">
        <f t="shared" si="162"/>
        <v>2.4157303370786545E-2</v>
      </c>
      <c r="T1256" s="101"/>
      <c r="U1256" s="3"/>
      <c r="V1256" s="142"/>
      <c r="W1256" s="142"/>
      <c r="X1256" s="142"/>
    </row>
    <row r="1257" spans="1:24" ht="25.5" x14ac:dyDescent="0.25">
      <c r="A1257" s="103" t="s">
        <v>2230</v>
      </c>
      <c r="B1257" s="90" t="s">
        <v>2056</v>
      </c>
      <c r="C1257" s="109" t="s">
        <v>2236</v>
      </c>
      <c r="D1257" s="111" t="s">
        <v>3211</v>
      </c>
      <c r="E1257" s="259">
        <v>80.099999999999994</v>
      </c>
      <c r="F1257" s="287">
        <v>80.099999999999994</v>
      </c>
      <c r="G1257" s="73"/>
      <c r="H1257" s="111"/>
      <c r="I1257" s="126" t="s">
        <v>21</v>
      </c>
      <c r="J1257" s="112"/>
      <c r="K1257" s="110"/>
      <c r="L1257" s="118"/>
      <c r="M1257" s="114">
        <v>2</v>
      </c>
      <c r="N1257" s="108">
        <v>1</v>
      </c>
      <c r="O1257" s="99"/>
      <c r="P1257" s="311">
        <f t="shared" si="159"/>
        <v>82.03</v>
      </c>
      <c r="Q1257" s="16" t="e">
        <f t="shared" si="160"/>
        <v>#VALUE!</v>
      </c>
      <c r="R1257" s="23">
        <f t="shared" si="161"/>
        <v>1.9300000000000068</v>
      </c>
      <c r="S1257" s="18">
        <f t="shared" si="162"/>
        <v>2.409488139825227E-2</v>
      </c>
      <c r="T1257" s="101"/>
      <c r="U1257" s="3"/>
      <c r="V1257" s="142"/>
      <c r="W1257" s="142"/>
      <c r="X1257" s="142"/>
    </row>
    <row r="1258" spans="1:24" ht="25.5" x14ac:dyDescent="0.25">
      <c r="A1258" s="103" t="s">
        <v>2230</v>
      </c>
      <c r="B1258" s="90" t="s">
        <v>2056</v>
      </c>
      <c r="C1258" s="109" t="s">
        <v>2237</v>
      </c>
      <c r="D1258" s="111" t="s">
        <v>3211</v>
      </c>
      <c r="E1258" s="259">
        <v>80.099999999999994</v>
      </c>
      <c r="F1258" s="287">
        <v>80.099999999999994</v>
      </c>
      <c r="G1258" s="73"/>
      <c r="H1258" s="111"/>
      <c r="I1258" s="126" t="s">
        <v>21</v>
      </c>
      <c r="J1258" s="112"/>
      <c r="K1258" s="110"/>
      <c r="L1258" s="118"/>
      <c r="M1258" s="114">
        <v>2</v>
      </c>
      <c r="N1258" s="108">
        <v>1</v>
      </c>
      <c r="O1258" s="99"/>
      <c r="P1258" s="311">
        <f t="shared" si="159"/>
        <v>82.03</v>
      </c>
      <c r="Q1258" s="16" t="e">
        <f t="shared" si="160"/>
        <v>#VALUE!</v>
      </c>
      <c r="R1258" s="23">
        <f t="shared" si="161"/>
        <v>1.9300000000000068</v>
      </c>
      <c r="S1258" s="18">
        <f t="shared" si="162"/>
        <v>2.409488139825227E-2</v>
      </c>
      <c r="T1258" s="101"/>
      <c r="U1258" s="3"/>
      <c r="V1258" s="142"/>
      <c r="W1258" s="142"/>
      <c r="X1258" s="142"/>
    </row>
    <row r="1259" spans="1:24" ht="25.5" x14ac:dyDescent="0.25">
      <c r="A1259" s="103" t="s">
        <v>2230</v>
      </c>
      <c r="B1259" s="90" t="s">
        <v>2056</v>
      </c>
      <c r="C1259" s="109" t="s">
        <v>2238</v>
      </c>
      <c r="D1259" s="111" t="s">
        <v>3211</v>
      </c>
      <c r="E1259" s="259">
        <v>80.099999999999994</v>
      </c>
      <c r="F1259" s="287">
        <v>80.099999999999994</v>
      </c>
      <c r="G1259" s="73"/>
      <c r="H1259" s="111"/>
      <c r="I1259" s="126" t="s">
        <v>21</v>
      </c>
      <c r="J1259" s="112"/>
      <c r="K1259" s="110"/>
      <c r="L1259" s="118"/>
      <c r="M1259" s="114">
        <v>2</v>
      </c>
      <c r="N1259" s="108">
        <v>1</v>
      </c>
      <c r="O1259" s="99"/>
      <c r="P1259" s="311">
        <f t="shared" si="159"/>
        <v>82.03</v>
      </c>
      <c r="Q1259" s="16" t="e">
        <f t="shared" si="160"/>
        <v>#VALUE!</v>
      </c>
      <c r="R1259" s="23">
        <f t="shared" si="161"/>
        <v>1.9300000000000068</v>
      </c>
      <c r="S1259" s="18">
        <f t="shared" si="162"/>
        <v>2.409488139825227E-2</v>
      </c>
      <c r="T1259" s="101"/>
      <c r="U1259" s="3"/>
      <c r="V1259" s="142"/>
      <c r="W1259" s="142"/>
      <c r="X1259" s="142"/>
    </row>
    <row r="1260" spans="1:24" ht="25.5" x14ac:dyDescent="0.25">
      <c r="A1260" s="103" t="s">
        <v>2230</v>
      </c>
      <c r="B1260" s="90" t="s">
        <v>2056</v>
      </c>
      <c r="C1260" s="109" t="s">
        <v>2239</v>
      </c>
      <c r="D1260" s="111" t="s">
        <v>3211</v>
      </c>
      <c r="E1260" s="259">
        <v>42.72</v>
      </c>
      <c r="F1260" s="287">
        <v>42.72</v>
      </c>
      <c r="G1260" s="73"/>
      <c r="H1260" s="111"/>
      <c r="I1260" s="126" t="s">
        <v>21</v>
      </c>
      <c r="J1260" s="112"/>
      <c r="K1260" s="110"/>
      <c r="L1260" s="118"/>
      <c r="M1260" s="114">
        <v>2</v>
      </c>
      <c r="N1260" s="108">
        <v>1</v>
      </c>
      <c r="O1260" s="99"/>
      <c r="P1260" s="311">
        <f t="shared" si="159"/>
        <v>43.75</v>
      </c>
      <c r="Q1260" s="16" t="e">
        <f t="shared" si="160"/>
        <v>#VALUE!</v>
      </c>
      <c r="R1260" s="23">
        <f t="shared" si="161"/>
        <v>1.0300000000000011</v>
      </c>
      <c r="S1260" s="18">
        <f t="shared" si="162"/>
        <v>2.4110486891385795E-2</v>
      </c>
      <c r="T1260" s="101"/>
      <c r="U1260" s="3"/>
      <c r="V1260" s="142"/>
      <c r="W1260" s="142"/>
      <c r="X1260" s="142"/>
    </row>
    <row r="1261" spans="1:24" ht="25.5" x14ac:dyDescent="0.25">
      <c r="A1261" s="103" t="s">
        <v>2240</v>
      </c>
      <c r="B1261" s="90" t="s">
        <v>2056</v>
      </c>
      <c r="C1261" s="109" t="s">
        <v>2241</v>
      </c>
      <c r="D1261" s="111" t="s">
        <v>3211</v>
      </c>
      <c r="E1261" s="259">
        <v>42.72</v>
      </c>
      <c r="F1261" s="287">
        <v>42.72</v>
      </c>
      <c r="G1261" s="73"/>
      <c r="H1261" s="111"/>
      <c r="I1261" s="126" t="s">
        <v>21</v>
      </c>
      <c r="J1261" s="112"/>
      <c r="K1261" s="110"/>
      <c r="L1261" s="118"/>
      <c r="M1261" s="114">
        <v>2</v>
      </c>
      <c r="N1261" s="108">
        <v>1</v>
      </c>
      <c r="O1261" s="99"/>
      <c r="P1261" s="311">
        <f t="shared" si="159"/>
        <v>43.75</v>
      </c>
      <c r="Q1261" s="16" t="e">
        <f t="shared" si="160"/>
        <v>#VALUE!</v>
      </c>
      <c r="R1261" s="23">
        <f t="shared" si="161"/>
        <v>1.0300000000000011</v>
      </c>
      <c r="S1261" s="18">
        <f t="shared" si="162"/>
        <v>2.4110486891385795E-2</v>
      </c>
      <c r="T1261" s="101"/>
      <c r="U1261" s="3"/>
      <c r="V1261" s="142"/>
      <c r="W1261" s="142"/>
      <c r="X1261" s="142"/>
    </row>
    <row r="1262" spans="1:24" ht="25.5" x14ac:dyDescent="0.25">
      <c r="A1262" s="103" t="s">
        <v>2240</v>
      </c>
      <c r="B1262" s="90" t="s">
        <v>2056</v>
      </c>
      <c r="C1262" s="109" t="s">
        <v>2242</v>
      </c>
      <c r="D1262" s="111" t="s">
        <v>3211</v>
      </c>
      <c r="E1262" s="259">
        <v>42.72</v>
      </c>
      <c r="F1262" s="287">
        <v>42.72</v>
      </c>
      <c r="G1262" s="73"/>
      <c r="H1262" s="111"/>
      <c r="I1262" s="126" t="s">
        <v>21</v>
      </c>
      <c r="J1262" s="112"/>
      <c r="K1262" s="110"/>
      <c r="L1262" s="118"/>
      <c r="M1262" s="114">
        <v>2</v>
      </c>
      <c r="N1262" s="108">
        <v>1</v>
      </c>
      <c r="O1262" s="99"/>
      <c r="P1262" s="311">
        <f t="shared" si="159"/>
        <v>43.75</v>
      </c>
      <c r="Q1262" s="16" t="e">
        <f t="shared" si="160"/>
        <v>#VALUE!</v>
      </c>
      <c r="R1262" s="23">
        <f t="shared" si="161"/>
        <v>1.0300000000000011</v>
      </c>
      <c r="S1262" s="18">
        <f t="shared" si="162"/>
        <v>2.4110486891385795E-2</v>
      </c>
      <c r="T1262" s="101"/>
      <c r="U1262" s="3"/>
      <c r="V1262" s="142"/>
      <c r="W1262" s="142"/>
      <c r="X1262" s="142"/>
    </row>
    <row r="1263" spans="1:24" ht="25.5" x14ac:dyDescent="0.25">
      <c r="A1263" s="103" t="s">
        <v>2240</v>
      </c>
      <c r="B1263" s="90" t="s">
        <v>2056</v>
      </c>
      <c r="C1263" s="109" t="s">
        <v>2243</v>
      </c>
      <c r="D1263" s="111" t="s">
        <v>3211</v>
      </c>
      <c r="E1263" s="259">
        <v>26.7</v>
      </c>
      <c r="F1263" s="288">
        <v>26.7</v>
      </c>
      <c r="G1263" s="73"/>
      <c r="H1263" s="111"/>
      <c r="I1263" s="126" t="s">
        <v>21</v>
      </c>
      <c r="J1263" s="112"/>
      <c r="K1263" s="110"/>
      <c r="L1263" s="118"/>
      <c r="M1263" s="114">
        <v>2</v>
      </c>
      <c r="N1263" s="108">
        <v>1</v>
      </c>
      <c r="O1263" s="99"/>
      <c r="P1263" s="311">
        <f t="shared" si="159"/>
        <v>27.34</v>
      </c>
      <c r="Q1263" s="16" t="e">
        <f t="shared" si="160"/>
        <v>#VALUE!</v>
      </c>
      <c r="R1263" s="23">
        <f t="shared" si="161"/>
        <v>0.64000000000000057</v>
      </c>
      <c r="S1263" s="18">
        <f t="shared" si="162"/>
        <v>2.3970037453183542E-2</v>
      </c>
      <c r="T1263" s="140"/>
      <c r="U1263" s="3"/>
      <c r="V1263" s="142"/>
      <c r="W1263" s="142"/>
      <c r="X1263" s="142"/>
    </row>
    <row r="1264" spans="1:24" ht="25.5" x14ac:dyDescent="0.25">
      <c r="A1264" s="103" t="s">
        <v>2240</v>
      </c>
      <c r="B1264" s="90" t="s">
        <v>2056</v>
      </c>
      <c r="C1264" s="109" t="s">
        <v>2244</v>
      </c>
      <c r="D1264" s="111" t="s">
        <v>3211</v>
      </c>
      <c r="E1264" s="259">
        <v>26.7</v>
      </c>
      <c r="F1264" s="288">
        <v>26.7</v>
      </c>
      <c r="G1264" s="73"/>
      <c r="H1264" s="111"/>
      <c r="I1264" s="126" t="s">
        <v>21</v>
      </c>
      <c r="J1264" s="112"/>
      <c r="K1264" s="110"/>
      <c r="L1264" s="118"/>
      <c r="M1264" s="114">
        <v>2</v>
      </c>
      <c r="N1264" s="108">
        <v>1</v>
      </c>
      <c r="O1264" s="99"/>
      <c r="P1264" s="311">
        <f t="shared" si="159"/>
        <v>27.34</v>
      </c>
      <c r="Q1264" s="16" t="e">
        <f t="shared" si="160"/>
        <v>#VALUE!</v>
      </c>
      <c r="R1264" s="23">
        <f t="shared" si="161"/>
        <v>0.64000000000000057</v>
      </c>
      <c r="S1264" s="18">
        <f t="shared" si="162"/>
        <v>2.3970037453183542E-2</v>
      </c>
      <c r="T1264" s="101"/>
      <c r="U1264" s="3"/>
      <c r="V1264" s="142"/>
      <c r="W1264" s="142"/>
      <c r="X1264" s="142"/>
    </row>
    <row r="1265" spans="1:24" ht="25.5" x14ac:dyDescent="0.25">
      <c r="A1265" s="103" t="s">
        <v>2240</v>
      </c>
      <c r="B1265" s="90" t="s">
        <v>2056</v>
      </c>
      <c r="C1265" s="109" t="s">
        <v>2245</v>
      </c>
      <c r="D1265" s="111" t="s">
        <v>3211</v>
      </c>
      <c r="E1265" s="259">
        <v>16.02</v>
      </c>
      <c r="F1265" s="288">
        <v>16.02</v>
      </c>
      <c r="G1265" s="223"/>
      <c r="H1265" s="111"/>
      <c r="I1265" s="126" t="s">
        <v>21</v>
      </c>
      <c r="J1265" s="112"/>
      <c r="K1265" s="110"/>
      <c r="L1265" s="118"/>
      <c r="M1265" s="114">
        <v>2</v>
      </c>
      <c r="N1265" s="108">
        <v>1</v>
      </c>
      <c r="O1265" s="99"/>
      <c r="P1265" s="311">
        <f t="shared" si="159"/>
        <v>16.399999999999999</v>
      </c>
      <c r="Q1265" s="16" t="e">
        <f t="shared" si="160"/>
        <v>#VALUE!</v>
      </c>
      <c r="R1265" s="23">
        <f t="shared" si="161"/>
        <v>0.37999999999999901</v>
      </c>
      <c r="S1265" s="18">
        <f t="shared" si="162"/>
        <v>2.3720349563046132E-2</v>
      </c>
      <c r="T1265" s="101"/>
      <c r="U1265" s="3"/>
      <c r="V1265" s="142"/>
      <c r="W1265" s="142"/>
      <c r="X1265" s="142"/>
    </row>
    <row r="1266" spans="1:24" ht="102" x14ac:dyDescent="0.25">
      <c r="A1266" s="103" t="s">
        <v>2246</v>
      </c>
      <c r="B1266" s="90" t="s">
        <v>2056</v>
      </c>
      <c r="C1266" s="109" t="s">
        <v>2247</v>
      </c>
      <c r="D1266" s="110" t="s">
        <v>2248</v>
      </c>
      <c r="E1266" s="259">
        <v>72.260000000000005</v>
      </c>
      <c r="F1266" s="284">
        <v>70</v>
      </c>
      <c r="G1266" s="220"/>
      <c r="H1266" s="111"/>
      <c r="I1266" s="95" t="s">
        <v>21</v>
      </c>
      <c r="J1266" s="112"/>
      <c r="K1266" s="110"/>
      <c r="L1266" s="118"/>
      <c r="M1266" s="114">
        <v>1</v>
      </c>
      <c r="N1266" s="108">
        <v>1</v>
      </c>
      <c r="O1266" s="99"/>
      <c r="P1266" s="311">
        <f t="shared" si="159"/>
        <v>74</v>
      </c>
      <c r="Q1266" s="16" t="e">
        <f t="shared" si="160"/>
        <v>#VALUE!</v>
      </c>
      <c r="R1266" s="23">
        <f t="shared" si="161"/>
        <v>1.7399999999999949</v>
      </c>
      <c r="S1266" s="18">
        <f t="shared" si="162"/>
        <v>2.4079712150567322E-2</v>
      </c>
      <c r="T1266" s="101"/>
      <c r="U1266" s="3"/>
      <c r="V1266" s="142"/>
      <c r="W1266" s="142"/>
      <c r="X1266" s="142"/>
    </row>
    <row r="1267" spans="1:24" ht="140.25" x14ac:dyDescent="0.25">
      <c r="A1267" s="103" t="s">
        <v>2246</v>
      </c>
      <c r="B1267" s="90" t="s">
        <v>2056</v>
      </c>
      <c r="C1267" s="109" t="s">
        <v>2249</v>
      </c>
      <c r="D1267" s="110" t="s">
        <v>2248</v>
      </c>
      <c r="E1267" s="259">
        <v>2.06</v>
      </c>
      <c r="F1267" s="284">
        <v>2</v>
      </c>
      <c r="G1267" s="220"/>
      <c r="H1267" s="111"/>
      <c r="I1267" s="95" t="s">
        <v>21</v>
      </c>
      <c r="J1267" s="112"/>
      <c r="K1267" s="110"/>
      <c r="L1267" s="118"/>
      <c r="M1267" s="114">
        <v>1</v>
      </c>
      <c r="N1267" s="108">
        <v>1</v>
      </c>
      <c r="O1267" s="99"/>
      <c r="P1267" s="311">
        <f t="shared" si="159"/>
        <v>2.1</v>
      </c>
      <c r="Q1267" s="16" t="e">
        <f t="shared" si="160"/>
        <v>#VALUE!</v>
      </c>
      <c r="R1267" s="23">
        <f t="shared" si="161"/>
        <v>4.0000000000000036E-2</v>
      </c>
      <c r="S1267" s="18">
        <f t="shared" si="162"/>
        <v>1.9417475728155355E-2</v>
      </c>
      <c r="T1267" s="101"/>
      <c r="U1267" s="3"/>
      <c r="V1267" s="142"/>
      <c r="W1267" s="142"/>
      <c r="X1267" s="142"/>
    </row>
    <row r="1268" spans="1:24" ht="38.25" x14ac:dyDescent="0.25">
      <c r="A1268" s="103" t="s">
        <v>2246</v>
      </c>
      <c r="B1268" s="90" t="s">
        <v>2056</v>
      </c>
      <c r="C1268" s="109" t="s">
        <v>2250</v>
      </c>
      <c r="D1268" s="110" t="s">
        <v>2248</v>
      </c>
      <c r="E1268" s="259">
        <v>516.15</v>
      </c>
      <c r="F1268" s="284">
        <v>500</v>
      </c>
      <c r="G1268" s="220"/>
      <c r="H1268" s="111"/>
      <c r="I1268" s="95" t="s">
        <v>21</v>
      </c>
      <c r="J1268" s="112"/>
      <c r="K1268" s="110"/>
      <c r="L1268" s="118"/>
      <c r="M1268" s="114">
        <v>1</v>
      </c>
      <c r="N1268" s="108">
        <v>1</v>
      </c>
      <c r="O1268" s="99"/>
      <c r="P1268" s="311">
        <f t="shared" si="159"/>
        <v>528.64</v>
      </c>
      <c r="Q1268" s="16" t="e">
        <f t="shared" si="160"/>
        <v>#VALUE!</v>
      </c>
      <c r="R1268" s="23">
        <f t="shared" si="161"/>
        <v>12.490000000000009</v>
      </c>
      <c r="S1268" s="18">
        <f t="shared" si="162"/>
        <v>2.4198391940327444E-2</v>
      </c>
      <c r="T1268" s="101"/>
      <c r="U1268" s="3"/>
      <c r="V1268" s="142"/>
      <c r="W1268" s="142"/>
      <c r="X1268" s="142"/>
    </row>
    <row r="1269" spans="1:24" ht="102" x14ac:dyDescent="0.25">
      <c r="A1269" s="103" t="s">
        <v>2246</v>
      </c>
      <c r="B1269" s="90" t="s">
        <v>2056</v>
      </c>
      <c r="C1269" s="109" t="s">
        <v>2251</v>
      </c>
      <c r="D1269" s="110" t="s">
        <v>2248</v>
      </c>
      <c r="E1269" s="259">
        <v>26.32</v>
      </c>
      <c r="F1269" s="284">
        <v>25.5</v>
      </c>
      <c r="G1269" s="220"/>
      <c r="H1269" s="111"/>
      <c r="I1269" s="95" t="s">
        <v>21</v>
      </c>
      <c r="J1269" s="112"/>
      <c r="K1269" s="110"/>
      <c r="L1269" s="118"/>
      <c r="M1269" s="114">
        <v>1</v>
      </c>
      <c r="N1269" s="108">
        <v>1</v>
      </c>
      <c r="O1269" s="99"/>
      <c r="P1269" s="311">
        <f t="shared" si="159"/>
        <v>26.95</v>
      </c>
      <c r="Q1269" s="16" t="e">
        <f t="shared" si="160"/>
        <v>#VALUE!</v>
      </c>
      <c r="R1269" s="23">
        <f t="shared" si="161"/>
        <v>0.62999999999999901</v>
      </c>
      <c r="S1269" s="18">
        <f t="shared" si="162"/>
        <v>2.3936170212765919E-2</v>
      </c>
      <c r="T1269" s="101"/>
      <c r="U1269" s="3"/>
      <c r="V1269" s="142"/>
      <c r="W1269" s="142"/>
      <c r="X1269" s="142"/>
    </row>
    <row r="1270" spans="1:24" ht="140.25" x14ac:dyDescent="0.25">
      <c r="A1270" s="103" t="s">
        <v>2252</v>
      </c>
      <c r="B1270" s="90" t="s">
        <v>2056</v>
      </c>
      <c r="C1270" s="109" t="s">
        <v>2253</v>
      </c>
      <c r="D1270" s="110" t="s">
        <v>2248</v>
      </c>
      <c r="E1270" s="259">
        <v>2.06</v>
      </c>
      <c r="F1270" s="284">
        <v>2</v>
      </c>
      <c r="G1270" s="220"/>
      <c r="H1270" s="111"/>
      <c r="I1270" s="95" t="s">
        <v>21</v>
      </c>
      <c r="J1270" s="112"/>
      <c r="K1270" s="110"/>
      <c r="L1270" s="118"/>
      <c r="M1270" s="114">
        <v>1</v>
      </c>
      <c r="N1270" s="108">
        <v>1</v>
      </c>
      <c r="O1270" s="99"/>
      <c r="P1270" s="311">
        <f t="shared" si="159"/>
        <v>2.1</v>
      </c>
      <c r="Q1270" s="16" t="e">
        <f t="shared" si="160"/>
        <v>#VALUE!</v>
      </c>
      <c r="R1270" s="23">
        <f t="shared" si="161"/>
        <v>4.0000000000000036E-2</v>
      </c>
      <c r="S1270" s="18">
        <f t="shared" si="162"/>
        <v>1.9417475728155355E-2</v>
      </c>
      <c r="T1270" s="101"/>
      <c r="U1270" s="3"/>
      <c r="V1270" s="142"/>
      <c r="W1270" s="142"/>
      <c r="X1270" s="142"/>
    </row>
    <row r="1271" spans="1:24" ht="51" x14ac:dyDescent="0.25">
      <c r="A1271" s="103" t="s">
        <v>2254</v>
      </c>
      <c r="B1271" s="90" t="s">
        <v>2056</v>
      </c>
      <c r="C1271" s="109" t="s">
        <v>2255</v>
      </c>
      <c r="D1271" s="110" t="s">
        <v>2256</v>
      </c>
      <c r="E1271" s="259">
        <v>154.84</v>
      </c>
      <c r="F1271" s="284">
        <v>150</v>
      </c>
      <c r="G1271" s="220"/>
      <c r="H1271" s="111"/>
      <c r="I1271" s="95" t="s">
        <v>21</v>
      </c>
      <c r="J1271" s="112"/>
      <c r="K1271" s="110"/>
      <c r="L1271" s="118"/>
      <c r="M1271" s="114">
        <v>3</v>
      </c>
      <c r="N1271" s="108">
        <v>1</v>
      </c>
      <c r="O1271" s="99"/>
      <c r="P1271" s="311">
        <f t="shared" si="159"/>
        <v>158.58000000000001</v>
      </c>
      <c r="Q1271" s="16" t="e">
        <f t="shared" si="160"/>
        <v>#VALUE!</v>
      </c>
      <c r="R1271" s="23">
        <f t="shared" si="161"/>
        <v>3.7400000000000091</v>
      </c>
      <c r="S1271" s="18">
        <f t="shared" si="162"/>
        <v>2.4153965383621863E-2</v>
      </c>
      <c r="T1271" s="101"/>
      <c r="U1271" s="3"/>
      <c r="V1271" s="142"/>
      <c r="W1271" s="142"/>
      <c r="X1271" s="142"/>
    </row>
    <row r="1272" spans="1:24" ht="25.5" x14ac:dyDescent="0.25">
      <c r="A1272" s="103" t="s">
        <v>2254</v>
      </c>
      <c r="B1272" s="90" t="s">
        <v>2056</v>
      </c>
      <c r="C1272" s="109" t="s">
        <v>2257</v>
      </c>
      <c r="D1272" s="110" t="s">
        <v>2256</v>
      </c>
      <c r="E1272" s="259">
        <v>77.42</v>
      </c>
      <c r="F1272" s="284">
        <v>75</v>
      </c>
      <c r="G1272" s="220"/>
      <c r="H1272" s="111"/>
      <c r="I1272" s="95" t="s">
        <v>21</v>
      </c>
      <c r="J1272" s="112"/>
      <c r="K1272" s="110"/>
      <c r="L1272" s="118"/>
      <c r="M1272" s="114">
        <v>3</v>
      </c>
      <c r="N1272" s="108">
        <v>1</v>
      </c>
      <c r="O1272" s="99"/>
      <c r="P1272" s="311">
        <f t="shared" si="159"/>
        <v>79.290000000000006</v>
      </c>
      <c r="Q1272" s="16" t="e">
        <f t="shared" si="160"/>
        <v>#VALUE!</v>
      </c>
      <c r="R1272" s="23">
        <f t="shared" si="161"/>
        <v>1.8700000000000045</v>
      </c>
      <c r="S1272" s="18">
        <f t="shared" si="162"/>
        <v>2.4153965383621863E-2</v>
      </c>
      <c r="T1272" s="101"/>
      <c r="U1272" s="3"/>
      <c r="V1272" s="142"/>
      <c r="W1272" s="142"/>
      <c r="X1272" s="142"/>
    </row>
    <row r="1273" spans="1:24" ht="25.5" x14ac:dyDescent="0.25">
      <c r="A1273" s="103" t="s">
        <v>2254</v>
      </c>
      <c r="B1273" s="90" t="s">
        <v>2056</v>
      </c>
      <c r="C1273" s="109" t="s">
        <v>2258</v>
      </c>
      <c r="D1273" s="110" t="s">
        <v>2256</v>
      </c>
      <c r="E1273" s="259">
        <v>51.61</v>
      </c>
      <c r="F1273" s="284">
        <v>50</v>
      </c>
      <c r="G1273" s="220"/>
      <c r="H1273" s="111"/>
      <c r="I1273" s="95" t="s">
        <v>21</v>
      </c>
      <c r="J1273" s="112"/>
      <c r="K1273" s="110"/>
      <c r="L1273" s="118"/>
      <c r="M1273" s="114">
        <v>3</v>
      </c>
      <c r="N1273" s="108">
        <v>1</v>
      </c>
      <c r="O1273" s="99"/>
      <c r="P1273" s="311">
        <f t="shared" si="159"/>
        <v>52.85</v>
      </c>
      <c r="Q1273" s="16" t="e">
        <f t="shared" si="160"/>
        <v>#VALUE!</v>
      </c>
      <c r="R1273" s="23">
        <f t="shared" si="161"/>
        <v>1.240000000000002</v>
      </c>
      <c r="S1273" s="18">
        <f t="shared" si="162"/>
        <v>2.4026351482270916E-2</v>
      </c>
      <c r="T1273" s="101"/>
      <c r="U1273" s="3"/>
      <c r="V1273" s="142"/>
      <c r="W1273" s="142"/>
      <c r="X1273" s="142"/>
    </row>
    <row r="1274" spans="1:24" ht="25.5" x14ac:dyDescent="0.25">
      <c r="A1274" s="103" t="s">
        <v>2254</v>
      </c>
      <c r="B1274" s="90" t="s">
        <v>2056</v>
      </c>
      <c r="C1274" s="109" t="s">
        <v>2259</v>
      </c>
      <c r="D1274" s="110" t="s">
        <v>2256</v>
      </c>
      <c r="E1274" s="259">
        <v>77.42</v>
      </c>
      <c r="F1274" s="284">
        <v>75</v>
      </c>
      <c r="G1274" s="220"/>
      <c r="H1274" s="111"/>
      <c r="I1274" s="95" t="s">
        <v>21</v>
      </c>
      <c r="J1274" s="112"/>
      <c r="K1274" s="110"/>
      <c r="L1274" s="118"/>
      <c r="M1274" s="114">
        <v>3</v>
      </c>
      <c r="N1274" s="108">
        <v>1</v>
      </c>
      <c r="O1274" s="99"/>
      <c r="P1274" s="311">
        <f t="shared" si="159"/>
        <v>79.290000000000006</v>
      </c>
      <c r="Q1274" s="16" t="e">
        <f t="shared" si="160"/>
        <v>#VALUE!</v>
      </c>
      <c r="R1274" s="23">
        <f t="shared" si="161"/>
        <v>1.8700000000000045</v>
      </c>
      <c r="S1274" s="18">
        <f t="shared" si="162"/>
        <v>2.4153965383621863E-2</v>
      </c>
      <c r="T1274" s="101"/>
      <c r="U1274" s="3"/>
      <c r="V1274" s="142"/>
      <c r="W1274" s="142"/>
      <c r="X1274" s="142"/>
    </row>
    <row r="1275" spans="1:24" ht="25.5" x14ac:dyDescent="0.25">
      <c r="A1275" s="103" t="s">
        <v>2254</v>
      </c>
      <c r="B1275" s="90" t="s">
        <v>2056</v>
      </c>
      <c r="C1275" s="109" t="s">
        <v>2260</v>
      </c>
      <c r="D1275" s="110" t="s">
        <v>2256</v>
      </c>
      <c r="E1275" s="259">
        <v>309.69</v>
      </c>
      <c r="F1275" s="284">
        <v>300</v>
      </c>
      <c r="G1275" s="220"/>
      <c r="H1275" s="111"/>
      <c r="I1275" s="95" t="s">
        <v>21</v>
      </c>
      <c r="J1275" s="112"/>
      <c r="K1275" s="110"/>
      <c r="L1275" s="118"/>
      <c r="M1275" s="114">
        <v>3</v>
      </c>
      <c r="N1275" s="108">
        <v>1</v>
      </c>
      <c r="O1275" s="99"/>
      <c r="P1275" s="311">
        <f t="shared" si="159"/>
        <v>317.18</v>
      </c>
      <c r="Q1275" s="16" t="e">
        <f t="shared" si="160"/>
        <v>#VALUE!</v>
      </c>
      <c r="R1275" s="23">
        <f t="shared" si="161"/>
        <v>7.4900000000000091</v>
      </c>
      <c r="S1275" s="18">
        <f t="shared" si="162"/>
        <v>2.4185475798379055E-2</v>
      </c>
      <c r="T1275" s="101"/>
      <c r="U1275" s="3"/>
      <c r="V1275" s="142"/>
      <c r="W1275" s="142"/>
      <c r="X1275" s="142"/>
    </row>
    <row r="1276" spans="1:24" ht="76.5" x14ac:dyDescent="0.25">
      <c r="A1276" s="103" t="s">
        <v>2254</v>
      </c>
      <c r="B1276" s="90" t="s">
        <v>2056</v>
      </c>
      <c r="C1276" s="109" t="s">
        <v>2261</v>
      </c>
      <c r="D1276" s="110" t="s">
        <v>2256</v>
      </c>
      <c r="E1276" s="259">
        <v>154.84</v>
      </c>
      <c r="F1276" s="284">
        <v>150</v>
      </c>
      <c r="G1276" s="220"/>
      <c r="H1276" s="111"/>
      <c r="I1276" s="95" t="s">
        <v>21</v>
      </c>
      <c r="J1276" s="112"/>
      <c r="K1276" s="110"/>
      <c r="L1276" s="118"/>
      <c r="M1276" s="114">
        <v>3</v>
      </c>
      <c r="N1276" s="108">
        <v>1</v>
      </c>
      <c r="O1276" s="99"/>
      <c r="P1276" s="311">
        <f t="shared" si="159"/>
        <v>158.58000000000001</v>
      </c>
      <c r="Q1276" s="16" t="e">
        <f t="shared" si="160"/>
        <v>#VALUE!</v>
      </c>
      <c r="R1276" s="23">
        <f t="shared" si="161"/>
        <v>3.7400000000000091</v>
      </c>
      <c r="S1276" s="18">
        <f t="shared" si="162"/>
        <v>2.4153965383621863E-2</v>
      </c>
      <c r="T1276" s="101"/>
      <c r="U1276" s="3"/>
      <c r="V1276" s="142"/>
      <c r="W1276" s="142"/>
      <c r="X1276" s="142"/>
    </row>
    <row r="1277" spans="1:24" ht="25.5" x14ac:dyDescent="0.25">
      <c r="A1277" s="103" t="s">
        <v>2254</v>
      </c>
      <c r="B1277" s="90" t="s">
        <v>2056</v>
      </c>
      <c r="C1277" s="109" t="s">
        <v>2262</v>
      </c>
      <c r="D1277" s="110" t="s">
        <v>2256</v>
      </c>
      <c r="E1277" s="259">
        <v>129.03</v>
      </c>
      <c r="F1277" s="284">
        <v>125</v>
      </c>
      <c r="G1277" s="220"/>
      <c r="H1277" s="111"/>
      <c r="I1277" s="95" t="s">
        <v>21</v>
      </c>
      <c r="J1277" s="112"/>
      <c r="K1277" s="110"/>
      <c r="L1277" s="118"/>
      <c r="M1277" s="114">
        <v>3</v>
      </c>
      <c r="N1277" s="108">
        <v>1</v>
      </c>
      <c r="O1277" s="99"/>
      <c r="P1277" s="311">
        <f t="shared" si="159"/>
        <v>132.15</v>
      </c>
      <c r="Q1277" s="16" t="e">
        <f t="shared" si="160"/>
        <v>#VALUE!</v>
      </c>
      <c r="R1277" s="23">
        <f t="shared" si="161"/>
        <v>3.1200000000000045</v>
      </c>
      <c r="S1277" s="18">
        <f t="shared" si="162"/>
        <v>2.418042315740529E-2</v>
      </c>
      <c r="T1277" s="101"/>
      <c r="U1277" s="3"/>
      <c r="V1277" s="142"/>
      <c r="W1277" s="142"/>
      <c r="X1277" s="142"/>
    </row>
    <row r="1278" spans="1:24" ht="25.5" x14ac:dyDescent="0.25">
      <c r="A1278" s="103" t="s">
        <v>2254</v>
      </c>
      <c r="B1278" s="90" t="s">
        <v>2056</v>
      </c>
      <c r="C1278" s="109" t="s">
        <v>2263</v>
      </c>
      <c r="D1278" s="110" t="s">
        <v>2256</v>
      </c>
      <c r="E1278" s="259">
        <v>77.42</v>
      </c>
      <c r="F1278" s="284">
        <v>75</v>
      </c>
      <c r="G1278" s="220"/>
      <c r="H1278" s="111"/>
      <c r="I1278" s="95" t="s">
        <v>21</v>
      </c>
      <c r="J1278" s="112"/>
      <c r="K1278" s="110"/>
      <c r="L1278" s="118"/>
      <c r="M1278" s="114">
        <v>3</v>
      </c>
      <c r="N1278" s="108">
        <v>1</v>
      </c>
      <c r="O1278" s="99"/>
      <c r="P1278" s="311">
        <f t="shared" si="159"/>
        <v>79.290000000000006</v>
      </c>
      <c r="Q1278" s="16" t="e">
        <f t="shared" si="160"/>
        <v>#VALUE!</v>
      </c>
      <c r="R1278" s="23">
        <f t="shared" si="161"/>
        <v>1.8700000000000045</v>
      </c>
      <c r="S1278" s="18">
        <f t="shared" si="162"/>
        <v>2.4153965383621863E-2</v>
      </c>
      <c r="T1278" s="101"/>
      <c r="U1278" s="3"/>
      <c r="V1278" s="142"/>
      <c r="W1278" s="142"/>
      <c r="X1278" s="142"/>
    </row>
    <row r="1279" spans="1:24" ht="25.5" x14ac:dyDescent="0.25">
      <c r="A1279" s="103" t="s">
        <v>2254</v>
      </c>
      <c r="B1279" s="90" t="s">
        <v>2056</v>
      </c>
      <c r="C1279" s="109" t="s">
        <v>2264</v>
      </c>
      <c r="D1279" s="110" t="s">
        <v>2256</v>
      </c>
      <c r="E1279" s="259">
        <v>129.03</v>
      </c>
      <c r="F1279" s="284">
        <v>125</v>
      </c>
      <c r="G1279" s="220"/>
      <c r="H1279" s="111"/>
      <c r="I1279" s="95" t="s">
        <v>21</v>
      </c>
      <c r="J1279" s="112"/>
      <c r="K1279" s="110"/>
      <c r="L1279" s="118"/>
      <c r="M1279" s="114">
        <v>3</v>
      </c>
      <c r="N1279" s="108">
        <v>1</v>
      </c>
      <c r="O1279" s="99"/>
      <c r="P1279" s="311">
        <f t="shared" si="159"/>
        <v>132.15</v>
      </c>
      <c r="Q1279" s="16" t="e">
        <f t="shared" si="160"/>
        <v>#VALUE!</v>
      </c>
      <c r="R1279" s="23">
        <f t="shared" si="161"/>
        <v>3.1200000000000045</v>
      </c>
      <c r="S1279" s="18">
        <f t="shared" si="162"/>
        <v>2.418042315740529E-2</v>
      </c>
      <c r="T1279" s="101"/>
      <c r="U1279" s="3"/>
      <c r="V1279" s="142"/>
      <c r="W1279" s="142"/>
      <c r="X1279" s="142"/>
    </row>
    <row r="1280" spans="1:24" ht="25.5" x14ac:dyDescent="0.25">
      <c r="A1280" s="103" t="s">
        <v>2254</v>
      </c>
      <c r="B1280" s="90" t="s">
        <v>2056</v>
      </c>
      <c r="C1280" s="109" t="s">
        <v>2265</v>
      </c>
      <c r="D1280" s="110" t="s">
        <v>2256</v>
      </c>
      <c r="E1280" s="259">
        <v>129.03</v>
      </c>
      <c r="F1280" s="284">
        <v>125</v>
      </c>
      <c r="G1280" s="220"/>
      <c r="H1280" s="111"/>
      <c r="I1280" s="95" t="s">
        <v>21</v>
      </c>
      <c r="J1280" s="112"/>
      <c r="K1280" s="110"/>
      <c r="L1280" s="118"/>
      <c r="M1280" s="114">
        <v>3</v>
      </c>
      <c r="N1280" s="108">
        <v>1</v>
      </c>
      <c r="O1280" s="99"/>
      <c r="P1280" s="311">
        <f t="shared" si="159"/>
        <v>132.15</v>
      </c>
      <c r="Q1280" s="16" t="e">
        <f t="shared" si="160"/>
        <v>#VALUE!</v>
      </c>
      <c r="R1280" s="23">
        <f t="shared" si="161"/>
        <v>3.1200000000000045</v>
      </c>
      <c r="S1280" s="18">
        <f t="shared" si="162"/>
        <v>2.418042315740529E-2</v>
      </c>
      <c r="T1280" s="101"/>
      <c r="U1280" s="3"/>
      <c r="V1280" s="142"/>
      <c r="W1280" s="142"/>
      <c r="X1280" s="142"/>
    </row>
    <row r="1281" spans="1:24" ht="25.5" x14ac:dyDescent="0.25">
      <c r="A1281" s="103" t="s">
        <v>2254</v>
      </c>
      <c r="B1281" s="90" t="s">
        <v>2056</v>
      </c>
      <c r="C1281" s="109" t="s">
        <v>2266</v>
      </c>
      <c r="D1281" s="110" t="s">
        <v>2256</v>
      </c>
      <c r="E1281" s="259">
        <v>129.03</v>
      </c>
      <c r="F1281" s="284">
        <v>125</v>
      </c>
      <c r="G1281" s="220"/>
      <c r="H1281" s="111"/>
      <c r="I1281" s="95" t="s">
        <v>21</v>
      </c>
      <c r="J1281" s="112"/>
      <c r="K1281" s="110"/>
      <c r="L1281" s="118"/>
      <c r="M1281" s="114">
        <v>3</v>
      </c>
      <c r="N1281" s="108">
        <v>1</v>
      </c>
      <c r="O1281" s="99"/>
      <c r="P1281" s="311">
        <f t="shared" si="159"/>
        <v>132.15</v>
      </c>
      <c r="Q1281" s="16" t="e">
        <f t="shared" si="160"/>
        <v>#VALUE!</v>
      </c>
      <c r="R1281" s="23">
        <f t="shared" si="161"/>
        <v>3.1200000000000045</v>
      </c>
      <c r="S1281" s="18">
        <f t="shared" si="162"/>
        <v>2.418042315740529E-2</v>
      </c>
      <c r="T1281" s="101"/>
      <c r="U1281" s="3"/>
      <c r="V1281" s="142"/>
      <c r="W1281" s="142"/>
      <c r="X1281" s="142"/>
    </row>
    <row r="1282" spans="1:24" ht="38.25" x14ac:dyDescent="0.25">
      <c r="A1282" s="103" t="s">
        <v>2254</v>
      </c>
      <c r="B1282" s="90" t="s">
        <v>2056</v>
      </c>
      <c r="C1282" s="109" t="s">
        <v>2267</v>
      </c>
      <c r="D1282" s="110" t="s">
        <v>2256</v>
      </c>
      <c r="E1282" s="259">
        <v>103.23</v>
      </c>
      <c r="F1282" s="284">
        <v>100</v>
      </c>
      <c r="G1282" s="220"/>
      <c r="H1282" s="111"/>
      <c r="I1282" s="95" t="s">
        <v>21</v>
      </c>
      <c r="J1282" s="112"/>
      <c r="K1282" s="110"/>
      <c r="L1282" s="118"/>
      <c r="M1282" s="114">
        <v>3</v>
      </c>
      <c r="N1282" s="108">
        <v>1</v>
      </c>
      <c r="O1282" s="99"/>
      <c r="P1282" s="311">
        <f t="shared" si="159"/>
        <v>105.72</v>
      </c>
      <c r="Q1282" s="16" t="e">
        <f t="shared" si="160"/>
        <v>#VALUE!</v>
      </c>
      <c r="R1282" s="23">
        <f t="shared" si="161"/>
        <v>2.4899999999999949</v>
      </c>
      <c r="S1282" s="18">
        <f t="shared" si="162"/>
        <v>2.4120895088636973E-2</v>
      </c>
      <c r="T1282" s="101"/>
      <c r="U1282" s="3"/>
      <c r="V1282" s="142"/>
      <c r="W1282" s="142"/>
      <c r="X1282" s="142"/>
    </row>
    <row r="1283" spans="1:24" ht="51" x14ac:dyDescent="0.25">
      <c r="A1283" s="103" t="s">
        <v>2254</v>
      </c>
      <c r="B1283" s="90" t="s">
        <v>2056</v>
      </c>
      <c r="C1283" s="109" t="s">
        <v>2268</v>
      </c>
      <c r="D1283" s="110" t="s">
        <v>2256</v>
      </c>
      <c r="E1283" s="259">
        <v>6.19</v>
      </c>
      <c r="F1283" s="284">
        <v>6</v>
      </c>
      <c r="G1283" s="220"/>
      <c r="H1283" s="111"/>
      <c r="I1283" s="95" t="s">
        <v>21</v>
      </c>
      <c r="J1283" s="112"/>
      <c r="K1283" s="110"/>
      <c r="L1283" s="118"/>
      <c r="M1283" s="114">
        <v>3</v>
      </c>
      <c r="N1283" s="108">
        <v>1</v>
      </c>
      <c r="O1283" s="99"/>
      <c r="P1283" s="311">
        <f t="shared" si="159"/>
        <v>6.33</v>
      </c>
      <c r="Q1283" s="16" t="e">
        <f t="shared" si="160"/>
        <v>#VALUE!</v>
      </c>
      <c r="R1283" s="23">
        <f t="shared" si="161"/>
        <v>0.13999999999999968</v>
      </c>
      <c r="S1283" s="18">
        <f t="shared" si="162"/>
        <v>2.2617124394184115E-2</v>
      </c>
      <c r="T1283" s="101"/>
      <c r="U1283" s="3"/>
      <c r="V1283" s="142"/>
      <c r="W1283" s="142"/>
      <c r="X1283" s="142"/>
    </row>
    <row r="1284" spans="1:24" ht="38.25" x14ac:dyDescent="0.25">
      <c r="A1284" s="103" t="s">
        <v>2254</v>
      </c>
      <c r="B1284" s="90" t="s">
        <v>2056</v>
      </c>
      <c r="C1284" s="109" t="s">
        <v>2269</v>
      </c>
      <c r="D1284" s="110" t="s">
        <v>2256</v>
      </c>
      <c r="E1284" s="259">
        <v>129.03</v>
      </c>
      <c r="F1284" s="284">
        <v>125</v>
      </c>
      <c r="G1284" s="220"/>
      <c r="H1284" s="111"/>
      <c r="I1284" s="95" t="s">
        <v>21</v>
      </c>
      <c r="J1284" s="112"/>
      <c r="K1284" s="110"/>
      <c r="L1284" s="118"/>
      <c r="M1284" s="114">
        <v>3</v>
      </c>
      <c r="N1284" s="108">
        <v>1</v>
      </c>
      <c r="O1284" s="99"/>
      <c r="P1284" s="311">
        <f t="shared" si="159"/>
        <v>132.15</v>
      </c>
      <c r="Q1284" s="16" t="e">
        <f t="shared" si="160"/>
        <v>#VALUE!</v>
      </c>
      <c r="R1284" s="23">
        <f t="shared" si="161"/>
        <v>3.1200000000000045</v>
      </c>
      <c r="S1284" s="18">
        <f t="shared" si="162"/>
        <v>2.418042315740529E-2</v>
      </c>
      <c r="T1284" s="101"/>
      <c r="U1284" s="3"/>
      <c r="V1284" s="142"/>
      <c r="W1284" s="142"/>
      <c r="X1284" s="142"/>
    </row>
    <row r="1285" spans="1:24" ht="25.5" x14ac:dyDescent="0.25">
      <c r="A1285" s="103" t="s">
        <v>2254</v>
      </c>
      <c r="B1285" s="90" t="s">
        <v>2056</v>
      </c>
      <c r="C1285" s="109" t="s">
        <v>2270</v>
      </c>
      <c r="D1285" s="110" t="s">
        <v>2256</v>
      </c>
      <c r="E1285" s="259">
        <v>258.07</v>
      </c>
      <c r="F1285" s="284">
        <v>250</v>
      </c>
      <c r="G1285" s="220"/>
      <c r="H1285" s="111"/>
      <c r="I1285" s="95" t="s">
        <v>21</v>
      </c>
      <c r="J1285" s="112"/>
      <c r="K1285" s="110"/>
      <c r="L1285" s="118"/>
      <c r="M1285" s="114">
        <v>1</v>
      </c>
      <c r="N1285" s="108">
        <v>1</v>
      </c>
      <c r="O1285" s="99"/>
      <c r="P1285" s="311">
        <f t="shared" si="159"/>
        <v>264.31</v>
      </c>
      <c r="Q1285" s="16" t="e">
        <f t="shared" si="160"/>
        <v>#VALUE!</v>
      </c>
      <c r="R1285" s="23">
        <f t="shared" si="161"/>
        <v>6.2400000000000091</v>
      </c>
      <c r="S1285" s="18">
        <f t="shared" si="162"/>
        <v>2.4179486185918586E-2</v>
      </c>
      <c r="T1285" s="101"/>
      <c r="U1285" s="3"/>
      <c r="V1285" s="142"/>
      <c r="W1285" s="142"/>
      <c r="X1285" s="142"/>
    </row>
    <row r="1286" spans="1:24" ht="25.5" x14ac:dyDescent="0.25">
      <c r="A1286" s="103" t="s">
        <v>2254</v>
      </c>
      <c r="B1286" s="90" t="s">
        <v>2056</v>
      </c>
      <c r="C1286" s="109" t="s">
        <v>2271</v>
      </c>
      <c r="D1286" s="110" t="s">
        <v>2256</v>
      </c>
      <c r="E1286" s="259">
        <v>77.42</v>
      </c>
      <c r="F1286" s="284">
        <v>75</v>
      </c>
      <c r="G1286" s="220"/>
      <c r="H1286" s="111"/>
      <c r="I1286" s="95" t="s">
        <v>21</v>
      </c>
      <c r="J1286" s="112"/>
      <c r="K1286" s="110"/>
      <c r="L1286" s="118"/>
      <c r="M1286" s="114">
        <v>1</v>
      </c>
      <c r="N1286" s="108">
        <v>1</v>
      </c>
      <c r="O1286" s="99"/>
      <c r="P1286" s="311">
        <f t="shared" si="159"/>
        <v>79.290000000000006</v>
      </c>
      <c r="Q1286" s="16" t="e">
        <f t="shared" si="160"/>
        <v>#VALUE!</v>
      </c>
      <c r="R1286" s="23">
        <f t="shared" si="161"/>
        <v>1.8700000000000045</v>
      </c>
      <c r="S1286" s="18">
        <f t="shared" si="162"/>
        <v>2.4153965383621863E-2</v>
      </c>
      <c r="T1286" s="101"/>
      <c r="U1286" s="3"/>
      <c r="V1286" s="142"/>
      <c r="W1286" s="142"/>
      <c r="X1286" s="142"/>
    </row>
    <row r="1287" spans="1:24" ht="25.5" x14ac:dyDescent="0.25">
      <c r="A1287" s="103" t="s">
        <v>2254</v>
      </c>
      <c r="B1287" s="90" t="s">
        <v>2056</v>
      </c>
      <c r="C1287" s="109" t="s">
        <v>2272</v>
      </c>
      <c r="D1287" s="110" t="s">
        <v>2256</v>
      </c>
      <c r="E1287" s="259">
        <v>20.64</v>
      </c>
      <c r="F1287" s="284">
        <v>20</v>
      </c>
      <c r="G1287" s="220"/>
      <c r="H1287" s="111"/>
      <c r="I1287" s="95" t="s">
        <v>21</v>
      </c>
      <c r="J1287" s="112"/>
      <c r="K1287" s="110"/>
      <c r="L1287" s="118"/>
      <c r="M1287" s="114">
        <v>1</v>
      </c>
      <c r="N1287" s="108">
        <v>1</v>
      </c>
      <c r="O1287" s="99"/>
      <c r="P1287" s="311">
        <f t="shared" si="159"/>
        <v>21.13</v>
      </c>
      <c r="Q1287" s="16" t="e">
        <f t="shared" si="160"/>
        <v>#VALUE!</v>
      </c>
      <c r="R1287" s="23">
        <f t="shared" si="161"/>
        <v>0.48999999999999844</v>
      </c>
      <c r="S1287" s="18">
        <f t="shared" si="162"/>
        <v>2.3740310077519304E-2</v>
      </c>
      <c r="T1287" s="101"/>
      <c r="U1287" s="3"/>
      <c r="V1287" s="142"/>
      <c r="W1287" s="142"/>
      <c r="X1287" s="142"/>
    </row>
    <row r="1288" spans="1:24" ht="25.5" x14ac:dyDescent="0.25">
      <c r="A1288" s="103" t="s">
        <v>2254</v>
      </c>
      <c r="B1288" s="90" t="s">
        <v>2056</v>
      </c>
      <c r="C1288" s="109" t="s">
        <v>2273</v>
      </c>
      <c r="D1288" s="110" t="s">
        <v>2256</v>
      </c>
      <c r="E1288" s="259">
        <v>129.03</v>
      </c>
      <c r="F1288" s="284">
        <v>125</v>
      </c>
      <c r="G1288" s="220"/>
      <c r="H1288" s="111"/>
      <c r="I1288" s="95" t="s">
        <v>21</v>
      </c>
      <c r="J1288" s="112"/>
      <c r="K1288" s="110"/>
      <c r="L1288" s="118"/>
      <c r="M1288" s="114">
        <v>1</v>
      </c>
      <c r="N1288" s="108">
        <v>1</v>
      </c>
      <c r="O1288" s="99"/>
      <c r="P1288" s="311">
        <f t="shared" si="159"/>
        <v>132.15</v>
      </c>
      <c r="Q1288" s="16" t="e">
        <f t="shared" si="160"/>
        <v>#VALUE!</v>
      </c>
      <c r="R1288" s="23">
        <f t="shared" si="161"/>
        <v>3.1200000000000045</v>
      </c>
      <c r="S1288" s="18">
        <f t="shared" si="162"/>
        <v>2.418042315740529E-2</v>
      </c>
      <c r="T1288" s="101"/>
      <c r="U1288" s="3"/>
      <c r="V1288" s="142"/>
      <c r="W1288" s="142"/>
      <c r="X1288" s="142"/>
    </row>
    <row r="1289" spans="1:24" ht="25.5" x14ac:dyDescent="0.25">
      <c r="A1289" s="103" t="s">
        <v>2254</v>
      </c>
      <c r="B1289" s="90" t="s">
        <v>2056</v>
      </c>
      <c r="C1289" s="109" t="s">
        <v>2274</v>
      </c>
      <c r="D1289" s="110" t="s">
        <v>2256</v>
      </c>
      <c r="E1289" s="259">
        <v>129.03</v>
      </c>
      <c r="F1289" s="284">
        <v>125</v>
      </c>
      <c r="G1289" s="220"/>
      <c r="H1289" s="111"/>
      <c r="I1289" s="95" t="s">
        <v>21</v>
      </c>
      <c r="J1289" s="112"/>
      <c r="K1289" s="110"/>
      <c r="L1289" s="118"/>
      <c r="M1289" s="114">
        <v>1</v>
      </c>
      <c r="N1289" s="108">
        <v>1</v>
      </c>
      <c r="O1289" s="99"/>
      <c r="P1289" s="311">
        <f t="shared" si="159"/>
        <v>132.15</v>
      </c>
      <c r="Q1289" s="16" t="e">
        <f t="shared" si="160"/>
        <v>#VALUE!</v>
      </c>
      <c r="R1289" s="23">
        <f t="shared" si="161"/>
        <v>3.1200000000000045</v>
      </c>
      <c r="S1289" s="18">
        <f t="shared" si="162"/>
        <v>2.418042315740529E-2</v>
      </c>
      <c r="T1289" s="101"/>
      <c r="U1289" s="3"/>
      <c r="V1289" s="142"/>
      <c r="W1289" s="142"/>
      <c r="X1289" s="142"/>
    </row>
    <row r="1290" spans="1:24" ht="25.5" x14ac:dyDescent="0.25">
      <c r="A1290" s="103" t="s">
        <v>2254</v>
      </c>
      <c r="B1290" s="90" t="s">
        <v>2056</v>
      </c>
      <c r="C1290" s="109" t="s">
        <v>2275</v>
      </c>
      <c r="D1290" s="110" t="s">
        <v>2256</v>
      </c>
      <c r="E1290" s="259">
        <v>103.23</v>
      </c>
      <c r="F1290" s="284">
        <v>100</v>
      </c>
      <c r="G1290" s="220"/>
      <c r="H1290" s="111"/>
      <c r="I1290" s="95" t="s">
        <v>21</v>
      </c>
      <c r="J1290" s="112"/>
      <c r="K1290" s="110"/>
      <c r="L1290" s="118"/>
      <c r="M1290" s="114">
        <v>1</v>
      </c>
      <c r="N1290" s="108">
        <v>1</v>
      </c>
      <c r="O1290" s="99"/>
      <c r="P1290" s="311">
        <f t="shared" si="159"/>
        <v>105.72</v>
      </c>
      <c r="Q1290" s="16" t="e">
        <f t="shared" si="160"/>
        <v>#VALUE!</v>
      </c>
      <c r="R1290" s="23">
        <f t="shared" si="161"/>
        <v>2.4899999999999949</v>
      </c>
      <c r="S1290" s="18">
        <f t="shared" si="162"/>
        <v>2.4120895088636973E-2</v>
      </c>
      <c r="T1290" s="101"/>
      <c r="U1290" s="3"/>
      <c r="V1290" s="142"/>
      <c r="W1290" s="142"/>
      <c r="X1290" s="142"/>
    </row>
    <row r="1291" spans="1:24" ht="51" x14ac:dyDescent="0.25">
      <c r="A1291" s="103" t="s">
        <v>2254</v>
      </c>
      <c r="B1291" s="90" t="s">
        <v>2056</v>
      </c>
      <c r="C1291" s="109" t="s">
        <v>2276</v>
      </c>
      <c r="D1291" s="110" t="s">
        <v>2256</v>
      </c>
      <c r="E1291" s="259">
        <v>51.61</v>
      </c>
      <c r="F1291" s="284">
        <v>50</v>
      </c>
      <c r="G1291" s="220"/>
      <c r="H1291" s="111"/>
      <c r="I1291" s="95" t="s">
        <v>21</v>
      </c>
      <c r="J1291" s="112"/>
      <c r="K1291" s="110"/>
      <c r="L1291" s="118"/>
      <c r="M1291" s="114">
        <v>6</v>
      </c>
      <c r="N1291" s="108">
        <v>1</v>
      </c>
      <c r="O1291" s="99"/>
      <c r="P1291" s="311">
        <f t="shared" si="159"/>
        <v>52.85</v>
      </c>
      <c r="Q1291" s="16" t="e">
        <f t="shared" si="160"/>
        <v>#VALUE!</v>
      </c>
      <c r="R1291" s="23">
        <f t="shared" si="161"/>
        <v>1.240000000000002</v>
      </c>
      <c r="S1291" s="18">
        <f t="shared" si="162"/>
        <v>2.4026351482270916E-2</v>
      </c>
      <c r="T1291" s="101"/>
      <c r="U1291" s="3"/>
      <c r="V1291" s="142"/>
      <c r="W1291" s="142"/>
      <c r="X1291" s="142"/>
    </row>
    <row r="1292" spans="1:24" ht="25.5" x14ac:dyDescent="0.25">
      <c r="A1292" s="103" t="s">
        <v>2254</v>
      </c>
      <c r="B1292" s="90" t="s">
        <v>2056</v>
      </c>
      <c r="C1292" s="109" t="s">
        <v>2277</v>
      </c>
      <c r="D1292" s="110" t="s">
        <v>2278</v>
      </c>
      <c r="E1292" s="259">
        <v>72.260000000000005</v>
      </c>
      <c r="F1292" s="284">
        <v>70</v>
      </c>
      <c r="G1292" s="220"/>
      <c r="H1292" s="111"/>
      <c r="I1292" s="95" t="s">
        <v>21</v>
      </c>
      <c r="J1292" s="112"/>
      <c r="K1292" s="110"/>
      <c r="L1292" s="118"/>
      <c r="M1292" s="114">
        <v>3</v>
      </c>
      <c r="N1292" s="108">
        <v>1</v>
      </c>
      <c r="O1292" s="99"/>
      <c r="P1292" s="311">
        <f t="shared" si="159"/>
        <v>74</v>
      </c>
      <c r="Q1292" s="16" t="e">
        <f t="shared" si="160"/>
        <v>#VALUE!</v>
      </c>
      <c r="R1292" s="23">
        <f t="shared" si="161"/>
        <v>1.7399999999999949</v>
      </c>
      <c r="S1292" s="18">
        <f t="shared" si="162"/>
        <v>2.4079712150567322E-2</v>
      </c>
      <c r="T1292" s="101"/>
      <c r="U1292" s="3"/>
      <c r="V1292" s="142"/>
      <c r="W1292" s="142"/>
      <c r="X1292" s="142"/>
    </row>
    <row r="1293" spans="1:24" ht="63.75" x14ac:dyDescent="0.25">
      <c r="A1293" s="103" t="s">
        <v>2246</v>
      </c>
      <c r="B1293" s="90" t="s">
        <v>2056</v>
      </c>
      <c r="C1293" s="109" t="s">
        <v>2279</v>
      </c>
      <c r="D1293" s="110" t="s">
        <v>2280</v>
      </c>
      <c r="E1293" s="259">
        <v>51.61</v>
      </c>
      <c r="F1293" s="284">
        <v>50</v>
      </c>
      <c r="G1293" s="224"/>
      <c r="H1293" s="111"/>
      <c r="I1293" s="95" t="s">
        <v>21</v>
      </c>
      <c r="J1293" s="112"/>
      <c r="K1293" s="110"/>
      <c r="L1293" s="118"/>
      <c r="M1293" s="114">
        <v>1</v>
      </c>
      <c r="N1293" s="108">
        <v>1</v>
      </c>
      <c r="O1293" s="99"/>
      <c r="P1293" s="311">
        <f t="shared" si="159"/>
        <v>52.85</v>
      </c>
      <c r="Q1293" s="16" t="e">
        <f t="shared" si="160"/>
        <v>#VALUE!</v>
      </c>
      <c r="R1293" s="23">
        <f t="shared" si="161"/>
        <v>1.240000000000002</v>
      </c>
      <c r="S1293" s="18">
        <f t="shared" si="162"/>
        <v>2.4026351482270916E-2</v>
      </c>
      <c r="T1293" s="101"/>
      <c r="U1293" s="3"/>
      <c r="V1293" s="142"/>
      <c r="W1293" s="142"/>
      <c r="X1293" s="142"/>
    </row>
    <row r="1294" spans="1:24" ht="38.25" x14ac:dyDescent="0.25">
      <c r="A1294" s="103" t="s">
        <v>2246</v>
      </c>
      <c r="B1294" s="90" t="s">
        <v>2056</v>
      </c>
      <c r="C1294" s="109" t="s">
        <v>2281</v>
      </c>
      <c r="D1294" s="110" t="s">
        <v>2280</v>
      </c>
      <c r="E1294" s="259">
        <v>51.61</v>
      </c>
      <c r="F1294" s="284">
        <v>50</v>
      </c>
      <c r="G1294" s="220"/>
      <c r="H1294" s="111"/>
      <c r="I1294" s="95" t="s">
        <v>21</v>
      </c>
      <c r="J1294" s="112"/>
      <c r="K1294" s="110"/>
      <c r="L1294" s="118"/>
      <c r="M1294" s="114">
        <v>1</v>
      </c>
      <c r="N1294" s="108">
        <v>1</v>
      </c>
      <c r="O1294" s="99"/>
      <c r="P1294" s="311">
        <f t="shared" si="159"/>
        <v>52.85</v>
      </c>
      <c r="Q1294" s="16" t="e">
        <f t="shared" si="160"/>
        <v>#VALUE!</v>
      </c>
      <c r="R1294" s="23">
        <f t="shared" si="161"/>
        <v>1.240000000000002</v>
      </c>
      <c r="S1294" s="18">
        <f t="shared" si="162"/>
        <v>2.4026351482270916E-2</v>
      </c>
      <c r="T1294" s="101"/>
      <c r="U1294" s="3"/>
      <c r="V1294" s="142"/>
      <c r="W1294" s="142"/>
      <c r="X1294" s="142"/>
    </row>
    <row r="1295" spans="1:24" ht="25.5" x14ac:dyDescent="0.25">
      <c r="A1295" s="103" t="s">
        <v>2246</v>
      </c>
      <c r="B1295" s="90" t="s">
        <v>2056</v>
      </c>
      <c r="C1295" s="109" t="s">
        <v>2282</v>
      </c>
      <c r="D1295" s="110" t="s">
        <v>2280</v>
      </c>
      <c r="E1295" s="259">
        <v>51.61</v>
      </c>
      <c r="F1295" s="284">
        <v>50</v>
      </c>
      <c r="G1295" s="220"/>
      <c r="H1295" s="111"/>
      <c r="I1295" s="95" t="s">
        <v>21</v>
      </c>
      <c r="J1295" s="112"/>
      <c r="K1295" s="110"/>
      <c r="L1295" s="118"/>
      <c r="M1295" s="114">
        <v>1</v>
      </c>
      <c r="N1295" s="108">
        <v>1</v>
      </c>
      <c r="O1295" s="99"/>
      <c r="P1295" s="311">
        <f t="shared" ref="P1295:P1358" si="163">IF(N1295=1,INT(E1295*$T$1*100)/100,E1295)</f>
        <v>52.85</v>
      </c>
      <c r="Q1295" s="16" t="e">
        <f t="shared" si="160"/>
        <v>#VALUE!</v>
      </c>
      <c r="R1295" s="23">
        <f t="shared" si="161"/>
        <v>1.240000000000002</v>
      </c>
      <c r="S1295" s="18">
        <f t="shared" si="162"/>
        <v>2.4026351482270916E-2</v>
      </c>
      <c r="T1295" s="101"/>
      <c r="U1295" s="3"/>
      <c r="V1295" s="142"/>
      <c r="W1295" s="142"/>
      <c r="X1295" s="142"/>
    </row>
    <row r="1296" spans="1:24" ht="25.5" x14ac:dyDescent="0.25">
      <c r="A1296" s="103" t="s">
        <v>2246</v>
      </c>
      <c r="B1296" s="90" t="s">
        <v>2056</v>
      </c>
      <c r="C1296" s="109" t="s">
        <v>2283</v>
      </c>
      <c r="D1296" s="110" t="s">
        <v>2280</v>
      </c>
      <c r="E1296" s="259">
        <v>51.61</v>
      </c>
      <c r="F1296" s="284">
        <v>50</v>
      </c>
      <c r="G1296" s="220"/>
      <c r="H1296" s="111"/>
      <c r="I1296" s="95" t="s">
        <v>21</v>
      </c>
      <c r="J1296" s="112"/>
      <c r="K1296" s="110"/>
      <c r="L1296" s="118"/>
      <c r="M1296" s="114">
        <v>1</v>
      </c>
      <c r="N1296" s="108">
        <v>1</v>
      </c>
      <c r="O1296" s="99"/>
      <c r="P1296" s="311">
        <f t="shared" si="163"/>
        <v>52.85</v>
      </c>
      <c r="Q1296" s="16" t="e">
        <f t="shared" si="160"/>
        <v>#VALUE!</v>
      </c>
      <c r="R1296" s="23">
        <f t="shared" si="161"/>
        <v>1.240000000000002</v>
      </c>
      <c r="S1296" s="18">
        <f t="shared" si="162"/>
        <v>2.4026351482270916E-2</v>
      </c>
      <c r="T1296" s="101"/>
      <c r="U1296" s="3"/>
      <c r="V1296" s="142"/>
      <c r="W1296" s="142"/>
      <c r="X1296" s="142"/>
    </row>
    <row r="1297" spans="1:24" ht="25.5" x14ac:dyDescent="0.25">
      <c r="A1297" s="103" t="s">
        <v>2246</v>
      </c>
      <c r="B1297" s="90" t="s">
        <v>2056</v>
      </c>
      <c r="C1297" s="109" t="s">
        <v>2284</v>
      </c>
      <c r="D1297" s="110" t="s">
        <v>2280</v>
      </c>
      <c r="E1297" s="259">
        <v>51.61</v>
      </c>
      <c r="F1297" s="284">
        <v>50</v>
      </c>
      <c r="G1297" s="220"/>
      <c r="H1297" s="111"/>
      <c r="I1297" s="95" t="s">
        <v>21</v>
      </c>
      <c r="J1297" s="112"/>
      <c r="K1297" s="110"/>
      <c r="L1297" s="118"/>
      <c r="M1297" s="114">
        <v>1</v>
      </c>
      <c r="N1297" s="108">
        <v>1</v>
      </c>
      <c r="O1297" s="99"/>
      <c r="P1297" s="311">
        <f t="shared" si="163"/>
        <v>52.85</v>
      </c>
      <c r="Q1297" s="16" t="e">
        <f t="shared" si="160"/>
        <v>#VALUE!</v>
      </c>
      <c r="R1297" s="23">
        <f t="shared" si="161"/>
        <v>1.240000000000002</v>
      </c>
      <c r="S1297" s="18">
        <f t="shared" si="162"/>
        <v>2.4026351482270916E-2</v>
      </c>
      <c r="T1297" s="101"/>
      <c r="U1297" s="3"/>
      <c r="V1297" s="142"/>
      <c r="W1297" s="142"/>
      <c r="X1297" s="142"/>
    </row>
    <row r="1298" spans="1:24" ht="25.5" x14ac:dyDescent="0.25">
      <c r="A1298" s="103" t="s">
        <v>2246</v>
      </c>
      <c r="B1298" s="90" t="s">
        <v>2056</v>
      </c>
      <c r="C1298" s="109" t="s">
        <v>2285</v>
      </c>
      <c r="D1298" s="110" t="s">
        <v>2280</v>
      </c>
      <c r="E1298" s="259">
        <v>51.61</v>
      </c>
      <c r="F1298" s="284">
        <v>50</v>
      </c>
      <c r="G1298" s="220"/>
      <c r="H1298" s="111"/>
      <c r="I1298" s="95" t="s">
        <v>21</v>
      </c>
      <c r="J1298" s="112"/>
      <c r="K1298" s="110"/>
      <c r="L1298" s="118"/>
      <c r="M1298" s="114">
        <v>1</v>
      </c>
      <c r="N1298" s="108">
        <v>1</v>
      </c>
      <c r="O1298" s="99"/>
      <c r="P1298" s="311">
        <f t="shared" si="163"/>
        <v>52.85</v>
      </c>
      <c r="Q1298" s="16" t="e">
        <f t="shared" si="160"/>
        <v>#VALUE!</v>
      </c>
      <c r="R1298" s="23">
        <f t="shared" si="161"/>
        <v>1.240000000000002</v>
      </c>
      <c r="S1298" s="18">
        <f t="shared" si="162"/>
        <v>2.4026351482270916E-2</v>
      </c>
      <c r="T1298" s="101"/>
      <c r="U1298" s="3"/>
      <c r="V1298" s="142"/>
      <c r="W1298" s="142"/>
      <c r="X1298" s="142"/>
    </row>
    <row r="1299" spans="1:24" ht="25.5" x14ac:dyDescent="0.25">
      <c r="A1299" s="103" t="s">
        <v>2246</v>
      </c>
      <c r="B1299" s="90" t="s">
        <v>2056</v>
      </c>
      <c r="C1299" s="109" t="s">
        <v>2286</v>
      </c>
      <c r="D1299" s="110" t="s">
        <v>2280</v>
      </c>
      <c r="E1299" s="259">
        <v>51.61</v>
      </c>
      <c r="F1299" s="284">
        <v>50</v>
      </c>
      <c r="G1299" s="220"/>
      <c r="H1299" s="111"/>
      <c r="I1299" s="95" t="s">
        <v>21</v>
      </c>
      <c r="J1299" s="112"/>
      <c r="K1299" s="110"/>
      <c r="L1299" s="118"/>
      <c r="M1299" s="114">
        <v>1</v>
      </c>
      <c r="N1299" s="108">
        <v>1</v>
      </c>
      <c r="O1299" s="99"/>
      <c r="P1299" s="311">
        <f t="shared" si="163"/>
        <v>52.85</v>
      </c>
      <c r="Q1299" s="16" t="e">
        <f t="shared" si="160"/>
        <v>#VALUE!</v>
      </c>
      <c r="R1299" s="23">
        <f t="shared" si="161"/>
        <v>1.240000000000002</v>
      </c>
      <c r="S1299" s="18">
        <f t="shared" si="162"/>
        <v>2.4026351482270916E-2</v>
      </c>
      <c r="T1299" s="101"/>
      <c r="U1299" s="3"/>
      <c r="V1299" s="142"/>
      <c r="W1299" s="142"/>
      <c r="X1299" s="142"/>
    </row>
    <row r="1300" spans="1:24" ht="25.5" x14ac:dyDescent="0.25">
      <c r="A1300" s="103" t="s">
        <v>2246</v>
      </c>
      <c r="B1300" s="90" t="s">
        <v>2056</v>
      </c>
      <c r="C1300" s="109" t="s">
        <v>2287</v>
      </c>
      <c r="D1300" s="110" t="s">
        <v>2130</v>
      </c>
      <c r="E1300" s="259">
        <v>70</v>
      </c>
      <c r="F1300" s="284">
        <v>70</v>
      </c>
      <c r="G1300" s="220"/>
      <c r="H1300" s="111"/>
      <c r="I1300" s="95" t="s">
        <v>21</v>
      </c>
      <c r="J1300" s="112"/>
      <c r="K1300" s="110"/>
      <c r="L1300" s="118"/>
      <c r="M1300" s="114">
        <v>1</v>
      </c>
      <c r="N1300" s="141">
        <v>1</v>
      </c>
      <c r="O1300" s="99"/>
      <c r="P1300" s="311">
        <f t="shared" si="163"/>
        <v>71.69</v>
      </c>
      <c r="Q1300" s="16" t="e">
        <f t="shared" si="160"/>
        <v>#VALUE!</v>
      </c>
      <c r="R1300" s="23">
        <f t="shared" si="161"/>
        <v>1.6899999999999977</v>
      </c>
      <c r="S1300" s="18">
        <f t="shared" si="162"/>
        <v>2.4142857142857112E-2</v>
      </c>
      <c r="T1300" s="101"/>
      <c r="U1300" s="3"/>
      <c r="V1300" s="142"/>
      <c r="W1300" s="142"/>
      <c r="X1300" s="142"/>
    </row>
    <row r="1301" spans="1:24" ht="38.25" x14ac:dyDescent="0.25">
      <c r="A1301" s="103" t="s">
        <v>2288</v>
      </c>
      <c r="B1301" s="90" t="s">
        <v>2056</v>
      </c>
      <c r="C1301" s="109" t="s">
        <v>2289</v>
      </c>
      <c r="D1301" s="236" t="s">
        <v>3212</v>
      </c>
      <c r="E1301" s="259">
        <v>70</v>
      </c>
      <c r="F1301" s="284">
        <v>70</v>
      </c>
      <c r="G1301" s="220"/>
      <c r="H1301" s="111" t="s">
        <v>2149</v>
      </c>
      <c r="I1301" s="95" t="s">
        <v>21</v>
      </c>
      <c r="J1301" s="112"/>
      <c r="K1301" s="110"/>
      <c r="L1301" s="118"/>
      <c r="M1301" s="114">
        <v>3</v>
      </c>
      <c r="N1301" s="141">
        <v>1</v>
      </c>
      <c r="O1301" s="99"/>
      <c r="P1301" s="311">
        <f t="shared" si="163"/>
        <v>71.69</v>
      </c>
      <c r="Q1301" s="16" t="e">
        <f t="shared" si="160"/>
        <v>#VALUE!</v>
      </c>
      <c r="R1301" s="23">
        <f t="shared" si="161"/>
        <v>1.6899999999999977</v>
      </c>
      <c r="S1301" s="18">
        <f t="shared" si="162"/>
        <v>2.4142857142857112E-2</v>
      </c>
      <c r="T1301" s="101"/>
      <c r="U1301" s="3"/>
      <c r="V1301" s="142"/>
      <c r="W1301" s="142"/>
      <c r="X1301" s="142"/>
    </row>
    <row r="1302" spans="1:24" ht="38.25" x14ac:dyDescent="0.25">
      <c r="A1302" s="103" t="s">
        <v>2288</v>
      </c>
      <c r="B1302" s="90" t="s">
        <v>2056</v>
      </c>
      <c r="C1302" s="109" t="s">
        <v>2290</v>
      </c>
      <c r="D1302" s="236" t="s">
        <v>3212</v>
      </c>
      <c r="E1302" s="259">
        <v>100</v>
      </c>
      <c r="F1302" s="284">
        <v>100</v>
      </c>
      <c r="G1302" s="220"/>
      <c r="H1302" s="111" t="s">
        <v>2149</v>
      </c>
      <c r="I1302" s="95" t="s">
        <v>21</v>
      </c>
      <c r="J1302" s="112"/>
      <c r="K1302" s="110"/>
      <c r="L1302" s="118"/>
      <c r="M1302" s="114">
        <v>3</v>
      </c>
      <c r="N1302" s="141">
        <v>1</v>
      </c>
      <c r="O1302" s="99"/>
      <c r="P1302" s="311">
        <f t="shared" si="163"/>
        <v>102.42</v>
      </c>
      <c r="Q1302" s="16" t="e">
        <f t="shared" ref="Q1302:Q1315" si="164">IF(N1302=1,INT(E1302*$U$1*10000)/10000,E1302)</f>
        <v>#VALUE!</v>
      </c>
      <c r="R1302" s="23">
        <f t="shared" ref="R1302:R1365" si="165">P1302-E1302</f>
        <v>2.4200000000000017</v>
      </c>
      <c r="S1302" s="18">
        <f t="shared" ref="S1302:S1365" si="166">IF(E1302&lt;&gt;0,R1302/E1302,0)</f>
        <v>2.4200000000000017E-2</v>
      </c>
      <c r="T1302" s="101"/>
      <c r="U1302" s="3"/>
      <c r="V1302" s="142"/>
      <c r="W1302" s="142"/>
      <c r="X1302" s="142"/>
    </row>
    <row r="1303" spans="1:24" ht="38.25" x14ac:dyDescent="0.25">
      <c r="A1303" s="103" t="s">
        <v>2288</v>
      </c>
      <c r="B1303" s="90" t="s">
        <v>2056</v>
      </c>
      <c r="C1303" s="109" t="s">
        <v>2291</v>
      </c>
      <c r="D1303" s="236" t="s">
        <v>3212</v>
      </c>
      <c r="E1303" s="259">
        <v>150</v>
      </c>
      <c r="F1303" s="284">
        <v>150</v>
      </c>
      <c r="G1303" s="220"/>
      <c r="H1303" s="111" t="s">
        <v>2149</v>
      </c>
      <c r="I1303" s="95" t="s">
        <v>21</v>
      </c>
      <c r="J1303" s="112"/>
      <c r="K1303" s="110"/>
      <c r="L1303" s="118"/>
      <c r="M1303" s="114">
        <v>3</v>
      </c>
      <c r="N1303" s="141">
        <v>1</v>
      </c>
      <c r="O1303" s="99"/>
      <c r="P1303" s="311">
        <f t="shared" si="163"/>
        <v>153.63</v>
      </c>
      <c r="Q1303" s="16" t="e">
        <f t="shared" si="164"/>
        <v>#VALUE!</v>
      </c>
      <c r="R1303" s="23">
        <f t="shared" si="165"/>
        <v>3.6299999999999955</v>
      </c>
      <c r="S1303" s="18">
        <f t="shared" si="166"/>
        <v>2.4199999999999968E-2</v>
      </c>
      <c r="T1303" s="101"/>
      <c r="U1303" s="3"/>
      <c r="V1303" s="142"/>
      <c r="W1303" s="142"/>
      <c r="X1303" s="142"/>
    </row>
    <row r="1304" spans="1:24" ht="76.5" x14ac:dyDescent="0.25">
      <c r="A1304" s="103" t="s">
        <v>2288</v>
      </c>
      <c r="B1304" s="90" t="s">
        <v>2056</v>
      </c>
      <c r="C1304" s="109" t="s">
        <v>2292</v>
      </c>
      <c r="D1304" s="236" t="s">
        <v>3212</v>
      </c>
      <c r="E1304" s="259">
        <v>2.5</v>
      </c>
      <c r="F1304" s="284">
        <v>2.5</v>
      </c>
      <c r="G1304" s="220"/>
      <c r="H1304" s="111" t="s">
        <v>2149</v>
      </c>
      <c r="I1304" s="95" t="s">
        <v>21</v>
      </c>
      <c r="J1304" s="112"/>
      <c r="K1304" s="110"/>
      <c r="L1304" s="118"/>
      <c r="M1304" s="114">
        <v>3</v>
      </c>
      <c r="N1304" s="141">
        <v>1</v>
      </c>
      <c r="O1304" s="99"/>
      <c r="P1304" s="311">
        <f t="shared" si="163"/>
        <v>2.56</v>
      </c>
      <c r="Q1304" s="16" t="e">
        <f t="shared" si="164"/>
        <v>#VALUE!</v>
      </c>
      <c r="R1304" s="23">
        <f t="shared" si="165"/>
        <v>6.0000000000000053E-2</v>
      </c>
      <c r="S1304" s="18">
        <f t="shared" si="166"/>
        <v>2.4000000000000021E-2</v>
      </c>
      <c r="T1304" s="101"/>
      <c r="U1304" s="3"/>
      <c r="V1304" s="142"/>
      <c r="W1304" s="142"/>
      <c r="X1304" s="142"/>
    </row>
    <row r="1305" spans="1:24" ht="63.75" x14ac:dyDescent="0.25">
      <c r="A1305" s="103" t="s">
        <v>2293</v>
      </c>
      <c r="B1305" s="90" t="s">
        <v>2056</v>
      </c>
      <c r="C1305" s="109" t="s">
        <v>2294</v>
      </c>
      <c r="D1305" s="111" t="s">
        <v>3213</v>
      </c>
      <c r="E1305" s="259">
        <v>75</v>
      </c>
      <c r="F1305" s="284">
        <v>75</v>
      </c>
      <c r="G1305" s="225"/>
      <c r="H1305" s="111"/>
      <c r="I1305" s="95" t="s">
        <v>21</v>
      </c>
      <c r="J1305" s="112"/>
      <c r="K1305" s="110"/>
      <c r="L1305" s="118"/>
      <c r="M1305" s="114">
        <v>1</v>
      </c>
      <c r="N1305" s="141">
        <v>1</v>
      </c>
      <c r="O1305" s="99"/>
      <c r="P1305" s="311">
        <f t="shared" si="163"/>
        <v>76.81</v>
      </c>
      <c r="Q1305" s="16" t="e">
        <f t="shared" si="164"/>
        <v>#VALUE!</v>
      </c>
      <c r="R1305" s="23">
        <f t="shared" si="165"/>
        <v>1.8100000000000023</v>
      </c>
      <c r="S1305" s="18">
        <f t="shared" si="166"/>
        <v>2.4133333333333364E-2</v>
      </c>
      <c r="T1305" s="101"/>
      <c r="U1305" s="3"/>
      <c r="V1305" s="142"/>
      <c r="W1305" s="142"/>
      <c r="X1305" s="142"/>
    </row>
    <row r="1306" spans="1:24" ht="63.75" x14ac:dyDescent="0.25">
      <c r="A1306" s="103" t="s">
        <v>2293</v>
      </c>
      <c r="B1306" s="90" t="s">
        <v>2056</v>
      </c>
      <c r="C1306" s="109" t="s">
        <v>2295</v>
      </c>
      <c r="D1306" s="111" t="s">
        <v>3213</v>
      </c>
      <c r="E1306" s="259">
        <v>3.5</v>
      </c>
      <c r="F1306" s="283">
        <v>3.5</v>
      </c>
      <c r="G1306" s="220"/>
      <c r="H1306" s="111"/>
      <c r="I1306" s="95" t="s">
        <v>21</v>
      </c>
      <c r="J1306" s="112"/>
      <c r="K1306" s="110"/>
      <c r="L1306" s="118"/>
      <c r="M1306" s="114">
        <v>1</v>
      </c>
      <c r="N1306" s="141">
        <v>1</v>
      </c>
      <c r="O1306" s="99"/>
      <c r="P1306" s="311">
        <f t="shared" si="163"/>
        <v>3.58</v>
      </c>
      <c r="Q1306" s="16" t="e">
        <f t="shared" si="164"/>
        <v>#VALUE!</v>
      </c>
      <c r="R1306" s="23">
        <f t="shared" si="165"/>
        <v>8.0000000000000071E-2</v>
      </c>
      <c r="S1306" s="18">
        <f t="shared" si="166"/>
        <v>2.2857142857142878E-2</v>
      </c>
      <c r="T1306" s="101"/>
      <c r="U1306" s="3"/>
      <c r="V1306" s="142"/>
      <c r="W1306" s="142"/>
      <c r="X1306" s="142"/>
    </row>
    <row r="1307" spans="1:24" ht="38.25" x14ac:dyDescent="0.25">
      <c r="A1307" s="103" t="s">
        <v>2296</v>
      </c>
      <c r="B1307" s="90" t="s">
        <v>2056</v>
      </c>
      <c r="C1307" s="109" t="s">
        <v>2297</v>
      </c>
      <c r="D1307" s="111" t="s">
        <v>3213</v>
      </c>
      <c r="E1307" s="259">
        <v>70</v>
      </c>
      <c r="F1307" s="284">
        <v>70</v>
      </c>
      <c r="G1307" s="220"/>
      <c r="H1307" s="111"/>
      <c r="I1307" s="126" t="s">
        <v>21</v>
      </c>
      <c r="J1307" s="112"/>
      <c r="K1307" s="110"/>
      <c r="L1307" s="118"/>
      <c r="M1307" s="114">
        <v>1</v>
      </c>
      <c r="N1307" s="108">
        <v>1</v>
      </c>
      <c r="O1307" s="99"/>
      <c r="P1307" s="311">
        <f t="shared" si="163"/>
        <v>71.69</v>
      </c>
      <c r="Q1307" s="16" t="e">
        <f t="shared" si="164"/>
        <v>#VALUE!</v>
      </c>
      <c r="R1307" s="23">
        <f t="shared" si="165"/>
        <v>1.6899999999999977</v>
      </c>
      <c r="S1307" s="18">
        <f t="shared" si="166"/>
        <v>2.4142857142857112E-2</v>
      </c>
      <c r="T1307" s="142"/>
      <c r="U1307" s="3"/>
      <c r="V1307" s="142"/>
      <c r="W1307" s="142"/>
      <c r="X1307" s="142"/>
    </row>
    <row r="1308" spans="1:24" ht="38.25" x14ac:dyDescent="0.25">
      <c r="A1308" s="103" t="s">
        <v>2298</v>
      </c>
      <c r="B1308" s="90" t="s">
        <v>2056</v>
      </c>
      <c r="C1308" s="109" t="s">
        <v>2299</v>
      </c>
      <c r="D1308" s="111" t="s">
        <v>3213</v>
      </c>
      <c r="E1308" s="259">
        <v>1.75</v>
      </c>
      <c r="F1308" s="284">
        <v>1.75</v>
      </c>
      <c r="G1308" s="220"/>
      <c r="H1308" s="111"/>
      <c r="I1308" s="126" t="s">
        <v>21</v>
      </c>
      <c r="J1308" s="112"/>
      <c r="K1308" s="110"/>
      <c r="L1308" s="118"/>
      <c r="M1308" s="114">
        <v>4</v>
      </c>
      <c r="N1308" s="108">
        <v>1</v>
      </c>
      <c r="O1308" s="99"/>
      <c r="P1308" s="311">
        <f t="shared" si="163"/>
        <v>1.79</v>
      </c>
      <c r="Q1308" s="16" t="e">
        <f t="shared" si="164"/>
        <v>#VALUE!</v>
      </c>
      <c r="R1308" s="23">
        <f t="shared" si="165"/>
        <v>4.0000000000000036E-2</v>
      </c>
      <c r="S1308" s="18">
        <f t="shared" si="166"/>
        <v>2.2857142857142878E-2</v>
      </c>
      <c r="T1308" s="101"/>
      <c r="U1308" s="3"/>
      <c r="V1308" s="142"/>
      <c r="W1308" s="142"/>
      <c r="X1308" s="142"/>
    </row>
    <row r="1309" spans="1:24" ht="51" x14ac:dyDescent="0.25">
      <c r="A1309" s="103" t="s">
        <v>2300</v>
      </c>
      <c r="B1309" s="90" t="s">
        <v>2056</v>
      </c>
      <c r="C1309" s="109" t="s">
        <v>2301</v>
      </c>
      <c r="D1309" s="111" t="s">
        <v>3214</v>
      </c>
      <c r="E1309" s="259">
        <v>350</v>
      </c>
      <c r="F1309" s="284">
        <v>350</v>
      </c>
      <c r="G1309" s="220"/>
      <c r="H1309" s="111"/>
      <c r="I1309" s="126" t="s">
        <v>21</v>
      </c>
      <c r="J1309" s="112"/>
      <c r="K1309" s="110"/>
      <c r="L1309" s="118"/>
      <c r="M1309" s="114">
        <v>3</v>
      </c>
      <c r="N1309" s="108">
        <v>1</v>
      </c>
      <c r="O1309" s="99"/>
      <c r="P1309" s="311">
        <f t="shared" si="163"/>
        <v>358.47</v>
      </c>
      <c r="Q1309" s="16" t="e">
        <f t="shared" si="164"/>
        <v>#VALUE!</v>
      </c>
      <c r="R1309" s="23">
        <f t="shared" si="165"/>
        <v>8.4700000000000273</v>
      </c>
      <c r="S1309" s="18">
        <f t="shared" si="166"/>
        <v>2.4200000000000079E-2</v>
      </c>
      <c r="T1309" s="101"/>
      <c r="U1309" s="3"/>
      <c r="V1309" s="142"/>
      <c r="W1309" s="142"/>
      <c r="X1309" s="142"/>
    </row>
    <row r="1310" spans="1:24" ht="51" x14ac:dyDescent="0.25">
      <c r="A1310" s="103" t="s">
        <v>2300</v>
      </c>
      <c r="B1310" s="90" t="s">
        <v>2056</v>
      </c>
      <c r="C1310" s="109" t="s">
        <v>2302</v>
      </c>
      <c r="D1310" s="111" t="s">
        <v>3214</v>
      </c>
      <c r="E1310" s="259">
        <v>300</v>
      </c>
      <c r="F1310" s="284">
        <v>300</v>
      </c>
      <c r="G1310" s="220"/>
      <c r="H1310" s="111"/>
      <c r="I1310" s="126" t="s">
        <v>21</v>
      </c>
      <c r="J1310" s="112"/>
      <c r="K1310" s="110"/>
      <c r="L1310" s="118"/>
      <c r="M1310" s="114">
        <v>3</v>
      </c>
      <c r="N1310" s="108">
        <v>1</v>
      </c>
      <c r="O1310" s="99"/>
      <c r="P1310" s="311">
        <f t="shared" si="163"/>
        <v>307.26</v>
      </c>
      <c r="Q1310" s="16" t="e">
        <f t="shared" si="164"/>
        <v>#VALUE!</v>
      </c>
      <c r="R1310" s="23">
        <f t="shared" si="165"/>
        <v>7.2599999999999909</v>
      </c>
      <c r="S1310" s="18">
        <f t="shared" si="166"/>
        <v>2.4199999999999968E-2</v>
      </c>
      <c r="T1310" s="101"/>
      <c r="U1310" s="3"/>
      <c r="V1310" s="142"/>
      <c r="W1310" s="142"/>
      <c r="X1310" s="142"/>
    </row>
    <row r="1311" spans="1:24" ht="51" x14ac:dyDescent="0.25">
      <c r="A1311" s="103" t="s">
        <v>2300</v>
      </c>
      <c r="B1311" s="90" t="s">
        <v>2056</v>
      </c>
      <c r="C1311" s="109" t="s">
        <v>2303</v>
      </c>
      <c r="D1311" s="111" t="s">
        <v>3214</v>
      </c>
      <c r="E1311" s="259">
        <v>100</v>
      </c>
      <c r="F1311" s="284">
        <v>100</v>
      </c>
      <c r="G1311" s="220"/>
      <c r="H1311" s="111"/>
      <c r="I1311" s="126" t="s">
        <v>21</v>
      </c>
      <c r="J1311" s="112"/>
      <c r="K1311" s="110"/>
      <c r="L1311" s="118"/>
      <c r="M1311" s="114">
        <v>3</v>
      </c>
      <c r="N1311" s="108">
        <v>1</v>
      </c>
      <c r="O1311" s="99"/>
      <c r="P1311" s="311">
        <f t="shared" si="163"/>
        <v>102.42</v>
      </c>
      <c r="Q1311" s="16" t="e">
        <f t="shared" si="164"/>
        <v>#VALUE!</v>
      </c>
      <c r="R1311" s="23">
        <f t="shared" si="165"/>
        <v>2.4200000000000017</v>
      </c>
      <c r="S1311" s="18">
        <f t="shared" si="166"/>
        <v>2.4200000000000017E-2</v>
      </c>
      <c r="T1311" s="101"/>
      <c r="U1311" s="3"/>
      <c r="V1311" s="142"/>
      <c r="W1311" s="142"/>
      <c r="X1311" s="142"/>
    </row>
    <row r="1312" spans="1:24" ht="38.25" x14ac:dyDescent="0.25">
      <c r="A1312" s="103" t="s">
        <v>2304</v>
      </c>
      <c r="B1312" s="90" t="s">
        <v>2056</v>
      </c>
      <c r="C1312" s="109" t="s">
        <v>2305</v>
      </c>
      <c r="D1312" s="236" t="s">
        <v>3215</v>
      </c>
      <c r="E1312" s="259">
        <v>250</v>
      </c>
      <c r="F1312" s="284">
        <v>250</v>
      </c>
      <c r="G1312" s="220"/>
      <c r="H1312" s="111"/>
      <c r="I1312" s="126" t="s">
        <v>21</v>
      </c>
      <c r="J1312" s="112"/>
      <c r="K1312" s="110"/>
      <c r="L1312" s="118"/>
      <c r="M1312" s="114">
        <v>3</v>
      </c>
      <c r="N1312" s="108">
        <v>1</v>
      </c>
      <c r="O1312" s="99"/>
      <c r="P1312" s="311">
        <f t="shared" si="163"/>
        <v>256.05</v>
      </c>
      <c r="Q1312" s="16" t="e">
        <f t="shared" si="164"/>
        <v>#VALUE!</v>
      </c>
      <c r="R1312" s="23">
        <f t="shared" si="165"/>
        <v>6.0500000000000114</v>
      </c>
      <c r="S1312" s="18">
        <f t="shared" si="166"/>
        <v>2.4200000000000044E-2</v>
      </c>
      <c r="T1312" s="101"/>
      <c r="U1312" s="3"/>
      <c r="V1312" s="142"/>
      <c r="W1312" s="142"/>
      <c r="X1312" s="142"/>
    </row>
    <row r="1313" spans="1:24" ht="51" x14ac:dyDescent="0.25">
      <c r="A1313" s="103" t="s">
        <v>2304</v>
      </c>
      <c r="B1313" s="90" t="s">
        <v>2056</v>
      </c>
      <c r="C1313" s="109" t="s">
        <v>2306</v>
      </c>
      <c r="D1313" s="236" t="s">
        <v>3215</v>
      </c>
      <c r="E1313" s="259">
        <v>300</v>
      </c>
      <c r="F1313" s="284">
        <v>300</v>
      </c>
      <c r="G1313" s="220"/>
      <c r="H1313" s="111"/>
      <c r="I1313" s="126" t="s">
        <v>21</v>
      </c>
      <c r="J1313" s="112"/>
      <c r="K1313" s="110"/>
      <c r="L1313" s="118"/>
      <c r="M1313" s="114">
        <v>3</v>
      </c>
      <c r="N1313" s="108">
        <v>1</v>
      </c>
      <c r="O1313" s="99"/>
      <c r="P1313" s="311">
        <f t="shared" si="163"/>
        <v>307.26</v>
      </c>
      <c r="Q1313" s="16" t="e">
        <f t="shared" si="164"/>
        <v>#VALUE!</v>
      </c>
      <c r="R1313" s="23">
        <f t="shared" si="165"/>
        <v>7.2599999999999909</v>
      </c>
      <c r="S1313" s="18">
        <f t="shared" si="166"/>
        <v>2.4199999999999968E-2</v>
      </c>
      <c r="T1313" s="101"/>
      <c r="U1313" s="3"/>
      <c r="V1313" s="142"/>
      <c r="W1313" s="142"/>
      <c r="X1313" s="142"/>
    </row>
    <row r="1314" spans="1:24" ht="38.25" x14ac:dyDescent="0.25">
      <c r="A1314" s="103" t="s">
        <v>2307</v>
      </c>
      <c r="B1314" s="90" t="s">
        <v>2056</v>
      </c>
      <c r="C1314" s="109" t="s">
        <v>2308</v>
      </c>
      <c r="D1314" s="236" t="s">
        <v>3215</v>
      </c>
      <c r="E1314" s="259">
        <v>100</v>
      </c>
      <c r="F1314" s="284">
        <v>100</v>
      </c>
      <c r="G1314" s="220"/>
      <c r="H1314" s="111"/>
      <c r="I1314" s="126" t="s">
        <v>21</v>
      </c>
      <c r="J1314" s="112"/>
      <c r="K1314" s="110"/>
      <c r="L1314" s="118"/>
      <c r="M1314" s="114">
        <v>3</v>
      </c>
      <c r="N1314" s="108">
        <v>1</v>
      </c>
      <c r="O1314" s="99"/>
      <c r="P1314" s="311">
        <f t="shared" si="163"/>
        <v>102.42</v>
      </c>
      <c r="Q1314" s="16" t="e">
        <f t="shared" si="164"/>
        <v>#VALUE!</v>
      </c>
      <c r="R1314" s="23">
        <f t="shared" si="165"/>
        <v>2.4200000000000017</v>
      </c>
      <c r="S1314" s="18">
        <f t="shared" si="166"/>
        <v>2.4200000000000017E-2</v>
      </c>
      <c r="T1314" s="101"/>
      <c r="U1314" s="3"/>
      <c r="V1314" s="142"/>
      <c r="W1314" s="142"/>
      <c r="X1314" s="142"/>
    </row>
    <row r="1315" spans="1:24" ht="51" x14ac:dyDescent="0.25">
      <c r="A1315" s="103" t="s">
        <v>2309</v>
      </c>
      <c r="B1315" s="90" t="s">
        <v>2056</v>
      </c>
      <c r="C1315" s="109" t="s">
        <v>2310</v>
      </c>
      <c r="D1315" s="110" t="s">
        <v>2311</v>
      </c>
      <c r="E1315" s="259">
        <v>36.130000000000003</v>
      </c>
      <c r="F1315" s="284">
        <v>35</v>
      </c>
      <c r="G1315" s="226"/>
      <c r="H1315" s="111" t="s">
        <v>2312</v>
      </c>
      <c r="I1315" s="126" t="s">
        <v>21</v>
      </c>
      <c r="J1315" s="112"/>
      <c r="K1315" s="110"/>
      <c r="L1315" s="118"/>
      <c r="M1315" s="114">
        <v>1</v>
      </c>
      <c r="N1315" s="108">
        <v>1</v>
      </c>
      <c r="O1315" s="99"/>
      <c r="P1315" s="311">
        <f t="shared" si="163"/>
        <v>37</v>
      </c>
      <c r="Q1315" s="16" t="e">
        <f t="shared" si="164"/>
        <v>#VALUE!</v>
      </c>
      <c r="R1315" s="23">
        <f t="shared" si="165"/>
        <v>0.86999999999999744</v>
      </c>
      <c r="S1315" s="18">
        <f t="shared" si="166"/>
        <v>2.4079712150567322E-2</v>
      </c>
      <c r="T1315" s="101"/>
      <c r="U1315" s="3"/>
      <c r="V1315" s="142"/>
      <c r="W1315" s="142"/>
      <c r="X1315" s="142"/>
    </row>
    <row r="1316" spans="1:24" ht="63.75" x14ac:dyDescent="0.25">
      <c r="A1316" s="103" t="s">
        <v>2309</v>
      </c>
      <c r="B1316" s="90" t="s">
        <v>2056</v>
      </c>
      <c r="C1316" s="109" t="s">
        <v>2313</v>
      </c>
      <c r="D1316" s="110" t="s">
        <v>2311</v>
      </c>
      <c r="E1316" s="259" t="s">
        <v>2082</v>
      </c>
      <c r="F1316" s="284" t="s">
        <v>2082</v>
      </c>
      <c r="G1316" s="226"/>
      <c r="H1316" s="111"/>
      <c r="I1316" s="112" t="s">
        <v>22</v>
      </c>
      <c r="J1316" s="112"/>
      <c r="K1316" s="110"/>
      <c r="L1316" s="118"/>
      <c r="M1316" s="114">
        <v>1</v>
      </c>
      <c r="N1316" s="108">
        <v>6</v>
      </c>
      <c r="O1316" s="99"/>
      <c r="P1316" s="318" t="str">
        <f>E1316</f>
        <v>Calculation</v>
      </c>
      <c r="Q1316" s="100" t="str">
        <f>IF(N1316=1,INT(E1316*$U$1*10000)/10000,E1316)</f>
        <v>Calculation</v>
      </c>
      <c r="R1316" s="131" t="e">
        <f t="shared" si="165"/>
        <v>#VALUE!</v>
      </c>
      <c r="S1316" s="132" t="e">
        <f t="shared" si="166"/>
        <v>#VALUE!</v>
      </c>
      <c r="T1316" s="101"/>
      <c r="U1316" s="3"/>
      <c r="V1316" s="142"/>
      <c r="W1316" s="142"/>
      <c r="X1316" s="142"/>
    </row>
    <row r="1317" spans="1:24" ht="63.75" x14ac:dyDescent="0.25">
      <c r="A1317" s="103" t="s">
        <v>2309</v>
      </c>
      <c r="B1317" s="90" t="s">
        <v>2056</v>
      </c>
      <c r="C1317" s="109" t="s">
        <v>2314</v>
      </c>
      <c r="D1317" s="110" t="s">
        <v>2311</v>
      </c>
      <c r="E1317" s="259">
        <v>36.130000000000003</v>
      </c>
      <c r="F1317" s="284">
        <v>35</v>
      </c>
      <c r="G1317" s="226"/>
      <c r="H1317" s="111" t="s">
        <v>2312</v>
      </c>
      <c r="I1317" s="112" t="s">
        <v>21</v>
      </c>
      <c r="J1317" s="112"/>
      <c r="K1317" s="110"/>
      <c r="L1317" s="118"/>
      <c r="M1317" s="114">
        <v>1</v>
      </c>
      <c r="N1317" s="108">
        <v>1</v>
      </c>
      <c r="O1317" s="99"/>
      <c r="P1317" s="311">
        <f t="shared" si="163"/>
        <v>37</v>
      </c>
      <c r="Q1317" s="16" t="e">
        <f>IF(N1317=1,INT(E1317*$U$1*10000)/10000,E1317)</f>
        <v>#VALUE!</v>
      </c>
      <c r="R1317" s="23">
        <f t="shared" si="165"/>
        <v>0.86999999999999744</v>
      </c>
      <c r="S1317" s="18">
        <f t="shared" si="166"/>
        <v>2.4079712150567322E-2</v>
      </c>
      <c r="T1317" s="101"/>
      <c r="U1317" s="3"/>
      <c r="V1317" s="142"/>
      <c r="W1317" s="142"/>
      <c r="X1317" s="142"/>
    </row>
    <row r="1318" spans="1:24" ht="63.75" x14ac:dyDescent="0.25">
      <c r="A1318" s="103" t="s">
        <v>2315</v>
      </c>
      <c r="B1318" s="90" t="s">
        <v>2056</v>
      </c>
      <c r="C1318" s="109" t="s">
        <v>2316</v>
      </c>
      <c r="D1318" s="110" t="s">
        <v>2311</v>
      </c>
      <c r="E1318" s="259" t="s">
        <v>2082</v>
      </c>
      <c r="F1318" s="284" t="s">
        <v>2082</v>
      </c>
      <c r="G1318" s="226"/>
      <c r="H1318" s="111"/>
      <c r="I1318" s="112" t="s">
        <v>22</v>
      </c>
      <c r="J1318" s="112"/>
      <c r="K1318" s="110"/>
      <c r="L1318" s="118"/>
      <c r="M1318" s="114">
        <v>1</v>
      </c>
      <c r="N1318" s="108">
        <v>6</v>
      </c>
      <c r="O1318" s="99"/>
      <c r="P1318" s="318" t="str">
        <f>E1318</f>
        <v>Calculation</v>
      </c>
      <c r="Q1318" s="100" t="str">
        <f>IF(N1318=1,INT(E1318*$U$1*10000)/10000,E1318)</f>
        <v>Calculation</v>
      </c>
      <c r="R1318" s="131" t="e">
        <f t="shared" si="165"/>
        <v>#VALUE!</v>
      </c>
      <c r="S1318" s="132" t="e">
        <f t="shared" si="166"/>
        <v>#VALUE!</v>
      </c>
      <c r="T1318" s="101"/>
      <c r="U1318" s="3"/>
      <c r="V1318" s="142"/>
      <c r="W1318" s="142"/>
      <c r="X1318" s="142"/>
    </row>
    <row r="1319" spans="1:24" ht="51" x14ac:dyDescent="0.25">
      <c r="A1319" s="103" t="s">
        <v>2309</v>
      </c>
      <c r="B1319" s="90" t="s">
        <v>2056</v>
      </c>
      <c r="C1319" s="109" t="s">
        <v>2317</v>
      </c>
      <c r="D1319" s="110" t="s">
        <v>2311</v>
      </c>
      <c r="E1319" s="259">
        <v>36.130000000000003</v>
      </c>
      <c r="F1319" s="284">
        <v>35</v>
      </c>
      <c r="G1319" s="226"/>
      <c r="H1319" s="111" t="s">
        <v>2312</v>
      </c>
      <c r="I1319" s="112" t="s">
        <v>21</v>
      </c>
      <c r="J1319" s="112"/>
      <c r="K1319" s="110"/>
      <c r="L1319" s="118"/>
      <c r="M1319" s="114">
        <v>1</v>
      </c>
      <c r="N1319" s="108">
        <v>1</v>
      </c>
      <c r="O1319" s="99"/>
      <c r="P1319" s="311">
        <f t="shared" si="163"/>
        <v>37</v>
      </c>
      <c r="Q1319" s="16" t="e">
        <f>IF(N1319=1,INT(E1319*$U$1*10000)/10000,E1319)</f>
        <v>#VALUE!</v>
      </c>
      <c r="R1319" s="23">
        <f t="shared" si="165"/>
        <v>0.86999999999999744</v>
      </c>
      <c r="S1319" s="18">
        <f t="shared" si="166"/>
        <v>2.4079712150567322E-2</v>
      </c>
      <c r="T1319" s="101"/>
      <c r="U1319" s="3"/>
      <c r="V1319" s="142"/>
      <c r="W1319" s="142"/>
      <c r="X1319" s="142"/>
    </row>
    <row r="1320" spans="1:24" ht="38.25" x14ac:dyDescent="0.25">
      <c r="A1320" s="103" t="s">
        <v>2318</v>
      </c>
      <c r="B1320" s="90" t="s">
        <v>2056</v>
      </c>
      <c r="C1320" s="109" t="s">
        <v>2319</v>
      </c>
      <c r="D1320" s="110" t="s">
        <v>2311</v>
      </c>
      <c r="E1320" s="259">
        <v>36.130000000000003</v>
      </c>
      <c r="F1320" s="284">
        <v>35</v>
      </c>
      <c r="G1320" s="220"/>
      <c r="H1320" s="111" t="s">
        <v>2320</v>
      </c>
      <c r="I1320" s="112" t="s">
        <v>21</v>
      </c>
      <c r="J1320" s="112"/>
      <c r="K1320" s="110"/>
      <c r="L1320" s="118"/>
      <c r="M1320" s="114">
        <v>1</v>
      </c>
      <c r="N1320" s="108">
        <v>1</v>
      </c>
      <c r="O1320" s="99"/>
      <c r="P1320" s="311">
        <f t="shared" si="163"/>
        <v>37</v>
      </c>
      <c r="Q1320" s="16" t="e">
        <f t="shared" ref="Q1320:Q1383" si="167">IF(N1320=1,INT(E1320*$U$1*10000)/10000,E1320)</f>
        <v>#VALUE!</v>
      </c>
      <c r="R1320" s="23">
        <f t="shared" si="165"/>
        <v>0.86999999999999744</v>
      </c>
      <c r="S1320" s="18">
        <f t="shared" si="166"/>
        <v>2.4079712150567322E-2</v>
      </c>
      <c r="T1320" s="101"/>
      <c r="U1320" s="3"/>
      <c r="V1320" s="142"/>
      <c r="W1320" s="142"/>
      <c r="X1320" s="142"/>
    </row>
    <row r="1321" spans="1:24" ht="51" x14ac:dyDescent="0.25">
      <c r="A1321" s="103" t="s">
        <v>2309</v>
      </c>
      <c r="B1321" s="90" t="s">
        <v>2056</v>
      </c>
      <c r="C1321" s="109" t="s">
        <v>2321</v>
      </c>
      <c r="D1321" s="110" t="s">
        <v>2322</v>
      </c>
      <c r="E1321" s="259">
        <v>4.6399999999999997</v>
      </c>
      <c r="F1321" s="284">
        <v>4.5</v>
      </c>
      <c r="G1321" s="220"/>
      <c r="H1321" s="111"/>
      <c r="I1321" s="112" t="s">
        <v>21</v>
      </c>
      <c r="J1321" s="112"/>
      <c r="K1321" s="110"/>
      <c r="L1321" s="118"/>
      <c r="M1321" s="114">
        <v>1</v>
      </c>
      <c r="N1321" s="108">
        <v>1</v>
      </c>
      <c r="O1321" s="99"/>
      <c r="P1321" s="311">
        <f t="shared" si="163"/>
        <v>4.75</v>
      </c>
      <c r="Q1321" s="16" t="e">
        <f t="shared" si="167"/>
        <v>#VALUE!</v>
      </c>
      <c r="R1321" s="23">
        <f t="shared" si="165"/>
        <v>0.11000000000000032</v>
      </c>
      <c r="S1321" s="18">
        <f t="shared" si="166"/>
        <v>2.370689655172421E-2</v>
      </c>
      <c r="T1321" s="101"/>
      <c r="U1321" s="3"/>
      <c r="V1321" s="142"/>
      <c r="W1321" s="142"/>
      <c r="X1321" s="142"/>
    </row>
    <row r="1322" spans="1:24" ht="51" x14ac:dyDescent="0.25">
      <c r="A1322" s="103" t="s">
        <v>2318</v>
      </c>
      <c r="B1322" s="90" t="s">
        <v>2056</v>
      </c>
      <c r="C1322" s="109" t="s">
        <v>2323</v>
      </c>
      <c r="D1322" s="110" t="s">
        <v>2311</v>
      </c>
      <c r="E1322" s="259">
        <v>36.130000000000003</v>
      </c>
      <c r="F1322" s="284">
        <v>35</v>
      </c>
      <c r="G1322" s="220"/>
      <c r="H1322" s="111" t="s">
        <v>2320</v>
      </c>
      <c r="I1322" s="112" t="s">
        <v>21</v>
      </c>
      <c r="J1322" s="112"/>
      <c r="K1322" s="110"/>
      <c r="L1322" s="118"/>
      <c r="M1322" s="114">
        <v>1</v>
      </c>
      <c r="N1322" s="108">
        <v>1</v>
      </c>
      <c r="O1322" s="99"/>
      <c r="P1322" s="311">
        <f t="shared" si="163"/>
        <v>37</v>
      </c>
      <c r="Q1322" s="16" t="e">
        <f t="shared" si="167"/>
        <v>#VALUE!</v>
      </c>
      <c r="R1322" s="23">
        <f t="shared" si="165"/>
        <v>0.86999999999999744</v>
      </c>
      <c r="S1322" s="18">
        <f t="shared" si="166"/>
        <v>2.4079712150567322E-2</v>
      </c>
      <c r="T1322" s="101"/>
      <c r="U1322" s="3"/>
      <c r="V1322" s="142"/>
      <c r="W1322" s="142"/>
      <c r="X1322" s="142"/>
    </row>
    <row r="1323" spans="1:24" ht="51" x14ac:dyDescent="0.25">
      <c r="A1323" s="103" t="s">
        <v>2318</v>
      </c>
      <c r="B1323" s="90" t="s">
        <v>2056</v>
      </c>
      <c r="C1323" s="109" t="s">
        <v>2324</v>
      </c>
      <c r="D1323" s="110" t="s">
        <v>2311</v>
      </c>
      <c r="E1323" s="259">
        <v>4.6399999999999997</v>
      </c>
      <c r="F1323" s="284">
        <v>4.5</v>
      </c>
      <c r="G1323" s="220"/>
      <c r="H1323" s="111"/>
      <c r="I1323" s="112" t="s">
        <v>21</v>
      </c>
      <c r="J1323" s="112"/>
      <c r="K1323" s="110"/>
      <c r="L1323" s="118"/>
      <c r="M1323" s="114">
        <v>1</v>
      </c>
      <c r="N1323" s="108">
        <v>1</v>
      </c>
      <c r="O1323" s="99"/>
      <c r="P1323" s="311">
        <f t="shared" si="163"/>
        <v>4.75</v>
      </c>
      <c r="Q1323" s="16" t="e">
        <f t="shared" si="167"/>
        <v>#VALUE!</v>
      </c>
      <c r="R1323" s="23">
        <f t="shared" si="165"/>
        <v>0.11000000000000032</v>
      </c>
      <c r="S1323" s="18">
        <f t="shared" si="166"/>
        <v>2.370689655172421E-2</v>
      </c>
      <c r="T1323" s="101"/>
      <c r="U1323" s="3"/>
      <c r="V1323" s="142"/>
      <c r="W1323" s="142"/>
      <c r="X1323" s="142"/>
    </row>
    <row r="1324" spans="1:24" ht="25.5" x14ac:dyDescent="0.25">
      <c r="A1324" s="103" t="s">
        <v>2318</v>
      </c>
      <c r="B1324" s="90" t="s">
        <v>2056</v>
      </c>
      <c r="C1324" s="109" t="s">
        <v>2325</v>
      </c>
      <c r="D1324" s="110" t="s">
        <v>2311</v>
      </c>
      <c r="E1324" s="259">
        <v>36.130000000000003</v>
      </c>
      <c r="F1324" s="284">
        <v>35</v>
      </c>
      <c r="G1324" s="220"/>
      <c r="H1324" s="111" t="s">
        <v>2326</v>
      </c>
      <c r="I1324" s="112" t="s">
        <v>21</v>
      </c>
      <c r="J1324" s="112"/>
      <c r="K1324" s="110"/>
      <c r="L1324" s="118"/>
      <c r="M1324" s="114">
        <v>1</v>
      </c>
      <c r="N1324" s="108">
        <v>1</v>
      </c>
      <c r="O1324" s="99"/>
      <c r="P1324" s="311">
        <f t="shared" si="163"/>
        <v>37</v>
      </c>
      <c r="Q1324" s="16" t="e">
        <f t="shared" si="167"/>
        <v>#VALUE!</v>
      </c>
      <c r="R1324" s="23">
        <f t="shared" si="165"/>
        <v>0.86999999999999744</v>
      </c>
      <c r="S1324" s="18">
        <f t="shared" si="166"/>
        <v>2.4079712150567322E-2</v>
      </c>
      <c r="T1324" s="101"/>
      <c r="U1324" s="3"/>
      <c r="V1324" s="142"/>
      <c r="W1324" s="142"/>
      <c r="X1324" s="142"/>
    </row>
    <row r="1325" spans="1:24" ht="63.75" x14ac:dyDescent="0.25">
      <c r="A1325" s="103" t="s">
        <v>2318</v>
      </c>
      <c r="B1325" s="90" t="s">
        <v>2056</v>
      </c>
      <c r="C1325" s="109" t="s">
        <v>2327</v>
      </c>
      <c r="D1325" s="110" t="s">
        <v>2311</v>
      </c>
      <c r="E1325" s="259">
        <v>8.77</v>
      </c>
      <c r="F1325" s="284">
        <v>8.5</v>
      </c>
      <c r="G1325" s="220"/>
      <c r="H1325" s="111" t="s">
        <v>2328</v>
      </c>
      <c r="I1325" s="112" t="s">
        <v>21</v>
      </c>
      <c r="J1325" s="112"/>
      <c r="K1325" s="110"/>
      <c r="L1325" s="118"/>
      <c r="M1325" s="114">
        <v>1</v>
      </c>
      <c r="N1325" s="108">
        <v>1</v>
      </c>
      <c r="O1325" s="99"/>
      <c r="P1325" s="311">
        <f t="shared" si="163"/>
        <v>8.98</v>
      </c>
      <c r="Q1325" s="16" t="e">
        <f t="shared" si="167"/>
        <v>#VALUE!</v>
      </c>
      <c r="R1325" s="23">
        <f t="shared" si="165"/>
        <v>0.21000000000000085</v>
      </c>
      <c r="S1325" s="18">
        <f t="shared" si="166"/>
        <v>2.3945267958951067E-2</v>
      </c>
      <c r="T1325" s="101"/>
      <c r="U1325" s="3"/>
      <c r="V1325" s="142"/>
      <c r="W1325" s="142"/>
      <c r="X1325" s="142"/>
    </row>
    <row r="1326" spans="1:24" ht="51" x14ac:dyDescent="0.25">
      <c r="A1326" s="103" t="s">
        <v>2318</v>
      </c>
      <c r="B1326" s="90" t="s">
        <v>2056</v>
      </c>
      <c r="C1326" s="109" t="s">
        <v>2329</v>
      </c>
      <c r="D1326" s="110" t="s">
        <v>2311</v>
      </c>
      <c r="E1326" s="259">
        <v>36.130000000000003</v>
      </c>
      <c r="F1326" s="283">
        <v>35</v>
      </c>
      <c r="G1326" s="220"/>
      <c r="H1326" s="111" t="s">
        <v>2326</v>
      </c>
      <c r="I1326" s="112" t="s">
        <v>21</v>
      </c>
      <c r="J1326" s="112"/>
      <c r="K1326" s="110"/>
      <c r="L1326" s="118"/>
      <c r="M1326" s="114">
        <v>1</v>
      </c>
      <c r="N1326" s="108">
        <v>1</v>
      </c>
      <c r="O1326" s="99"/>
      <c r="P1326" s="311">
        <f t="shared" si="163"/>
        <v>37</v>
      </c>
      <c r="Q1326" s="16" t="e">
        <f t="shared" si="167"/>
        <v>#VALUE!</v>
      </c>
      <c r="R1326" s="23">
        <f t="shared" si="165"/>
        <v>0.86999999999999744</v>
      </c>
      <c r="S1326" s="18">
        <f t="shared" si="166"/>
        <v>2.4079712150567322E-2</v>
      </c>
      <c r="T1326" s="101"/>
      <c r="U1326" s="3"/>
      <c r="V1326" s="142"/>
      <c r="W1326" s="142"/>
      <c r="X1326" s="142"/>
    </row>
    <row r="1327" spans="1:24" ht="63.75" x14ac:dyDescent="0.25">
      <c r="A1327" s="103" t="s">
        <v>2318</v>
      </c>
      <c r="B1327" s="90" t="s">
        <v>2056</v>
      </c>
      <c r="C1327" s="109" t="s">
        <v>2330</v>
      </c>
      <c r="D1327" s="110" t="s">
        <v>2311</v>
      </c>
      <c r="E1327" s="259">
        <v>8.77</v>
      </c>
      <c r="F1327" s="283">
        <v>8.5</v>
      </c>
      <c r="G1327" s="220"/>
      <c r="H1327" s="111"/>
      <c r="I1327" s="112" t="s">
        <v>21</v>
      </c>
      <c r="J1327" s="112"/>
      <c r="K1327" s="110"/>
      <c r="L1327" s="118"/>
      <c r="M1327" s="114">
        <v>1</v>
      </c>
      <c r="N1327" s="108">
        <v>1</v>
      </c>
      <c r="O1327" s="99"/>
      <c r="P1327" s="311">
        <f t="shared" si="163"/>
        <v>8.98</v>
      </c>
      <c r="Q1327" s="16" t="e">
        <f t="shared" si="167"/>
        <v>#VALUE!</v>
      </c>
      <c r="R1327" s="23">
        <f t="shared" si="165"/>
        <v>0.21000000000000085</v>
      </c>
      <c r="S1327" s="18">
        <f t="shared" si="166"/>
        <v>2.3945267958951067E-2</v>
      </c>
      <c r="T1327" s="101"/>
      <c r="U1327" s="3"/>
      <c r="V1327" s="142"/>
      <c r="W1327" s="142"/>
      <c r="X1327" s="142"/>
    </row>
    <row r="1328" spans="1:24" ht="25.5" x14ac:dyDescent="0.25">
      <c r="A1328" s="103" t="s">
        <v>2318</v>
      </c>
      <c r="B1328" s="90" t="s">
        <v>2056</v>
      </c>
      <c r="C1328" s="109" t="s">
        <v>2331</v>
      </c>
      <c r="D1328" s="110" t="s">
        <v>2332</v>
      </c>
      <c r="E1328" s="259">
        <v>36.130000000000003</v>
      </c>
      <c r="F1328" s="284">
        <v>35</v>
      </c>
      <c r="G1328" s="220"/>
      <c r="H1328" s="111"/>
      <c r="I1328" s="112" t="s">
        <v>21</v>
      </c>
      <c r="J1328" s="112"/>
      <c r="K1328" s="110"/>
      <c r="L1328" s="118"/>
      <c r="M1328" s="114">
        <v>3</v>
      </c>
      <c r="N1328" s="108">
        <v>1</v>
      </c>
      <c r="O1328" s="99"/>
      <c r="P1328" s="311">
        <f t="shared" si="163"/>
        <v>37</v>
      </c>
      <c r="Q1328" s="16" t="e">
        <f t="shared" si="167"/>
        <v>#VALUE!</v>
      </c>
      <c r="R1328" s="23">
        <f t="shared" si="165"/>
        <v>0.86999999999999744</v>
      </c>
      <c r="S1328" s="18">
        <f t="shared" si="166"/>
        <v>2.4079712150567322E-2</v>
      </c>
      <c r="T1328" s="101"/>
      <c r="U1328" s="3"/>
      <c r="V1328" s="142"/>
      <c r="W1328" s="142"/>
      <c r="X1328" s="142"/>
    </row>
    <row r="1329" spans="1:24" ht="25.5" x14ac:dyDescent="0.25">
      <c r="A1329" s="103" t="s">
        <v>2318</v>
      </c>
      <c r="B1329" s="90" t="s">
        <v>2056</v>
      </c>
      <c r="C1329" s="109" t="s">
        <v>2333</v>
      </c>
      <c r="D1329" s="110" t="s">
        <v>2334</v>
      </c>
      <c r="E1329" s="259">
        <v>72.260000000000005</v>
      </c>
      <c r="F1329" s="284">
        <v>70</v>
      </c>
      <c r="G1329" s="220"/>
      <c r="H1329" s="111"/>
      <c r="I1329" s="112" t="s">
        <v>21</v>
      </c>
      <c r="J1329" s="112"/>
      <c r="K1329" s="110"/>
      <c r="L1329" s="118"/>
      <c r="M1329" s="114">
        <v>1</v>
      </c>
      <c r="N1329" s="108">
        <v>1</v>
      </c>
      <c r="O1329" s="99"/>
      <c r="P1329" s="311">
        <f t="shared" si="163"/>
        <v>74</v>
      </c>
      <c r="Q1329" s="16" t="e">
        <f t="shared" si="167"/>
        <v>#VALUE!</v>
      </c>
      <c r="R1329" s="23">
        <f t="shared" si="165"/>
        <v>1.7399999999999949</v>
      </c>
      <c r="S1329" s="18">
        <f t="shared" si="166"/>
        <v>2.4079712150567322E-2</v>
      </c>
      <c r="T1329" s="101"/>
      <c r="U1329" s="3"/>
      <c r="V1329" s="142"/>
      <c r="W1329" s="142"/>
      <c r="X1329" s="142"/>
    </row>
    <row r="1330" spans="1:24" ht="38.25" x14ac:dyDescent="0.25">
      <c r="A1330" s="103" t="s">
        <v>2318</v>
      </c>
      <c r="B1330" s="90" t="s">
        <v>2056</v>
      </c>
      <c r="C1330" s="109" t="s">
        <v>2335</v>
      </c>
      <c r="D1330" s="110" t="s">
        <v>2336</v>
      </c>
      <c r="E1330" s="259">
        <v>36.130000000000003</v>
      </c>
      <c r="F1330" s="284">
        <v>35</v>
      </c>
      <c r="G1330" s="220"/>
      <c r="H1330" s="111" t="s">
        <v>2337</v>
      </c>
      <c r="I1330" s="112" t="s">
        <v>21</v>
      </c>
      <c r="J1330" s="112"/>
      <c r="K1330" s="110"/>
      <c r="L1330" s="118"/>
      <c r="M1330" s="114">
        <v>1</v>
      </c>
      <c r="N1330" s="108">
        <v>1</v>
      </c>
      <c r="O1330" s="99"/>
      <c r="P1330" s="311">
        <f t="shared" si="163"/>
        <v>37</v>
      </c>
      <c r="Q1330" s="16" t="e">
        <f t="shared" si="167"/>
        <v>#VALUE!</v>
      </c>
      <c r="R1330" s="23">
        <f t="shared" si="165"/>
        <v>0.86999999999999744</v>
      </c>
      <c r="S1330" s="18">
        <f t="shared" si="166"/>
        <v>2.4079712150567322E-2</v>
      </c>
      <c r="T1330" s="101"/>
      <c r="U1330" s="3"/>
      <c r="V1330" s="142"/>
      <c r="W1330" s="142"/>
      <c r="X1330" s="142"/>
    </row>
    <row r="1331" spans="1:24" ht="51" x14ac:dyDescent="0.25">
      <c r="A1331" s="103" t="s">
        <v>2318</v>
      </c>
      <c r="B1331" s="90" t="s">
        <v>2056</v>
      </c>
      <c r="C1331" s="109" t="s">
        <v>2338</v>
      </c>
      <c r="D1331" s="110" t="s">
        <v>2336</v>
      </c>
      <c r="E1331" s="259">
        <v>8.77</v>
      </c>
      <c r="F1331" s="284">
        <v>8.5</v>
      </c>
      <c r="G1331" s="220"/>
      <c r="H1331" s="111" t="s">
        <v>2337</v>
      </c>
      <c r="I1331" s="112" t="s">
        <v>21</v>
      </c>
      <c r="J1331" s="112"/>
      <c r="K1331" s="110"/>
      <c r="L1331" s="118"/>
      <c r="M1331" s="114">
        <v>1</v>
      </c>
      <c r="N1331" s="108">
        <v>1</v>
      </c>
      <c r="O1331" s="99"/>
      <c r="P1331" s="311">
        <f t="shared" si="163"/>
        <v>8.98</v>
      </c>
      <c r="Q1331" s="16" t="e">
        <f t="shared" si="167"/>
        <v>#VALUE!</v>
      </c>
      <c r="R1331" s="23">
        <f t="shared" si="165"/>
        <v>0.21000000000000085</v>
      </c>
      <c r="S1331" s="18">
        <f t="shared" si="166"/>
        <v>2.3945267958951067E-2</v>
      </c>
      <c r="T1331" s="101"/>
      <c r="U1331" s="3"/>
      <c r="V1331" s="142"/>
      <c r="W1331" s="142"/>
      <c r="X1331" s="142"/>
    </row>
    <row r="1332" spans="1:24" ht="25.5" x14ac:dyDescent="0.25">
      <c r="A1332" s="103" t="s">
        <v>2339</v>
      </c>
      <c r="B1332" s="90" t="s">
        <v>2056</v>
      </c>
      <c r="C1332" s="109" t="s">
        <v>2340</v>
      </c>
      <c r="D1332" s="110" t="s">
        <v>2341</v>
      </c>
      <c r="E1332" s="259">
        <v>72.260000000000005</v>
      </c>
      <c r="F1332" s="284">
        <v>70</v>
      </c>
      <c r="G1332" s="220"/>
      <c r="H1332" s="111"/>
      <c r="I1332" s="112" t="s">
        <v>21</v>
      </c>
      <c r="J1332" s="112"/>
      <c r="K1332" s="110"/>
      <c r="L1332" s="118"/>
      <c r="M1332" s="114">
        <v>1</v>
      </c>
      <c r="N1332" s="108">
        <v>1</v>
      </c>
      <c r="O1332" s="99"/>
      <c r="P1332" s="311">
        <f t="shared" si="163"/>
        <v>74</v>
      </c>
      <c r="Q1332" s="16" t="e">
        <f t="shared" si="167"/>
        <v>#VALUE!</v>
      </c>
      <c r="R1332" s="23">
        <f t="shared" si="165"/>
        <v>1.7399999999999949</v>
      </c>
      <c r="S1332" s="18">
        <f t="shared" si="166"/>
        <v>2.4079712150567322E-2</v>
      </c>
      <c r="T1332" s="101"/>
      <c r="U1332" s="3"/>
      <c r="V1332" s="142"/>
      <c r="W1332" s="142"/>
      <c r="X1332" s="142"/>
    </row>
    <row r="1333" spans="1:24" ht="25.5" x14ac:dyDescent="0.25">
      <c r="A1333" s="103" t="s">
        <v>2342</v>
      </c>
      <c r="B1333" s="90" t="s">
        <v>2056</v>
      </c>
      <c r="C1333" s="109" t="s">
        <v>2343</v>
      </c>
      <c r="D1333" s="110" t="s">
        <v>2344</v>
      </c>
      <c r="E1333" s="259">
        <v>20.64</v>
      </c>
      <c r="F1333" s="284">
        <v>20</v>
      </c>
      <c r="G1333" s="220"/>
      <c r="H1333" s="111"/>
      <c r="I1333" s="112" t="s">
        <v>21</v>
      </c>
      <c r="J1333" s="112"/>
      <c r="K1333" s="110"/>
      <c r="L1333" s="118"/>
      <c r="M1333" s="114">
        <v>6</v>
      </c>
      <c r="N1333" s="108">
        <v>1</v>
      </c>
      <c r="O1333" s="99"/>
      <c r="P1333" s="311">
        <f t="shared" si="163"/>
        <v>21.13</v>
      </c>
      <c r="Q1333" s="16" t="e">
        <f t="shared" si="167"/>
        <v>#VALUE!</v>
      </c>
      <c r="R1333" s="23">
        <f t="shared" si="165"/>
        <v>0.48999999999999844</v>
      </c>
      <c r="S1333" s="18">
        <f t="shared" si="166"/>
        <v>2.3740310077519304E-2</v>
      </c>
      <c r="T1333" s="101"/>
      <c r="U1333" s="3"/>
      <c r="V1333" s="142"/>
      <c r="W1333" s="142"/>
      <c r="X1333" s="142"/>
    </row>
    <row r="1334" spans="1:24" ht="25.5" x14ac:dyDescent="0.25">
      <c r="A1334" s="103" t="s">
        <v>2309</v>
      </c>
      <c r="B1334" s="90" t="s">
        <v>2056</v>
      </c>
      <c r="C1334" s="109" t="s">
        <v>2345</v>
      </c>
      <c r="D1334" s="110" t="s">
        <v>2311</v>
      </c>
      <c r="E1334" s="259">
        <v>72.260000000000005</v>
      </c>
      <c r="F1334" s="284">
        <v>70</v>
      </c>
      <c r="G1334" s="226"/>
      <c r="H1334" s="111" t="s">
        <v>2312</v>
      </c>
      <c r="I1334" s="112" t="s">
        <v>21</v>
      </c>
      <c r="J1334" s="143"/>
      <c r="K1334" s="110"/>
      <c r="L1334" s="118"/>
      <c r="M1334" s="114">
        <v>1</v>
      </c>
      <c r="N1334" s="108">
        <v>1</v>
      </c>
      <c r="O1334" s="99"/>
      <c r="P1334" s="311">
        <f t="shared" si="163"/>
        <v>74</v>
      </c>
      <c r="Q1334" s="16" t="e">
        <f t="shared" si="167"/>
        <v>#VALUE!</v>
      </c>
      <c r="R1334" s="23">
        <f t="shared" si="165"/>
        <v>1.7399999999999949</v>
      </c>
      <c r="S1334" s="18">
        <f t="shared" si="166"/>
        <v>2.4079712150567322E-2</v>
      </c>
      <c r="T1334" s="101"/>
      <c r="U1334" s="3"/>
      <c r="V1334" s="142"/>
      <c r="W1334" s="142"/>
      <c r="X1334" s="142"/>
    </row>
    <row r="1335" spans="1:24" ht="25.5" x14ac:dyDescent="0.25">
      <c r="A1335" s="103" t="s">
        <v>2318</v>
      </c>
      <c r="B1335" s="90" t="s">
        <v>2056</v>
      </c>
      <c r="C1335" s="109" t="s">
        <v>2346</v>
      </c>
      <c r="D1335" s="110" t="s">
        <v>2311</v>
      </c>
      <c r="E1335" s="259" t="s">
        <v>2082</v>
      </c>
      <c r="F1335" s="284" t="s">
        <v>2082</v>
      </c>
      <c r="G1335" s="226"/>
      <c r="H1335" s="111"/>
      <c r="I1335" s="112" t="s">
        <v>22</v>
      </c>
      <c r="J1335" s="143"/>
      <c r="K1335" s="110"/>
      <c r="L1335" s="118"/>
      <c r="M1335" s="114">
        <v>1</v>
      </c>
      <c r="N1335" s="108">
        <v>6</v>
      </c>
      <c r="O1335" s="99"/>
      <c r="P1335" s="318" t="str">
        <f>E1335</f>
        <v>Calculation</v>
      </c>
      <c r="Q1335" s="100" t="str">
        <f t="shared" si="167"/>
        <v>Calculation</v>
      </c>
      <c r="R1335" s="131" t="e">
        <f t="shared" si="165"/>
        <v>#VALUE!</v>
      </c>
      <c r="S1335" s="132" t="e">
        <f t="shared" si="166"/>
        <v>#VALUE!</v>
      </c>
      <c r="T1335" s="101"/>
      <c r="U1335" s="3"/>
      <c r="V1335" s="142"/>
      <c r="W1335" s="142"/>
      <c r="X1335" s="142"/>
    </row>
    <row r="1336" spans="1:24" ht="38.25" x14ac:dyDescent="0.25">
      <c r="A1336" s="103" t="s">
        <v>2347</v>
      </c>
      <c r="B1336" s="90" t="s">
        <v>2056</v>
      </c>
      <c r="C1336" s="109" t="s">
        <v>2348</v>
      </c>
      <c r="D1336" s="110" t="s">
        <v>2349</v>
      </c>
      <c r="E1336" s="259">
        <v>72.260000000000005</v>
      </c>
      <c r="F1336" s="284">
        <v>70</v>
      </c>
      <c r="G1336" s="220"/>
      <c r="H1336" s="111" t="s">
        <v>2350</v>
      </c>
      <c r="I1336" s="112" t="s">
        <v>21</v>
      </c>
      <c r="J1336" s="112"/>
      <c r="K1336" s="110"/>
      <c r="L1336" s="118"/>
      <c r="M1336" s="114">
        <v>2</v>
      </c>
      <c r="N1336" s="108">
        <v>1</v>
      </c>
      <c r="O1336" s="99"/>
      <c r="P1336" s="311">
        <f t="shared" si="163"/>
        <v>74</v>
      </c>
      <c r="Q1336" s="16" t="e">
        <f t="shared" si="167"/>
        <v>#VALUE!</v>
      </c>
      <c r="R1336" s="23">
        <f t="shared" si="165"/>
        <v>1.7399999999999949</v>
      </c>
      <c r="S1336" s="18">
        <f t="shared" si="166"/>
        <v>2.4079712150567322E-2</v>
      </c>
      <c r="T1336" s="101"/>
      <c r="U1336" s="3"/>
      <c r="V1336" s="142"/>
      <c r="W1336" s="142"/>
      <c r="X1336" s="142"/>
    </row>
    <row r="1337" spans="1:24" ht="25.5" x14ac:dyDescent="0.25">
      <c r="A1337" s="103" t="s">
        <v>2347</v>
      </c>
      <c r="B1337" s="90" t="s">
        <v>2056</v>
      </c>
      <c r="C1337" s="109" t="s">
        <v>2351</v>
      </c>
      <c r="D1337" s="110" t="s">
        <v>2349</v>
      </c>
      <c r="E1337" s="259">
        <v>72.260000000000005</v>
      </c>
      <c r="F1337" s="284">
        <v>70</v>
      </c>
      <c r="G1337" s="220"/>
      <c r="H1337" s="111"/>
      <c r="I1337" s="112" t="s">
        <v>21</v>
      </c>
      <c r="J1337" s="112"/>
      <c r="K1337" s="110"/>
      <c r="L1337" s="118"/>
      <c r="M1337" s="114">
        <v>2</v>
      </c>
      <c r="N1337" s="108">
        <v>1</v>
      </c>
      <c r="O1337" s="99"/>
      <c r="P1337" s="311">
        <f t="shared" si="163"/>
        <v>74</v>
      </c>
      <c r="Q1337" s="16" t="e">
        <f t="shared" si="167"/>
        <v>#VALUE!</v>
      </c>
      <c r="R1337" s="23">
        <f t="shared" si="165"/>
        <v>1.7399999999999949</v>
      </c>
      <c r="S1337" s="18">
        <f t="shared" si="166"/>
        <v>2.4079712150567322E-2</v>
      </c>
      <c r="T1337" s="101"/>
      <c r="U1337" s="3"/>
      <c r="V1337" s="142"/>
      <c r="W1337" s="142"/>
      <c r="X1337" s="142"/>
    </row>
    <row r="1338" spans="1:24" ht="25.5" x14ac:dyDescent="0.25">
      <c r="A1338" s="103" t="s">
        <v>2315</v>
      </c>
      <c r="B1338" s="90" t="s">
        <v>2056</v>
      </c>
      <c r="C1338" s="109" t="s">
        <v>2352</v>
      </c>
      <c r="D1338" s="110" t="s">
        <v>2130</v>
      </c>
      <c r="E1338" s="259">
        <v>70</v>
      </c>
      <c r="F1338" s="284">
        <v>70</v>
      </c>
      <c r="G1338" s="220"/>
      <c r="H1338" s="111"/>
      <c r="I1338" s="112" t="s">
        <v>21</v>
      </c>
      <c r="J1338" s="112"/>
      <c r="K1338" s="110"/>
      <c r="L1338" s="118"/>
      <c r="M1338" s="114">
        <v>1</v>
      </c>
      <c r="N1338" s="108">
        <v>1</v>
      </c>
      <c r="O1338" s="99"/>
      <c r="P1338" s="311">
        <f t="shared" si="163"/>
        <v>71.69</v>
      </c>
      <c r="Q1338" s="16" t="e">
        <f t="shared" si="167"/>
        <v>#VALUE!</v>
      </c>
      <c r="R1338" s="23">
        <f t="shared" si="165"/>
        <v>1.6899999999999977</v>
      </c>
      <c r="S1338" s="18">
        <f t="shared" si="166"/>
        <v>2.4142857142857112E-2</v>
      </c>
      <c r="T1338" s="101"/>
      <c r="U1338" s="3"/>
      <c r="V1338" s="142"/>
      <c r="W1338" s="142"/>
      <c r="X1338" s="142"/>
    </row>
    <row r="1339" spans="1:24" ht="25.5" x14ac:dyDescent="0.25">
      <c r="A1339" s="103" t="s">
        <v>2353</v>
      </c>
      <c r="B1339" s="90" t="s">
        <v>2056</v>
      </c>
      <c r="C1339" s="109" t="s">
        <v>2354</v>
      </c>
      <c r="D1339" s="110">
        <v>117.9</v>
      </c>
      <c r="E1339" s="259">
        <v>6.19</v>
      </c>
      <c r="F1339" s="284">
        <v>6</v>
      </c>
      <c r="G1339" s="220"/>
      <c r="H1339" s="111"/>
      <c r="I1339" s="112" t="s">
        <v>21</v>
      </c>
      <c r="J1339" s="112"/>
      <c r="K1339" s="110"/>
      <c r="L1339" s="118"/>
      <c r="M1339" s="114">
        <v>1</v>
      </c>
      <c r="N1339" s="108">
        <v>1</v>
      </c>
      <c r="O1339" s="99"/>
      <c r="P1339" s="311">
        <f t="shared" si="163"/>
        <v>6.33</v>
      </c>
      <c r="Q1339" s="16" t="e">
        <f t="shared" si="167"/>
        <v>#VALUE!</v>
      </c>
      <c r="R1339" s="23">
        <f t="shared" si="165"/>
        <v>0.13999999999999968</v>
      </c>
      <c r="S1339" s="18">
        <f t="shared" si="166"/>
        <v>2.2617124394184115E-2</v>
      </c>
      <c r="T1339" s="101"/>
      <c r="U1339" s="3"/>
      <c r="V1339" s="142"/>
      <c r="W1339" s="142"/>
      <c r="X1339" s="142"/>
    </row>
    <row r="1340" spans="1:24" ht="25.5" x14ac:dyDescent="0.25">
      <c r="A1340" s="103" t="s">
        <v>2353</v>
      </c>
      <c r="B1340" s="90" t="s">
        <v>2056</v>
      </c>
      <c r="C1340" s="109" t="s">
        <v>2355</v>
      </c>
      <c r="D1340" s="110" t="s">
        <v>2130</v>
      </c>
      <c r="E1340" s="259">
        <v>70</v>
      </c>
      <c r="F1340" s="284">
        <v>70</v>
      </c>
      <c r="G1340" s="220"/>
      <c r="H1340" s="111"/>
      <c r="I1340" s="112" t="s">
        <v>21</v>
      </c>
      <c r="J1340" s="112"/>
      <c r="K1340" s="110"/>
      <c r="L1340" s="118"/>
      <c r="M1340" s="114">
        <v>1</v>
      </c>
      <c r="N1340" s="108">
        <v>1</v>
      </c>
      <c r="O1340" s="99"/>
      <c r="P1340" s="311">
        <f t="shared" si="163"/>
        <v>71.69</v>
      </c>
      <c r="Q1340" s="16" t="e">
        <f t="shared" si="167"/>
        <v>#VALUE!</v>
      </c>
      <c r="R1340" s="23">
        <f t="shared" si="165"/>
        <v>1.6899999999999977</v>
      </c>
      <c r="S1340" s="18">
        <f t="shared" si="166"/>
        <v>2.4142857142857112E-2</v>
      </c>
      <c r="T1340" s="101"/>
      <c r="U1340" s="3"/>
      <c r="V1340" s="142"/>
      <c r="W1340" s="142"/>
      <c r="X1340" s="142"/>
    </row>
    <row r="1341" spans="1:24" ht="38.25" x14ac:dyDescent="0.25">
      <c r="A1341" s="109" t="s">
        <v>2356</v>
      </c>
      <c r="B1341" s="90" t="s">
        <v>2056</v>
      </c>
      <c r="C1341" s="109" t="s">
        <v>2357</v>
      </c>
      <c r="D1341" s="110" t="s">
        <v>2358</v>
      </c>
      <c r="E1341" s="259">
        <v>412.92</v>
      </c>
      <c r="F1341" s="284">
        <v>400</v>
      </c>
      <c r="G1341" s="220"/>
      <c r="H1341" s="111" t="s">
        <v>2359</v>
      </c>
      <c r="I1341" s="112" t="s">
        <v>21</v>
      </c>
      <c r="J1341" s="112"/>
      <c r="K1341" s="110"/>
      <c r="L1341" s="118"/>
      <c r="M1341" s="114">
        <v>6</v>
      </c>
      <c r="N1341" s="108">
        <v>1</v>
      </c>
      <c r="O1341" s="99"/>
      <c r="P1341" s="311">
        <f t="shared" si="163"/>
        <v>422.91</v>
      </c>
      <c r="Q1341" s="16" t="e">
        <f t="shared" si="167"/>
        <v>#VALUE!</v>
      </c>
      <c r="R1341" s="23">
        <f t="shared" si="165"/>
        <v>9.9900000000000091</v>
      </c>
      <c r="S1341" s="18">
        <f t="shared" si="166"/>
        <v>2.4193548387096794E-2</v>
      </c>
      <c r="T1341" s="101"/>
      <c r="U1341" s="3"/>
      <c r="V1341" s="142"/>
      <c r="W1341" s="142"/>
      <c r="X1341" s="142"/>
    </row>
    <row r="1342" spans="1:24" ht="51" x14ac:dyDescent="0.25">
      <c r="A1342" s="109" t="s">
        <v>2356</v>
      </c>
      <c r="B1342" s="90" t="s">
        <v>2056</v>
      </c>
      <c r="C1342" s="109" t="s">
        <v>2360</v>
      </c>
      <c r="D1342" s="110" t="s">
        <v>2358</v>
      </c>
      <c r="E1342" s="259">
        <v>103.23</v>
      </c>
      <c r="F1342" s="284">
        <v>100</v>
      </c>
      <c r="G1342" s="220"/>
      <c r="H1342" s="111" t="s">
        <v>2359</v>
      </c>
      <c r="I1342" s="112" t="s">
        <v>21</v>
      </c>
      <c r="J1342" s="112"/>
      <c r="K1342" s="110"/>
      <c r="L1342" s="118"/>
      <c r="M1342" s="114">
        <v>6</v>
      </c>
      <c r="N1342" s="108">
        <v>1</v>
      </c>
      <c r="O1342" s="99"/>
      <c r="P1342" s="311">
        <f t="shared" si="163"/>
        <v>105.72</v>
      </c>
      <c r="Q1342" s="16" t="e">
        <f t="shared" si="167"/>
        <v>#VALUE!</v>
      </c>
      <c r="R1342" s="23">
        <f t="shared" si="165"/>
        <v>2.4899999999999949</v>
      </c>
      <c r="S1342" s="18">
        <f t="shared" si="166"/>
        <v>2.4120895088636973E-2</v>
      </c>
      <c r="T1342" s="101"/>
      <c r="U1342" s="3"/>
      <c r="V1342" s="142"/>
      <c r="W1342" s="142"/>
      <c r="X1342" s="142"/>
    </row>
    <row r="1343" spans="1:24" ht="63.75" x14ac:dyDescent="0.25">
      <c r="A1343" s="109" t="s">
        <v>2356</v>
      </c>
      <c r="B1343" s="90" t="s">
        <v>2056</v>
      </c>
      <c r="C1343" s="109" t="s">
        <v>2361</v>
      </c>
      <c r="D1343" s="110" t="s">
        <v>2358</v>
      </c>
      <c r="E1343" s="259">
        <v>0.01</v>
      </c>
      <c r="F1343" s="284">
        <v>0.01</v>
      </c>
      <c r="G1343" s="220"/>
      <c r="H1343" s="111" t="s">
        <v>2359</v>
      </c>
      <c r="I1343" s="112" t="s">
        <v>21</v>
      </c>
      <c r="J1343" s="112"/>
      <c r="K1343" s="110"/>
      <c r="L1343" s="118"/>
      <c r="M1343" s="114">
        <v>6</v>
      </c>
      <c r="N1343" s="108">
        <v>1</v>
      </c>
      <c r="O1343" s="99"/>
      <c r="P1343" s="311">
        <f t="shared" si="163"/>
        <v>0.01</v>
      </c>
      <c r="Q1343" s="16" t="e">
        <f t="shared" si="167"/>
        <v>#VALUE!</v>
      </c>
      <c r="R1343" s="23">
        <f t="shared" si="165"/>
        <v>0</v>
      </c>
      <c r="S1343" s="18">
        <f t="shared" si="166"/>
        <v>0</v>
      </c>
      <c r="T1343" s="101"/>
      <c r="U1343" s="3"/>
      <c r="V1343" s="142"/>
      <c r="W1343" s="142"/>
      <c r="X1343" s="142"/>
    </row>
    <row r="1344" spans="1:24" ht="51" x14ac:dyDescent="0.25">
      <c r="A1344" s="109" t="s">
        <v>2356</v>
      </c>
      <c r="B1344" s="90" t="s">
        <v>2056</v>
      </c>
      <c r="C1344" s="109" t="s">
        <v>2362</v>
      </c>
      <c r="D1344" s="110" t="s">
        <v>2358</v>
      </c>
      <c r="E1344" s="259">
        <v>412.92</v>
      </c>
      <c r="F1344" s="284">
        <v>400</v>
      </c>
      <c r="G1344" s="220"/>
      <c r="H1344" s="111" t="s">
        <v>2359</v>
      </c>
      <c r="I1344" s="112" t="s">
        <v>21</v>
      </c>
      <c r="J1344" s="112"/>
      <c r="K1344" s="110"/>
      <c r="L1344" s="118"/>
      <c r="M1344" s="114">
        <v>6</v>
      </c>
      <c r="N1344" s="108">
        <v>1</v>
      </c>
      <c r="O1344" s="99"/>
      <c r="P1344" s="311">
        <f t="shared" si="163"/>
        <v>422.91</v>
      </c>
      <c r="Q1344" s="16" t="e">
        <f t="shared" si="167"/>
        <v>#VALUE!</v>
      </c>
      <c r="R1344" s="23">
        <f t="shared" si="165"/>
        <v>9.9900000000000091</v>
      </c>
      <c r="S1344" s="18">
        <f t="shared" si="166"/>
        <v>2.4193548387096794E-2</v>
      </c>
      <c r="T1344" s="101"/>
      <c r="U1344" s="3"/>
      <c r="V1344" s="142"/>
      <c r="W1344" s="142"/>
      <c r="X1344" s="142"/>
    </row>
    <row r="1345" spans="1:24" ht="63.75" x14ac:dyDescent="0.25">
      <c r="A1345" s="109" t="s">
        <v>2356</v>
      </c>
      <c r="B1345" s="90" t="s">
        <v>2056</v>
      </c>
      <c r="C1345" s="109" t="s">
        <v>2363</v>
      </c>
      <c r="D1345" s="110" t="s">
        <v>2358</v>
      </c>
      <c r="E1345" s="259">
        <v>10.32</v>
      </c>
      <c r="F1345" s="284">
        <v>10</v>
      </c>
      <c r="G1345" s="220"/>
      <c r="H1345" s="111" t="s">
        <v>2359</v>
      </c>
      <c r="I1345" s="112" t="s">
        <v>21</v>
      </c>
      <c r="J1345" s="112"/>
      <c r="K1345" s="110"/>
      <c r="L1345" s="118"/>
      <c r="M1345" s="114">
        <v>6</v>
      </c>
      <c r="N1345" s="108">
        <v>1</v>
      </c>
      <c r="O1345" s="99"/>
      <c r="P1345" s="311">
        <f t="shared" si="163"/>
        <v>10.56</v>
      </c>
      <c r="Q1345" s="16" t="e">
        <f t="shared" si="167"/>
        <v>#VALUE!</v>
      </c>
      <c r="R1345" s="23">
        <f t="shared" si="165"/>
        <v>0.24000000000000021</v>
      </c>
      <c r="S1345" s="18">
        <f t="shared" si="166"/>
        <v>2.3255813953488393E-2</v>
      </c>
      <c r="T1345" s="101"/>
      <c r="U1345" s="3"/>
      <c r="V1345" s="142"/>
      <c r="W1345" s="142"/>
      <c r="X1345" s="142"/>
    </row>
    <row r="1346" spans="1:24" ht="38.25" x14ac:dyDescent="0.25">
      <c r="A1346" s="109" t="s">
        <v>2356</v>
      </c>
      <c r="B1346" s="90" t="s">
        <v>2056</v>
      </c>
      <c r="C1346" s="109" t="s">
        <v>2364</v>
      </c>
      <c r="D1346" s="110" t="s">
        <v>2358</v>
      </c>
      <c r="E1346" s="259">
        <v>72.260000000000005</v>
      </c>
      <c r="F1346" s="284">
        <v>70</v>
      </c>
      <c r="G1346" s="220"/>
      <c r="H1346" s="111" t="s">
        <v>2359</v>
      </c>
      <c r="I1346" s="112" t="s">
        <v>21</v>
      </c>
      <c r="J1346" s="112"/>
      <c r="K1346" s="110"/>
      <c r="L1346" s="118"/>
      <c r="M1346" s="114">
        <v>6</v>
      </c>
      <c r="N1346" s="108">
        <v>1</v>
      </c>
      <c r="O1346" s="99"/>
      <c r="P1346" s="311">
        <f t="shared" si="163"/>
        <v>74</v>
      </c>
      <c r="Q1346" s="16" t="e">
        <f t="shared" si="167"/>
        <v>#VALUE!</v>
      </c>
      <c r="R1346" s="23">
        <f t="shared" si="165"/>
        <v>1.7399999999999949</v>
      </c>
      <c r="S1346" s="18">
        <f t="shared" si="166"/>
        <v>2.4079712150567322E-2</v>
      </c>
      <c r="T1346" s="101"/>
      <c r="U1346" s="3"/>
      <c r="V1346" s="142"/>
      <c r="W1346" s="142"/>
      <c r="X1346" s="142"/>
    </row>
    <row r="1347" spans="1:24" ht="38.25" x14ac:dyDescent="0.25">
      <c r="A1347" s="109" t="s">
        <v>2356</v>
      </c>
      <c r="B1347" s="90" t="s">
        <v>2056</v>
      </c>
      <c r="C1347" s="109" t="s">
        <v>2365</v>
      </c>
      <c r="D1347" s="110" t="s">
        <v>2358</v>
      </c>
      <c r="E1347" s="259">
        <v>72.260000000000005</v>
      </c>
      <c r="F1347" s="284">
        <v>70</v>
      </c>
      <c r="G1347" s="220"/>
      <c r="H1347" s="111" t="s">
        <v>2359</v>
      </c>
      <c r="I1347" s="112" t="s">
        <v>21</v>
      </c>
      <c r="J1347" s="112"/>
      <c r="K1347" s="110"/>
      <c r="L1347" s="118"/>
      <c r="M1347" s="114">
        <v>3</v>
      </c>
      <c r="N1347" s="108">
        <v>1</v>
      </c>
      <c r="O1347" s="99"/>
      <c r="P1347" s="311">
        <f t="shared" si="163"/>
        <v>74</v>
      </c>
      <c r="Q1347" s="16" t="e">
        <f t="shared" si="167"/>
        <v>#VALUE!</v>
      </c>
      <c r="R1347" s="23">
        <f t="shared" si="165"/>
        <v>1.7399999999999949</v>
      </c>
      <c r="S1347" s="18">
        <f t="shared" si="166"/>
        <v>2.4079712150567322E-2</v>
      </c>
      <c r="T1347" s="101"/>
      <c r="U1347" s="3"/>
      <c r="V1347" s="142"/>
      <c r="W1347" s="142"/>
      <c r="X1347" s="142"/>
    </row>
    <row r="1348" spans="1:24" ht="38.25" x14ac:dyDescent="0.25">
      <c r="A1348" s="109" t="s">
        <v>2356</v>
      </c>
      <c r="B1348" s="90" t="s">
        <v>2056</v>
      </c>
      <c r="C1348" s="109" t="s">
        <v>2366</v>
      </c>
      <c r="D1348" s="110" t="s">
        <v>2358</v>
      </c>
      <c r="E1348" s="259">
        <v>72.260000000000005</v>
      </c>
      <c r="F1348" s="284">
        <v>70</v>
      </c>
      <c r="G1348" s="220"/>
      <c r="H1348" s="111" t="s">
        <v>2359</v>
      </c>
      <c r="I1348" s="112" t="s">
        <v>21</v>
      </c>
      <c r="J1348" s="112"/>
      <c r="K1348" s="110"/>
      <c r="L1348" s="118"/>
      <c r="M1348" s="114">
        <v>6</v>
      </c>
      <c r="N1348" s="108">
        <v>1</v>
      </c>
      <c r="O1348" s="99"/>
      <c r="P1348" s="311">
        <f t="shared" si="163"/>
        <v>74</v>
      </c>
      <c r="Q1348" s="16" t="e">
        <f t="shared" si="167"/>
        <v>#VALUE!</v>
      </c>
      <c r="R1348" s="23">
        <f t="shared" si="165"/>
        <v>1.7399999999999949</v>
      </c>
      <c r="S1348" s="18">
        <f t="shared" si="166"/>
        <v>2.4079712150567322E-2</v>
      </c>
      <c r="T1348" s="101"/>
      <c r="U1348" s="3"/>
      <c r="V1348" s="142"/>
      <c r="W1348" s="142"/>
      <c r="X1348" s="142"/>
    </row>
    <row r="1349" spans="1:24" ht="38.25" x14ac:dyDescent="0.25">
      <c r="A1349" s="109" t="s">
        <v>2356</v>
      </c>
      <c r="B1349" s="90" t="s">
        <v>2056</v>
      </c>
      <c r="C1349" s="109" t="s">
        <v>2367</v>
      </c>
      <c r="D1349" s="110" t="s">
        <v>2358</v>
      </c>
      <c r="E1349" s="259">
        <v>72.260000000000005</v>
      </c>
      <c r="F1349" s="284">
        <v>70</v>
      </c>
      <c r="G1349" s="220"/>
      <c r="H1349" s="111" t="s">
        <v>2359</v>
      </c>
      <c r="I1349" s="112" t="s">
        <v>21</v>
      </c>
      <c r="J1349" s="112"/>
      <c r="K1349" s="110"/>
      <c r="L1349" s="118"/>
      <c r="M1349" s="114">
        <v>6</v>
      </c>
      <c r="N1349" s="108">
        <v>1</v>
      </c>
      <c r="O1349" s="99"/>
      <c r="P1349" s="311">
        <f t="shared" si="163"/>
        <v>74</v>
      </c>
      <c r="Q1349" s="16" t="e">
        <f t="shared" si="167"/>
        <v>#VALUE!</v>
      </c>
      <c r="R1349" s="23">
        <f t="shared" si="165"/>
        <v>1.7399999999999949</v>
      </c>
      <c r="S1349" s="18">
        <f t="shared" si="166"/>
        <v>2.4079712150567322E-2</v>
      </c>
      <c r="T1349" s="101"/>
      <c r="U1349" s="3"/>
      <c r="V1349" s="142"/>
      <c r="W1349" s="142"/>
      <c r="X1349" s="142"/>
    </row>
    <row r="1350" spans="1:24" ht="38.25" x14ac:dyDescent="0.25">
      <c r="A1350" s="109" t="s">
        <v>2356</v>
      </c>
      <c r="B1350" s="90" t="s">
        <v>2056</v>
      </c>
      <c r="C1350" s="109" t="s">
        <v>2368</v>
      </c>
      <c r="D1350" s="110" t="s">
        <v>2358</v>
      </c>
      <c r="E1350" s="259">
        <v>72.260000000000005</v>
      </c>
      <c r="F1350" s="284">
        <v>70</v>
      </c>
      <c r="G1350" s="220"/>
      <c r="H1350" s="111" t="s">
        <v>2359</v>
      </c>
      <c r="I1350" s="112" t="s">
        <v>21</v>
      </c>
      <c r="J1350" s="112"/>
      <c r="K1350" s="110"/>
      <c r="L1350" s="118"/>
      <c r="M1350" s="114">
        <v>6</v>
      </c>
      <c r="N1350" s="108">
        <v>1</v>
      </c>
      <c r="O1350" s="99"/>
      <c r="P1350" s="311">
        <f t="shared" si="163"/>
        <v>74</v>
      </c>
      <c r="Q1350" s="16" t="e">
        <f t="shared" si="167"/>
        <v>#VALUE!</v>
      </c>
      <c r="R1350" s="23">
        <f t="shared" si="165"/>
        <v>1.7399999999999949</v>
      </c>
      <c r="S1350" s="18">
        <f t="shared" si="166"/>
        <v>2.4079712150567322E-2</v>
      </c>
      <c r="T1350" s="101"/>
      <c r="U1350" s="3"/>
      <c r="V1350" s="142"/>
      <c r="W1350" s="142"/>
      <c r="X1350" s="142"/>
    </row>
    <row r="1351" spans="1:24" ht="38.25" x14ac:dyDescent="0.25">
      <c r="A1351" s="109" t="s">
        <v>2356</v>
      </c>
      <c r="B1351" s="90" t="s">
        <v>2056</v>
      </c>
      <c r="C1351" s="109" t="s">
        <v>2369</v>
      </c>
      <c r="D1351" s="110" t="s">
        <v>2358</v>
      </c>
      <c r="E1351" s="259">
        <v>72.260000000000005</v>
      </c>
      <c r="F1351" s="284">
        <v>70</v>
      </c>
      <c r="G1351" s="220"/>
      <c r="H1351" s="111" t="s">
        <v>2359</v>
      </c>
      <c r="I1351" s="112" t="s">
        <v>21</v>
      </c>
      <c r="J1351" s="112"/>
      <c r="K1351" s="110"/>
      <c r="L1351" s="118"/>
      <c r="M1351" s="114">
        <v>3</v>
      </c>
      <c r="N1351" s="108">
        <v>1</v>
      </c>
      <c r="O1351" s="99"/>
      <c r="P1351" s="311">
        <f t="shared" si="163"/>
        <v>74</v>
      </c>
      <c r="Q1351" s="16" t="e">
        <f t="shared" si="167"/>
        <v>#VALUE!</v>
      </c>
      <c r="R1351" s="23">
        <f t="shared" si="165"/>
        <v>1.7399999999999949</v>
      </c>
      <c r="S1351" s="18">
        <f t="shared" si="166"/>
        <v>2.4079712150567322E-2</v>
      </c>
      <c r="T1351" s="101"/>
      <c r="U1351" s="3"/>
      <c r="V1351" s="142"/>
      <c r="W1351" s="142"/>
      <c r="X1351" s="142"/>
    </row>
    <row r="1352" spans="1:24" ht="76.5" x14ac:dyDescent="0.25">
      <c r="A1352" s="109" t="s">
        <v>2356</v>
      </c>
      <c r="B1352" s="90" t="s">
        <v>2056</v>
      </c>
      <c r="C1352" s="109" t="s">
        <v>2370</v>
      </c>
      <c r="D1352" s="110" t="s">
        <v>2358</v>
      </c>
      <c r="E1352" s="259">
        <v>72.260000000000005</v>
      </c>
      <c r="F1352" s="284">
        <v>70</v>
      </c>
      <c r="G1352" s="220"/>
      <c r="H1352" s="111" t="s">
        <v>2359</v>
      </c>
      <c r="I1352" s="112" t="s">
        <v>21</v>
      </c>
      <c r="J1352" s="112"/>
      <c r="K1352" s="110"/>
      <c r="L1352" s="118"/>
      <c r="M1352" s="114">
        <v>6</v>
      </c>
      <c r="N1352" s="108">
        <v>1</v>
      </c>
      <c r="O1352" s="99"/>
      <c r="P1352" s="311">
        <f t="shared" si="163"/>
        <v>74</v>
      </c>
      <c r="Q1352" s="16" t="e">
        <f t="shared" si="167"/>
        <v>#VALUE!</v>
      </c>
      <c r="R1352" s="23">
        <f t="shared" si="165"/>
        <v>1.7399999999999949</v>
      </c>
      <c r="S1352" s="18">
        <f t="shared" si="166"/>
        <v>2.4079712150567322E-2</v>
      </c>
      <c r="T1352" s="101"/>
      <c r="U1352" s="3"/>
      <c r="V1352" s="142"/>
      <c r="W1352" s="142"/>
      <c r="X1352" s="142"/>
    </row>
    <row r="1353" spans="1:24" ht="102" x14ac:dyDescent="0.25">
      <c r="A1353" s="109" t="s">
        <v>2356</v>
      </c>
      <c r="B1353" s="90" t="s">
        <v>2056</v>
      </c>
      <c r="C1353" s="109" t="s">
        <v>2371</v>
      </c>
      <c r="D1353" s="110" t="s">
        <v>2358</v>
      </c>
      <c r="E1353" s="259">
        <v>206.46</v>
      </c>
      <c r="F1353" s="284">
        <v>200</v>
      </c>
      <c r="G1353" s="220"/>
      <c r="H1353" s="111" t="s">
        <v>2359</v>
      </c>
      <c r="I1353" s="112" t="s">
        <v>21</v>
      </c>
      <c r="J1353" s="112"/>
      <c r="K1353" s="110"/>
      <c r="L1353" s="118"/>
      <c r="M1353" s="114">
        <v>6</v>
      </c>
      <c r="N1353" s="108">
        <v>1</v>
      </c>
      <c r="O1353" s="99"/>
      <c r="P1353" s="311">
        <f t="shared" si="163"/>
        <v>211.45</v>
      </c>
      <c r="Q1353" s="16" t="e">
        <f t="shared" si="167"/>
        <v>#VALUE!</v>
      </c>
      <c r="R1353" s="23">
        <f t="shared" si="165"/>
        <v>4.9899999999999807</v>
      </c>
      <c r="S1353" s="18">
        <f t="shared" si="166"/>
        <v>2.4169330620943428E-2</v>
      </c>
      <c r="T1353" s="101"/>
      <c r="U1353" s="3"/>
      <c r="V1353" s="142"/>
      <c r="W1353" s="142"/>
      <c r="X1353" s="142"/>
    </row>
    <row r="1354" spans="1:24" ht="63.75" x14ac:dyDescent="0.25">
      <c r="A1354" s="109" t="s">
        <v>2356</v>
      </c>
      <c r="B1354" s="90" t="s">
        <v>2056</v>
      </c>
      <c r="C1354" s="109" t="s">
        <v>2372</v>
      </c>
      <c r="D1354" s="110" t="s">
        <v>2373</v>
      </c>
      <c r="E1354" s="259">
        <v>72.260000000000005</v>
      </c>
      <c r="F1354" s="283">
        <v>70</v>
      </c>
      <c r="G1354" s="220"/>
      <c r="H1354" s="111"/>
      <c r="I1354" s="112"/>
      <c r="J1354" s="112"/>
      <c r="K1354" s="110"/>
      <c r="L1354" s="118"/>
      <c r="M1354" s="114">
        <v>6</v>
      </c>
      <c r="N1354" s="108">
        <v>1</v>
      </c>
      <c r="O1354" s="99"/>
      <c r="P1354" s="311">
        <f t="shared" si="163"/>
        <v>74</v>
      </c>
      <c r="Q1354" s="16" t="e">
        <f t="shared" si="167"/>
        <v>#VALUE!</v>
      </c>
      <c r="R1354" s="23">
        <f t="shared" si="165"/>
        <v>1.7399999999999949</v>
      </c>
      <c r="S1354" s="18">
        <f t="shared" si="166"/>
        <v>2.4079712150567322E-2</v>
      </c>
      <c r="T1354" s="101"/>
      <c r="U1354" s="3"/>
      <c r="V1354" s="142"/>
      <c r="W1354" s="142"/>
      <c r="X1354" s="142"/>
    </row>
    <row r="1355" spans="1:24" ht="38.25" x14ac:dyDescent="0.25">
      <c r="A1355" s="103" t="s">
        <v>2374</v>
      </c>
      <c r="B1355" s="90" t="s">
        <v>2056</v>
      </c>
      <c r="C1355" s="109" t="s">
        <v>2375</v>
      </c>
      <c r="D1355" s="110" t="s">
        <v>2373</v>
      </c>
      <c r="E1355" s="259">
        <v>72.260000000000005</v>
      </c>
      <c r="F1355" s="284">
        <v>70</v>
      </c>
      <c r="G1355" s="220"/>
      <c r="H1355" s="111" t="s">
        <v>2376</v>
      </c>
      <c r="I1355" s="112" t="s">
        <v>21</v>
      </c>
      <c r="J1355" s="112"/>
      <c r="K1355" s="110"/>
      <c r="L1355" s="118"/>
      <c r="M1355" s="114">
        <v>6</v>
      </c>
      <c r="N1355" s="108">
        <v>1</v>
      </c>
      <c r="O1355" s="99"/>
      <c r="P1355" s="311">
        <f t="shared" si="163"/>
        <v>74</v>
      </c>
      <c r="Q1355" s="16" t="e">
        <f t="shared" si="167"/>
        <v>#VALUE!</v>
      </c>
      <c r="R1355" s="23">
        <f t="shared" si="165"/>
        <v>1.7399999999999949</v>
      </c>
      <c r="S1355" s="18">
        <f t="shared" si="166"/>
        <v>2.4079712150567322E-2</v>
      </c>
      <c r="T1355" s="101"/>
      <c r="U1355" s="3"/>
      <c r="V1355" s="142"/>
      <c r="W1355" s="142"/>
      <c r="X1355" s="142"/>
    </row>
    <row r="1356" spans="1:24" ht="25.5" x14ac:dyDescent="0.25">
      <c r="A1356" s="103" t="s">
        <v>2377</v>
      </c>
      <c r="B1356" s="90" t="s">
        <v>2056</v>
      </c>
      <c r="C1356" s="109" t="s">
        <v>2378</v>
      </c>
      <c r="D1356" s="110" t="s">
        <v>2130</v>
      </c>
      <c r="E1356" s="259">
        <v>70</v>
      </c>
      <c r="F1356" s="284">
        <v>70</v>
      </c>
      <c r="G1356" s="220"/>
      <c r="H1356" s="111"/>
      <c r="I1356" s="112" t="s">
        <v>21</v>
      </c>
      <c r="J1356" s="112"/>
      <c r="K1356" s="110"/>
      <c r="L1356" s="118"/>
      <c r="M1356" s="114">
        <v>1</v>
      </c>
      <c r="N1356" s="108">
        <v>1</v>
      </c>
      <c r="O1356" s="99"/>
      <c r="P1356" s="311">
        <f t="shared" si="163"/>
        <v>71.69</v>
      </c>
      <c r="Q1356" s="16" t="e">
        <f t="shared" si="167"/>
        <v>#VALUE!</v>
      </c>
      <c r="R1356" s="23">
        <f t="shared" si="165"/>
        <v>1.6899999999999977</v>
      </c>
      <c r="S1356" s="18">
        <f t="shared" si="166"/>
        <v>2.4142857142857112E-2</v>
      </c>
      <c r="T1356" s="101"/>
      <c r="U1356" s="3"/>
      <c r="V1356" s="142"/>
      <c r="W1356" s="142"/>
      <c r="X1356" s="142"/>
    </row>
    <row r="1357" spans="1:24" ht="38.25" x14ac:dyDescent="0.25">
      <c r="A1357" s="103" t="s">
        <v>2379</v>
      </c>
      <c r="B1357" s="90" t="s">
        <v>2056</v>
      </c>
      <c r="C1357" s="109" t="s">
        <v>2380</v>
      </c>
      <c r="D1357" s="111" t="s">
        <v>3213</v>
      </c>
      <c r="E1357" s="259">
        <v>85</v>
      </c>
      <c r="F1357" s="284">
        <v>85</v>
      </c>
      <c r="G1357" s="220"/>
      <c r="H1357" s="111"/>
      <c r="I1357" s="112" t="s">
        <v>21</v>
      </c>
      <c r="J1357" s="112"/>
      <c r="K1357" s="110"/>
      <c r="L1357" s="118"/>
      <c r="M1357" s="114">
        <v>1</v>
      </c>
      <c r="N1357" s="108">
        <v>1</v>
      </c>
      <c r="O1357" s="99"/>
      <c r="P1357" s="311">
        <f t="shared" si="163"/>
        <v>87.05</v>
      </c>
      <c r="Q1357" s="16" t="e">
        <f t="shared" si="167"/>
        <v>#VALUE!</v>
      </c>
      <c r="R1357" s="23">
        <f t="shared" si="165"/>
        <v>2.0499999999999972</v>
      </c>
      <c r="S1357" s="18">
        <f t="shared" si="166"/>
        <v>2.4117647058823497E-2</v>
      </c>
      <c r="T1357" s="101"/>
      <c r="U1357" s="3"/>
      <c r="V1357" s="142"/>
      <c r="W1357" s="142"/>
      <c r="X1357" s="142"/>
    </row>
    <row r="1358" spans="1:24" ht="38.25" x14ac:dyDescent="0.25">
      <c r="A1358" s="103" t="s">
        <v>2381</v>
      </c>
      <c r="B1358" s="90" t="s">
        <v>2056</v>
      </c>
      <c r="C1358" s="109" t="s">
        <v>2382</v>
      </c>
      <c r="D1358" s="111" t="s">
        <v>3213</v>
      </c>
      <c r="E1358" s="259">
        <v>70</v>
      </c>
      <c r="F1358" s="284">
        <v>70</v>
      </c>
      <c r="G1358" s="220"/>
      <c r="H1358" s="111"/>
      <c r="I1358" s="112" t="s">
        <v>21</v>
      </c>
      <c r="J1358" s="112"/>
      <c r="K1358" s="110"/>
      <c r="L1358" s="118"/>
      <c r="M1358" s="114">
        <v>3</v>
      </c>
      <c r="N1358" s="108">
        <v>1</v>
      </c>
      <c r="O1358" s="99"/>
      <c r="P1358" s="311">
        <f t="shared" si="163"/>
        <v>71.69</v>
      </c>
      <c r="Q1358" s="16" t="e">
        <f t="shared" si="167"/>
        <v>#VALUE!</v>
      </c>
      <c r="R1358" s="23">
        <f t="shared" si="165"/>
        <v>1.6899999999999977</v>
      </c>
      <c r="S1358" s="18">
        <f t="shared" si="166"/>
        <v>2.4142857142857112E-2</v>
      </c>
      <c r="T1358" s="101"/>
      <c r="U1358" s="3"/>
      <c r="V1358" s="142"/>
      <c r="W1358" s="142"/>
      <c r="X1358" s="142"/>
    </row>
    <row r="1359" spans="1:24" ht="38.25" x14ac:dyDescent="0.25">
      <c r="A1359" s="103" t="s">
        <v>2381</v>
      </c>
      <c r="B1359" s="90" t="s">
        <v>2056</v>
      </c>
      <c r="C1359" s="109" t="s">
        <v>2383</v>
      </c>
      <c r="D1359" s="111" t="s">
        <v>3213</v>
      </c>
      <c r="E1359" s="259">
        <v>35</v>
      </c>
      <c r="F1359" s="284">
        <v>35</v>
      </c>
      <c r="G1359" s="220"/>
      <c r="H1359" s="111"/>
      <c r="I1359" s="112" t="s">
        <v>21</v>
      </c>
      <c r="J1359" s="112"/>
      <c r="K1359" s="110"/>
      <c r="L1359" s="118"/>
      <c r="M1359" s="114">
        <v>3</v>
      </c>
      <c r="N1359" s="108">
        <v>1</v>
      </c>
      <c r="O1359" s="99"/>
      <c r="P1359" s="311">
        <f t="shared" ref="P1359:P1407" si="168">IF(N1359=1,INT(E1359*$T$1*100)/100,E1359)</f>
        <v>35.840000000000003</v>
      </c>
      <c r="Q1359" s="16" t="e">
        <f t="shared" si="167"/>
        <v>#VALUE!</v>
      </c>
      <c r="R1359" s="23">
        <f t="shared" si="165"/>
        <v>0.84000000000000341</v>
      </c>
      <c r="S1359" s="18">
        <f t="shared" si="166"/>
        <v>2.4000000000000098E-2</v>
      </c>
      <c r="T1359" s="101"/>
      <c r="U1359" s="3"/>
      <c r="V1359" s="142"/>
      <c r="W1359" s="142"/>
      <c r="X1359" s="142"/>
    </row>
    <row r="1360" spans="1:24" ht="63.75" x14ac:dyDescent="0.25">
      <c r="A1360" s="103" t="s">
        <v>2381</v>
      </c>
      <c r="B1360" s="90" t="s">
        <v>2056</v>
      </c>
      <c r="C1360" s="109" t="s">
        <v>2384</v>
      </c>
      <c r="D1360" s="111" t="s">
        <v>3213</v>
      </c>
      <c r="E1360" s="259">
        <v>6</v>
      </c>
      <c r="F1360" s="284">
        <v>6</v>
      </c>
      <c r="G1360" s="220"/>
      <c r="H1360" s="111"/>
      <c r="I1360" s="112" t="s">
        <v>21</v>
      </c>
      <c r="J1360" s="112"/>
      <c r="K1360" s="110"/>
      <c r="L1360" s="118"/>
      <c r="M1360" s="114">
        <v>3</v>
      </c>
      <c r="N1360" s="108">
        <v>1</v>
      </c>
      <c r="O1360" s="99"/>
      <c r="P1360" s="311">
        <f t="shared" si="168"/>
        <v>6.14</v>
      </c>
      <c r="Q1360" s="16" t="e">
        <f t="shared" si="167"/>
        <v>#VALUE!</v>
      </c>
      <c r="R1360" s="23">
        <f t="shared" si="165"/>
        <v>0.13999999999999968</v>
      </c>
      <c r="S1360" s="18">
        <f t="shared" si="166"/>
        <v>2.3333333333333279E-2</v>
      </c>
      <c r="T1360" s="101"/>
      <c r="U1360" s="3"/>
      <c r="V1360" s="142"/>
      <c r="W1360" s="142"/>
      <c r="X1360" s="142"/>
    </row>
    <row r="1361" spans="1:24" ht="38.25" x14ac:dyDescent="0.25">
      <c r="A1361" s="103" t="s">
        <v>2381</v>
      </c>
      <c r="B1361" s="90" t="s">
        <v>2056</v>
      </c>
      <c r="C1361" s="109" t="s">
        <v>2385</v>
      </c>
      <c r="D1361" s="111" t="s">
        <v>3213</v>
      </c>
      <c r="E1361" s="259">
        <v>70</v>
      </c>
      <c r="F1361" s="284">
        <v>70</v>
      </c>
      <c r="G1361" s="220"/>
      <c r="H1361" s="111"/>
      <c r="I1361" s="112" t="s">
        <v>21</v>
      </c>
      <c r="J1361" s="112"/>
      <c r="K1361" s="110"/>
      <c r="L1361" s="118"/>
      <c r="M1361" s="114">
        <v>3</v>
      </c>
      <c r="N1361" s="108">
        <v>1</v>
      </c>
      <c r="O1361" s="99"/>
      <c r="P1361" s="311">
        <f t="shared" si="168"/>
        <v>71.69</v>
      </c>
      <c r="Q1361" s="16" t="e">
        <f t="shared" si="167"/>
        <v>#VALUE!</v>
      </c>
      <c r="R1361" s="23">
        <f t="shared" si="165"/>
        <v>1.6899999999999977</v>
      </c>
      <c r="S1361" s="18">
        <f t="shared" si="166"/>
        <v>2.4142857142857112E-2</v>
      </c>
      <c r="T1361" s="101"/>
      <c r="U1361" s="3"/>
      <c r="V1361" s="142"/>
      <c r="W1361" s="142"/>
      <c r="X1361" s="142"/>
    </row>
    <row r="1362" spans="1:24" ht="38.25" x14ac:dyDescent="0.25">
      <c r="A1362" s="103" t="s">
        <v>2386</v>
      </c>
      <c r="B1362" s="90" t="s">
        <v>2056</v>
      </c>
      <c r="C1362" s="109" t="s">
        <v>2387</v>
      </c>
      <c r="D1362" s="111" t="s">
        <v>3216</v>
      </c>
      <c r="E1362" s="259">
        <v>75</v>
      </c>
      <c r="F1362" s="284">
        <v>75</v>
      </c>
      <c r="G1362" s="220"/>
      <c r="H1362" s="111"/>
      <c r="I1362" s="112" t="s">
        <v>21</v>
      </c>
      <c r="J1362" s="112"/>
      <c r="K1362" s="110"/>
      <c r="L1362" s="118"/>
      <c r="M1362" s="114">
        <v>1</v>
      </c>
      <c r="N1362" s="108">
        <v>1</v>
      </c>
      <c r="O1362" s="99"/>
      <c r="P1362" s="311">
        <f t="shared" si="168"/>
        <v>76.81</v>
      </c>
      <c r="Q1362" s="16" t="e">
        <f t="shared" si="167"/>
        <v>#VALUE!</v>
      </c>
      <c r="R1362" s="23">
        <f t="shared" si="165"/>
        <v>1.8100000000000023</v>
      </c>
      <c r="S1362" s="18">
        <f t="shared" si="166"/>
        <v>2.4133333333333364E-2</v>
      </c>
      <c r="T1362" s="101"/>
      <c r="U1362" s="3"/>
      <c r="V1362" s="142"/>
      <c r="W1362" s="142"/>
      <c r="X1362" s="142"/>
    </row>
    <row r="1363" spans="1:24" ht="38.25" x14ac:dyDescent="0.25">
      <c r="A1363" s="103" t="s">
        <v>2379</v>
      </c>
      <c r="B1363" s="90" t="s">
        <v>2056</v>
      </c>
      <c r="C1363" s="109" t="s">
        <v>2388</v>
      </c>
      <c r="D1363" s="111" t="s">
        <v>3216</v>
      </c>
      <c r="E1363" s="259">
        <v>3.5</v>
      </c>
      <c r="F1363" s="284">
        <v>3.5</v>
      </c>
      <c r="G1363" s="220"/>
      <c r="H1363" s="111"/>
      <c r="I1363" s="112" t="s">
        <v>21</v>
      </c>
      <c r="J1363" s="112"/>
      <c r="K1363" s="110"/>
      <c r="L1363" s="118"/>
      <c r="M1363" s="114">
        <v>1</v>
      </c>
      <c r="N1363" s="108">
        <v>1</v>
      </c>
      <c r="O1363" s="99"/>
      <c r="P1363" s="311">
        <f t="shared" si="168"/>
        <v>3.58</v>
      </c>
      <c r="Q1363" s="16" t="e">
        <f t="shared" si="167"/>
        <v>#VALUE!</v>
      </c>
      <c r="R1363" s="23">
        <f t="shared" si="165"/>
        <v>8.0000000000000071E-2</v>
      </c>
      <c r="S1363" s="18">
        <f t="shared" si="166"/>
        <v>2.2857142857142878E-2</v>
      </c>
      <c r="T1363" s="101"/>
      <c r="U1363" s="3"/>
      <c r="V1363" s="142"/>
      <c r="W1363" s="142"/>
      <c r="X1363" s="142"/>
    </row>
    <row r="1364" spans="1:24" ht="38.25" x14ac:dyDescent="0.25">
      <c r="A1364" s="103" t="s">
        <v>2379</v>
      </c>
      <c r="B1364" s="90" t="s">
        <v>2056</v>
      </c>
      <c r="C1364" s="109" t="s">
        <v>2389</v>
      </c>
      <c r="D1364" s="111" t="s">
        <v>3216</v>
      </c>
      <c r="E1364" s="259">
        <v>1.75</v>
      </c>
      <c r="F1364" s="284">
        <v>1.75</v>
      </c>
      <c r="G1364" s="220"/>
      <c r="H1364" s="111"/>
      <c r="I1364" s="112" t="s">
        <v>21</v>
      </c>
      <c r="J1364" s="112"/>
      <c r="K1364" s="110"/>
      <c r="L1364" s="118"/>
      <c r="M1364" s="114">
        <v>1</v>
      </c>
      <c r="N1364" s="108">
        <v>1</v>
      </c>
      <c r="O1364" s="99"/>
      <c r="P1364" s="311">
        <f t="shared" si="168"/>
        <v>1.79</v>
      </c>
      <c r="Q1364" s="16" t="e">
        <f t="shared" si="167"/>
        <v>#VALUE!</v>
      </c>
      <c r="R1364" s="23">
        <f t="shared" si="165"/>
        <v>4.0000000000000036E-2</v>
      </c>
      <c r="S1364" s="18">
        <f t="shared" si="166"/>
        <v>2.2857142857142878E-2</v>
      </c>
      <c r="T1364" s="101"/>
      <c r="U1364" s="3"/>
      <c r="V1364" s="142"/>
      <c r="W1364" s="142"/>
      <c r="X1364" s="142"/>
    </row>
    <row r="1365" spans="1:24" ht="38.25" x14ac:dyDescent="0.25">
      <c r="A1365" s="103" t="s">
        <v>2379</v>
      </c>
      <c r="B1365" s="90" t="s">
        <v>2056</v>
      </c>
      <c r="C1365" s="109" t="s">
        <v>2390</v>
      </c>
      <c r="D1365" s="111" t="s">
        <v>3216</v>
      </c>
      <c r="E1365" s="259">
        <v>75</v>
      </c>
      <c r="F1365" s="284">
        <v>75</v>
      </c>
      <c r="G1365" s="220"/>
      <c r="H1365" s="111"/>
      <c r="I1365" s="112" t="s">
        <v>21</v>
      </c>
      <c r="J1365" s="112"/>
      <c r="K1365" s="110"/>
      <c r="L1365" s="118"/>
      <c r="M1365" s="114">
        <v>1</v>
      </c>
      <c r="N1365" s="108">
        <v>1</v>
      </c>
      <c r="O1365" s="99"/>
      <c r="P1365" s="311">
        <f t="shared" si="168"/>
        <v>76.81</v>
      </c>
      <c r="Q1365" s="16" t="e">
        <f t="shared" si="167"/>
        <v>#VALUE!</v>
      </c>
      <c r="R1365" s="23">
        <f t="shared" si="165"/>
        <v>1.8100000000000023</v>
      </c>
      <c r="S1365" s="18">
        <f t="shared" si="166"/>
        <v>2.4133333333333364E-2</v>
      </c>
      <c r="T1365" s="101"/>
      <c r="U1365" s="3"/>
      <c r="V1365" s="142"/>
      <c r="W1365" s="142"/>
      <c r="X1365" s="142"/>
    </row>
    <row r="1366" spans="1:24" ht="51" x14ac:dyDescent="0.25">
      <c r="A1366" s="103" t="s">
        <v>2379</v>
      </c>
      <c r="B1366" s="90" t="s">
        <v>2056</v>
      </c>
      <c r="C1366" s="109" t="s">
        <v>2391</v>
      </c>
      <c r="D1366" s="111" t="s">
        <v>3216</v>
      </c>
      <c r="E1366" s="259">
        <v>3.5</v>
      </c>
      <c r="F1366" s="284">
        <v>3.5</v>
      </c>
      <c r="G1366" s="220"/>
      <c r="H1366" s="111"/>
      <c r="I1366" s="112" t="s">
        <v>21</v>
      </c>
      <c r="J1366" s="112"/>
      <c r="K1366" s="110"/>
      <c r="L1366" s="118"/>
      <c r="M1366" s="114">
        <v>1</v>
      </c>
      <c r="N1366" s="108">
        <v>1</v>
      </c>
      <c r="O1366" s="99"/>
      <c r="P1366" s="311">
        <f t="shared" si="168"/>
        <v>3.58</v>
      </c>
      <c r="Q1366" s="16" t="e">
        <f t="shared" si="167"/>
        <v>#VALUE!</v>
      </c>
      <c r="R1366" s="23">
        <f t="shared" ref="R1366:R1407" si="169">P1366-E1366</f>
        <v>8.0000000000000071E-2</v>
      </c>
      <c r="S1366" s="18">
        <f t="shared" ref="S1366:S1407" si="170">IF(E1366&lt;&gt;0,R1366/E1366,0)</f>
        <v>2.2857142857142878E-2</v>
      </c>
      <c r="T1366" s="101"/>
      <c r="U1366" s="3"/>
      <c r="V1366" s="142"/>
      <c r="W1366" s="142"/>
      <c r="X1366" s="142"/>
    </row>
    <row r="1367" spans="1:24" ht="38.25" x14ac:dyDescent="0.25">
      <c r="A1367" s="103" t="s">
        <v>2379</v>
      </c>
      <c r="B1367" s="90" t="s">
        <v>2056</v>
      </c>
      <c r="C1367" s="109" t="s">
        <v>2392</v>
      </c>
      <c r="D1367" s="111" t="s">
        <v>3216</v>
      </c>
      <c r="E1367" s="259">
        <v>1.5</v>
      </c>
      <c r="F1367" s="284">
        <v>1.5</v>
      </c>
      <c r="G1367" s="220"/>
      <c r="H1367" s="111"/>
      <c r="I1367" s="112" t="s">
        <v>21</v>
      </c>
      <c r="J1367" s="112"/>
      <c r="K1367" s="110"/>
      <c r="L1367" s="118"/>
      <c r="M1367" s="114">
        <v>1</v>
      </c>
      <c r="N1367" s="108">
        <v>1</v>
      </c>
      <c r="O1367" s="99"/>
      <c r="P1367" s="311">
        <f t="shared" si="168"/>
        <v>1.53</v>
      </c>
      <c r="Q1367" s="16" t="e">
        <f t="shared" si="167"/>
        <v>#VALUE!</v>
      </c>
      <c r="R1367" s="23">
        <f t="shared" si="169"/>
        <v>3.0000000000000027E-2</v>
      </c>
      <c r="S1367" s="18">
        <f t="shared" si="170"/>
        <v>2.0000000000000018E-2</v>
      </c>
      <c r="T1367" s="101"/>
      <c r="U1367" s="3"/>
      <c r="V1367" s="142"/>
      <c r="W1367" s="142"/>
      <c r="X1367" s="142"/>
    </row>
    <row r="1368" spans="1:24" ht="38.25" x14ac:dyDescent="0.25">
      <c r="A1368" s="103" t="s">
        <v>2379</v>
      </c>
      <c r="B1368" s="90" t="s">
        <v>2056</v>
      </c>
      <c r="C1368" s="109" t="s">
        <v>2393</v>
      </c>
      <c r="D1368" s="111" t="s">
        <v>3216</v>
      </c>
      <c r="E1368" s="259">
        <v>1</v>
      </c>
      <c r="F1368" s="284">
        <v>1</v>
      </c>
      <c r="G1368" s="220"/>
      <c r="H1368" s="111"/>
      <c r="I1368" s="112" t="s">
        <v>21</v>
      </c>
      <c r="J1368" s="112"/>
      <c r="K1368" s="110"/>
      <c r="L1368" s="118"/>
      <c r="M1368" s="114">
        <v>1</v>
      </c>
      <c r="N1368" s="108">
        <v>1</v>
      </c>
      <c r="O1368" s="99"/>
      <c r="P1368" s="311">
        <f t="shared" si="168"/>
        <v>1.02</v>
      </c>
      <c r="Q1368" s="16" t="e">
        <f t="shared" si="167"/>
        <v>#VALUE!</v>
      </c>
      <c r="R1368" s="23">
        <f t="shared" si="169"/>
        <v>2.0000000000000018E-2</v>
      </c>
      <c r="S1368" s="18">
        <f t="shared" si="170"/>
        <v>2.0000000000000018E-2</v>
      </c>
      <c r="T1368" s="101"/>
      <c r="U1368" s="3"/>
      <c r="V1368" s="142"/>
      <c r="W1368" s="142"/>
      <c r="X1368" s="142"/>
    </row>
    <row r="1369" spans="1:24" ht="38.25" x14ac:dyDescent="0.25">
      <c r="A1369" s="103" t="s">
        <v>2379</v>
      </c>
      <c r="B1369" s="90" t="s">
        <v>2056</v>
      </c>
      <c r="C1369" s="109" t="s">
        <v>2394</v>
      </c>
      <c r="D1369" s="110" t="s">
        <v>2395</v>
      </c>
      <c r="E1369" s="259">
        <v>26.32</v>
      </c>
      <c r="F1369" s="284">
        <v>25.5</v>
      </c>
      <c r="G1369" s="220"/>
      <c r="H1369" s="111"/>
      <c r="I1369" s="126" t="s">
        <v>21</v>
      </c>
      <c r="J1369" s="112"/>
      <c r="K1369" s="110"/>
      <c r="L1369" s="118"/>
      <c r="M1369" s="114">
        <v>1</v>
      </c>
      <c r="N1369" s="108">
        <v>1</v>
      </c>
      <c r="O1369" s="99"/>
      <c r="P1369" s="311">
        <f t="shared" si="168"/>
        <v>26.95</v>
      </c>
      <c r="Q1369" s="16" t="e">
        <f t="shared" si="167"/>
        <v>#VALUE!</v>
      </c>
      <c r="R1369" s="23">
        <f t="shared" si="169"/>
        <v>0.62999999999999901</v>
      </c>
      <c r="S1369" s="18">
        <f t="shared" si="170"/>
        <v>2.3936170212765919E-2</v>
      </c>
      <c r="T1369" s="101"/>
      <c r="U1369" s="3"/>
      <c r="V1369" s="142"/>
      <c r="W1369" s="142"/>
      <c r="X1369" s="142"/>
    </row>
    <row r="1370" spans="1:24" ht="51" x14ac:dyDescent="0.25">
      <c r="A1370" s="103" t="s">
        <v>2379</v>
      </c>
      <c r="B1370" s="90" t="s">
        <v>2056</v>
      </c>
      <c r="C1370" s="109" t="s">
        <v>2396</v>
      </c>
      <c r="D1370" s="110" t="s">
        <v>2395</v>
      </c>
      <c r="E1370" s="259">
        <v>8.77</v>
      </c>
      <c r="F1370" s="284">
        <v>8.5</v>
      </c>
      <c r="G1370" s="220"/>
      <c r="H1370" s="111"/>
      <c r="I1370" s="126" t="s">
        <v>21</v>
      </c>
      <c r="J1370" s="112"/>
      <c r="K1370" s="110"/>
      <c r="L1370" s="118"/>
      <c r="M1370" s="114">
        <v>1</v>
      </c>
      <c r="N1370" s="108">
        <v>1</v>
      </c>
      <c r="O1370" s="99"/>
      <c r="P1370" s="311">
        <f t="shared" si="168"/>
        <v>8.98</v>
      </c>
      <c r="Q1370" s="16" t="e">
        <f t="shared" si="167"/>
        <v>#VALUE!</v>
      </c>
      <c r="R1370" s="23">
        <f t="shared" si="169"/>
        <v>0.21000000000000085</v>
      </c>
      <c r="S1370" s="18">
        <f t="shared" si="170"/>
        <v>2.3945267958951067E-2</v>
      </c>
      <c r="T1370" s="101"/>
      <c r="U1370" s="3"/>
      <c r="V1370" s="142"/>
      <c r="W1370" s="142"/>
      <c r="X1370" s="142"/>
    </row>
    <row r="1371" spans="1:24" ht="25.5" x14ac:dyDescent="0.25">
      <c r="A1371" s="103" t="s">
        <v>2379</v>
      </c>
      <c r="B1371" s="90" t="s">
        <v>2056</v>
      </c>
      <c r="C1371" s="109" t="s">
        <v>2397</v>
      </c>
      <c r="D1371" s="110" t="s">
        <v>2395</v>
      </c>
      <c r="E1371" s="259">
        <v>36.130000000000003</v>
      </c>
      <c r="F1371" s="284">
        <v>35</v>
      </c>
      <c r="G1371" s="220"/>
      <c r="H1371" s="111"/>
      <c r="I1371" s="126" t="s">
        <v>21</v>
      </c>
      <c r="J1371" s="112"/>
      <c r="K1371" s="110"/>
      <c r="L1371" s="118"/>
      <c r="M1371" s="114">
        <v>1</v>
      </c>
      <c r="N1371" s="108">
        <v>1</v>
      </c>
      <c r="O1371" s="99"/>
      <c r="P1371" s="311">
        <f t="shared" si="168"/>
        <v>37</v>
      </c>
      <c r="Q1371" s="16" t="e">
        <f t="shared" si="167"/>
        <v>#VALUE!</v>
      </c>
      <c r="R1371" s="23">
        <f t="shared" si="169"/>
        <v>0.86999999999999744</v>
      </c>
      <c r="S1371" s="18">
        <f t="shared" si="170"/>
        <v>2.4079712150567322E-2</v>
      </c>
      <c r="T1371" s="101"/>
      <c r="U1371" s="3"/>
      <c r="V1371" s="142"/>
      <c r="W1371" s="142"/>
      <c r="X1371" s="142"/>
    </row>
    <row r="1372" spans="1:24" ht="25.5" x14ac:dyDescent="0.25">
      <c r="A1372" s="103" t="s">
        <v>2379</v>
      </c>
      <c r="B1372" s="90" t="s">
        <v>2056</v>
      </c>
      <c r="C1372" s="109" t="s">
        <v>2398</v>
      </c>
      <c r="D1372" s="110" t="s">
        <v>2395</v>
      </c>
      <c r="E1372" s="259">
        <v>61.93</v>
      </c>
      <c r="F1372" s="284">
        <v>60</v>
      </c>
      <c r="G1372" s="220"/>
      <c r="H1372" s="111"/>
      <c r="I1372" s="126" t="s">
        <v>21</v>
      </c>
      <c r="J1372" s="112"/>
      <c r="K1372" s="110"/>
      <c r="L1372" s="118"/>
      <c r="M1372" s="114">
        <v>1</v>
      </c>
      <c r="N1372" s="108">
        <v>1</v>
      </c>
      <c r="O1372" s="99"/>
      <c r="P1372" s="311">
        <f t="shared" si="168"/>
        <v>63.42</v>
      </c>
      <c r="Q1372" s="16" t="e">
        <f t="shared" si="167"/>
        <v>#VALUE!</v>
      </c>
      <c r="R1372" s="23">
        <f t="shared" si="169"/>
        <v>1.490000000000002</v>
      </c>
      <c r="S1372" s="18">
        <f t="shared" si="170"/>
        <v>2.405942192798324E-2</v>
      </c>
      <c r="T1372" s="101"/>
      <c r="U1372" s="3"/>
      <c r="V1372" s="142"/>
      <c r="W1372" s="142"/>
      <c r="X1372" s="142"/>
    </row>
    <row r="1373" spans="1:24" ht="25.5" x14ac:dyDescent="0.25">
      <c r="A1373" s="103" t="s">
        <v>2379</v>
      </c>
      <c r="B1373" s="90" t="s">
        <v>2056</v>
      </c>
      <c r="C1373" s="109" t="s">
        <v>2399</v>
      </c>
      <c r="D1373" s="110" t="s">
        <v>2395</v>
      </c>
      <c r="E1373" s="259">
        <v>26.32</v>
      </c>
      <c r="F1373" s="284">
        <v>25.5</v>
      </c>
      <c r="G1373" s="220"/>
      <c r="H1373" s="111"/>
      <c r="I1373" s="126" t="s">
        <v>21</v>
      </c>
      <c r="J1373" s="112"/>
      <c r="K1373" s="110"/>
      <c r="L1373" s="118"/>
      <c r="M1373" s="114">
        <v>1</v>
      </c>
      <c r="N1373" s="108">
        <v>1</v>
      </c>
      <c r="O1373" s="99"/>
      <c r="P1373" s="311">
        <f t="shared" si="168"/>
        <v>26.95</v>
      </c>
      <c r="Q1373" s="16" t="e">
        <f t="shared" si="167"/>
        <v>#VALUE!</v>
      </c>
      <c r="R1373" s="23">
        <f t="shared" si="169"/>
        <v>0.62999999999999901</v>
      </c>
      <c r="S1373" s="18">
        <f t="shared" si="170"/>
        <v>2.3936170212765919E-2</v>
      </c>
      <c r="T1373" s="101"/>
      <c r="U1373" s="3"/>
      <c r="V1373" s="142"/>
      <c r="W1373" s="142"/>
      <c r="X1373" s="142"/>
    </row>
    <row r="1374" spans="1:24" ht="51" x14ac:dyDescent="0.25">
      <c r="A1374" s="103" t="s">
        <v>2379</v>
      </c>
      <c r="B1374" s="90" t="s">
        <v>2056</v>
      </c>
      <c r="C1374" s="109" t="s">
        <v>2400</v>
      </c>
      <c r="D1374" s="110" t="s">
        <v>2395</v>
      </c>
      <c r="E1374" s="259">
        <v>8.77</v>
      </c>
      <c r="F1374" s="284">
        <v>8.5</v>
      </c>
      <c r="G1374" s="220"/>
      <c r="H1374" s="111"/>
      <c r="I1374" s="126" t="s">
        <v>21</v>
      </c>
      <c r="J1374" s="112"/>
      <c r="K1374" s="110"/>
      <c r="L1374" s="118"/>
      <c r="M1374" s="114">
        <v>1</v>
      </c>
      <c r="N1374" s="108">
        <v>1</v>
      </c>
      <c r="O1374" s="99"/>
      <c r="P1374" s="311">
        <f t="shared" si="168"/>
        <v>8.98</v>
      </c>
      <c r="Q1374" s="16" t="e">
        <f t="shared" si="167"/>
        <v>#VALUE!</v>
      </c>
      <c r="R1374" s="23">
        <f t="shared" si="169"/>
        <v>0.21000000000000085</v>
      </c>
      <c r="S1374" s="18">
        <f t="shared" si="170"/>
        <v>2.3945267958951067E-2</v>
      </c>
      <c r="T1374" s="101"/>
      <c r="U1374" s="3"/>
      <c r="V1374" s="142"/>
      <c r="W1374" s="142"/>
      <c r="X1374" s="142"/>
    </row>
    <row r="1375" spans="1:24" ht="25.5" x14ac:dyDescent="0.25">
      <c r="A1375" s="103" t="s">
        <v>2379</v>
      </c>
      <c r="B1375" s="90" t="s">
        <v>2056</v>
      </c>
      <c r="C1375" s="109" t="s">
        <v>2401</v>
      </c>
      <c r="D1375" s="110" t="s">
        <v>2402</v>
      </c>
      <c r="E1375" s="259">
        <v>26.32</v>
      </c>
      <c r="F1375" s="284">
        <v>25.5</v>
      </c>
      <c r="G1375" s="220"/>
      <c r="H1375" s="111"/>
      <c r="I1375" s="126" t="s">
        <v>21</v>
      </c>
      <c r="J1375" s="112"/>
      <c r="K1375" s="110"/>
      <c r="L1375" s="118"/>
      <c r="M1375" s="114">
        <v>1</v>
      </c>
      <c r="N1375" s="108">
        <v>1</v>
      </c>
      <c r="O1375" s="99"/>
      <c r="P1375" s="311">
        <f t="shared" si="168"/>
        <v>26.95</v>
      </c>
      <c r="Q1375" s="16" t="e">
        <f t="shared" si="167"/>
        <v>#VALUE!</v>
      </c>
      <c r="R1375" s="23">
        <f t="shared" si="169"/>
        <v>0.62999999999999901</v>
      </c>
      <c r="S1375" s="18">
        <f t="shared" si="170"/>
        <v>2.3936170212765919E-2</v>
      </c>
      <c r="T1375" s="101"/>
      <c r="U1375" s="3"/>
      <c r="V1375" s="142"/>
      <c r="W1375" s="142"/>
      <c r="X1375" s="142"/>
    </row>
    <row r="1376" spans="1:24" ht="51" x14ac:dyDescent="0.25">
      <c r="A1376" s="103" t="s">
        <v>2379</v>
      </c>
      <c r="B1376" s="90" t="s">
        <v>2056</v>
      </c>
      <c r="C1376" s="109" t="s">
        <v>2403</v>
      </c>
      <c r="D1376" s="110" t="s">
        <v>2402</v>
      </c>
      <c r="E1376" s="259">
        <v>8.77</v>
      </c>
      <c r="F1376" s="284">
        <v>8.5</v>
      </c>
      <c r="G1376" s="220"/>
      <c r="H1376" s="111"/>
      <c r="I1376" s="126" t="s">
        <v>21</v>
      </c>
      <c r="J1376" s="112"/>
      <c r="K1376" s="110"/>
      <c r="L1376" s="118"/>
      <c r="M1376" s="114">
        <v>1</v>
      </c>
      <c r="N1376" s="108">
        <v>1</v>
      </c>
      <c r="O1376" s="99"/>
      <c r="P1376" s="311">
        <f t="shared" si="168"/>
        <v>8.98</v>
      </c>
      <c r="Q1376" s="16" t="e">
        <f t="shared" si="167"/>
        <v>#VALUE!</v>
      </c>
      <c r="R1376" s="23">
        <f t="shared" si="169"/>
        <v>0.21000000000000085</v>
      </c>
      <c r="S1376" s="18">
        <f t="shared" si="170"/>
        <v>2.3945267958951067E-2</v>
      </c>
      <c r="T1376" s="101"/>
      <c r="U1376" s="3"/>
      <c r="V1376" s="142"/>
      <c r="W1376" s="142"/>
      <c r="X1376" s="142"/>
    </row>
    <row r="1377" spans="1:24" ht="25.5" x14ac:dyDescent="0.25">
      <c r="A1377" s="103" t="s">
        <v>2379</v>
      </c>
      <c r="B1377" s="90" t="s">
        <v>2056</v>
      </c>
      <c r="C1377" s="109" t="s">
        <v>2404</v>
      </c>
      <c r="D1377" s="110" t="s">
        <v>2405</v>
      </c>
      <c r="E1377" s="259">
        <v>26.32</v>
      </c>
      <c r="F1377" s="284">
        <v>25.5</v>
      </c>
      <c r="G1377" s="220"/>
      <c r="H1377" s="111" t="s">
        <v>2406</v>
      </c>
      <c r="I1377" s="126" t="s">
        <v>21</v>
      </c>
      <c r="J1377" s="112"/>
      <c r="K1377" s="110"/>
      <c r="L1377" s="118"/>
      <c r="M1377" s="114">
        <v>1</v>
      </c>
      <c r="N1377" s="108">
        <v>1</v>
      </c>
      <c r="O1377" s="99"/>
      <c r="P1377" s="311">
        <f t="shared" si="168"/>
        <v>26.95</v>
      </c>
      <c r="Q1377" s="16" t="e">
        <f t="shared" si="167"/>
        <v>#VALUE!</v>
      </c>
      <c r="R1377" s="23">
        <f t="shared" si="169"/>
        <v>0.62999999999999901</v>
      </c>
      <c r="S1377" s="18">
        <f t="shared" si="170"/>
        <v>2.3936170212765919E-2</v>
      </c>
      <c r="T1377" s="101"/>
      <c r="U1377" s="3"/>
      <c r="V1377" s="142"/>
      <c r="W1377" s="142"/>
      <c r="X1377" s="142"/>
    </row>
    <row r="1378" spans="1:24" ht="51" x14ac:dyDescent="0.25">
      <c r="A1378" s="103" t="s">
        <v>2379</v>
      </c>
      <c r="B1378" s="90" t="s">
        <v>2056</v>
      </c>
      <c r="C1378" s="109" t="s">
        <v>2407</v>
      </c>
      <c r="D1378" s="110" t="s">
        <v>2405</v>
      </c>
      <c r="E1378" s="259">
        <v>8.77</v>
      </c>
      <c r="F1378" s="284">
        <v>8.5</v>
      </c>
      <c r="G1378" s="220"/>
      <c r="H1378" s="111"/>
      <c r="I1378" s="126" t="s">
        <v>21</v>
      </c>
      <c r="J1378" s="112"/>
      <c r="K1378" s="110"/>
      <c r="L1378" s="118"/>
      <c r="M1378" s="114">
        <v>1</v>
      </c>
      <c r="N1378" s="108">
        <v>1</v>
      </c>
      <c r="O1378" s="99"/>
      <c r="P1378" s="311">
        <f t="shared" si="168"/>
        <v>8.98</v>
      </c>
      <c r="Q1378" s="16" t="e">
        <f t="shared" si="167"/>
        <v>#VALUE!</v>
      </c>
      <c r="R1378" s="23">
        <f t="shared" si="169"/>
        <v>0.21000000000000085</v>
      </c>
      <c r="S1378" s="18">
        <f t="shared" si="170"/>
        <v>2.3945267958951067E-2</v>
      </c>
      <c r="T1378" s="101"/>
      <c r="U1378" s="3"/>
      <c r="V1378" s="142"/>
      <c r="W1378" s="142"/>
      <c r="X1378" s="142"/>
    </row>
    <row r="1379" spans="1:24" ht="25.5" x14ac:dyDescent="0.25">
      <c r="A1379" s="103" t="s">
        <v>2379</v>
      </c>
      <c r="B1379" s="90" t="s">
        <v>2056</v>
      </c>
      <c r="C1379" s="109" t="s">
        <v>2408</v>
      </c>
      <c r="D1379" s="110" t="s">
        <v>2405</v>
      </c>
      <c r="E1379" s="259">
        <v>36.130000000000003</v>
      </c>
      <c r="F1379" s="284">
        <v>35</v>
      </c>
      <c r="G1379" s="220"/>
      <c r="H1379" s="111"/>
      <c r="I1379" s="126" t="s">
        <v>21</v>
      </c>
      <c r="J1379" s="112"/>
      <c r="K1379" s="110"/>
      <c r="L1379" s="118"/>
      <c r="M1379" s="114">
        <v>1</v>
      </c>
      <c r="N1379" s="108">
        <v>1</v>
      </c>
      <c r="O1379" s="99"/>
      <c r="P1379" s="311">
        <f t="shared" si="168"/>
        <v>37</v>
      </c>
      <c r="Q1379" s="16" t="e">
        <f t="shared" si="167"/>
        <v>#VALUE!</v>
      </c>
      <c r="R1379" s="23">
        <f t="shared" si="169"/>
        <v>0.86999999999999744</v>
      </c>
      <c r="S1379" s="18">
        <f t="shared" si="170"/>
        <v>2.4079712150567322E-2</v>
      </c>
      <c r="T1379" s="101"/>
      <c r="U1379" s="3"/>
      <c r="V1379" s="142"/>
      <c r="W1379" s="142"/>
      <c r="X1379" s="142"/>
    </row>
    <row r="1380" spans="1:24" ht="51" x14ac:dyDescent="0.25">
      <c r="A1380" s="103" t="s">
        <v>2379</v>
      </c>
      <c r="B1380" s="90" t="s">
        <v>2056</v>
      </c>
      <c r="C1380" s="109" t="s">
        <v>2409</v>
      </c>
      <c r="D1380" s="110" t="s">
        <v>2405</v>
      </c>
      <c r="E1380" s="259">
        <v>8.77</v>
      </c>
      <c r="F1380" s="284">
        <v>8.5</v>
      </c>
      <c r="G1380" s="220"/>
      <c r="H1380" s="111"/>
      <c r="I1380" s="126" t="s">
        <v>21</v>
      </c>
      <c r="J1380" s="112"/>
      <c r="K1380" s="110"/>
      <c r="L1380" s="118"/>
      <c r="M1380" s="114">
        <v>1</v>
      </c>
      <c r="N1380" s="108">
        <v>1</v>
      </c>
      <c r="O1380" s="99"/>
      <c r="P1380" s="311">
        <f t="shared" si="168"/>
        <v>8.98</v>
      </c>
      <c r="Q1380" s="16" t="e">
        <f t="shared" si="167"/>
        <v>#VALUE!</v>
      </c>
      <c r="R1380" s="23">
        <f t="shared" si="169"/>
        <v>0.21000000000000085</v>
      </c>
      <c r="S1380" s="18">
        <f t="shared" si="170"/>
        <v>2.3945267958951067E-2</v>
      </c>
      <c r="T1380" s="101"/>
      <c r="U1380" s="3"/>
      <c r="V1380" s="142"/>
      <c r="W1380" s="142"/>
      <c r="X1380" s="142"/>
    </row>
    <row r="1381" spans="1:24" ht="25.5" x14ac:dyDescent="0.25">
      <c r="A1381" s="103" t="s">
        <v>2379</v>
      </c>
      <c r="B1381" s="90" t="s">
        <v>2056</v>
      </c>
      <c r="C1381" s="109" t="s">
        <v>2410</v>
      </c>
      <c r="D1381" s="110" t="s">
        <v>2405</v>
      </c>
      <c r="E1381" s="259">
        <v>41.29</v>
      </c>
      <c r="F1381" s="284">
        <v>40</v>
      </c>
      <c r="G1381" s="220"/>
      <c r="H1381" s="111"/>
      <c r="I1381" s="126" t="s">
        <v>21</v>
      </c>
      <c r="J1381" s="112"/>
      <c r="K1381" s="110"/>
      <c r="L1381" s="118"/>
      <c r="M1381" s="114">
        <v>1</v>
      </c>
      <c r="N1381" s="108">
        <v>1</v>
      </c>
      <c r="O1381" s="99"/>
      <c r="P1381" s="311">
        <f t="shared" si="168"/>
        <v>42.28</v>
      </c>
      <c r="Q1381" s="16" t="e">
        <f t="shared" si="167"/>
        <v>#VALUE!</v>
      </c>
      <c r="R1381" s="23">
        <f t="shared" si="169"/>
        <v>0.99000000000000199</v>
      </c>
      <c r="S1381" s="18">
        <f t="shared" si="170"/>
        <v>2.3976749818358005E-2</v>
      </c>
      <c r="T1381" s="101"/>
      <c r="U1381" s="3"/>
      <c r="V1381" s="142"/>
      <c r="W1381" s="142"/>
      <c r="X1381" s="142"/>
    </row>
    <row r="1382" spans="1:24" ht="25.5" x14ac:dyDescent="0.25">
      <c r="A1382" s="103" t="s">
        <v>2379</v>
      </c>
      <c r="B1382" s="90" t="s">
        <v>2056</v>
      </c>
      <c r="C1382" s="109" t="s">
        <v>2411</v>
      </c>
      <c r="D1382" s="110" t="s">
        <v>2405</v>
      </c>
      <c r="E1382" s="259">
        <v>36.130000000000003</v>
      </c>
      <c r="F1382" s="284">
        <v>35</v>
      </c>
      <c r="G1382" s="220"/>
      <c r="H1382" s="111"/>
      <c r="I1382" s="126" t="s">
        <v>21</v>
      </c>
      <c r="J1382" s="112"/>
      <c r="K1382" s="110"/>
      <c r="L1382" s="118"/>
      <c r="M1382" s="114">
        <v>1</v>
      </c>
      <c r="N1382" s="108">
        <v>1</v>
      </c>
      <c r="O1382" s="99"/>
      <c r="P1382" s="311">
        <f t="shared" si="168"/>
        <v>37</v>
      </c>
      <c r="Q1382" s="16" t="e">
        <f t="shared" si="167"/>
        <v>#VALUE!</v>
      </c>
      <c r="R1382" s="23">
        <f t="shared" si="169"/>
        <v>0.86999999999999744</v>
      </c>
      <c r="S1382" s="18">
        <f t="shared" si="170"/>
        <v>2.4079712150567322E-2</v>
      </c>
      <c r="T1382" s="101"/>
      <c r="U1382" s="3"/>
      <c r="V1382" s="142"/>
      <c r="W1382" s="142"/>
      <c r="X1382" s="142"/>
    </row>
    <row r="1383" spans="1:24" ht="25.5" x14ac:dyDescent="0.25">
      <c r="A1383" s="103" t="s">
        <v>2379</v>
      </c>
      <c r="B1383" s="90" t="s">
        <v>2056</v>
      </c>
      <c r="C1383" s="109" t="s">
        <v>2412</v>
      </c>
      <c r="D1383" s="110" t="s">
        <v>2405</v>
      </c>
      <c r="E1383" s="259">
        <v>26.32</v>
      </c>
      <c r="F1383" s="284">
        <v>25.5</v>
      </c>
      <c r="G1383" s="220"/>
      <c r="H1383" s="111"/>
      <c r="I1383" s="126" t="s">
        <v>21</v>
      </c>
      <c r="J1383" s="112"/>
      <c r="K1383" s="110"/>
      <c r="L1383" s="118"/>
      <c r="M1383" s="114">
        <v>1</v>
      </c>
      <c r="N1383" s="108">
        <v>1</v>
      </c>
      <c r="O1383" s="99"/>
      <c r="P1383" s="311">
        <f t="shared" si="168"/>
        <v>26.95</v>
      </c>
      <c r="Q1383" s="16" t="e">
        <f t="shared" si="167"/>
        <v>#VALUE!</v>
      </c>
      <c r="R1383" s="23">
        <f t="shared" si="169"/>
        <v>0.62999999999999901</v>
      </c>
      <c r="S1383" s="18">
        <f t="shared" si="170"/>
        <v>2.3936170212765919E-2</v>
      </c>
      <c r="T1383" s="101"/>
      <c r="U1383" s="3"/>
      <c r="V1383" s="142"/>
      <c r="W1383" s="142"/>
      <c r="X1383" s="142"/>
    </row>
    <row r="1384" spans="1:24" ht="51" x14ac:dyDescent="0.25">
      <c r="A1384" s="103" t="s">
        <v>2379</v>
      </c>
      <c r="B1384" s="90" t="s">
        <v>2056</v>
      </c>
      <c r="C1384" s="109" t="s">
        <v>2413</v>
      </c>
      <c r="D1384" s="110" t="s">
        <v>2405</v>
      </c>
      <c r="E1384" s="259">
        <v>8.77</v>
      </c>
      <c r="F1384" s="284">
        <v>8.5</v>
      </c>
      <c r="G1384" s="220"/>
      <c r="H1384" s="111"/>
      <c r="I1384" s="126" t="s">
        <v>21</v>
      </c>
      <c r="J1384" s="112"/>
      <c r="K1384" s="110"/>
      <c r="L1384" s="118"/>
      <c r="M1384" s="114">
        <v>1</v>
      </c>
      <c r="N1384" s="108">
        <v>1</v>
      </c>
      <c r="O1384" s="99"/>
      <c r="P1384" s="311">
        <f t="shared" si="168"/>
        <v>8.98</v>
      </c>
      <c r="Q1384" s="16" t="e">
        <f t="shared" ref="Q1384:Q1407" si="171">IF(N1384=1,INT(E1384*$U$1*10000)/10000,E1384)</f>
        <v>#VALUE!</v>
      </c>
      <c r="R1384" s="23">
        <f t="shared" si="169"/>
        <v>0.21000000000000085</v>
      </c>
      <c r="S1384" s="18">
        <f t="shared" si="170"/>
        <v>2.3945267958951067E-2</v>
      </c>
      <c r="T1384" s="101"/>
      <c r="U1384" s="3"/>
      <c r="V1384" s="142"/>
      <c r="W1384" s="142"/>
      <c r="X1384" s="142"/>
    </row>
    <row r="1385" spans="1:24" ht="38.25" x14ac:dyDescent="0.25">
      <c r="A1385" s="103" t="s">
        <v>2379</v>
      </c>
      <c r="B1385" s="90" t="s">
        <v>2056</v>
      </c>
      <c r="C1385" s="109" t="s">
        <v>2414</v>
      </c>
      <c r="D1385" s="110" t="s">
        <v>2405</v>
      </c>
      <c r="E1385" s="259">
        <v>36.130000000000003</v>
      </c>
      <c r="F1385" s="284">
        <v>35</v>
      </c>
      <c r="G1385" s="220"/>
      <c r="H1385" s="111"/>
      <c r="I1385" s="126" t="s">
        <v>21</v>
      </c>
      <c r="J1385" s="112"/>
      <c r="K1385" s="110"/>
      <c r="L1385" s="118"/>
      <c r="M1385" s="114">
        <v>1</v>
      </c>
      <c r="N1385" s="108">
        <v>1</v>
      </c>
      <c r="O1385" s="99"/>
      <c r="P1385" s="311">
        <f t="shared" si="168"/>
        <v>37</v>
      </c>
      <c r="Q1385" s="16" t="e">
        <f t="shared" si="171"/>
        <v>#VALUE!</v>
      </c>
      <c r="R1385" s="23">
        <f t="shared" si="169"/>
        <v>0.86999999999999744</v>
      </c>
      <c r="S1385" s="18">
        <f t="shared" si="170"/>
        <v>2.4079712150567322E-2</v>
      </c>
      <c r="T1385" s="101"/>
      <c r="U1385" s="3"/>
      <c r="V1385" s="142"/>
      <c r="W1385" s="142"/>
      <c r="X1385" s="142"/>
    </row>
    <row r="1386" spans="1:24" ht="51" x14ac:dyDescent="0.25">
      <c r="A1386" s="103" t="s">
        <v>2379</v>
      </c>
      <c r="B1386" s="90" t="s">
        <v>2056</v>
      </c>
      <c r="C1386" s="109" t="s">
        <v>2415</v>
      </c>
      <c r="D1386" s="110" t="s">
        <v>2405</v>
      </c>
      <c r="E1386" s="259">
        <v>8.77</v>
      </c>
      <c r="F1386" s="284">
        <v>8.5</v>
      </c>
      <c r="G1386" s="220"/>
      <c r="H1386" s="111"/>
      <c r="I1386" s="126" t="s">
        <v>21</v>
      </c>
      <c r="J1386" s="112"/>
      <c r="K1386" s="110"/>
      <c r="L1386" s="118"/>
      <c r="M1386" s="114">
        <v>1</v>
      </c>
      <c r="N1386" s="108">
        <v>1</v>
      </c>
      <c r="O1386" s="99"/>
      <c r="P1386" s="311">
        <f t="shared" si="168"/>
        <v>8.98</v>
      </c>
      <c r="Q1386" s="16" t="e">
        <f t="shared" si="171"/>
        <v>#VALUE!</v>
      </c>
      <c r="R1386" s="23">
        <f t="shared" si="169"/>
        <v>0.21000000000000085</v>
      </c>
      <c r="S1386" s="18">
        <f t="shared" si="170"/>
        <v>2.3945267958951067E-2</v>
      </c>
      <c r="T1386" s="101"/>
      <c r="U1386" s="3"/>
      <c r="V1386" s="142"/>
      <c r="W1386" s="142"/>
      <c r="X1386" s="142"/>
    </row>
    <row r="1387" spans="1:24" ht="25.5" x14ac:dyDescent="0.25">
      <c r="A1387" s="103" t="s">
        <v>2379</v>
      </c>
      <c r="B1387" s="90" t="s">
        <v>2056</v>
      </c>
      <c r="C1387" s="109" t="s">
        <v>2416</v>
      </c>
      <c r="D1387" s="110" t="s">
        <v>2405</v>
      </c>
      <c r="E1387" s="259">
        <v>67.09</v>
      </c>
      <c r="F1387" s="284">
        <v>65</v>
      </c>
      <c r="G1387" s="220"/>
      <c r="H1387" s="111"/>
      <c r="I1387" s="126" t="s">
        <v>21</v>
      </c>
      <c r="J1387" s="112"/>
      <c r="K1387" s="110"/>
      <c r="L1387" s="118"/>
      <c r="M1387" s="114">
        <v>1</v>
      </c>
      <c r="N1387" s="108">
        <v>1</v>
      </c>
      <c r="O1387" s="99"/>
      <c r="P1387" s="311">
        <f t="shared" si="168"/>
        <v>68.709999999999994</v>
      </c>
      <c r="Q1387" s="16" t="e">
        <f t="shared" si="171"/>
        <v>#VALUE!</v>
      </c>
      <c r="R1387" s="23">
        <f t="shared" si="169"/>
        <v>1.6199999999999903</v>
      </c>
      <c r="S1387" s="18">
        <f t="shared" si="170"/>
        <v>2.4146668654046657E-2</v>
      </c>
      <c r="T1387" s="101"/>
      <c r="U1387" s="3"/>
      <c r="V1387" s="142"/>
      <c r="W1387" s="142"/>
      <c r="X1387" s="142"/>
    </row>
    <row r="1388" spans="1:24" ht="25.5" x14ac:dyDescent="0.25">
      <c r="A1388" s="103" t="s">
        <v>2379</v>
      </c>
      <c r="B1388" s="90" t="s">
        <v>2056</v>
      </c>
      <c r="C1388" s="109" t="s">
        <v>2417</v>
      </c>
      <c r="D1388" s="110" t="s">
        <v>2405</v>
      </c>
      <c r="E1388" s="259">
        <v>67.09</v>
      </c>
      <c r="F1388" s="284">
        <v>65</v>
      </c>
      <c r="G1388" s="220"/>
      <c r="H1388" s="111"/>
      <c r="I1388" s="126" t="s">
        <v>21</v>
      </c>
      <c r="J1388" s="112"/>
      <c r="K1388" s="110"/>
      <c r="L1388" s="118"/>
      <c r="M1388" s="114">
        <v>1</v>
      </c>
      <c r="N1388" s="108">
        <v>1</v>
      </c>
      <c r="O1388" s="99"/>
      <c r="P1388" s="311">
        <f t="shared" si="168"/>
        <v>68.709999999999994</v>
      </c>
      <c r="Q1388" s="16" t="e">
        <f t="shared" si="171"/>
        <v>#VALUE!</v>
      </c>
      <c r="R1388" s="23">
        <f t="shared" si="169"/>
        <v>1.6199999999999903</v>
      </c>
      <c r="S1388" s="18">
        <f t="shared" si="170"/>
        <v>2.4146668654046657E-2</v>
      </c>
      <c r="T1388" s="101"/>
      <c r="U1388" s="3"/>
      <c r="V1388" s="142"/>
      <c r="W1388" s="142"/>
      <c r="X1388" s="142"/>
    </row>
    <row r="1389" spans="1:24" ht="51" x14ac:dyDescent="0.25">
      <c r="A1389" s="103" t="s">
        <v>2379</v>
      </c>
      <c r="B1389" s="90" t="s">
        <v>2056</v>
      </c>
      <c r="C1389" s="109" t="s">
        <v>2418</v>
      </c>
      <c r="D1389" s="110" t="s">
        <v>2405</v>
      </c>
      <c r="E1389" s="259">
        <v>26.32</v>
      </c>
      <c r="F1389" s="284">
        <v>25.5</v>
      </c>
      <c r="G1389" s="220"/>
      <c r="H1389" s="111"/>
      <c r="I1389" s="126" t="s">
        <v>21</v>
      </c>
      <c r="J1389" s="112"/>
      <c r="K1389" s="110"/>
      <c r="L1389" s="118"/>
      <c r="M1389" s="114">
        <v>1</v>
      </c>
      <c r="N1389" s="108">
        <v>1</v>
      </c>
      <c r="O1389" s="99"/>
      <c r="P1389" s="311">
        <f t="shared" si="168"/>
        <v>26.95</v>
      </c>
      <c r="Q1389" s="16" t="e">
        <f t="shared" si="171"/>
        <v>#VALUE!</v>
      </c>
      <c r="R1389" s="23">
        <f t="shared" si="169"/>
        <v>0.62999999999999901</v>
      </c>
      <c r="S1389" s="18">
        <f t="shared" si="170"/>
        <v>2.3936170212765919E-2</v>
      </c>
      <c r="T1389" s="101"/>
      <c r="U1389" s="3"/>
      <c r="V1389" s="142"/>
      <c r="W1389" s="142"/>
      <c r="X1389" s="142"/>
    </row>
    <row r="1390" spans="1:24" ht="63.75" x14ac:dyDescent="0.25">
      <c r="A1390" s="103" t="s">
        <v>2379</v>
      </c>
      <c r="B1390" s="90" t="s">
        <v>2056</v>
      </c>
      <c r="C1390" s="109" t="s">
        <v>2419</v>
      </c>
      <c r="D1390" s="110" t="s">
        <v>2405</v>
      </c>
      <c r="E1390" s="259">
        <v>8.77</v>
      </c>
      <c r="F1390" s="284">
        <v>8.5</v>
      </c>
      <c r="G1390" s="220"/>
      <c r="H1390" s="111"/>
      <c r="I1390" s="126" t="s">
        <v>21</v>
      </c>
      <c r="J1390" s="112"/>
      <c r="K1390" s="110"/>
      <c r="L1390" s="118"/>
      <c r="M1390" s="114">
        <v>1</v>
      </c>
      <c r="N1390" s="108">
        <v>1</v>
      </c>
      <c r="O1390" s="99"/>
      <c r="P1390" s="311">
        <f t="shared" si="168"/>
        <v>8.98</v>
      </c>
      <c r="Q1390" s="16" t="e">
        <f t="shared" si="171"/>
        <v>#VALUE!</v>
      </c>
      <c r="R1390" s="23">
        <f t="shared" si="169"/>
        <v>0.21000000000000085</v>
      </c>
      <c r="S1390" s="18">
        <f t="shared" si="170"/>
        <v>2.3945267958951067E-2</v>
      </c>
      <c r="T1390" s="101"/>
      <c r="U1390" s="3"/>
      <c r="V1390" s="142"/>
      <c r="W1390" s="142"/>
      <c r="X1390" s="142"/>
    </row>
    <row r="1391" spans="1:24" ht="25.5" x14ac:dyDescent="0.25">
      <c r="A1391" s="103" t="s">
        <v>2379</v>
      </c>
      <c r="B1391" s="90" t="s">
        <v>2056</v>
      </c>
      <c r="C1391" s="109" t="s">
        <v>2420</v>
      </c>
      <c r="D1391" s="110" t="s">
        <v>2405</v>
      </c>
      <c r="E1391" s="259">
        <v>26.32</v>
      </c>
      <c r="F1391" s="284">
        <v>25.5</v>
      </c>
      <c r="G1391" s="220"/>
      <c r="H1391" s="111"/>
      <c r="I1391" s="126" t="s">
        <v>21</v>
      </c>
      <c r="J1391" s="112"/>
      <c r="K1391" s="110"/>
      <c r="L1391" s="118"/>
      <c r="M1391" s="114">
        <v>1</v>
      </c>
      <c r="N1391" s="108">
        <v>1</v>
      </c>
      <c r="O1391" s="99"/>
      <c r="P1391" s="311">
        <f t="shared" si="168"/>
        <v>26.95</v>
      </c>
      <c r="Q1391" s="16" t="e">
        <f t="shared" si="171"/>
        <v>#VALUE!</v>
      </c>
      <c r="R1391" s="23">
        <f t="shared" si="169"/>
        <v>0.62999999999999901</v>
      </c>
      <c r="S1391" s="18">
        <f t="shared" si="170"/>
        <v>2.3936170212765919E-2</v>
      </c>
      <c r="T1391" s="101"/>
      <c r="U1391" s="3"/>
      <c r="V1391" s="142"/>
      <c r="W1391" s="142"/>
      <c r="X1391" s="142"/>
    </row>
    <row r="1392" spans="1:24" ht="38.25" x14ac:dyDescent="0.25">
      <c r="A1392" s="103" t="s">
        <v>2379</v>
      </c>
      <c r="B1392" s="90" t="s">
        <v>2056</v>
      </c>
      <c r="C1392" s="109" t="s">
        <v>2421</v>
      </c>
      <c r="D1392" s="110" t="s">
        <v>2405</v>
      </c>
      <c r="E1392" s="259">
        <v>8.77</v>
      </c>
      <c r="F1392" s="284">
        <v>8.5</v>
      </c>
      <c r="G1392" s="220"/>
      <c r="H1392" s="111"/>
      <c r="I1392" s="126" t="s">
        <v>21</v>
      </c>
      <c r="J1392" s="112"/>
      <c r="K1392" s="110"/>
      <c r="L1392" s="118"/>
      <c r="M1392" s="114">
        <v>1</v>
      </c>
      <c r="N1392" s="108">
        <v>1</v>
      </c>
      <c r="O1392" s="99"/>
      <c r="P1392" s="311">
        <f t="shared" si="168"/>
        <v>8.98</v>
      </c>
      <c r="Q1392" s="16" t="e">
        <f t="shared" si="171"/>
        <v>#VALUE!</v>
      </c>
      <c r="R1392" s="23">
        <f t="shared" si="169"/>
        <v>0.21000000000000085</v>
      </c>
      <c r="S1392" s="18">
        <f t="shared" si="170"/>
        <v>2.3945267958951067E-2</v>
      </c>
      <c r="T1392" s="101"/>
      <c r="U1392" s="3"/>
      <c r="V1392" s="142"/>
      <c r="W1392" s="142"/>
      <c r="X1392" s="142"/>
    </row>
    <row r="1393" spans="1:24" ht="25.5" x14ac:dyDescent="0.25">
      <c r="A1393" s="103" t="s">
        <v>2379</v>
      </c>
      <c r="B1393" s="90" t="s">
        <v>2056</v>
      </c>
      <c r="C1393" s="109" t="s">
        <v>2422</v>
      </c>
      <c r="D1393" s="110" t="s">
        <v>2405</v>
      </c>
      <c r="E1393" s="259">
        <v>41.29</v>
      </c>
      <c r="F1393" s="284">
        <v>40</v>
      </c>
      <c r="G1393" s="220"/>
      <c r="H1393" s="111"/>
      <c r="I1393" s="126" t="s">
        <v>21</v>
      </c>
      <c r="J1393" s="112"/>
      <c r="K1393" s="110"/>
      <c r="L1393" s="118"/>
      <c r="M1393" s="114">
        <v>1</v>
      </c>
      <c r="N1393" s="108">
        <v>1</v>
      </c>
      <c r="O1393" s="99"/>
      <c r="P1393" s="311">
        <f t="shared" si="168"/>
        <v>42.28</v>
      </c>
      <c r="Q1393" s="16" t="e">
        <f t="shared" si="171"/>
        <v>#VALUE!</v>
      </c>
      <c r="R1393" s="23">
        <f t="shared" si="169"/>
        <v>0.99000000000000199</v>
      </c>
      <c r="S1393" s="18">
        <f t="shared" si="170"/>
        <v>2.3976749818358005E-2</v>
      </c>
      <c r="T1393" s="101"/>
      <c r="U1393" s="3"/>
      <c r="V1393" s="142"/>
      <c r="W1393" s="142"/>
      <c r="X1393" s="142"/>
    </row>
    <row r="1394" spans="1:24" ht="38.25" x14ac:dyDescent="0.25">
      <c r="A1394" s="103" t="s">
        <v>2379</v>
      </c>
      <c r="B1394" s="90" t="s">
        <v>2056</v>
      </c>
      <c r="C1394" s="109" t="s">
        <v>2423</v>
      </c>
      <c r="D1394" s="110" t="s">
        <v>2405</v>
      </c>
      <c r="E1394" s="259">
        <v>36.130000000000003</v>
      </c>
      <c r="F1394" s="284">
        <v>35</v>
      </c>
      <c r="G1394" s="220"/>
      <c r="H1394" s="111"/>
      <c r="I1394" s="126" t="s">
        <v>21</v>
      </c>
      <c r="J1394" s="112"/>
      <c r="K1394" s="110"/>
      <c r="L1394" s="118"/>
      <c r="M1394" s="114">
        <v>1</v>
      </c>
      <c r="N1394" s="108">
        <v>1</v>
      </c>
      <c r="O1394" s="99"/>
      <c r="P1394" s="311">
        <f t="shared" si="168"/>
        <v>37</v>
      </c>
      <c r="Q1394" s="16" t="e">
        <f t="shared" si="171"/>
        <v>#VALUE!</v>
      </c>
      <c r="R1394" s="23">
        <f t="shared" si="169"/>
        <v>0.86999999999999744</v>
      </c>
      <c r="S1394" s="18">
        <f t="shared" si="170"/>
        <v>2.4079712150567322E-2</v>
      </c>
      <c r="T1394" s="101"/>
      <c r="U1394" s="3"/>
      <c r="V1394" s="142"/>
      <c r="W1394" s="142"/>
      <c r="X1394" s="142"/>
    </row>
    <row r="1395" spans="1:24" ht="63.75" x14ac:dyDescent="0.25">
      <c r="A1395" s="103" t="s">
        <v>2379</v>
      </c>
      <c r="B1395" s="90" t="s">
        <v>2056</v>
      </c>
      <c r="C1395" s="109" t="s">
        <v>2424</v>
      </c>
      <c r="D1395" s="110" t="s">
        <v>2405</v>
      </c>
      <c r="E1395" s="259">
        <v>16.510000000000002</v>
      </c>
      <c r="F1395" s="284">
        <v>16</v>
      </c>
      <c r="G1395" s="220"/>
      <c r="H1395" s="111"/>
      <c r="I1395" s="126" t="s">
        <v>21</v>
      </c>
      <c r="J1395" s="112"/>
      <c r="K1395" s="110"/>
      <c r="L1395" s="118"/>
      <c r="M1395" s="114">
        <v>1</v>
      </c>
      <c r="N1395" s="108">
        <v>1</v>
      </c>
      <c r="O1395" s="99"/>
      <c r="P1395" s="311">
        <f t="shared" si="168"/>
        <v>16.899999999999999</v>
      </c>
      <c r="Q1395" s="16" t="e">
        <f t="shared" si="171"/>
        <v>#VALUE!</v>
      </c>
      <c r="R1395" s="23">
        <f t="shared" si="169"/>
        <v>0.38999999999999702</v>
      </c>
      <c r="S1395" s="18">
        <f t="shared" si="170"/>
        <v>2.3622047244094304E-2</v>
      </c>
      <c r="T1395" s="101"/>
      <c r="U1395" s="3"/>
      <c r="V1395" s="142"/>
      <c r="W1395" s="142"/>
      <c r="X1395" s="142"/>
    </row>
    <row r="1396" spans="1:24" ht="38.25" x14ac:dyDescent="0.25">
      <c r="A1396" s="103" t="s">
        <v>2379</v>
      </c>
      <c r="B1396" s="90" t="s">
        <v>2056</v>
      </c>
      <c r="C1396" s="109" t="s">
        <v>2425</v>
      </c>
      <c r="D1396" s="110" t="s">
        <v>2405</v>
      </c>
      <c r="E1396" s="259">
        <v>41.29</v>
      </c>
      <c r="F1396" s="284">
        <v>40</v>
      </c>
      <c r="G1396" s="220"/>
      <c r="H1396" s="111"/>
      <c r="I1396" s="126" t="s">
        <v>21</v>
      </c>
      <c r="J1396" s="112"/>
      <c r="K1396" s="110"/>
      <c r="L1396" s="118"/>
      <c r="M1396" s="114">
        <v>1</v>
      </c>
      <c r="N1396" s="108">
        <v>1</v>
      </c>
      <c r="O1396" s="99"/>
      <c r="P1396" s="311">
        <f t="shared" si="168"/>
        <v>42.28</v>
      </c>
      <c r="Q1396" s="16" t="e">
        <f t="shared" si="171"/>
        <v>#VALUE!</v>
      </c>
      <c r="R1396" s="23">
        <f t="shared" si="169"/>
        <v>0.99000000000000199</v>
      </c>
      <c r="S1396" s="18">
        <f t="shared" si="170"/>
        <v>2.3976749818358005E-2</v>
      </c>
      <c r="T1396" s="101"/>
      <c r="U1396" s="3"/>
      <c r="V1396" s="142"/>
      <c r="W1396" s="142"/>
      <c r="X1396" s="142"/>
    </row>
    <row r="1397" spans="1:24" ht="25.5" x14ac:dyDescent="0.25">
      <c r="A1397" s="103" t="s">
        <v>2379</v>
      </c>
      <c r="B1397" s="90" t="s">
        <v>2056</v>
      </c>
      <c r="C1397" s="109" t="s">
        <v>2426</v>
      </c>
      <c r="D1397" s="110" t="s">
        <v>2405</v>
      </c>
      <c r="E1397" s="259">
        <v>72.260000000000005</v>
      </c>
      <c r="F1397" s="284">
        <v>70</v>
      </c>
      <c r="G1397" s="220"/>
      <c r="H1397" s="111"/>
      <c r="I1397" s="126" t="s">
        <v>21</v>
      </c>
      <c r="J1397" s="112"/>
      <c r="K1397" s="110"/>
      <c r="L1397" s="118"/>
      <c r="M1397" s="114">
        <v>1</v>
      </c>
      <c r="N1397" s="108">
        <v>1</v>
      </c>
      <c r="O1397" s="99"/>
      <c r="P1397" s="311">
        <f t="shared" si="168"/>
        <v>74</v>
      </c>
      <c r="Q1397" s="16" t="e">
        <f t="shared" si="171"/>
        <v>#VALUE!</v>
      </c>
      <c r="R1397" s="23">
        <f t="shared" si="169"/>
        <v>1.7399999999999949</v>
      </c>
      <c r="S1397" s="18">
        <f t="shared" si="170"/>
        <v>2.4079712150567322E-2</v>
      </c>
      <c r="T1397" s="101"/>
      <c r="U1397" s="3"/>
      <c r="V1397" s="142"/>
      <c r="W1397" s="142"/>
      <c r="X1397" s="142"/>
    </row>
    <row r="1398" spans="1:24" ht="25.5" x14ac:dyDescent="0.25">
      <c r="A1398" s="103" t="s">
        <v>2379</v>
      </c>
      <c r="B1398" s="90" t="s">
        <v>2056</v>
      </c>
      <c r="C1398" s="109" t="s">
        <v>2427</v>
      </c>
      <c r="D1398" s="110" t="s">
        <v>2405</v>
      </c>
      <c r="E1398" s="259">
        <v>72.260000000000005</v>
      </c>
      <c r="F1398" s="284">
        <v>70</v>
      </c>
      <c r="G1398" s="220"/>
      <c r="H1398" s="111" t="s">
        <v>2428</v>
      </c>
      <c r="I1398" s="126" t="s">
        <v>21</v>
      </c>
      <c r="J1398" s="112"/>
      <c r="K1398" s="110"/>
      <c r="L1398" s="118"/>
      <c r="M1398" s="114">
        <v>1</v>
      </c>
      <c r="N1398" s="108">
        <v>1</v>
      </c>
      <c r="O1398" s="99"/>
      <c r="P1398" s="311">
        <f t="shared" si="168"/>
        <v>74</v>
      </c>
      <c r="Q1398" s="16" t="e">
        <f t="shared" si="171"/>
        <v>#VALUE!</v>
      </c>
      <c r="R1398" s="23">
        <f t="shared" si="169"/>
        <v>1.7399999999999949</v>
      </c>
      <c r="S1398" s="18">
        <f t="shared" si="170"/>
        <v>2.4079712150567322E-2</v>
      </c>
      <c r="T1398" s="101"/>
      <c r="U1398" s="3"/>
      <c r="V1398" s="142"/>
      <c r="W1398" s="142"/>
      <c r="X1398" s="142"/>
    </row>
    <row r="1399" spans="1:24" ht="38.25" x14ac:dyDescent="0.25">
      <c r="A1399" s="103" t="s">
        <v>2379</v>
      </c>
      <c r="B1399" s="90" t="s">
        <v>2056</v>
      </c>
      <c r="C1399" s="109" t="s">
        <v>2429</v>
      </c>
      <c r="D1399" s="110" t="s">
        <v>2405</v>
      </c>
      <c r="E1399" s="259">
        <v>87.74</v>
      </c>
      <c r="F1399" s="284">
        <v>85</v>
      </c>
      <c r="G1399" s="220"/>
      <c r="H1399" s="111"/>
      <c r="I1399" s="126" t="s">
        <v>21</v>
      </c>
      <c r="J1399" s="112"/>
      <c r="K1399" s="110"/>
      <c r="L1399" s="118"/>
      <c r="M1399" s="114">
        <v>1</v>
      </c>
      <c r="N1399" s="108">
        <v>1</v>
      </c>
      <c r="O1399" s="99"/>
      <c r="P1399" s="311">
        <f t="shared" si="168"/>
        <v>89.86</v>
      </c>
      <c r="Q1399" s="16" t="e">
        <f t="shared" si="171"/>
        <v>#VALUE!</v>
      </c>
      <c r="R1399" s="23">
        <f t="shared" si="169"/>
        <v>2.1200000000000045</v>
      </c>
      <c r="S1399" s="18">
        <f t="shared" si="170"/>
        <v>2.4162297697743387E-2</v>
      </c>
      <c r="T1399" s="101"/>
      <c r="U1399" s="3"/>
      <c r="V1399" s="142"/>
      <c r="W1399" s="142"/>
      <c r="X1399" s="142"/>
    </row>
    <row r="1400" spans="1:24" ht="38.25" x14ac:dyDescent="0.25">
      <c r="A1400" s="103" t="s">
        <v>2379</v>
      </c>
      <c r="B1400" s="90" t="s">
        <v>2056</v>
      </c>
      <c r="C1400" s="109" t="s">
        <v>2430</v>
      </c>
      <c r="D1400" s="110" t="s">
        <v>2405</v>
      </c>
      <c r="E1400" s="259">
        <v>108.39</v>
      </c>
      <c r="F1400" s="284">
        <v>105</v>
      </c>
      <c r="G1400" s="220"/>
      <c r="H1400" s="111"/>
      <c r="I1400" s="126" t="s">
        <v>21</v>
      </c>
      <c r="J1400" s="112"/>
      <c r="K1400" s="110"/>
      <c r="L1400" s="118"/>
      <c r="M1400" s="114">
        <v>1</v>
      </c>
      <c r="N1400" s="108">
        <v>1</v>
      </c>
      <c r="O1400" s="99"/>
      <c r="P1400" s="311">
        <f t="shared" si="168"/>
        <v>111.01</v>
      </c>
      <c r="Q1400" s="16" t="e">
        <f t="shared" si="171"/>
        <v>#VALUE!</v>
      </c>
      <c r="R1400" s="23">
        <f t="shared" si="169"/>
        <v>2.6200000000000045</v>
      </c>
      <c r="S1400" s="18">
        <f t="shared" si="170"/>
        <v>2.4171971584094516E-2</v>
      </c>
      <c r="T1400" s="101"/>
      <c r="U1400" s="3"/>
      <c r="V1400" s="142"/>
      <c r="W1400" s="142"/>
      <c r="X1400" s="142"/>
    </row>
    <row r="1401" spans="1:24" ht="38.25" x14ac:dyDescent="0.25">
      <c r="A1401" s="103" t="s">
        <v>2379</v>
      </c>
      <c r="B1401" s="90" t="s">
        <v>2056</v>
      </c>
      <c r="C1401" s="109" t="s">
        <v>2431</v>
      </c>
      <c r="D1401" s="110" t="s">
        <v>2405</v>
      </c>
      <c r="E1401" s="259">
        <v>154.84</v>
      </c>
      <c r="F1401" s="284">
        <v>150</v>
      </c>
      <c r="G1401" s="220"/>
      <c r="H1401" s="111"/>
      <c r="I1401" s="126" t="s">
        <v>21</v>
      </c>
      <c r="J1401" s="112"/>
      <c r="K1401" s="110"/>
      <c r="L1401" s="118"/>
      <c r="M1401" s="114">
        <v>1</v>
      </c>
      <c r="N1401" s="108">
        <v>1</v>
      </c>
      <c r="O1401" s="99"/>
      <c r="P1401" s="311">
        <f t="shared" si="168"/>
        <v>158.58000000000001</v>
      </c>
      <c r="Q1401" s="16" t="e">
        <f t="shared" si="171"/>
        <v>#VALUE!</v>
      </c>
      <c r="R1401" s="23">
        <f t="shared" si="169"/>
        <v>3.7400000000000091</v>
      </c>
      <c r="S1401" s="18">
        <f t="shared" si="170"/>
        <v>2.4153965383621863E-2</v>
      </c>
      <c r="T1401" s="101"/>
      <c r="U1401" s="3"/>
      <c r="V1401" s="142"/>
      <c r="W1401" s="142"/>
      <c r="X1401" s="142"/>
    </row>
    <row r="1402" spans="1:24" ht="25.5" x14ac:dyDescent="0.25">
      <c r="A1402" s="103" t="s">
        <v>2379</v>
      </c>
      <c r="B1402" s="90" t="s">
        <v>2056</v>
      </c>
      <c r="C1402" s="109" t="s">
        <v>2432</v>
      </c>
      <c r="D1402" s="110" t="s">
        <v>2405</v>
      </c>
      <c r="E1402" s="259">
        <v>175.49</v>
      </c>
      <c r="F1402" s="284">
        <v>170</v>
      </c>
      <c r="G1402" s="220"/>
      <c r="H1402" s="111"/>
      <c r="I1402" s="126" t="s">
        <v>21</v>
      </c>
      <c r="J1402" s="112"/>
      <c r="K1402" s="110"/>
      <c r="L1402" s="118"/>
      <c r="M1402" s="114">
        <v>1</v>
      </c>
      <c r="N1402" s="108">
        <v>1</v>
      </c>
      <c r="O1402" s="99"/>
      <c r="P1402" s="311">
        <f t="shared" si="168"/>
        <v>179.73</v>
      </c>
      <c r="Q1402" s="16" t="e">
        <f t="shared" si="171"/>
        <v>#VALUE!</v>
      </c>
      <c r="R1402" s="23">
        <f t="shared" si="169"/>
        <v>4.2399999999999807</v>
      </c>
      <c r="S1402" s="18">
        <f t="shared" si="170"/>
        <v>2.4160920850190781E-2</v>
      </c>
      <c r="T1402" s="101"/>
      <c r="U1402" s="3"/>
      <c r="V1402" s="142"/>
      <c r="W1402" s="142"/>
      <c r="X1402" s="142"/>
    </row>
    <row r="1403" spans="1:24" ht="25.5" x14ac:dyDescent="0.25">
      <c r="A1403" s="103" t="s">
        <v>2379</v>
      </c>
      <c r="B1403" s="90" t="s">
        <v>2056</v>
      </c>
      <c r="C1403" s="109" t="s">
        <v>2433</v>
      </c>
      <c r="D1403" s="110">
        <v>104.7</v>
      </c>
      <c r="E1403" s="259">
        <v>25</v>
      </c>
      <c r="F1403" s="284">
        <v>25</v>
      </c>
      <c r="G1403" s="220"/>
      <c r="H1403" s="111"/>
      <c r="I1403" s="112" t="s">
        <v>21</v>
      </c>
      <c r="J1403" s="112"/>
      <c r="K1403" s="110"/>
      <c r="L1403" s="118"/>
      <c r="M1403" s="114">
        <v>1</v>
      </c>
      <c r="N1403" s="108">
        <v>1</v>
      </c>
      <c r="O1403" s="99"/>
      <c r="P1403" s="311">
        <f t="shared" si="168"/>
        <v>25.6</v>
      </c>
      <c r="Q1403" s="16" t="e">
        <f t="shared" si="171"/>
        <v>#VALUE!</v>
      </c>
      <c r="R1403" s="23">
        <f t="shared" si="169"/>
        <v>0.60000000000000142</v>
      </c>
      <c r="S1403" s="18">
        <f t="shared" si="170"/>
        <v>2.4000000000000056E-2</v>
      </c>
      <c r="T1403" s="101"/>
      <c r="U1403" s="3"/>
      <c r="V1403" s="142"/>
      <c r="W1403" s="142"/>
      <c r="X1403" s="142"/>
    </row>
    <row r="1404" spans="1:24" ht="25.5" x14ac:dyDescent="0.25">
      <c r="A1404" s="103" t="s">
        <v>2379</v>
      </c>
      <c r="B1404" s="90" t="s">
        <v>2056</v>
      </c>
      <c r="C1404" s="109" t="s">
        <v>2434</v>
      </c>
      <c r="D1404" s="111" t="s">
        <v>2435</v>
      </c>
      <c r="E1404" s="259">
        <v>75</v>
      </c>
      <c r="F1404" s="283">
        <v>75</v>
      </c>
      <c r="G1404" s="220"/>
      <c r="H1404" s="111"/>
      <c r="I1404" s="112" t="s">
        <v>21</v>
      </c>
      <c r="J1404" s="112"/>
      <c r="K1404" s="110"/>
      <c r="L1404" s="118"/>
      <c r="M1404" s="114">
        <v>1</v>
      </c>
      <c r="N1404" s="108">
        <v>1</v>
      </c>
      <c r="O1404" s="99"/>
      <c r="P1404" s="311">
        <f t="shared" si="168"/>
        <v>76.81</v>
      </c>
      <c r="Q1404" s="16" t="e">
        <f t="shared" si="171"/>
        <v>#VALUE!</v>
      </c>
      <c r="R1404" s="23">
        <f t="shared" si="169"/>
        <v>1.8100000000000023</v>
      </c>
      <c r="S1404" s="18">
        <f t="shared" si="170"/>
        <v>2.4133333333333364E-2</v>
      </c>
      <c r="T1404" s="101"/>
      <c r="U1404" s="3"/>
      <c r="V1404" s="142"/>
      <c r="W1404" s="142"/>
      <c r="X1404" s="142"/>
    </row>
    <row r="1405" spans="1:24" ht="51" x14ac:dyDescent="0.25">
      <c r="A1405" s="103" t="s">
        <v>2436</v>
      </c>
      <c r="B1405" s="90" t="s">
        <v>2056</v>
      </c>
      <c r="C1405" s="109" t="s">
        <v>2437</v>
      </c>
      <c r="D1405" s="110">
        <v>118.5</v>
      </c>
      <c r="E1405" s="259">
        <v>25.8</v>
      </c>
      <c r="F1405" s="284">
        <v>25</v>
      </c>
      <c r="G1405" s="220"/>
      <c r="H1405" s="111"/>
      <c r="I1405" s="112" t="s">
        <v>21</v>
      </c>
      <c r="J1405" s="112"/>
      <c r="K1405" s="110"/>
      <c r="L1405" s="118"/>
      <c r="M1405" s="114">
        <v>4</v>
      </c>
      <c r="N1405" s="108">
        <v>1</v>
      </c>
      <c r="O1405" s="99"/>
      <c r="P1405" s="311">
        <f t="shared" si="168"/>
        <v>26.42</v>
      </c>
      <c r="Q1405" s="16" t="e">
        <f t="shared" si="171"/>
        <v>#VALUE!</v>
      </c>
      <c r="R1405" s="23">
        <f t="shared" si="169"/>
        <v>0.62000000000000099</v>
      </c>
      <c r="S1405" s="18">
        <f t="shared" si="170"/>
        <v>2.4031007751938022E-2</v>
      </c>
      <c r="T1405" s="101"/>
      <c r="U1405" s="3"/>
      <c r="V1405" s="142"/>
      <c r="W1405" s="142"/>
      <c r="X1405" s="142"/>
    </row>
    <row r="1406" spans="1:24" ht="51" x14ac:dyDescent="0.25">
      <c r="A1406" s="103" t="s">
        <v>2438</v>
      </c>
      <c r="B1406" s="90" t="s">
        <v>2056</v>
      </c>
      <c r="C1406" s="109" t="s">
        <v>2439</v>
      </c>
      <c r="D1406" s="110">
        <v>118.5</v>
      </c>
      <c r="E1406" s="259">
        <v>154.84</v>
      </c>
      <c r="F1406" s="284">
        <v>150</v>
      </c>
      <c r="G1406" s="220"/>
      <c r="H1406" s="111"/>
      <c r="I1406" s="112" t="s">
        <v>21</v>
      </c>
      <c r="J1406" s="112"/>
      <c r="K1406" s="110"/>
      <c r="L1406" s="118"/>
      <c r="M1406" s="114">
        <v>3</v>
      </c>
      <c r="N1406" s="108">
        <v>1</v>
      </c>
      <c r="O1406" s="99"/>
      <c r="P1406" s="311">
        <f t="shared" si="168"/>
        <v>158.58000000000001</v>
      </c>
      <c r="Q1406" s="16" t="e">
        <f t="shared" si="171"/>
        <v>#VALUE!</v>
      </c>
      <c r="R1406" s="23">
        <f t="shared" si="169"/>
        <v>3.7400000000000091</v>
      </c>
      <c r="S1406" s="18">
        <f t="shared" si="170"/>
        <v>2.4153965383621863E-2</v>
      </c>
      <c r="T1406" s="101"/>
      <c r="U1406" s="3"/>
      <c r="V1406" s="142"/>
      <c r="W1406" s="142"/>
      <c r="X1406" s="142"/>
    </row>
    <row r="1407" spans="1:24" ht="51" x14ac:dyDescent="0.25">
      <c r="A1407" s="103" t="s">
        <v>2436</v>
      </c>
      <c r="B1407" s="90" t="s">
        <v>2056</v>
      </c>
      <c r="C1407" s="109" t="s">
        <v>2440</v>
      </c>
      <c r="D1407" s="110" t="s">
        <v>2441</v>
      </c>
      <c r="E1407" s="259">
        <v>25.8</v>
      </c>
      <c r="F1407" s="284">
        <v>25</v>
      </c>
      <c r="G1407" s="220"/>
      <c r="H1407" s="111"/>
      <c r="I1407" s="112" t="s">
        <v>21</v>
      </c>
      <c r="J1407" s="112"/>
      <c r="K1407" s="110"/>
      <c r="L1407" s="118"/>
      <c r="M1407" s="114">
        <v>6</v>
      </c>
      <c r="N1407" s="108">
        <v>1</v>
      </c>
      <c r="O1407" s="99"/>
      <c r="P1407" s="311">
        <f t="shared" si="168"/>
        <v>26.42</v>
      </c>
      <c r="Q1407" s="16" t="e">
        <f t="shared" si="171"/>
        <v>#VALUE!</v>
      </c>
      <c r="R1407" s="23">
        <f t="shared" si="169"/>
        <v>0.62000000000000099</v>
      </c>
      <c r="S1407" s="18">
        <f t="shared" si="170"/>
        <v>2.4031007751938022E-2</v>
      </c>
      <c r="T1407" s="101"/>
      <c r="U1407" s="3"/>
      <c r="V1407" s="142"/>
      <c r="W1407" s="142"/>
      <c r="X1407" s="142"/>
    </row>
    <row r="1408" spans="1:24" ht="51" x14ac:dyDescent="0.25">
      <c r="A1408" s="103" t="s">
        <v>2436</v>
      </c>
      <c r="B1408" s="90" t="s">
        <v>2056</v>
      </c>
      <c r="C1408" s="109" t="s">
        <v>2442</v>
      </c>
      <c r="D1408" s="110" t="s">
        <v>2441</v>
      </c>
      <c r="E1408" s="259" t="s">
        <v>2082</v>
      </c>
      <c r="F1408" s="284" t="s">
        <v>2082</v>
      </c>
      <c r="G1408" s="220"/>
      <c r="H1408" s="111"/>
      <c r="I1408" s="112" t="s">
        <v>22</v>
      </c>
      <c r="J1408" s="112"/>
      <c r="K1408" s="110"/>
      <c r="L1408" s="118"/>
      <c r="M1408" s="114">
        <v>6</v>
      </c>
      <c r="N1408" s="108">
        <v>6</v>
      </c>
      <c r="O1408" s="99"/>
      <c r="P1408" s="318" t="str">
        <f>E1408</f>
        <v>Calculation</v>
      </c>
      <c r="Q1408" s="100"/>
      <c r="R1408" s="131"/>
      <c r="S1408" s="132"/>
      <c r="T1408" s="101"/>
      <c r="U1408" s="3"/>
      <c r="V1408" s="142"/>
      <c r="W1408" s="142"/>
      <c r="X1408" s="142"/>
    </row>
    <row r="1409" spans="1:24" ht="51" x14ac:dyDescent="0.25">
      <c r="A1409" s="103" t="s">
        <v>2436</v>
      </c>
      <c r="B1409" s="90" t="s">
        <v>2056</v>
      </c>
      <c r="C1409" s="109" t="s">
        <v>2443</v>
      </c>
      <c r="D1409" s="110" t="s">
        <v>2444</v>
      </c>
      <c r="E1409" s="259">
        <v>25.8</v>
      </c>
      <c r="F1409" s="284">
        <v>25</v>
      </c>
      <c r="G1409" s="220"/>
      <c r="H1409" s="111"/>
      <c r="I1409" s="112" t="s">
        <v>21</v>
      </c>
      <c r="J1409" s="112"/>
      <c r="K1409" s="110"/>
      <c r="L1409" s="118"/>
      <c r="M1409" s="114">
        <v>6</v>
      </c>
      <c r="N1409" s="108">
        <v>1</v>
      </c>
      <c r="O1409" s="99"/>
      <c r="P1409" s="311">
        <f t="shared" ref="P1409:P1472" si="172">IF(N1409=1,INT(E1409*$T$1*100)/100,E1409)</f>
        <v>26.42</v>
      </c>
      <c r="Q1409" s="16" t="e">
        <f t="shared" ref="Q1409:Q1472" si="173">IF(N1409=1,INT(E1409*$U$1*10000)/10000,E1409)</f>
        <v>#VALUE!</v>
      </c>
      <c r="R1409" s="23">
        <f t="shared" ref="R1409:R1472" si="174">P1409-E1409</f>
        <v>0.62000000000000099</v>
      </c>
      <c r="S1409" s="18">
        <f t="shared" ref="S1409:S1472" si="175">IF(E1409&lt;&gt;0,R1409/E1409,0)</f>
        <v>2.4031007751938022E-2</v>
      </c>
      <c r="T1409" s="101"/>
      <c r="U1409" s="3"/>
      <c r="V1409" s="142"/>
      <c r="W1409" s="142"/>
      <c r="X1409" s="142"/>
    </row>
    <row r="1410" spans="1:24" ht="25.5" x14ac:dyDescent="0.25">
      <c r="A1410" s="103" t="s">
        <v>2445</v>
      </c>
      <c r="B1410" s="90" t="s">
        <v>2056</v>
      </c>
      <c r="C1410" s="109" t="s">
        <v>2446</v>
      </c>
      <c r="D1410" s="111" t="s">
        <v>3217</v>
      </c>
      <c r="E1410" s="259">
        <v>74.760000000000005</v>
      </c>
      <c r="F1410" s="284">
        <v>74.760000000000005</v>
      </c>
      <c r="G1410" s="220"/>
      <c r="H1410" s="111" t="s">
        <v>2149</v>
      </c>
      <c r="I1410" s="126" t="s">
        <v>21</v>
      </c>
      <c r="J1410" s="112"/>
      <c r="K1410" s="110"/>
      <c r="L1410" s="118"/>
      <c r="M1410" s="114">
        <v>3</v>
      </c>
      <c r="N1410" s="108">
        <v>1</v>
      </c>
      <c r="O1410" s="99"/>
      <c r="P1410" s="311">
        <f t="shared" si="172"/>
        <v>76.569999999999993</v>
      </c>
      <c r="Q1410" s="16" t="e">
        <f t="shared" si="173"/>
        <v>#VALUE!</v>
      </c>
      <c r="R1410" s="23">
        <f t="shared" si="174"/>
        <v>1.8099999999999881</v>
      </c>
      <c r="S1410" s="18">
        <f t="shared" si="175"/>
        <v>2.4210807918672927E-2</v>
      </c>
      <c r="T1410" s="101"/>
      <c r="U1410" s="3"/>
      <c r="V1410" s="142"/>
      <c r="W1410" s="142"/>
      <c r="X1410" s="142"/>
    </row>
    <row r="1411" spans="1:24" ht="25.5" x14ac:dyDescent="0.25">
      <c r="A1411" s="103" t="s">
        <v>2445</v>
      </c>
      <c r="B1411" s="90" t="s">
        <v>2056</v>
      </c>
      <c r="C1411" s="109" t="s">
        <v>2447</v>
      </c>
      <c r="D1411" s="111" t="s">
        <v>3217</v>
      </c>
      <c r="E1411" s="259">
        <v>74.760000000000005</v>
      </c>
      <c r="F1411" s="284">
        <v>74.760000000000005</v>
      </c>
      <c r="G1411" s="220"/>
      <c r="H1411" s="111" t="s">
        <v>2149</v>
      </c>
      <c r="I1411" s="126" t="s">
        <v>21</v>
      </c>
      <c r="J1411" s="112"/>
      <c r="K1411" s="110"/>
      <c r="L1411" s="118"/>
      <c r="M1411" s="114">
        <v>3</v>
      </c>
      <c r="N1411" s="108">
        <v>1</v>
      </c>
      <c r="O1411" s="99"/>
      <c r="P1411" s="311">
        <f t="shared" si="172"/>
        <v>76.569999999999993</v>
      </c>
      <c r="Q1411" s="16" t="e">
        <f t="shared" si="173"/>
        <v>#VALUE!</v>
      </c>
      <c r="R1411" s="23">
        <f t="shared" si="174"/>
        <v>1.8099999999999881</v>
      </c>
      <c r="S1411" s="18">
        <f t="shared" si="175"/>
        <v>2.4210807918672927E-2</v>
      </c>
      <c r="T1411" s="101"/>
      <c r="U1411" s="3"/>
      <c r="V1411" s="142"/>
      <c r="W1411" s="142"/>
      <c r="X1411" s="142"/>
    </row>
    <row r="1412" spans="1:24" ht="25.5" x14ac:dyDescent="0.25">
      <c r="A1412" s="103" t="s">
        <v>2448</v>
      </c>
      <c r="B1412" s="90" t="s">
        <v>2056</v>
      </c>
      <c r="C1412" s="109" t="s">
        <v>2449</v>
      </c>
      <c r="D1412" s="111" t="s">
        <v>3217</v>
      </c>
      <c r="E1412" s="259">
        <v>74.760000000000005</v>
      </c>
      <c r="F1412" s="284">
        <v>74.760000000000005</v>
      </c>
      <c r="G1412" s="220"/>
      <c r="H1412" s="111" t="s">
        <v>2149</v>
      </c>
      <c r="I1412" s="126" t="s">
        <v>21</v>
      </c>
      <c r="J1412" s="112"/>
      <c r="K1412" s="110"/>
      <c r="L1412" s="118"/>
      <c r="M1412" s="114">
        <v>3</v>
      </c>
      <c r="N1412" s="108">
        <v>1</v>
      </c>
      <c r="O1412" s="99"/>
      <c r="P1412" s="311">
        <f t="shared" si="172"/>
        <v>76.569999999999993</v>
      </c>
      <c r="Q1412" s="16" t="e">
        <f t="shared" si="173"/>
        <v>#VALUE!</v>
      </c>
      <c r="R1412" s="23">
        <f t="shared" si="174"/>
        <v>1.8099999999999881</v>
      </c>
      <c r="S1412" s="18">
        <f t="shared" si="175"/>
        <v>2.4210807918672927E-2</v>
      </c>
      <c r="T1412" s="101"/>
      <c r="U1412" s="3"/>
      <c r="V1412" s="142"/>
      <c r="W1412" s="142"/>
      <c r="X1412" s="142"/>
    </row>
    <row r="1413" spans="1:24" ht="38.25" x14ac:dyDescent="0.25">
      <c r="A1413" s="103" t="s">
        <v>2450</v>
      </c>
      <c r="B1413" s="90" t="s">
        <v>2056</v>
      </c>
      <c r="C1413" s="109" t="s">
        <v>2451</v>
      </c>
      <c r="D1413" s="111" t="s">
        <v>3217</v>
      </c>
      <c r="E1413" s="259">
        <v>74.760000000000005</v>
      </c>
      <c r="F1413" s="284">
        <v>74.760000000000005</v>
      </c>
      <c r="G1413" s="220"/>
      <c r="H1413" s="111" t="s">
        <v>2149</v>
      </c>
      <c r="I1413" s="126" t="s">
        <v>21</v>
      </c>
      <c r="J1413" s="112"/>
      <c r="K1413" s="110"/>
      <c r="L1413" s="118"/>
      <c r="M1413" s="114">
        <v>1</v>
      </c>
      <c r="N1413" s="108">
        <v>1</v>
      </c>
      <c r="O1413" s="99"/>
      <c r="P1413" s="311">
        <f t="shared" si="172"/>
        <v>76.569999999999993</v>
      </c>
      <c r="Q1413" s="16" t="e">
        <f t="shared" si="173"/>
        <v>#VALUE!</v>
      </c>
      <c r="R1413" s="23">
        <f t="shared" si="174"/>
        <v>1.8099999999999881</v>
      </c>
      <c r="S1413" s="18">
        <f t="shared" si="175"/>
        <v>2.4210807918672927E-2</v>
      </c>
      <c r="T1413" s="101"/>
      <c r="U1413" s="3"/>
      <c r="V1413" s="142"/>
      <c r="W1413" s="142"/>
      <c r="X1413" s="142"/>
    </row>
    <row r="1414" spans="1:24" ht="63.75" x14ac:dyDescent="0.25">
      <c r="A1414" s="103" t="s">
        <v>2450</v>
      </c>
      <c r="B1414" s="90" t="s">
        <v>2056</v>
      </c>
      <c r="C1414" s="109" t="s">
        <v>2452</v>
      </c>
      <c r="D1414" s="111" t="s">
        <v>3217</v>
      </c>
      <c r="E1414" s="259">
        <v>0.43</v>
      </c>
      <c r="F1414" s="284">
        <v>0.43</v>
      </c>
      <c r="G1414" s="220"/>
      <c r="H1414" s="111" t="s">
        <v>2149</v>
      </c>
      <c r="I1414" s="126" t="s">
        <v>21</v>
      </c>
      <c r="J1414" s="112"/>
      <c r="K1414" s="110"/>
      <c r="L1414" s="118"/>
      <c r="M1414" s="114">
        <v>1</v>
      </c>
      <c r="N1414" s="108">
        <v>1</v>
      </c>
      <c r="O1414" s="99"/>
      <c r="P1414" s="311">
        <f t="shared" si="172"/>
        <v>0.44</v>
      </c>
      <c r="Q1414" s="16" t="e">
        <f t="shared" si="173"/>
        <v>#VALUE!</v>
      </c>
      <c r="R1414" s="23">
        <f t="shared" si="174"/>
        <v>1.0000000000000009E-2</v>
      </c>
      <c r="S1414" s="18">
        <f t="shared" si="175"/>
        <v>2.3255813953488393E-2</v>
      </c>
      <c r="T1414" s="101"/>
      <c r="U1414" s="3"/>
      <c r="V1414" s="142"/>
      <c r="W1414" s="142"/>
      <c r="X1414" s="142"/>
    </row>
    <row r="1415" spans="1:24" ht="51" x14ac:dyDescent="0.25">
      <c r="A1415" s="103" t="s">
        <v>2450</v>
      </c>
      <c r="B1415" s="90" t="s">
        <v>2056</v>
      </c>
      <c r="C1415" s="109" t="s">
        <v>2453</v>
      </c>
      <c r="D1415" s="111" t="s">
        <v>3217</v>
      </c>
      <c r="E1415" s="259">
        <v>53.4</v>
      </c>
      <c r="F1415" s="284">
        <v>53.4</v>
      </c>
      <c r="G1415" s="220"/>
      <c r="H1415" s="111" t="s">
        <v>2149</v>
      </c>
      <c r="I1415" s="126" t="s">
        <v>21</v>
      </c>
      <c r="J1415" s="112"/>
      <c r="K1415" s="110"/>
      <c r="L1415" s="118"/>
      <c r="M1415" s="114">
        <v>1</v>
      </c>
      <c r="N1415" s="108">
        <v>1</v>
      </c>
      <c r="O1415" s="99"/>
      <c r="P1415" s="311">
        <f t="shared" si="172"/>
        <v>54.69</v>
      </c>
      <c r="Q1415" s="16" t="e">
        <f t="shared" si="173"/>
        <v>#VALUE!</v>
      </c>
      <c r="R1415" s="23">
        <f t="shared" si="174"/>
        <v>1.2899999999999991</v>
      </c>
      <c r="S1415" s="18">
        <f t="shared" si="175"/>
        <v>2.41573033707865E-2</v>
      </c>
      <c r="T1415" s="101"/>
      <c r="U1415" s="3"/>
      <c r="V1415" s="142"/>
      <c r="W1415" s="142"/>
      <c r="X1415" s="142"/>
    </row>
    <row r="1416" spans="1:24" ht="76.5" x14ac:dyDescent="0.25">
      <c r="A1416" s="103" t="s">
        <v>2450</v>
      </c>
      <c r="B1416" s="90" t="s">
        <v>2056</v>
      </c>
      <c r="C1416" s="109" t="s">
        <v>2454</v>
      </c>
      <c r="D1416" s="111" t="s">
        <v>3217</v>
      </c>
      <c r="E1416" s="259">
        <v>0.43</v>
      </c>
      <c r="F1416" s="284">
        <v>0.43</v>
      </c>
      <c r="G1416" s="220"/>
      <c r="H1416" s="111" t="s">
        <v>2149</v>
      </c>
      <c r="I1416" s="126" t="s">
        <v>21</v>
      </c>
      <c r="J1416" s="112"/>
      <c r="K1416" s="110"/>
      <c r="L1416" s="118"/>
      <c r="M1416" s="114">
        <v>1</v>
      </c>
      <c r="N1416" s="108">
        <v>1</v>
      </c>
      <c r="O1416" s="99"/>
      <c r="P1416" s="311">
        <f t="shared" si="172"/>
        <v>0.44</v>
      </c>
      <c r="Q1416" s="16" t="e">
        <f t="shared" si="173"/>
        <v>#VALUE!</v>
      </c>
      <c r="R1416" s="23">
        <f t="shared" si="174"/>
        <v>1.0000000000000009E-2</v>
      </c>
      <c r="S1416" s="18">
        <f t="shared" si="175"/>
        <v>2.3255813953488393E-2</v>
      </c>
      <c r="T1416" s="101"/>
      <c r="U1416" s="3"/>
      <c r="V1416" s="142"/>
      <c r="W1416" s="142"/>
      <c r="X1416" s="142"/>
    </row>
    <row r="1417" spans="1:24" ht="51" x14ac:dyDescent="0.25">
      <c r="A1417" s="103" t="s">
        <v>2450</v>
      </c>
      <c r="B1417" s="90" t="s">
        <v>2056</v>
      </c>
      <c r="C1417" s="109" t="s">
        <v>2455</v>
      </c>
      <c r="D1417" s="111" t="s">
        <v>3217</v>
      </c>
      <c r="E1417" s="259">
        <v>106.8</v>
      </c>
      <c r="F1417" s="284">
        <v>106.8</v>
      </c>
      <c r="G1417" s="220"/>
      <c r="H1417" s="111" t="s">
        <v>2456</v>
      </c>
      <c r="I1417" s="126" t="s">
        <v>21</v>
      </c>
      <c r="J1417" s="112"/>
      <c r="K1417" s="110"/>
      <c r="L1417" s="118"/>
      <c r="M1417" s="114">
        <v>1</v>
      </c>
      <c r="N1417" s="108">
        <v>1</v>
      </c>
      <c r="O1417" s="99"/>
      <c r="P1417" s="311">
        <f t="shared" si="172"/>
        <v>109.38</v>
      </c>
      <c r="Q1417" s="16" t="e">
        <f t="shared" si="173"/>
        <v>#VALUE!</v>
      </c>
      <c r="R1417" s="23">
        <f t="shared" si="174"/>
        <v>2.5799999999999983</v>
      </c>
      <c r="S1417" s="18">
        <f t="shared" si="175"/>
        <v>2.41573033707865E-2</v>
      </c>
      <c r="T1417" s="101"/>
      <c r="U1417" s="3"/>
      <c r="V1417" s="142"/>
      <c r="W1417" s="142"/>
      <c r="X1417" s="142"/>
    </row>
    <row r="1418" spans="1:24" ht="38.25" x14ac:dyDescent="0.25">
      <c r="A1418" s="103" t="s">
        <v>2450</v>
      </c>
      <c r="B1418" s="90" t="s">
        <v>2056</v>
      </c>
      <c r="C1418" s="109" t="s">
        <v>2457</v>
      </c>
      <c r="D1418" s="111" t="s">
        <v>3217</v>
      </c>
      <c r="E1418" s="259">
        <v>53.4</v>
      </c>
      <c r="F1418" s="284">
        <v>53.4</v>
      </c>
      <c r="G1418" s="220"/>
      <c r="H1418" s="111" t="s">
        <v>2458</v>
      </c>
      <c r="I1418" s="126" t="s">
        <v>21</v>
      </c>
      <c r="J1418" s="112"/>
      <c r="K1418" s="110"/>
      <c r="L1418" s="118"/>
      <c r="M1418" s="114">
        <v>1</v>
      </c>
      <c r="N1418" s="108">
        <v>1</v>
      </c>
      <c r="O1418" s="99"/>
      <c r="P1418" s="311">
        <f t="shared" si="172"/>
        <v>54.69</v>
      </c>
      <c r="Q1418" s="16" t="e">
        <f t="shared" si="173"/>
        <v>#VALUE!</v>
      </c>
      <c r="R1418" s="23">
        <f t="shared" si="174"/>
        <v>1.2899999999999991</v>
      </c>
      <c r="S1418" s="18">
        <f t="shared" si="175"/>
        <v>2.41573033707865E-2</v>
      </c>
      <c r="T1418" s="101"/>
      <c r="U1418" s="3"/>
      <c r="V1418" s="142"/>
      <c r="W1418" s="142"/>
      <c r="X1418" s="142"/>
    </row>
    <row r="1419" spans="1:24" ht="25.5" x14ac:dyDescent="0.25">
      <c r="A1419" s="103" t="s">
        <v>2450</v>
      </c>
      <c r="B1419" s="90" t="s">
        <v>2056</v>
      </c>
      <c r="C1419" s="109" t="s">
        <v>2459</v>
      </c>
      <c r="D1419" s="111" t="s">
        <v>3217</v>
      </c>
      <c r="E1419" s="259">
        <v>74.760000000000005</v>
      </c>
      <c r="F1419" s="284">
        <v>74.760000000000005</v>
      </c>
      <c r="G1419" s="220"/>
      <c r="H1419" s="111" t="s">
        <v>2149</v>
      </c>
      <c r="I1419" s="126" t="s">
        <v>21</v>
      </c>
      <c r="J1419" s="112"/>
      <c r="K1419" s="110"/>
      <c r="L1419" s="118"/>
      <c r="M1419" s="114">
        <v>1</v>
      </c>
      <c r="N1419" s="108">
        <v>1</v>
      </c>
      <c r="O1419" s="99"/>
      <c r="P1419" s="311">
        <f t="shared" si="172"/>
        <v>76.569999999999993</v>
      </c>
      <c r="Q1419" s="16" t="e">
        <f t="shared" si="173"/>
        <v>#VALUE!</v>
      </c>
      <c r="R1419" s="23">
        <f t="shared" si="174"/>
        <v>1.8099999999999881</v>
      </c>
      <c r="S1419" s="18">
        <f t="shared" si="175"/>
        <v>2.4210807918672927E-2</v>
      </c>
      <c r="T1419" s="101"/>
      <c r="U1419" s="3"/>
      <c r="V1419" s="142"/>
      <c r="W1419" s="142"/>
      <c r="X1419" s="142"/>
    </row>
    <row r="1420" spans="1:24" ht="25.5" x14ac:dyDescent="0.25">
      <c r="A1420" s="103" t="s">
        <v>2450</v>
      </c>
      <c r="B1420" s="90" t="s">
        <v>2056</v>
      </c>
      <c r="C1420" s="109" t="s">
        <v>2460</v>
      </c>
      <c r="D1420" s="111" t="s">
        <v>3217</v>
      </c>
      <c r="E1420" s="259">
        <v>74.760000000000005</v>
      </c>
      <c r="F1420" s="284">
        <v>74.760000000000005</v>
      </c>
      <c r="G1420" s="220"/>
      <c r="H1420" s="111" t="s">
        <v>2149</v>
      </c>
      <c r="I1420" s="126" t="s">
        <v>21</v>
      </c>
      <c r="J1420" s="112"/>
      <c r="K1420" s="110"/>
      <c r="L1420" s="118"/>
      <c r="M1420" s="114">
        <v>6</v>
      </c>
      <c r="N1420" s="108">
        <v>1</v>
      </c>
      <c r="O1420" s="99"/>
      <c r="P1420" s="311">
        <f t="shared" si="172"/>
        <v>76.569999999999993</v>
      </c>
      <c r="Q1420" s="16" t="e">
        <f t="shared" si="173"/>
        <v>#VALUE!</v>
      </c>
      <c r="R1420" s="23">
        <f t="shared" si="174"/>
        <v>1.8099999999999881</v>
      </c>
      <c r="S1420" s="18">
        <f t="shared" si="175"/>
        <v>2.4210807918672927E-2</v>
      </c>
      <c r="T1420" s="101"/>
      <c r="U1420" s="3"/>
      <c r="V1420" s="142"/>
      <c r="W1420" s="142"/>
      <c r="X1420" s="142"/>
    </row>
    <row r="1421" spans="1:24" ht="25.5" x14ac:dyDescent="0.25">
      <c r="A1421" s="103" t="s">
        <v>2450</v>
      </c>
      <c r="B1421" s="90" t="s">
        <v>2056</v>
      </c>
      <c r="C1421" s="109" t="s">
        <v>2461</v>
      </c>
      <c r="D1421" s="111" t="s">
        <v>3217</v>
      </c>
      <c r="E1421" s="259">
        <v>74.760000000000005</v>
      </c>
      <c r="F1421" s="284">
        <v>74.760000000000005</v>
      </c>
      <c r="G1421" s="220"/>
      <c r="H1421" s="111" t="s">
        <v>2149</v>
      </c>
      <c r="I1421" s="126" t="s">
        <v>21</v>
      </c>
      <c r="J1421" s="112"/>
      <c r="K1421" s="110"/>
      <c r="L1421" s="118"/>
      <c r="M1421" s="114">
        <v>4</v>
      </c>
      <c r="N1421" s="108">
        <v>1</v>
      </c>
      <c r="O1421" s="99"/>
      <c r="P1421" s="311">
        <f t="shared" si="172"/>
        <v>76.569999999999993</v>
      </c>
      <c r="Q1421" s="16" t="e">
        <f t="shared" si="173"/>
        <v>#VALUE!</v>
      </c>
      <c r="R1421" s="23">
        <f t="shared" si="174"/>
        <v>1.8099999999999881</v>
      </c>
      <c r="S1421" s="18">
        <f t="shared" si="175"/>
        <v>2.4210807918672927E-2</v>
      </c>
      <c r="T1421" s="101"/>
      <c r="U1421" s="3"/>
      <c r="V1421" s="142"/>
      <c r="W1421" s="142"/>
      <c r="X1421" s="142"/>
    </row>
    <row r="1422" spans="1:24" ht="38.25" x14ac:dyDescent="0.25">
      <c r="A1422" s="103" t="s">
        <v>2450</v>
      </c>
      <c r="B1422" s="90" t="s">
        <v>2056</v>
      </c>
      <c r="C1422" s="109" t="s">
        <v>2462</v>
      </c>
      <c r="D1422" s="111" t="s">
        <v>3217</v>
      </c>
      <c r="E1422" s="259">
        <v>74.760000000000005</v>
      </c>
      <c r="F1422" s="284">
        <v>74.760000000000005</v>
      </c>
      <c r="G1422" s="220"/>
      <c r="H1422" s="111" t="s">
        <v>2149</v>
      </c>
      <c r="I1422" s="126" t="s">
        <v>21</v>
      </c>
      <c r="J1422" s="112"/>
      <c r="K1422" s="110"/>
      <c r="L1422" s="118"/>
      <c r="M1422" s="114">
        <v>4</v>
      </c>
      <c r="N1422" s="108">
        <v>1</v>
      </c>
      <c r="O1422" s="99"/>
      <c r="P1422" s="311">
        <f t="shared" si="172"/>
        <v>76.569999999999993</v>
      </c>
      <c r="Q1422" s="16" t="e">
        <f t="shared" si="173"/>
        <v>#VALUE!</v>
      </c>
      <c r="R1422" s="23">
        <f t="shared" si="174"/>
        <v>1.8099999999999881</v>
      </c>
      <c r="S1422" s="18">
        <f t="shared" si="175"/>
        <v>2.4210807918672927E-2</v>
      </c>
      <c r="T1422" s="101"/>
      <c r="U1422" s="3"/>
      <c r="V1422" s="142"/>
      <c r="W1422" s="142"/>
      <c r="X1422" s="142"/>
    </row>
    <row r="1423" spans="1:24" ht="38.25" x14ac:dyDescent="0.25">
      <c r="A1423" s="103" t="s">
        <v>2450</v>
      </c>
      <c r="B1423" s="90" t="s">
        <v>2056</v>
      </c>
      <c r="C1423" s="109" t="s">
        <v>2463</v>
      </c>
      <c r="D1423" s="111" t="s">
        <v>3217</v>
      </c>
      <c r="E1423" s="259">
        <v>74.760000000000005</v>
      </c>
      <c r="F1423" s="286">
        <v>74.760000000000005</v>
      </c>
      <c r="G1423" s="220"/>
      <c r="H1423" s="111" t="s">
        <v>2464</v>
      </c>
      <c r="I1423" s="126" t="s">
        <v>21</v>
      </c>
      <c r="J1423" s="112"/>
      <c r="K1423" s="110"/>
      <c r="L1423" s="118"/>
      <c r="M1423" s="114">
        <v>1</v>
      </c>
      <c r="N1423" s="108">
        <v>1</v>
      </c>
      <c r="O1423" s="99"/>
      <c r="P1423" s="311">
        <f t="shared" si="172"/>
        <v>76.569999999999993</v>
      </c>
      <c r="Q1423" s="16" t="e">
        <f t="shared" si="173"/>
        <v>#VALUE!</v>
      </c>
      <c r="R1423" s="23">
        <f t="shared" si="174"/>
        <v>1.8099999999999881</v>
      </c>
      <c r="S1423" s="18">
        <f t="shared" si="175"/>
        <v>2.4210807918672927E-2</v>
      </c>
      <c r="T1423" s="101"/>
      <c r="U1423" s="3"/>
      <c r="V1423" s="142"/>
      <c r="W1423" s="142"/>
      <c r="X1423" s="142"/>
    </row>
    <row r="1424" spans="1:24" ht="51" x14ac:dyDescent="0.25">
      <c r="A1424" s="103" t="s">
        <v>2450</v>
      </c>
      <c r="B1424" s="90" t="s">
        <v>2056</v>
      </c>
      <c r="C1424" s="109" t="s">
        <v>3237</v>
      </c>
      <c r="D1424" s="111" t="s">
        <v>3217</v>
      </c>
      <c r="E1424" s="259">
        <v>2.14</v>
      </c>
      <c r="F1424" s="286">
        <v>2.14</v>
      </c>
      <c r="G1424" s="220"/>
      <c r="H1424" s="111" t="s">
        <v>2464</v>
      </c>
      <c r="I1424" s="126" t="s">
        <v>21</v>
      </c>
      <c r="J1424" s="112"/>
      <c r="K1424" s="110"/>
      <c r="L1424" s="118"/>
      <c r="M1424" s="114">
        <v>1</v>
      </c>
      <c r="N1424" s="108">
        <v>1</v>
      </c>
      <c r="O1424" s="99"/>
      <c r="P1424" s="311">
        <f t="shared" si="172"/>
        <v>2.19</v>
      </c>
      <c r="Q1424" s="16" t="e">
        <f t="shared" si="173"/>
        <v>#VALUE!</v>
      </c>
      <c r="R1424" s="23">
        <f t="shared" si="174"/>
        <v>4.9999999999999822E-2</v>
      </c>
      <c r="S1424" s="18">
        <f t="shared" si="175"/>
        <v>2.3364485981308327E-2</v>
      </c>
      <c r="T1424" s="101"/>
      <c r="U1424" s="3"/>
      <c r="V1424" s="142"/>
      <c r="W1424" s="142"/>
      <c r="X1424" s="142"/>
    </row>
    <row r="1425" spans="1:24" ht="25.5" x14ac:dyDescent="0.25">
      <c r="A1425" s="103" t="s">
        <v>2450</v>
      </c>
      <c r="B1425" s="90" t="s">
        <v>2056</v>
      </c>
      <c r="C1425" s="109" t="s">
        <v>2465</v>
      </c>
      <c r="D1425" s="111" t="s">
        <v>3218</v>
      </c>
      <c r="E1425" s="259">
        <v>70</v>
      </c>
      <c r="F1425" s="286">
        <v>70</v>
      </c>
      <c r="G1425" s="220"/>
      <c r="H1425" s="111"/>
      <c r="I1425" s="126" t="s">
        <v>21</v>
      </c>
      <c r="J1425" s="112"/>
      <c r="K1425" s="110"/>
      <c r="L1425" s="118"/>
      <c r="M1425" s="114">
        <v>6</v>
      </c>
      <c r="N1425" s="108">
        <v>1</v>
      </c>
      <c r="O1425" s="99"/>
      <c r="P1425" s="311">
        <f t="shared" si="172"/>
        <v>71.69</v>
      </c>
      <c r="Q1425" s="16" t="e">
        <f t="shared" si="173"/>
        <v>#VALUE!</v>
      </c>
      <c r="R1425" s="23">
        <f t="shared" si="174"/>
        <v>1.6899999999999977</v>
      </c>
      <c r="S1425" s="18">
        <f t="shared" si="175"/>
        <v>2.4142857142857112E-2</v>
      </c>
      <c r="T1425" s="101"/>
      <c r="U1425" s="3"/>
      <c r="V1425" s="142"/>
      <c r="W1425" s="142"/>
      <c r="X1425" s="142"/>
    </row>
    <row r="1426" spans="1:24" ht="25.5" x14ac:dyDescent="0.25">
      <c r="A1426" s="103" t="s">
        <v>2450</v>
      </c>
      <c r="B1426" s="90" t="s">
        <v>2056</v>
      </c>
      <c r="C1426" s="109" t="s">
        <v>2466</v>
      </c>
      <c r="D1426" s="111" t="s">
        <v>3218</v>
      </c>
      <c r="E1426" s="259">
        <v>10</v>
      </c>
      <c r="F1426" s="286">
        <v>10</v>
      </c>
      <c r="G1426" s="220"/>
      <c r="H1426" s="111"/>
      <c r="I1426" s="126" t="s">
        <v>21</v>
      </c>
      <c r="J1426" s="112"/>
      <c r="K1426" s="110"/>
      <c r="L1426" s="118"/>
      <c r="M1426" s="114">
        <v>6</v>
      </c>
      <c r="N1426" s="108">
        <v>1</v>
      </c>
      <c r="O1426" s="99"/>
      <c r="P1426" s="311">
        <f t="shared" si="172"/>
        <v>10.24</v>
      </c>
      <c r="Q1426" s="16" t="e">
        <f t="shared" si="173"/>
        <v>#VALUE!</v>
      </c>
      <c r="R1426" s="23">
        <f t="shared" si="174"/>
        <v>0.24000000000000021</v>
      </c>
      <c r="S1426" s="18">
        <f t="shared" si="175"/>
        <v>2.4000000000000021E-2</v>
      </c>
      <c r="T1426" s="101"/>
      <c r="U1426" s="3"/>
      <c r="V1426" s="142"/>
      <c r="W1426" s="142"/>
      <c r="X1426" s="142"/>
    </row>
    <row r="1427" spans="1:24" ht="60" x14ac:dyDescent="0.25">
      <c r="A1427" s="238" t="s">
        <v>3289</v>
      </c>
      <c r="B1427" s="90" t="s">
        <v>2056</v>
      </c>
      <c r="C1427" s="492" t="s">
        <v>2467</v>
      </c>
      <c r="D1427" s="493" t="s">
        <v>2468</v>
      </c>
      <c r="E1427" s="259">
        <v>400</v>
      </c>
      <c r="F1427" s="494">
        <v>400</v>
      </c>
      <c r="G1427" s="495"/>
      <c r="I1427" s="110" t="s">
        <v>21</v>
      </c>
      <c r="J1427" s="496"/>
      <c r="K1427" s="497"/>
      <c r="L1427" s="497"/>
      <c r="M1427" s="240">
        <v>2</v>
      </c>
      <c r="N1427" s="111">
        <v>1</v>
      </c>
      <c r="O1427" s="99"/>
      <c r="P1427" s="311">
        <f t="shared" si="172"/>
        <v>409.68</v>
      </c>
      <c r="Q1427" s="16" t="e">
        <f t="shared" si="173"/>
        <v>#VALUE!</v>
      </c>
      <c r="R1427" s="23">
        <f t="shared" si="174"/>
        <v>9.6800000000000068</v>
      </c>
      <c r="S1427" s="18">
        <f t="shared" si="175"/>
        <v>2.4200000000000017E-2</v>
      </c>
      <c r="T1427" s="496"/>
      <c r="U1427" s="3"/>
      <c r="V1427" s="88"/>
      <c r="W1427" s="88"/>
      <c r="X1427" s="88"/>
    </row>
    <row r="1428" spans="1:24" ht="15" x14ac:dyDescent="0.25">
      <c r="A1428" s="103" t="s">
        <v>2450</v>
      </c>
      <c r="B1428" s="90" t="s">
        <v>2056</v>
      </c>
      <c r="C1428" s="109" t="s">
        <v>2378</v>
      </c>
      <c r="D1428" s="110" t="s">
        <v>2130</v>
      </c>
      <c r="E1428" s="259">
        <v>70</v>
      </c>
      <c r="F1428" s="284">
        <v>70</v>
      </c>
      <c r="G1428" s="220"/>
      <c r="H1428" s="111"/>
      <c r="I1428" s="112" t="s">
        <v>21</v>
      </c>
      <c r="J1428" s="112"/>
      <c r="K1428" s="110"/>
      <c r="L1428" s="118"/>
      <c r="M1428" s="114">
        <v>1</v>
      </c>
      <c r="N1428" s="108">
        <v>1</v>
      </c>
      <c r="O1428" s="99"/>
      <c r="P1428" s="311">
        <f t="shared" si="172"/>
        <v>71.69</v>
      </c>
      <c r="Q1428" s="16" t="e">
        <f t="shared" si="173"/>
        <v>#VALUE!</v>
      </c>
      <c r="R1428" s="23">
        <f t="shared" si="174"/>
        <v>1.6899999999999977</v>
      </c>
      <c r="S1428" s="18">
        <f t="shared" si="175"/>
        <v>2.4142857142857112E-2</v>
      </c>
      <c r="T1428" s="101"/>
      <c r="U1428" s="3"/>
      <c r="V1428" s="142"/>
      <c r="W1428" s="142"/>
      <c r="X1428" s="142"/>
    </row>
    <row r="1429" spans="1:24" ht="38.25" x14ac:dyDescent="0.25">
      <c r="A1429" s="103" t="s">
        <v>2469</v>
      </c>
      <c r="B1429" s="90" t="s">
        <v>2056</v>
      </c>
      <c r="C1429" s="109" t="s">
        <v>2470</v>
      </c>
      <c r="D1429" s="110" t="s">
        <v>2349</v>
      </c>
      <c r="E1429" s="259">
        <v>36.130000000000003</v>
      </c>
      <c r="F1429" s="284">
        <v>35</v>
      </c>
      <c r="G1429" s="220"/>
      <c r="H1429" s="111" t="s">
        <v>2471</v>
      </c>
      <c r="I1429" s="112" t="s">
        <v>21</v>
      </c>
      <c r="J1429" s="112"/>
      <c r="K1429" s="110"/>
      <c r="L1429" s="118"/>
      <c r="M1429" s="114">
        <v>1</v>
      </c>
      <c r="N1429" s="108">
        <v>1</v>
      </c>
      <c r="O1429" s="99"/>
      <c r="P1429" s="311">
        <f t="shared" si="172"/>
        <v>37</v>
      </c>
      <c r="Q1429" s="16" t="e">
        <f t="shared" si="173"/>
        <v>#VALUE!</v>
      </c>
      <c r="R1429" s="23">
        <f t="shared" si="174"/>
        <v>0.86999999999999744</v>
      </c>
      <c r="S1429" s="18">
        <f t="shared" si="175"/>
        <v>2.4079712150567322E-2</v>
      </c>
      <c r="T1429" s="101"/>
      <c r="U1429" s="3"/>
      <c r="V1429" s="142"/>
      <c r="W1429" s="142"/>
      <c r="X1429" s="142"/>
    </row>
    <row r="1430" spans="1:24" ht="51" x14ac:dyDescent="0.25">
      <c r="A1430" s="103" t="s">
        <v>2469</v>
      </c>
      <c r="B1430" s="90" t="s">
        <v>2056</v>
      </c>
      <c r="C1430" s="109" t="s">
        <v>2472</v>
      </c>
      <c r="D1430" s="110" t="s">
        <v>2349</v>
      </c>
      <c r="E1430" s="259">
        <v>36.130000000000003</v>
      </c>
      <c r="F1430" s="284">
        <v>35</v>
      </c>
      <c r="G1430" s="220"/>
      <c r="H1430" s="145"/>
      <c r="I1430" s="108" t="s">
        <v>21</v>
      </c>
      <c r="J1430" s="119"/>
      <c r="K1430" s="110"/>
      <c r="L1430" s="120"/>
      <c r="M1430" s="114">
        <v>1</v>
      </c>
      <c r="N1430" s="108">
        <v>1</v>
      </c>
      <c r="O1430" s="99"/>
      <c r="P1430" s="311">
        <f t="shared" si="172"/>
        <v>37</v>
      </c>
      <c r="Q1430" s="16" t="e">
        <f t="shared" si="173"/>
        <v>#VALUE!</v>
      </c>
      <c r="R1430" s="23">
        <f t="shared" si="174"/>
        <v>0.86999999999999744</v>
      </c>
      <c r="S1430" s="18">
        <f t="shared" si="175"/>
        <v>2.4079712150567322E-2</v>
      </c>
      <c r="T1430" s="101"/>
      <c r="U1430" s="3"/>
      <c r="V1430" s="142"/>
      <c r="W1430" s="142"/>
      <c r="X1430" s="142"/>
    </row>
    <row r="1431" spans="1:24" ht="89.25" x14ac:dyDescent="0.25">
      <c r="A1431" s="103" t="s">
        <v>2469</v>
      </c>
      <c r="B1431" s="90" t="s">
        <v>2056</v>
      </c>
      <c r="C1431" s="109" t="s">
        <v>2473</v>
      </c>
      <c r="D1431" s="110" t="s">
        <v>2349</v>
      </c>
      <c r="E1431" s="259">
        <v>4.12</v>
      </c>
      <c r="F1431" s="284">
        <v>4</v>
      </c>
      <c r="G1431" s="220"/>
      <c r="H1431" s="145"/>
      <c r="I1431" s="108" t="s">
        <v>21</v>
      </c>
      <c r="J1431" s="121"/>
      <c r="K1431" s="110"/>
      <c r="L1431" s="120"/>
      <c r="M1431" s="114">
        <v>1</v>
      </c>
      <c r="N1431" s="108">
        <v>1</v>
      </c>
      <c r="O1431" s="99"/>
      <c r="P1431" s="311">
        <f t="shared" si="172"/>
        <v>4.21</v>
      </c>
      <c r="Q1431" s="16" t="e">
        <f t="shared" si="173"/>
        <v>#VALUE!</v>
      </c>
      <c r="R1431" s="23">
        <f t="shared" si="174"/>
        <v>8.9999999999999858E-2</v>
      </c>
      <c r="S1431" s="18">
        <f t="shared" si="175"/>
        <v>2.1844660194174723E-2</v>
      </c>
      <c r="T1431" s="101"/>
      <c r="U1431" s="3"/>
      <c r="V1431" s="142"/>
      <c r="W1431" s="142"/>
      <c r="X1431" s="142"/>
    </row>
    <row r="1432" spans="1:24" ht="51" x14ac:dyDescent="0.25">
      <c r="A1432" s="103" t="s">
        <v>2469</v>
      </c>
      <c r="B1432" s="90" t="s">
        <v>2056</v>
      </c>
      <c r="C1432" s="109" t="s">
        <v>2474</v>
      </c>
      <c r="D1432" s="110" t="s">
        <v>2349</v>
      </c>
      <c r="E1432" s="259">
        <v>626.6</v>
      </c>
      <c r="F1432" s="284">
        <v>607</v>
      </c>
      <c r="G1432" s="220"/>
      <c r="H1432" s="145"/>
      <c r="I1432" s="108" t="s">
        <v>21</v>
      </c>
      <c r="J1432" s="119"/>
      <c r="K1432" s="110"/>
      <c r="L1432" s="120"/>
      <c r="M1432" s="114">
        <v>1</v>
      </c>
      <c r="N1432" s="108">
        <v>1</v>
      </c>
      <c r="O1432" s="99"/>
      <c r="P1432" s="311">
        <f t="shared" si="172"/>
        <v>641.77</v>
      </c>
      <c r="Q1432" s="16" t="e">
        <f t="shared" si="173"/>
        <v>#VALUE!</v>
      </c>
      <c r="R1432" s="23">
        <f t="shared" si="174"/>
        <v>15.169999999999959</v>
      </c>
      <c r="S1432" s="18">
        <f t="shared" si="175"/>
        <v>2.4210022342802361E-2</v>
      </c>
      <c r="T1432" s="101"/>
      <c r="U1432" s="3"/>
      <c r="V1432" s="142"/>
      <c r="W1432" s="142"/>
      <c r="X1432" s="142"/>
    </row>
    <row r="1433" spans="1:24" ht="76.5" x14ac:dyDescent="0.25">
      <c r="A1433" s="103" t="s">
        <v>2469</v>
      </c>
      <c r="B1433" s="90" t="s">
        <v>2056</v>
      </c>
      <c r="C1433" s="109" t="s">
        <v>2475</v>
      </c>
      <c r="D1433" s="110" t="s">
        <v>2349</v>
      </c>
      <c r="E1433" s="259">
        <v>3.87</v>
      </c>
      <c r="F1433" s="284">
        <v>3.75</v>
      </c>
      <c r="G1433" s="220"/>
      <c r="H1433" s="145"/>
      <c r="I1433" s="108" t="s">
        <v>21</v>
      </c>
      <c r="J1433" s="121"/>
      <c r="K1433" s="110"/>
      <c r="L1433" s="120"/>
      <c r="M1433" s="114">
        <v>1</v>
      </c>
      <c r="N1433" s="108">
        <v>1</v>
      </c>
      <c r="O1433" s="99"/>
      <c r="P1433" s="311">
        <f t="shared" si="172"/>
        <v>3.96</v>
      </c>
      <c r="Q1433" s="16" t="e">
        <f t="shared" si="173"/>
        <v>#VALUE!</v>
      </c>
      <c r="R1433" s="23">
        <f t="shared" si="174"/>
        <v>8.9999999999999858E-2</v>
      </c>
      <c r="S1433" s="18">
        <f t="shared" si="175"/>
        <v>2.3255813953488334E-2</v>
      </c>
      <c r="T1433" s="101"/>
      <c r="U1433" s="3"/>
      <c r="V1433" s="142"/>
      <c r="W1433" s="142"/>
      <c r="X1433" s="142"/>
    </row>
    <row r="1434" spans="1:24" ht="51" x14ac:dyDescent="0.25">
      <c r="A1434" s="103" t="s">
        <v>2469</v>
      </c>
      <c r="B1434" s="90" t="s">
        <v>2056</v>
      </c>
      <c r="C1434" s="109" t="s">
        <v>2476</v>
      </c>
      <c r="D1434" s="110" t="s">
        <v>2349</v>
      </c>
      <c r="E1434" s="259">
        <v>820.16</v>
      </c>
      <c r="F1434" s="284">
        <v>794.5</v>
      </c>
      <c r="G1434" s="220"/>
      <c r="H1434" s="111"/>
      <c r="I1434" s="108" t="s">
        <v>21</v>
      </c>
      <c r="J1434" s="119"/>
      <c r="K1434" s="110"/>
      <c r="L1434" s="120"/>
      <c r="M1434" s="114">
        <v>1</v>
      </c>
      <c r="N1434" s="108">
        <v>1</v>
      </c>
      <c r="O1434" s="99"/>
      <c r="P1434" s="311">
        <f t="shared" si="172"/>
        <v>840.01</v>
      </c>
      <c r="Q1434" s="16" t="e">
        <f t="shared" si="173"/>
        <v>#VALUE!</v>
      </c>
      <c r="R1434" s="23">
        <f t="shared" si="174"/>
        <v>19.850000000000023</v>
      </c>
      <c r="S1434" s="18">
        <f t="shared" si="175"/>
        <v>2.4202594615684771E-2</v>
      </c>
      <c r="T1434" s="101"/>
      <c r="U1434" s="3"/>
      <c r="V1434" s="142"/>
      <c r="W1434" s="142"/>
      <c r="X1434" s="142"/>
    </row>
    <row r="1435" spans="1:24" ht="76.5" x14ac:dyDescent="0.25">
      <c r="A1435" s="103" t="s">
        <v>2477</v>
      </c>
      <c r="B1435" s="90" t="s">
        <v>2056</v>
      </c>
      <c r="C1435" s="109" t="s">
        <v>2478</v>
      </c>
      <c r="D1435" s="110" t="s">
        <v>2349</v>
      </c>
      <c r="E1435" s="259">
        <v>3.61</v>
      </c>
      <c r="F1435" s="284">
        <v>3.5</v>
      </c>
      <c r="G1435" s="220"/>
      <c r="H1435" s="111"/>
      <c r="I1435" s="108" t="s">
        <v>21</v>
      </c>
      <c r="J1435" s="121"/>
      <c r="K1435" s="110"/>
      <c r="L1435" s="120"/>
      <c r="M1435" s="114">
        <v>1</v>
      </c>
      <c r="N1435" s="108">
        <v>1</v>
      </c>
      <c r="O1435" s="99"/>
      <c r="P1435" s="311">
        <f t="shared" si="172"/>
        <v>3.69</v>
      </c>
      <c r="Q1435" s="16" t="e">
        <f t="shared" si="173"/>
        <v>#VALUE!</v>
      </c>
      <c r="R1435" s="23">
        <f t="shared" si="174"/>
        <v>8.0000000000000071E-2</v>
      </c>
      <c r="S1435" s="18">
        <f t="shared" si="175"/>
        <v>2.2160664819944619E-2</v>
      </c>
      <c r="T1435" s="101"/>
      <c r="U1435" s="3"/>
      <c r="V1435" s="142"/>
      <c r="W1435" s="142"/>
      <c r="X1435" s="142"/>
    </row>
    <row r="1436" spans="1:24" ht="51" x14ac:dyDescent="0.25">
      <c r="A1436" s="103" t="s">
        <v>2477</v>
      </c>
      <c r="B1436" s="90" t="s">
        <v>2056</v>
      </c>
      <c r="C1436" s="109" t="s">
        <v>2479</v>
      </c>
      <c r="D1436" s="110" t="s">
        <v>2349</v>
      </c>
      <c r="E1436" s="259">
        <v>1181.46</v>
      </c>
      <c r="F1436" s="284">
        <v>1144.5</v>
      </c>
      <c r="G1436" s="220"/>
      <c r="H1436" s="111" t="s">
        <v>2480</v>
      </c>
      <c r="I1436" s="108" t="s">
        <v>21</v>
      </c>
      <c r="J1436" s="121"/>
      <c r="K1436" s="110"/>
      <c r="L1436" s="120"/>
      <c r="M1436" s="114">
        <v>1</v>
      </c>
      <c r="N1436" s="108">
        <v>1</v>
      </c>
      <c r="O1436" s="99"/>
      <c r="P1436" s="311">
        <f t="shared" si="172"/>
        <v>1210.06</v>
      </c>
      <c r="Q1436" s="16" t="e">
        <f t="shared" si="173"/>
        <v>#VALUE!</v>
      </c>
      <c r="R1436" s="23">
        <f t="shared" si="174"/>
        <v>28.599999999999909</v>
      </c>
      <c r="S1436" s="18">
        <f t="shared" si="175"/>
        <v>2.4207336685118337E-2</v>
      </c>
      <c r="T1436" s="101"/>
      <c r="U1436" s="3"/>
      <c r="V1436" s="142"/>
      <c r="W1436" s="142"/>
      <c r="X1436" s="142"/>
    </row>
    <row r="1437" spans="1:24" ht="76.5" x14ac:dyDescent="0.25">
      <c r="A1437" s="103" t="s">
        <v>2469</v>
      </c>
      <c r="B1437" s="90" t="s">
        <v>2056</v>
      </c>
      <c r="C1437" s="109" t="s">
        <v>2481</v>
      </c>
      <c r="D1437" s="110" t="s">
        <v>2349</v>
      </c>
      <c r="E1437" s="259">
        <v>3.35</v>
      </c>
      <c r="F1437" s="284">
        <v>3.25</v>
      </c>
      <c r="G1437" s="220"/>
      <c r="H1437" s="111"/>
      <c r="I1437" s="108" t="s">
        <v>21</v>
      </c>
      <c r="J1437" s="121"/>
      <c r="K1437" s="110"/>
      <c r="L1437" s="120"/>
      <c r="M1437" s="114">
        <v>1</v>
      </c>
      <c r="N1437" s="108">
        <v>1</v>
      </c>
      <c r="O1437" s="99"/>
      <c r="P1437" s="311">
        <f t="shared" si="172"/>
        <v>3.43</v>
      </c>
      <c r="Q1437" s="16" t="e">
        <f t="shared" si="173"/>
        <v>#VALUE!</v>
      </c>
      <c r="R1437" s="23">
        <f t="shared" si="174"/>
        <v>8.0000000000000071E-2</v>
      </c>
      <c r="S1437" s="18">
        <f t="shared" si="175"/>
        <v>2.3880597014925394E-2</v>
      </c>
      <c r="T1437" s="101"/>
      <c r="U1437" s="3"/>
      <c r="V1437" s="142"/>
      <c r="W1437" s="142"/>
      <c r="X1437" s="142"/>
    </row>
    <row r="1438" spans="1:24" ht="51" x14ac:dyDescent="0.25">
      <c r="A1438" s="103" t="s">
        <v>2469</v>
      </c>
      <c r="B1438" s="90" t="s">
        <v>2056</v>
      </c>
      <c r="C1438" s="109" t="s">
        <v>2482</v>
      </c>
      <c r="D1438" s="110" t="s">
        <v>2349</v>
      </c>
      <c r="E1438" s="259">
        <v>1852.46</v>
      </c>
      <c r="F1438" s="284">
        <v>1794.5</v>
      </c>
      <c r="G1438" s="220"/>
      <c r="H1438" s="111" t="s">
        <v>2483</v>
      </c>
      <c r="I1438" s="108" t="s">
        <v>21</v>
      </c>
      <c r="J1438" s="121"/>
      <c r="K1438" s="110"/>
      <c r="L1438" s="120"/>
      <c r="M1438" s="114">
        <v>1</v>
      </c>
      <c r="N1438" s="108">
        <v>1</v>
      </c>
      <c r="O1438" s="99"/>
      <c r="P1438" s="311">
        <f t="shared" si="172"/>
        <v>1897.31</v>
      </c>
      <c r="Q1438" s="16" t="e">
        <f t="shared" si="173"/>
        <v>#VALUE!</v>
      </c>
      <c r="R1438" s="23">
        <f t="shared" si="174"/>
        <v>44.849999999999909</v>
      </c>
      <c r="S1438" s="18">
        <f t="shared" si="175"/>
        <v>2.4211049091478309E-2</v>
      </c>
      <c r="T1438" s="101"/>
      <c r="U1438" s="3"/>
      <c r="V1438" s="142"/>
      <c r="W1438" s="142"/>
      <c r="X1438" s="142"/>
    </row>
    <row r="1439" spans="1:24" ht="76.5" x14ac:dyDescent="0.25">
      <c r="A1439" s="103" t="s">
        <v>2469</v>
      </c>
      <c r="B1439" s="90" t="s">
        <v>2056</v>
      </c>
      <c r="C1439" s="109" t="s">
        <v>2484</v>
      </c>
      <c r="D1439" s="110" t="s">
        <v>2349</v>
      </c>
      <c r="E1439" s="259">
        <v>3.09</v>
      </c>
      <c r="F1439" s="284">
        <v>3</v>
      </c>
      <c r="G1439" s="220"/>
      <c r="H1439" s="145"/>
      <c r="I1439" s="108" t="s">
        <v>21</v>
      </c>
      <c r="J1439" s="119"/>
      <c r="K1439" s="110"/>
      <c r="L1439" s="120"/>
      <c r="M1439" s="114">
        <v>1</v>
      </c>
      <c r="N1439" s="108">
        <v>1</v>
      </c>
      <c r="O1439" s="99"/>
      <c r="P1439" s="311">
        <f t="shared" si="172"/>
        <v>3.16</v>
      </c>
      <c r="Q1439" s="16" t="e">
        <f t="shared" si="173"/>
        <v>#VALUE!</v>
      </c>
      <c r="R1439" s="23">
        <f t="shared" si="174"/>
        <v>7.0000000000000284E-2</v>
      </c>
      <c r="S1439" s="18">
        <f t="shared" si="175"/>
        <v>2.2653721682847988E-2</v>
      </c>
      <c r="T1439" s="101"/>
      <c r="U1439" s="3"/>
      <c r="V1439" s="142"/>
      <c r="W1439" s="142"/>
      <c r="X1439" s="142"/>
    </row>
    <row r="1440" spans="1:24" ht="51" x14ac:dyDescent="0.25">
      <c r="A1440" s="103" t="s">
        <v>2469</v>
      </c>
      <c r="B1440" s="90" t="s">
        <v>2056</v>
      </c>
      <c r="C1440" s="109" t="s">
        <v>2485</v>
      </c>
      <c r="D1440" s="110" t="s">
        <v>2349</v>
      </c>
      <c r="E1440" s="259">
        <v>3400.91</v>
      </c>
      <c r="F1440" s="284">
        <v>3294.5</v>
      </c>
      <c r="G1440" s="220"/>
      <c r="H1440" s="145"/>
      <c r="I1440" s="108" t="s">
        <v>21</v>
      </c>
      <c r="J1440" s="112"/>
      <c r="K1440" s="110"/>
      <c r="L1440" s="120"/>
      <c r="M1440" s="114">
        <v>1</v>
      </c>
      <c r="N1440" s="108">
        <v>1</v>
      </c>
      <c r="O1440" s="99"/>
      <c r="P1440" s="311">
        <f t="shared" si="172"/>
        <v>3483.25</v>
      </c>
      <c r="Q1440" s="16" t="e">
        <f t="shared" si="173"/>
        <v>#VALUE!</v>
      </c>
      <c r="R1440" s="23">
        <f t="shared" si="174"/>
        <v>82.340000000000146</v>
      </c>
      <c r="S1440" s="18">
        <f t="shared" si="175"/>
        <v>2.4211167011182345E-2</v>
      </c>
      <c r="T1440" s="101"/>
      <c r="U1440" s="3"/>
      <c r="V1440" s="142"/>
      <c r="W1440" s="142"/>
      <c r="X1440" s="142"/>
    </row>
    <row r="1441" spans="1:24" ht="76.5" x14ac:dyDescent="0.25">
      <c r="A1441" s="103" t="s">
        <v>2469</v>
      </c>
      <c r="B1441" s="90" t="s">
        <v>2056</v>
      </c>
      <c r="C1441" s="109" t="s">
        <v>2486</v>
      </c>
      <c r="D1441" s="110" t="s">
        <v>2349</v>
      </c>
      <c r="E1441" s="259">
        <v>2.83</v>
      </c>
      <c r="F1441" s="284">
        <v>2.75</v>
      </c>
      <c r="G1441" s="220"/>
      <c r="H1441" s="145"/>
      <c r="I1441" s="108" t="s">
        <v>21</v>
      </c>
      <c r="J1441" s="119"/>
      <c r="K1441" s="110"/>
      <c r="L1441" s="120"/>
      <c r="M1441" s="114">
        <v>1</v>
      </c>
      <c r="N1441" s="108">
        <v>1</v>
      </c>
      <c r="O1441" s="99"/>
      <c r="P1441" s="311">
        <f t="shared" si="172"/>
        <v>2.89</v>
      </c>
      <c r="Q1441" s="16" t="e">
        <f t="shared" si="173"/>
        <v>#VALUE!</v>
      </c>
      <c r="R1441" s="23">
        <f t="shared" si="174"/>
        <v>6.0000000000000053E-2</v>
      </c>
      <c r="S1441" s="18">
        <f t="shared" si="175"/>
        <v>2.1201413427561856E-2</v>
      </c>
      <c r="T1441" s="101"/>
      <c r="U1441" s="3"/>
      <c r="V1441" s="142"/>
      <c r="W1441" s="142"/>
      <c r="X1441" s="142"/>
    </row>
    <row r="1442" spans="1:24" ht="51" x14ac:dyDescent="0.25">
      <c r="A1442" s="103" t="s">
        <v>2469</v>
      </c>
      <c r="B1442" s="90" t="s">
        <v>2056</v>
      </c>
      <c r="C1442" s="109" t="s">
        <v>2487</v>
      </c>
      <c r="D1442" s="110" t="s">
        <v>2349</v>
      </c>
      <c r="E1442" s="259">
        <v>14756.21</v>
      </c>
      <c r="F1442" s="284">
        <v>14294.5</v>
      </c>
      <c r="G1442" s="220"/>
      <c r="H1442" s="145"/>
      <c r="I1442" s="108" t="s">
        <v>21</v>
      </c>
      <c r="J1442" s="121"/>
      <c r="K1442" s="110"/>
      <c r="L1442" s="120"/>
      <c r="M1442" s="114">
        <v>1</v>
      </c>
      <c r="N1442" s="108">
        <v>1</v>
      </c>
      <c r="O1442" s="99"/>
      <c r="P1442" s="311">
        <f t="shared" si="172"/>
        <v>15113.51</v>
      </c>
      <c r="Q1442" s="16" t="e">
        <f t="shared" si="173"/>
        <v>#VALUE!</v>
      </c>
      <c r="R1442" s="23">
        <f t="shared" si="174"/>
        <v>357.30000000000109</v>
      </c>
      <c r="S1442" s="18">
        <f t="shared" si="175"/>
        <v>2.4213534505133846E-2</v>
      </c>
      <c r="T1442" s="101"/>
      <c r="U1442" s="3"/>
      <c r="V1442" s="142"/>
      <c r="W1442" s="142"/>
      <c r="X1442" s="142"/>
    </row>
    <row r="1443" spans="1:24" ht="76.5" x14ac:dyDescent="0.25">
      <c r="A1443" s="103" t="s">
        <v>2469</v>
      </c>
      <c r="B1443" s="90" t="s">
        <v>2056</v>
      </c>
      <c r="C1443" s="109" t="s">
        <v>2488</v>
      </c>
      <c r="D1443" s="110" t="s">
        <v>2349</v>
      </c>
      <c r="E1443" s="259">
        <v>1.54</v>
      </c>
      <c r="F1443" s="284">
        <v>1.5</v>
      </c>
      <c r="G1443" s="220"/>
      <c r="H1443" s="145"/>
      <c r="I1443" s="108" t="s">
        <v>21</v>
      </c>
      <c r="J1443" s="121"/>
      <c r="K1443" s="110"/>
      <c r="L1443" s="120"/>
      <c r="M1443" s="114">
        <v>1</v>
      </c>
      <c r="N1443" s="108">
        <v>1</v>
      </c>
      <c r="O1443" s="99"/>
      <c r="P1443" s="311">
        <f t="shared" si="172"/>
        <v>1.57</v>
      </c>
      <c r="Q1443" s="16" t="e">
        <f t="shared" si="173"/>
        <v>#VALUE!</v>
      </c>
      <c r="R1443" s="23">
        <f t="shared" si="174"/>
        <v>3.0000000000000027E-2</v>
      </c>
      <c r="S1443" s="18">
        <f t="shared" si="175"/>
        <v>1.9480519480519497E-2</v>
      </c>
      <c r="T1443" s="101"/>
      <c r="U1443" s="3"/>
      <c r="V1443" s="142"/>
      <c r="W1443" s="142"/>
      <c r="X1443" s="142"/>
    </row>
    <row r="1444" spans="1:24" ht="51" x14ac:dyDescent="0.25">
      <c r="A1444" s="103" t="s">
        <v>2469</v>
      </c>
      <c r="B1444" s="90" t="s">
        <v>2056</v>
      </c>
      <c r="C1444" s="109" t="s">
        <v>2489</v>
      </c>
      <c r="D1444" s="110" t="s">
        <v>2349</v>
      </c>
      <c r="E1444" s="259">
        <v>84436.46</v>
      </c>
      <c r="F1444" s="284">
        <v>81794.5</v>
      </c>
      <c r="G1444" s="220"/>
      <c r="H1444" s="145"/>
      <c r="I1444" s="108" t="s">
        <v>21</v>
      </c>
      <c r="J1444" s="121"/>
      <c r="K1444" s="110"/>
      <c r="L1444" s="120"/>
      <c r="M1444" s="114">
        <v>1</v>
      </c>
      <c r="N1444" s="108">
        <v>1</v>
      </c>
      <c r="O1444" s="99"/>
      <c r="P1444" s="311">
        <f t="shared" si="172"/>
        <v>86481</v>
      </c>
      <c r="Q1444" s="16" t="e">
        <f t="shared" si="173"/>
        <v>#VALUE!</v>
      </c>
      <c r="R1444" s="23">
        <f t="shared" si="174"/>
        <v>2044.5399999999936</v>
      </c>
      <c r="S1444" s="18">
        <f t="shared" si="175"/>
        <v>2.4213947387183136E-2</v>
      </c>
      <c r="T1444" s="101"/>
      <c r="U1444" s="3"/>
      <c r="V1444" s="142"/>
      <c r="W1444" s="142"/>
      <c r="X1444" s="142"/>
    </row>
    <row r="1445" spans="1:24" ht="89.25" x14ac:dyDescent="0.25">
      <c r="A1445" s="103" t="s">
        <v>2477</v>
      </c>
      <c r="B1445" s="90" t="s">
        <v>2056</v>
      </c>
      <c r="C1445" s="109" t="s">
        <v>2490</v>
      </c>
      <c r="D1445" s="110" t="s">
        <v>2349</v>
      </c>
      <c r="E1445" s="259">
        <v>1.03</v>
      </c>
      <c r="F1445" s="284">
        <v>1</v>
      </c>
      <c r="G1445" s="220"/>
      <c r="H1445" s="111"/>
      <c r="I1445" s="108" t="s">
        <v>21</v>
      </c>
      <c r="J1445" s="121"/>
      <c r="K1445" s="110"/>
      <c r="L1445" s="120"/>
      <c r="M1445" s="114">
        <v>1</v>
      </c>
      <c r="N1445" s="108">
        <v>1</v>
      </c>
      <c r="O1445" s="99"/>
      <c r="P1445" s="311">
        <f t="shared" si="172"/>
        <v>1.05</v>
      </c>
      <c r="Q1445" s="16" t="e">
        <f t="shared" si="173"/>
        <v>#VALUE!</v>
      </c>
      <c r="R1445" s="23">
        <f t="shared" si="174"/>
        <v>2.0000000000000018E-2</v>
      </c>
      <c r="S1445" s="18">
        <f t="shared" si="175"/>
        <v>1.9417475728155355E-2</v>
      </c>
      <c r="T1445" s="101"/>
      <c r="U1445" s="3"/>
      <c r="V1445" s="142"/>
      <c r="W1445" s="142"/>
      <c r="X1445" s="142"/>
    </row>
    <row r="1446" spans="1:24" ht="25.5" x14ac:dyDescent="0.25">
      <c r="A1446" s="103" t="s">
        <v>2477</v>
      </c>
      <c r="B1446" s="90" t="s">
        <v>2056</v>
      </c>
      <c r="C1446" s="109" t="s">
        <v>2491</v>
      </c>
      <c r="D1446" s="110" t="s">
        <v>2349</v>
      </c>
      <c r="E1446" s="259">
        <v>72.260000000000005</v>
      </c>
      <c r="F1446" s="284">
        <v>70</v>
      </c>
      <c r="G1446" s="220"/>
      <c r="H1446" s="111"/>
      <c r="I1446" s="108" t="s">
        <v>21</v>
      </c>
      <c r="J1446" s="112"/>
      <c r="K1446" s="110"/>
      <c r="L1446" s="118"/>
      <c r="M1446" s="114">
        <v>1</v>
      </c>
      <c r="N1446" s="108">
        <v>1</v>
      </c>
      <c r="O1446" s="99"/>
      <c r="P1446" s="311">
        <f t="shared" si="172"/>
        <v>74</v>
      </c>
      <c r="Q1446" s="16" t="e">
        <f t="shared" si="173"/>
        <v>#VALUE!</v>
      </c>
      <c r="R1446" s="23">
        <f t="shared" si="174"/>
        <v>1.7399999999999949</v>
      </c>
      <c r="S1446" s="18">
        <f t="shared" si="175"/>
        <v>2.4079712150567322E-2</v>
      </c>
      <c r="T1446" s="101"/>
      <c r="U1446" s="3"/>
      <c r="V1446" s="142"/>
      <c r="W1446" s="142"/>
      <c r="X1446" s="142"/>
    </row>
    <row r="1447" spans="1:24" ht="38.25" x14ac:dyDescent="0.25">
      <c r="A1447" s="103" t="s">
        <v>2477</v>
      </c>
      <c r="B1447" s="90" t="s">
        <v>2056</v>
      </c>
      <c r="C1447" s="109" t="s">
        <v>2492</v>
      </c>
      <c r="D1447" s="110" t="s">
        <v>2349</v>
      </c>
      <c r="E1447" s="259">
        <v>36.130000000000003</v>
      </c>
      <c r="F1447" s="284">
        <v>35</v>
      </c>
      <c r="G1447" s="220"/>
      <c r="H1447" s="111"/>
      <c r="I1447" s="108" t="s">
        <v>21</v>
      </c>
      <c r="J1447" s="112"/>
      <c r="K1447" s="110"/>
      <c r="L1447" s="118"/>
      <c r="M1447" s="114">
        <v>1</v>
      </c>
      <c r="N1447" s="108">
        <v>1</v>
      </c>
      <c r="O1447" s="99"/>
      <c r="P1447" s="311">
        <f t="shared" si="172"/>
        <v>37</v>
      </c>
      <c r="Q1447" s="16" t="e">
        <f t="shared" si="173"/>
        <v>#VALUE!</v>
      </c>
      <c r="R1447" s="23">
        <f t="shared" si="174"/>
        <v>0.86999999999999744</v>
      </c>
      <c r="S1447" s="18">
        <f t="shared" si="175"/>
        <v>2.4079712150567322E-2</v>
      </c>
      <c r="T1447" s="101"/>
      <c r="U1447" s="3"/>
      <c r="V1447" s="142"/>
      <c r="W1447" s="142"/>
      <c r="X1447" s="142"/>
    </row>
    <row r="1448" spans="1:24" ht="25.5" x14ac:dyDescent="0.25">
      <c r="A1448" s="103" t="s">
        <v>2477</v>
      </c>
      <c r="B1448" s="90" t="s">
        <v>2056</v>
      </c>
      <c r="C1448" s="109" t="s">
        <v>2493</v>
      </c>
      <c r="D1448" s="110" t="s">
        <v>2349</v>
      </c>
      <c r="E1448" s="259">
        <v>77.42</v>
      </c>
      <c r="F1448" s="284">
        <v>75</v>
      </c>
      <c r="G1448" s="220"/>
      <c r="H1448" s="111"/>
      <c r="I1448" s="112" t="s">
        <v>21</v>
      </c>
      <c r="J1448" s="112"/>
      <c r="K1448" s="110"/>
      <c r="L1448" s="118"/>
      <c r="M1448" s="114">
        <v>1</v>
      </c>
      <c r="N1448" s="108">
        <v>1</v>
      </c>
      <c r="O1448" s="99"/>
      <c r="P1448" s="311">
        <f t="shared" si="172"/>
        <v>79.290000000000006</v>
      </c>
      <c r="Q1448" s="16" t="e">
        <f t="shared" si="173"/>
        <v>#VALUE!</v>
      </c>
      <c r="R1448" s="23">
        <f t="shared" si="174"/>
        <v>1.8700000000000045</v>
      </c>
      <c r="S1448" s="18">
        <f t="shared" si="175"/>
        <v>2.4153965383621863E-2</v>
      </c>
      <c r="T1448" s="101"/>
      <c r="U1448" s="3"/>
      <c r="V1448" s="142"/>
      <c r="W1448" s="142"/>
      <c r="X1448" s="142"/>
    </row>
    <row r="1449" spans="1:24" ht="25.5" x14ac:dyDescent="0.25">
      <c r="A1449" s="103" t="s">
        <v>2477</v>
      </c>
      <c r="B1449" s="90" t="s">
        <v>2056</v>
      </c>
      <c r="C1449" s="109" t="s">
        <v>2494</v>
      </c>
      <c r="D1449" s="110" t="s">
        <v>2349</v>
      </c>
      <c r="E1449" s="259">
        <v>15.48</v>
      </c>
      <c r="F1449" s="284">
        <v>15</v>
      </c>
      <c r="G1449" s="220"/>
      <c r="H1449" s="111"/>
      <c r="I1449" s="112" t="s">
        <v>21</v>
      </c>
      <c r="J1449" s="112"/>
      <c r="K1449" s="110"/>
      <c r="L1449" s="118"/>
      <c r="M1449" s="114">
        <v>1</v>
      </c>
      <c r="N1449" s="108">
        <v>1</v>
      </c>
      <c r="O1449" s="99"/>
      <c r="P1449" s="311">
        <f t="shared" si="172"/>
        <v>15.85</v>
      </c>
      <c r="Q1449" s="16" t="e">
        <f t="shared" si="173"/>
        <v>#VALUE!</v>
      </c>
      <c r="R1449" s="23">
        <f t="shared" si="174"/>
        <v>0.36999999999999922</v>
      </c>
      <c r="S1449" s="18">
        <f t="shared" si="175"/>
        <v>2.3901808785529666E-2</v>
      </c>
      <c r="T1449" s="101"/>
      <c r="U1449" s="3"/>
      <c r="V1449" s="142"/>
      <c r="W1449" s="142"/>
      <c r="X1449" s="142"/>
    </row>
    <row r="1450" spans="1:24" ht="25.5" x14ac:dyDescent="0.25">
      <c r="A1450" s="103" t="s">
        <v>2477</v>
      </c>
      <c r="B1450" s="90" t="s">
        <v>2056</v>
      </c>
      <c r="C1450" s="109" t="s">
        <v>2495</v>
      </c>
      <c r="D1450" s="110" t="s">
        <v>2349</v>
      </c>
      <c r="E1450" s="259">
        <v>36.130000000000003</v>
      </c>
      <c r="F1450" s="284">
        <v>35</v>
      </c>
      <c r="G1450" s="220"/>
      <c r="H1450" s="111"/>
      <c r="I1450" s="112" t="s">
        <v>21</v>
      </c>
      <c r="J1450" s="112"/>
      <c r="K1450" s="110"/>
      <c r="L1450" s="118"/>
      <c r="M1450" s="114">
        <v>1</v>
      </c>
      <c r="N1450" s="108">
        <v>1</v>
      </c>
      <c r="O1450" s="99"/>
      <c r="P1450" s="311">
        <f t="shared" si="172"/>
        <v>37</v>
      </c>
      <c r="Q1450" s="16" t="e">
        <f t="shared" si="173"/>
        <v>#VALUE!</v>
      </c>
      <c r="R1450" s="23">
        <f t="shared" si="174"/>
        <v>0.86999999999999744</v>
      </c>
      <c r="S1450" s="18">
        <f t="shared" si="175"/>
        <v>2.4079712150567322E-2</v>
      </c>
      <c r="T1450" s="101"/>
      <c r="U1450" s="3"/>
      <c r="V1450" s="142"/>
      <c r="W1450" s="142"/>
      <c r="X1450" s="142"/>
    </row>
    <row r="1451" spans="1:24" ht="25.5" x14ac:dyDescent="0.25">
      <c r="A1451" s="103" t="s">
        <v>2477</v>
      </c>
      <c r="B1451" s="90" t="s">
        <v>2056</v>
      </c>
      <c r="C1451" s="109" t="s">
        <v>2496</v>
      </c>
      <c r="D1451" s="110" t="s">
        <v>2349</v>
      </c>
      <c r="E1451" s="259">
        <v>36.130000000000003</v>
      </c>
      <c r="F1451" s="284">
        <v>35</v>
      </c>
      <c r="G1451" s="220"/>
      <c r="H1451" s="111"/>
      <c r="I1451" s="112" t="s">
        <v>21</v>
      </c>
      <c r="J1451" s="112"/>
      <c r="K1451" s="110"/>
      <c r="L1451" s="118"/>
      <c r="M1451" s="114">
        <v>1</v>
      </c>
      <c r="N1451" s="108">
        <v>1</v>
      </c>
      <c r="O1451" s="99"/>
      <c r="P1451" s="311">
        <f t="shared" si="172"/>
        <v>37</v>
      </c>
      <c r="Q1451" s="16" t="e">
        <f t="shared" si="173"/>
        <v>#VALUE!</v>
      </c>
      <c r="R1451" s="23">
        <f t="shared" si="174"/>
        <v>0.86999999999999744</v>
      </c>
      <c r="S1451" s="18">
        <f t="shared" si="175"/>
        <v>2.4079712150567322E-2</v>
      </c>
      <c r="T1451" s="101"/>
      <c r="U1451" s="3"/>
      <c r="V1451" s="142"/>
      <c r="W1451" s="142"/>
      <c r="X1451" s="142"/>
    </row>
    <row r="1452" spans="1:24" ht="38.25" x14ac:dyDescent="0.25">
      <c r="A1452" s="103" t="s">
        <v>2477</v>
      </c>
      <c r="B1452" s="90" t="s">
        <v>2056</v>
      </c>
      <c r="C1452" s="109" t="s">
        <v>2497</v>
      </c>
      <c r="D1452" s="110" t="s">
        <v>2349</v>
      </c>
      <c r="E1452" s="259">
        <v>36.130000000000003</v>
      </c>
      <c r="F1452" s="284">
        <v>35</v>
      </c>
      <c r="G1452" s="220"/>
      <c r="H1452" s="111"/>
      <c r="I1452" s="112" t="s">
        <v>21</v>
      </c>
      <c r="J1452" s="112"/>
      <c r="K1452" s="110"/>
      <c r="L1452" s="118"/>
      <c r="M1452" s="114">
        <v>1</v>
      </c>
      <c r="N1452" s="108">
        <v>1</v>
      </c>
      <c r="O1452" s="99"/>
      <c r="P1452" s="311">
        <f t="shared" si="172"/>
        <v>37</v>
      </c>
      <c r="Q1452" s="16" t="e">
        <f t="shared" si="173"/>
        <v>#VALUE!</v>
      </c>
      <c r="R1452" s="23">
        <f t="shared" si="174"/>
        <v>0.86999999999999744</v>
      </c>
      <c r="S1452" s="18">
        <f t="shared" si="175"/>
        <v>2.4079712150567322E-2</v>
      </c>
      <c r="T1452" s="101"/>
      <c r="U1452" s="3"/>
      <c r="V1452" s="142"/>
      <c r="W1452" s="142"/>
      <c r="X1452" s="142"/>
    </row>
    <row r="1453" spans="1:24" ht="51" x14ac:dyDescent="0.25">
      <c r="A1453" s="103" t="s">
        <v>2477</v>
      </c>
      <c r="B1453" s="90" t="s">
        <v>2056</v>
      </c>
      <c r="C1453" s="109" t="s">
        <v>2498</v>
      </c>
      <c r="D1453" s="110" t="s">
        <v>2349</v>
      </c>
      <c r="E1453" s="259">
        <v>0.08</v>
      </c>
      <c r="F1453" s="284">
        <v>0.08</v>
      </c>
      <c r="G1453" s="220"/>
      <c r="H1453" s="111"/>
      <c r="I1453" s="112" t="s">
        <v>21</v>
      </c>
      <c r="J1453" s="112"/>
      <c r="K1453" s="110"/>
      <c r="L1453" s="118"/>
      <c r="M1453" s="114">
        <v>1</v>
      </c>
      <c r="N1453" s="108">
        <v>1</v>
      </c>
      <c r="O1453" s="99"/>
      <c r="P1453" s="311">
        <f t="shared" si="172"/>
        <v>0.08</v>
      </c>
      <c r="Q1453" s="16" t="e">
        <f t="shared" si="173"/>
        <v>#VALUE!</v>
      </c>
      <c r="R1453" s="23">
        <f t="shared" si="174"/>
        <v>0</v>
      </c>
      <c r="S1453" s="18">
        <f t="shared" si="175"/>
        <v>0</v>
      </c>
      <c r="T1453" s="101"/>
      <c r="U1453" s="3"/>
      <c r="V1453" s="142"/>
      <c r="W1453" s="142"/>
      <c r="X1453" s="142"/>
    </row>
    <row r="1454" spans="1:24" ht="25.5" x14ac:dyDescent="0.25">
      <c r="A1454" s="103" t="s">
        <v>2477</v>
      </c>
      <c r="B1454" s="90" t="s">
        <v>2056</v>
      </c>
      <c r="C1454" s="109" t="s">
        <v>2499</v>
      </c>
      <c r="D1454" s="110" t="s">
        <v>2349</v>
      </c>
      <c r="E1454" s="259">
        <v>56.77</v>
      </c>
      <c r="F1454" s="284">
        <v>55</v>
      </c>
      <c r="G1454" s="220"/>
      <c r="H1454" s="111"/>
      <c r="I1454" s="112" t="s">
        <v>21</v>
      </c>
      <c r="J1454" s="112"/>
      <c r="K1454" s="110"/>
      <c r="L1454" s="118"/>
      <c r="M1454" s="114">
        <v>1</v>
      </c>
      <c r="N1454" s="108">
        <v>1</v>
      </c>
      <c r="O1454" s="99"/>
      <c r="P1454" s="311">
        <f t="shared" si="172"/>
        <v>58.14</v>
      </c>
      <c r="Q1454" s="16" t="e">
        <f t="shared" si="173"/>
        <v>#VALUE!</v>
      </c>
      <c r="R1454" s="23">
        <f t="shared" si="174"/>
        <v>1.3699999999999974</v>
      </c>
      <c r="S1454" s="18">
        <f t="shared" si="175"/>
        <v>2.4132464329751583E-2</v>
      </c>
      <c r="T1454" s="101"/>
      <c r="U1454" s="3"/>
      <c r="V1454" s="142"/>
      <c r="W1454" s="142"/>
      <c r="X1454" s="142"/>
    </row>
    <row r="1455" spans="1:24" ht="51" x14ac:dyDescent="0.25">
      <c r="A1455" s="103" t="s">
        <v>2477</v>
      </c>
      <c r="B1455" s="90" t="s">
        <v>2056</v>
      </c>
      <c r="C1455" s="109" t="s">
        <v>2500</v>
      </c>
      <c r="D1455" s="110" t="s">
        <v>2349</v>
      </c>
      <c r="E1455" s="259">
        <v>15.48</v>
      </c>
      <c r="F1455" s="284">
        <v>15</v>
      </c>
      <c r="G1455" s="220"/>
      <c r="H1455" s="111"/>
      <c r="I1455" s="112" t="s">
        <v>21</v>
      </c>
      <c r="J1455" s="112"/>
      <c r="K1455" s="110"/>
      <c r="L1455" s="118"/>
      <c r="M1455" s="114">
        <v>1</v>
      </c>
      <c r="N1455" s="108">
        <v>1</v>
      </c>
      <c r="O1455" s="99"/>
      <c r="P1455" s="311">
        <f t="shared" si="172"/>
        <v>15.85</v>
      </c>
      <c r="Q1455" s="16" t="e">
        <f t="shared" si="173"/>
        <v>#VALUE!</v>
      </c>
      <c r="R1455" s="23">
        <f t="shared" si="174"/>
        <v>0.36999999999999922</v>
      </c>
      <c r="S1455" s="18">
        <f t="shared" si="175"/>
        <v>2.3901808785529666E-2</v>
      </c>
      <c r="T1455" s="101"/>
      <c r="U1455" s="3"/>
      <c r="V1455" s="142"/>
      <c r="W1455" s="142"/>
      <c r="X1455" s="142"/>
    </row>
    <row r="1456" spans="1:24" ht="25.5" x14ac:dyDescent="0.25">
      <c r="A1456" s="103" t="s">
        <v>2477</v>
      </c>
      <c r="B1456" s="90" t="s">
        <v>2056</v>
      </c>
      <c r="C1456" s="109" t="s">
        <v>2501</v>
      </c>
      <c r="D1456" s="110" t="s">
        <v>2349</v>
      </c>
      <c r="E1456" s="259">
        <v>36.130000000000003</v>
      </c>
      <c r="F1456" s="284">
        <v>35</v>
      </c>
      <c r="G1456" s="220"/>
      <c r="H1456" s="111"/>
      <c r="I1456" s="112" t="s">
        <v>21</v>
      </c>
      <c r="J1456" s="112"/>
      <c r="K1456" s="110"/>
      <c r="L1456" s="118"/>
      <c r="M1456" s="114">
        <v>1</v>
      </c>
      <c r="N1456" s="108">
        <v>1</v>
      </c>
      <c r="O1456" s="99"/>
      <c r="P1456" s="311">
        <f t="shared" si="172"/>
        <v>37</v>
      </c>
      <c r="Q1456" s="16" t="e">
        <f t="shared" si="173"/>
        <v>#VALUE!</v>
      </c>
      <c r="R1456" s="23">
        <f t="shared" si="174"/>
        <v>0.86999999999999744</v>
      </c>
      <c r="S1456" s="18">
        <f t="shared" si="175"/>
        <v>2.4079712150567322E-2</v>
      </c>
      <c r="T1456" s="101"/>
      <c r="U1456" s="3"/>
      <c r="V1456" s="142"/>
      <c r="W1456" s="142"/>
      <c r="X1456" s="142"/>
    </row>
    <row r="1457" spans="1:24" ht="25.5" x14ac:dyDescent="0.25">
      <c r="A1457" s="103" t="s">
        <v>2477</v>
      </c>
      <c r="B1457" s="90" t="s">
        <v>2056</v>
      </c>
      <c r="C1457" s="109" t="s">
        <v>2502</v>
      </c>
      <c r="D1457" s="110" t="s">
        <v>2349</v>
      </c>
      <c r="E1457" s="259">
        <v>722.61</v>
      </c>
      <c r="F1457" s="284">
        <v>700</v>
      </c>
      <c r="G1457" s="220"/>
      <c r="H1457" s="111"/>
      <c r="I1457" s="112" t="s">
        <v>21</v>
      </c>
      <c r="J1457" s="112"/>
      <c r="K1457" s="110"/>
      <c r="L1457" s="118"/>
      <c r="M1457" s="114">
        <v>1</v>
      </c>
      <c r="N1457" s="108">
        <v>1</v>
      </c>
      <c r="O1457" s="99"/>
      <c r="P1457" s="311">
        <f t="shared" si="172"/>
        <v>740.1</v>
      </c>
      <c r="Q1457" s="16" t="e">
        <f t="shared" si="173"/>
        <v>#VALUE!</v>
      </c>
      <c r="R1457" s="23">
        <f t="shared" si="174"/>
        <v>17.490000000000009</v>
      </c>
      <c r="S1457" s="18">
        <f t="shared" si="175"/>
        <v>2.4203927429733894E-2</v>
      </c>
      <c r="T1457" s="101"/>
      <c r="U1457" s="3"/>
      <c r="V1457" s="142"/>
      <c r="W1457" s="142"/>
      <c r="X1457" s="142"/>
    </row>
    <row r="1458" spans="1:24" ht="25.5" x14ac:dyDescent="0.25">
      <c r="A1458" s="103" t="s">
        <v>2469</v>
      </c>
      <c r="B1458" s="90" t="s">
        <v>2056</v>
      </c>
      <c r="C1458" s="109" t="s">
        <v>2503</v>
      </c>
      <c r="D1458" s="110" t="s">
        <v>2349</v>
      </c>
      <c r="E1458" s="259">
        <v>72.260000000000005</v>
      </c>
      <c r="F1458" s="284">
        <v>70</v>
      </c>
      <c r="G1458" s="220"/>
      <c r="H1458" s="111"/>
      <c r="I1458" s="112" t="s">
        <v>21</v>
      </c>
      <c r="J1458" s="112"/>
      <c r="K1458" s="110"/>
      <c r="L1458" s="118"/>
      <c r="M1458" s="114">
        <v>1</v>
      </c>
      <c r="N1458" s="108">
        <v>1</v>
      </c>
      <c r="O1458" s="99"/>
      <c r="P1458" s="311">
        <f t="shared" si="172"/>
        <v>74</v>
      </c>
      <c r="Q1458" s="16" t="e">
        <f t="shared" si="173"/>
        <v>#VALUE!</v>
      </c>
      <c r="R1458" s="23">
        <f t="shared" si="174"/>
        <v>1.7399999999999949</v>
      </c>
      <c r="S1458" s="18">
        <f t="shared" si="175"/>
        <v>2.4079712150567322E-2</v>
      </c>
      <c r="T1458" s="101"/>
      <c r="U1458" s="3"/>
      <c r="V1458" s="142"/>
      <c r="W1458" s="142"/>
      <c r="X1458" s="142"/>
    </row>
    <row r="1459" spans="1:24" ht="25.5" x14ac:dyDescent="0.25">
      <c r="A1459" s="103" t="s">
        <v>2477</v>
      </c>
      <c r="B1459" s="90" t="s">
        <v>2056</v>
      </c>
      <c r="C1459" s="109" t="s">
        <v>2504</v>
      </c>
      <c r="D1459" s="110" t="s">
        <v>2505</v>
      </c>
      <c r="E1459" s="259">
        <v>56.77</v>
      </c>
      <c r="F1459" s="284">
        <v>55</v>
      </c>
      <c r="G1459" s="220"/>
      <c r="H1459" s="111"/>
      <c r="I1459" s="112" t="s">
        <v>21</v>
      </c>
      <c r="J1459" s="112"/>
      <c r="K1459" s="110"/>
      <c r="L1459" s="118"/>
      <c r="M1459" s="114">
        <v>1</v>
      </c>
      <c r="N1459" s="108">
        <v>1</v>
      </c>
      <c r="O1459" s="99"/>
      <c r="P1459" s="311">
        <f t="shared" si="172"/>
        <v>58.14</v>
      </c>
      <c r="Q1459" s="16" t="e">
        <f t="shared" si="173"/>
        <v>#VALUE!</v>
      </c>
      <c r="R1459" s="23">
        <f t="shared" si="174"/>
        <v>1.3699999999999974</v>
      </c>
      <c r="S1459" s="18">
        <f t="shared" si="175"/>
        <v>2.4132464329751583E-2</v>
      </c>
      <c r="T1459" s="101"/>
      <c r="U1459" s="3"/>
      <c r="V1459" s="142"/>
      <c r="W1459" s="142"/>
      <c r="X1459" s="142"/>
    </row>
    <row r="1460" spans="1:24" ht="63.75" x14ac:dyDescent="0.25">
      <c r="A1460" s="103" t="s">
        <v>2477</v>
      </c>
      <c r="B1460" s="141" t="s">
        <v>2056</v>
      </c>
      <c r="C1460" s="109" t="s">
        <v>2506</v>
      </c>
      <c r="D1460" s="110" t="s">
        <v>2505</v>
      </c>
      <c r="E1460" s="259">
        <v>8.77</v>
      </c>
      <c r="F1460" s="284">
        <v>8.5</v>
      </c>
      <c r="G1460" s="220"/>
      <c r="H1460" s="111"/>
      <c r="I1460" s="112" t="s">
        <v>21</v>
      </c>
      <c r="J1460" s="112"/>
      <c r="K1460" s="110"/>
      <c r="L1460" s="118"/>
      <c r="M1460" s="114">
        <v>1</v>
      </c>
      <c r="N1460" s="108">
        <v>1</v>
      </c>
      <c r="O1460" s="99"/>
      <c r="P1460" s="311">
        <f t="shared" si="172"/>
        <v>8.98</v>
      </c>
      <c r="Q1460" s="16" t="e">
        <f t="shared" si="173"/>
        <v>#VALUE!</v>
      </c>
      <c r="R1460" s="23">
        <f t="shared" si="174"/>
        <v>0.21000000000000085</v>
      </c>
      <c r="S1460" s="18">
        <f t="shared" si="175"/>
        <v>2.3945267958951067E-2</v>
      </c>
      <c r="T1460" s="101"/>
      <c r="U1460" s="3"/>
      <c r="V1460" s="142"/>
      <c r="W1460" s="142"/>
      <c r="X1460" s="142"/>
    </row>
    <row r="1461" spans="1:24" ht="25.5" x14ac:dyDescent="0.25">
      <c r="A1461" s="103" t="s">
        <v>2477</v>
      </c>
      <c r="B1461" s="141" t="s">
        <v>2056</v>
      </c>
      <c r="C1461" s="109" t="s">
        <v>2507</v>
      </c>
      <c r="D1461" s="110" t="s">
        <v>2508</v>
      </c>
      <c r="E1461" s="259">
        <v>30.96</v>
      </c>
      <c r="F1461" s="284">
        <v>30</v>
      </c>
      <c r="G1461" s="220"/>
      <c r="H1461" s="111"/>
      <c r="I1461" s="112" t="s">
        <v>21</v>
      </c>
      <c r="J1461" s="112"/>
      <c r="K1461" s="110"/>
      <c r="L1461" s="118"/>
      <c r="M1461" s="114">
        <v>1</v>
      </c>
      <c r="N1461" s="108">
        <v>1</v>
      </c>
      <c r="O1461" s="99"/>
      <c r="P1461" s="311">
        <f t="shared" si="172"/>
        <v>31.7</v>
      </c>
      <c r="Q1461" s="16" t="e">
        <f t="shared" si="173"/>
        <v>#VALUE!</v>
      </c>
      <c r="R1461" s="23">
        <f t="shared" si="174"/>
        <v>0.73999999999999844</v>
      </c>
      <c r="S1461" s="18">
        <f t="shared" si="175"/>
        <v>2.3901808785529666E-2</v>
      </c>
      <c r="T1461" s="101"/>
      <c r="U1461" s="3"/>
      <c r="V1461" s="142"/>
      <c r="W1461" s="142"/>
      <c r="X1461" s="142"/>
    </row>
    <row r="1462" spans="1:24" ht="38.25" x14ac:dyDescent="0.25">
      <c r="A1462" s="103" t="s">
        <v>2477</v>
      </c>
      <c r="B1462" s="141" t="s">
        <v>2056</v>
      </c>
      <c r="C1462" s="109" t="s">
        <v>2509</v>
      </c>
      <c r="D1462" s="110" t="s">
        <v>2508</v>
      </c>
      <c r="E1462" s="259">
        <v>15.48</v>
      </c>
      <c r="F1462" s="284">
        <v>15</v>
      </c>
      <c r="G1462" s="220"/>
      <c r="H1462" s="111"/>
      <c r="I1462" s="112" t="s">
        <v>21</v>
      </c>
      <c r="J1462" s="112"/>
      <c r="K1462" s="110"/>
      <c r="L1462" s="118"/>
      <c r="M1462" s="114">
        <v>1</v>
      </c>
      <c r="N1462" s="108">
        <v>1</v>
      </c>
      <c r="O1462" s="99"/>
      <c r="P1462" s="311">
        <f t="shared" si="172"/>
        <v>15.85</v>
      </c>
      <c r="Q1462" s="16" t="e">
        <f t="shared" si="173"/>
        <v>#VALUE!</v>
      </c>
      <c r="R1462" s="23">
        <f t="shared" si="174"/>
        <v>0.36999999999999922</v>
      </c>
      <c r="S1462" s="18">
        <f t="shared" si="175"/>
        <v>2.3901808785529666E-2</v>
      </c>
      <c r="T1462" s="101"/>
      <c r="U1462" s="3"/>
      <c r="V1462" s="142"/>
      <c r="W1462" s="142"/>
      <c r="X1462" s="142"/>
    </row>
    <row r="1463" spans="1:24" ht="25.5" x14ac:dyDescent="0.25">
      <c r="A1463" s="103" t="s">
        <v>2477</v>
      </c>
      <c r="B1463" s="141" t="s">
        <v>2056</v>
      </c>
      <c r="C1463" s="109" t="s">
        <v>2510</v>
      </c>
      <c r="D1463" s="110" t="s">
        <v>2511</v>
      </c>
      <c r="E1463" s="259">
        <v>36.130000000000003</v>
      </c>
      <c r="F1463" s="284">
        <v>35</v>
      </c>
      <c r="G1463" s="220"/>
      <c r="H1463" s="111"/>
      <c r="I1463" s="112" t="s">
        <v>21</v>
      </c>
      <c r="J1463" s="112"/>
      <c r="K1463" s="110"/>
      <c r="L1463" s="118"/>
      <c r="M1463" s="114">
        <v>1</v>
      </c>
      <c r="N1463" s="108">
        <v>1</v>
      </c>
      <c r="O1463" s="99"/>
      <c r="P1463" s="311">
        <f t="shared" si="172"/>
        <v>37</v>
      </c>
      <c r="Q1463" s="16" t="e">
        <f t="shared" si="173"/>
        <v>#VALUE!</v>
      </c>
      <c r="R1463" s="23">
        <f t="shared" si="174"/>
        <v>0.86999999999999744</v>
      </c>
      <c r="S1463" s="18">
        <f t="shared" si="175"/>
        <v>2.4079712150567322E-2</v>
      </c>
      <c r="T1463" s="101"/>
      <c r="U1463" s="3"/>
      <c r="V1463" s="142"/>
      <c r="W1463" s="142"/>
      <c r="X1463" s="142"/>
    </row>
    <row r="1464" spans="1:24" ht="63.75" x14ac:dyDescent="0.25">
      <c r="A1464" s="103" t="s">
        <v>2477</v>
      </c>
      <c r="B1464" s="141" t="s">
        <v>2056</v>
      </c>
      <c r="C1464" s="109" t="s">
        <v>2512</v>
      </c>
      <c r="D1464" s="110" t="s">
        <v>2511</v>
      </c>
      <c r="E1464" s="259">
        <v>8.77</v>
      </c>
      <c r="F1464" s="284">
        <v>8.5</v>
      </c>
      <c r="G1464" s="220"/>
      <c r="H1464" s="111"/>
      <c r="I1464" s="112" t="s">
        <v>21</v>
      </c>
      <c r="J1464" s="112"/>
      <c r="K1464" s="110"/>
      <c r="L1464" s="118"/>
      <c r="M1464" s="114">
        <v>1</v>
      </c>
      <c r="N1464" s="108">
        <v>1</v>
      </c>
      <c r="O1464" s="99"/>
      <c r="P1464" s="311">
        <f t="shared" si="172"/>
        <v>8.98</v>
      </c>
      <c r="Q1464" s="16" t="e">
        <f t="shared" si="173"/>
        <v>#VALUE!</v>
      </c>
      <c r="R1464" s="23">
        <f t="shared" si="174"/>
        <v>0.21000000000000085</v>
      </c>
      <c r="S1464" s="18">
        <f t="shared" si="175"/>
        <v>2.3945267958951067E-2</v>
      </c>
      <c r="T1464" s="101"/>
      <c r="U1464" s="3"/>
      <c r="V1464" s="142"/>
      <c r="W1464" s="142"/>
      <c r="X1464" s="142"/>
    </row>
    <row r="1465" spans="1:24" ht="25.5" x14ac:dyDescent="0.25">
      <c r="A1465" s="103" t="s">
        <v>2477</v>
      </c>
      <c r="B1465" s="141" t="s">
        <v>2056</v>
      </c>
      <c r="C1465" s="109" t="s">
        <v>2513</v>
      </c>
      <c r="D1465" s="110" t="s">
        <v>2511</v>
      </c>
      <c r="E1465" s="259">
        <v>36.130000000000003</v>
      </c>
      <c r="F1465" s="284">
        <v>35</v>
      </c>
      <c r="G1465" s="220"/>
      <c r="H1465" s="111"/>
      <c r="I1465" s="112" t="s">
        <v>21</v>
      </c>
      <c r="J1465" s="112"/>
      <c r="K1465" s="110"/>
      <c r="L1465" s="118"/>
      <c r="M1465" s="114">
        <v>1</v>
      </c>
      <c r="N1465" s="108">
        <v>1</v>
      </c>
      <c r="O1465" s="99"/>
      <c r="P1465" s="311">
        <f t="shared" si="172"/>
        <v>37</v>
      </c>
      <c r="Q1465" s="16" t="e">
        <f t="shared" si="173"/>
        <v>#VALUE!</v>
      </c>
      <c r="R1465" s="23">
        <f t="shared" si="174"/>
        <v>0.86999999999999744</v>
      </c>
      <c r="S1465" s="18">
        <f t="shared" si="175"/>
        <v>2.4079712150567322E-2</v>
      </c>
      <c r="T1465" s="101"/>
      <c r="U1465" s="3"/>
      <c r="V1465" s="142"/>
      <c r="W1465" s="142"/>
      <c r="X1465" s="142"/>
    </row>
    <row r="1466" spans="1:24" ht="38.25" x14ac:dyDescent="0.25">
      <c r="A1466" s="103" t="s">
        <v>2477</v>
      </c>
      <c r="B1466" s="141" t="s">
        <v>2056</v>
      </c>
      <c r="C1466" s="109" t="s">
        <v>2514</v>
      </c>
      <c r="D1466" s="110" t="s">
        <v>2511</v>
      </c>
      <c r="E1466" s="259">
        <v>36.130000000000003</v>
      </c>
      <c r="F1466" s="284">
        <v>35</v>
      </c>
      <c r="G1466" s="220"/>
      <c r="H1466" s="111"/>
      <c r="I1466" s="112" t="s">
        <v>21</v>
      </c>
      <c r="J1466" s="112"/>
      <c r="K1466" s="110"/>
      <c r="L1466" s="118"/>
      <c r="M1466" s="114">
        <v>1</v>
      </c>
      <c r="N1466" s="108">
        <v>1</v>
      </c>
      <c r="O1466" s="99"/>
      <c r="P1466" s="311">
        <f t="shared" si="172"/>
        <v>37</v>
      </c>
      <c r="Q1466" s="16" t="e">
        <f t="shared" si="173"/>
        <v>#VALUE!</v>
      </c>
      <c r="R1466" s="23">
        <f t="shared" si="174"/>
        <v>0.86999999999999744</v>
      </c>
      <c r="S1466" s="18">
        <f t="shared" si="175"/>
        <v>2.4079712150567322E-2</v>
      </c>
      <c r="T1466" s="101"/>
      <c r="U1466" s="3"/>
      <c r="V1466" s="142"/>
      <c r="W1466" s="142"/>
      <c r="X1466" s="142"/>
    </row>
    <row r="1467" spans="1:24" ht="63.75" x14ac:dyDescent="0.25">
      <c r="A1467" s="103" t="s">
        <v>2469</v>
      </c>
      <c r="B1467" s="141" t="s">
        <v>2056</v>
      </c>
      <c r="C1467" s="109" t="s">
        <v>2515</v>
      </c>
      <c r="D1467" s="110" t="s">
        <v>2511</v>
      </c>
      <c r="E1467" s="259">
        <v>8.77</v>
      </c>
      <c r="F1467" s="284">
        <v>8.5</v>
      </c>
      <c r="G1467" s="220"/>
      <c r="H1467" s="111"/>
      <c r="I1467" s="112" t="s">
        <v>21</v>
      </c>
      <c r="J1467" s="112"/>
      <c r="K1467" s="110"/>
      <c r="L1467" s="118"/>
      <c r="M1467" s="114">
        <v>1</v>
      </c>
      <c r="N1467" s="108">
        <v>1</v>
      </c>
      <c r="O1467" s="99"/>
      <c r="P1467" s="311">
        <f t="shared" si="172"/>
        <v>8.98</v>
      </c>
      <c r="Q1467" s="16" t="e">
        <f t="shared" si="173"/>
        <v>#VALUE!</v>
      </c>
      <c r="R1467" s="23">
        <f t="shared" si="174"/>
        <v>0.21000000000000085</v>
      </c>
      <c r="S1467" s="18">
        <f t="shared" si="175"/>
        <v>2.3945267958951067E-2</v>
      </c>
      <c r="T1467" s="101"/>
      <c r="U1467" s="3"/>
      <c r="V1467" s="142"/>
      <c r="W1467" s="142"/>
      <c r="X1467" s="142"/>
    </row>
    <row r="1468" spans="1:24" ht="25.5" x14ac:dyDescent="0.25">
      <c r="A1468" s="103" t="s">
        <v>2477</v>
      </c>
      <c r="B1468" s="141" t="s">
        <v>2056</v>
      </c>
      <c r="C1468" s="109" t="s">
        <v>2516</v>
      </c>
      <c r="D1468" s="110" t="s">
        <v>2511</v>
      </c>
      <c r="E1468" s="259">
        <v>36.130000000000003</v>
      </c>
      <c r="F1468" s="284">
        <v>35</v>
      </c>
      <c r="G1468" s="220"/>
      <c r="H1468" s="111"/>
      <c r="I1468" s="112" t="s">
        <v>21</v>
      </c>
      <c r="J1468" s="112"/>
      <c r="K1468" s="110"/>
      <c r="L1468" s="118"/>
      <c r="M1468" s="114">
        <v>1</v>
      </c>
      <c r="N1468" s="108">
        <v>1</v>
      </c>
      <c r="O1468" s="99"/>
      <c r="P1468" s="311">
        <f t="shared" si="172"/>
        <v>37</v>
      </c>
      <c r="Q1468" s="16" t="e">
        <f t="shared" si="173"/>
        <v>#VALUE!</v>
      </c>
      <c r="R1468" s="23">
        <f t="shared" si="174"/>
        <v>0.86999999999999744</v>
      </c>
      <c r="S1468" s="18">
        <f t="shared" si="175"/>
        <v>2.4079712150567322E-2</v>
      </c>
      <c r="T1468" s="101"/>
      <c r="U1468" s="3"/>
      <c r="V1468" s="142"/>
      <c r="W1468" s="142"/>
      <c r="X1468" s="142"/>
    </row>
    <row r="1469" spans="1:24" ht="63.75" x14ac:dyDescent="0.25">
      <c r="A1469" s="103" t="s">
        <v>2477</v>
      </c>
      <c r="B1469" s="141" t="s">
        <v>2056</v>
      </c>
      <c r="C1469" s="109" t="s">
        <v>2517</v>
      </c>
      <c r="D1469" s="110" t="s">
        <v>2511</v>
      </c>
      <c r="E1469" s="259">
        <v>8.77</v>
      </c>
      <c r="F1469" s="284">
        <v>8.5</v>
      </c>
      <c r="G1469" s="220"/>
      <c r="H1469" s="111"/>
      <c r="I1469" s="112" t="s">
        <v>21</v>
      </c>
      <c r="J1469" s="112"/>
      <c r="K1469" s="110"/>
      <c r="L1469" s="118"/>
      <c r="M1469" s="114">
        <v>1</v>
      </c>
      <c r="N1469" s="108">
        <v>1</v>
      </c>
      <c r="O1469" s="99"/>
      <c r="P1469" s="311">
        <f t="shared" si="172"/>
        <v>8.98</v>
      </c>
      <c r="Q1469" s="16" t="e">
        <f t="shared" si="173"/>
        <v>#VALUE!</v>
      </c>
      <c r="R1469" s="23">
        <f t="shared" si="174"/>
        <v>0.21000000000000085</v>
      </c>
      <c r="S1469" s="18">
        <f t="shared" si="175"/>
        <v>2.3945267958951067E-2</v>
      </c>
      <c r="T1469" s="101"/>
      <c r="U1469" s="3"/>
      <c r="V1469" s="142"/>
      <c r="W1469" s="142"/>
      <c r="X1469" s="142"/>
    </row>
    <row r="1470" spans="1:24" ht="38.25" x14ac:dyDescent="0.25">
      <c r="A1470" s="103" t="s">
        <v>2477</v>
      </c>
      <c r="B1470" s="141" t="s">
        <v>2056</v>
      </c>
      <c r="C1470" s="109" t="s">
        <v>2518</v>
      </c>
      <c r="D1470" s="110" t="s">
        <v>2519</v>
      </c>
      <c r="E1470" s="259">
        <v>72.260000000000005</v>
      </c>
      <c r="F1470" s="284">
        <v>70</v>
      </c>
      <c r="G1470" s="220"/>
      <c r="H1470" s="111" t="s">
        <v>2520</v>
      </c>
      <c r="I1470" s="112" t="s">
        <v>21</v>
      </c>
      <c r="J1470" s="112"/>
      <c r="K1470" s="110"/>
      <c r="L1470" s="118"/>
      <c r="M1470" s="114">
        <v>1</v>
      </c>
      <c r="N1470" s="108">
        <v>1</v>
      </c>
      <c r="O1470" s="99"/>
      <c r="P1470" s="311">
        <f t="shared" si="172"/>
        <v>74</v>
      </c>
      <c r="Q1470" s="16" t="e">
        <f t="shared" si="173"/>
        <v>#VALUE!</v>
      </c>
      <c r="R1470" s="23">
        <f t="shared" si="174"/>
        <v>1.7399999999999949</v>
      </c>
      <c r="S1470" s="18">
        <f t="shared" si="175"/>
        <v>2.4079712150567322E-2</v>
      </c>
      <c r="T1470" s="101"/>
      <c r="U1470" s="3"/>
      <c r="V1470" s="142"/>
      <c r="W1470" s="142"/>
      <c r="X1470" s="142"/>
    </row>
    <row r="1471" spans="1:24" ht="51" x14ac:dyDescent="0.25">
      <c r="A1471" s="103" t="s">
        <v>2477</v>
      </c>
      <c r="B1471" s="141" t="s">
        <v>2056</v>
      </c>
      <c r="C1471" s="109" t="s">
        <v>2521</v>
      </c>
      <c r="D1471" s="110" t="s">
        <v>2519</v>
      </c>
      <c r="E1471" s="259">
        <v>2.58</v>
      </c>
      <c r="F1471" s="284">
        <v>2.5</v>
      </c>
      <c r="G1471" s="220"/>
      <c r="H1471" s="111" t="s">
        <v>2520</v>
      </c>
      <c r="I1471" s="112" t="s">
        <v>21</v>
      </c>
      <c r="J1471" s="112"/>
      <c r="K1471" s="110"/>
      <c r="L1471" s="118"/>
      <c r="M1471" s="114">
        <v>1</v>
      </c>
      <c r="N1471" s="108">
        <v>1</v>
      </c>
      <c r="O1471" s="99"/>
      <c r="P1471" s="311">
        <f t="shared" si="172"/>
        <v>2.64</v>
      </c>
      <c r="Q1471" s="16" t="e">
        <f t="shared" si="173"/>
        <v>#VALUE!</v>
      </c>
      <c r="R1471" s="23">
        <f t="shared" si="174"/>
        <v>6.0000000000000053E-2</v>
      </c>
      <c r="S1471" s="18">
        <f t="shared" si="175"/>
        <v>2.3255813953488393E-2</v>
      </c>
      <c r="T1471" s="101"/>
      <c r="U1471" s="3"/>
      <c r="V1471" s="142"/>
      <c r="W1471" s="142"/>
      <c r="X1471" s="142"/>
    </row>
    <row r="1472" spans="1:24" ht="51" x14ac:dyDescent="0.25">
      <c r="A1472" s="103" t="s">
        <v>2477</v>
      </c>
      <c r="B1472" s="141" t="s">
        <v>2056</v>
      </c>
      <c r="C1472" s="109" t="s">
        <v>2522</v>
      </c>
      <c r="D1472" s="110" t="s">
        <v>2523</v>
      </c>
      <c r="E1472" s="259">
        <v>72.260000000000005</v>
      </c>
      <c r="F1472" s="284">
        <v>70</v>
      </c>
      <c r="G1472" s="220"/>
      <c r="H1472" s="111"/>
      <c r="I1472" s="112" t="s">
        <v>21</v>
      </c>
      <c r="J1472" s="112"/>
      <c r="K1472" s="110"/>
      <c r="L1472" s="118"/>
      <c r="M1472" s="114">
        <v>1</v>
      </c>
      <c r="N1472" s="108">
        <v>1</v>
      </c>
      <c r="O1472" s="99"/>
      <c r="P1472" s="311">
        <f t="shared" si="172"/>
        <v>74</v>
      </c>
      <c r="Q1472" s="16" t="e">
        <f t="shared" si="173"/>
        <v>#VALUE!</v>
      </c>
      <c r="R1472" s="23">
        <f t="shared" si="174"/>
        <v>1.7399999999999949</v>
      </c>
      <c r="S1472" s="18">
        <f t="shared" si="175"/>
        <v>2.4079712150567322E-2</v>
      </c>
      <c r="T1472" s="101"/>
      <c r="U1472" s="3"/>
      <c r="V1472" s="142"/>
      <c r="W1472" s="142"/>
      <c r="X1472" s="142"/>
    </row>
    <row r="1473" spans="1:24" ht="63.75" x14ac:dyDescent="0.25">
      <c r="A1473" s="103" t="s">
        <v>2477</v>
      </c>
      <c r="B1473" s="141" t="s">
        <v>2056</v>
      </c>
      <c r="C1473" s="109" t="s">
        <v>2524</v>
      </c>
      <c r="D1473" s="110" t="s">
        <v>2523</v>
      </c>
      <c r="E1473" s="259">
        <v>2.06</v>
      </c>
      <c r="F1473" s="284">
        <v>2</v>
      </c>
      <c r="G1473" s="220"/>
      <c r="H1473" s="111"/>
      <c r="I1473" s="112" t="s">
        <v>21</v>
      </c>
      <c r="J1473" s="112"/>
      <c r="K1473" s="110"/>
      <c r="L1473" s="118"/>
      <c r="M1473" s="114">
        <v>1</v>
      </c>
      <c r="N1473" s="108">
        <v>1</v>
      </c>
      <c r="O1473" s="99"/>
      <c r="P1473" s="311">
        <f t="shared" ref="P1473:P1476" si="176">IF(N1473=1,INT(E1473*$T$1*100)/100,E1473)</f>
        <v>2.1</v>
      </c>
      <c r="Q1473" s="16" t="e">
        <f t="shared" ref="Q1473:Q1500" si="177">IF(N1473=1,INT(E1473*$U$1*10000)/10000,E1473)</f>
        <v>#VALUE!</v>
      </c>
      <c r="R1473" s="23">
        <f t="shared" ref="R1473:R1492" si="178">P1473-E1473</f>
        <v>4.0000000000000036E-2</v>
      </c>
      <c r="S1473" s="18">
        <f t="shared" ref="S1473:S1492" si="179">IF(E1473&lt;&gt;0,R1473/E1473,0)</f>
        <v>1.9417475728155355E-2</v>
      </c>
      <c r="T1473" s="101"/>
      <c r="U1473" s="3"/>
      <c r="V1473" s="142"/>
      <c r="W1473" s="142"/>
      <c r="X1473" s="142"/>
    </row>
    <row r="1474" spans="1:24" ht="25.5" x14ac:dyDescent="0.25">
      <c r="A1474" s="103" t="s">
        <v>2477</v>
      </c>
      <c r="B1474" s="141" t="s">
        <v>2056</v>
      </c>
      <c r="C1474" s="109" t="s">
        <v>2525</v>
      </c>
      <c r="D1474" s="110" t="s">
        <v>2523</v>
      </c>
      <c r="E1474" s="259">
        <v>72.260000000000005</v>
      </c>
      <c r="F1474" s="284">
        <v>70</v>
      </c>
      <c r="G1474" s="220"/>
      <c r="H1474" s="111"/>
      <c r="I1474" s="112" t="s">
        <v>21</v>
      </c>
      <c r="J1474" s="112"/>
      <c r="K1474" s="110"/>
      <c r="L1474" s="118"/>
      <c r="M1474" s="114">
        <v>4</v>
      </c>
      <c r="N1474" s="108">
        <v>1</v>
      </c>
      <c r="O1474" s="99"/>
      <c r="P1474" s="311">
        <f t="shared" si="176"/>
        <v>74</v>
      </c>
      <c r="Q1474" s="16" t="e">
        <f t="shared" si="177"/>
        <v>#VALUE!</v>
      </c>
      <c r="R1474" s="23">
        <f t="shared" si="178"/>
        <v>1.7399999999999949</v>
      </c>
      <c r="S1474" s="18">
        <f t="shared" si="179"/>
        <v>2.4079712150567322E-2</v>
      </c>
      <c r="T1474" s="101"/>
      <c r="U1474" s="3"/>
      <c r="V1474" s="142"/>
      <c r="W1474" s="142"/>
      <c r="X1474" s="142"/>
    </row>
    <row r="1475" spans="1:24" ht="75" x14ac:dyDescent="0.25">
      <c r="A1475" s="103" t="s">
        <v>2477</v>
      </c>
      <c r="B1475" s="141" t="s">
        <v>2056</v>
      </c>
      <c r="C1475" s="514" t="s">
        <v>3290</v>
      </c>
      <c r="D1475" s="110" t="s">
        <v>2523</v>
      </c>
      <c r="E1475" s="259">
        <v>72.260000000000005</v>
      </c>
      <c r="F1475" s="284">
        <v>70</v>
      </c>
      <c r="G1475" s="220"/>
      <c r="H1475" s="111" t="s">
        <v>2527</v>
      </c>
      <c r="I1475" s="112" t="s">
        <v>21</v>
      </c>
      <c r="J1475" s="112"/>
      <c r="K1475" s="110"/>
      <c r="L1475" s="118"/>
      <c r="M1475" s="114">
        <v>4</v>
      </c>
      <c r="N1475" s="108">
        <v>1</v>
      </c>
      <c r="O1475" s="99"/>
      <c r="P1475" s="311">
        <f t="shared" si="176"/>
        <v>74</v>
      </c>
      <c r="Q1475" s="16" t="e">
        <f t="shared" si="177"/>
        <v>#VALUE!</v>
      </c>
      <c r="R1475" s="23">
        <f t="shared" si="178"/>
        <v>1.7399999999999949</v>
      </c>
      <c r="S1475" s="18">
        <f t="shared" si="179"/>
        <v>2.4079712150567322E-2</v>
      </c>
      <c r="T1475" s="101"/>
      <c r="U1475" s="3"/>
      <c r="V1475" s="142"/>
      <c r="W1475" s="142"/>
      <c r="X1475" s="142"/>
    </row>
    <row r="1476" spans="1:24" ht="51" x14ac:dyDescent="0.25">
      <c r="A1476" s="103" t="s">
        <v>2469</v>
      </c>
      <c r="B1476" s="141" t="s">
        <v>2056</v>
      </c>
      <c r="C1476" s="109" t="s">
        <v>2528</v>
      </c>
      <c r="D1476" s="110" t="s">
        <v>2523</v>
      </c>
      <c r="E1476" s="259">
        <v>72.260000000000005</v>
      </c>
      <c r="F1476" s="284">
        <v>70</v>
      </c>
      <c r="G1476" s="220"/>
      <c r="H1476" s="111"/>
      <c r="I1476" s="112" t="s">
        <v>21</v>
      </c>
      <c r="J1476" s="112"/>
      <c r="K1476" s="110"/>
      <c r="L1476" s="118"/>
      <c r="M1476" s="114">
        <v>4</v>
      </c>
      <c r="N1476" s="108">
        <v>1</v>
      </c>
      <c r="O1476" s="99"/>
      <c r="P1476" s="311">
        <f t="shared" si="176"/>
        <v>74</v>
      </c>
      <c r="Q1476" s="16" t="e">
        <f t="shared" si="177"/>
        <v>#VALUE!</v>
      </c>
      <c r="R1476" s="23">
        <f t="shared" si="178"/>
        <v>1.7399999999999949</v>
      </c>
      <c r="S1476" s="18">
        <f t="shared" si="179"/>
        <v>2.4079712150567322E-2</v>
      </c>
      <c r="T1476" s="101"/>
      <c r="U1476" s="3"/>
      <c r="V1476" s="142"/>
      <c r="W1476" s="142"/>
      <c r="X1476" s="142"/>
    </row>
    <row r="1477" spans="1:24" ht="38.25" x14ac:dyDescent="0.25">
      <c r="A1477" s="103" t="s">
        <v>2477</v>
      </c>
      <c r="B1477" s="141" t="s">
        <v>2056</v>
      </c>
      <c r="C1477" s="109" t="s">
        <v>2529</v>
      </c>
      <c r="D1477" s="110" t="s">
        <v>2349</v>
      </c>
      <c r="E1477" s="259">
        <v>0</v>
      </c>
      <c r="F1477" s="284">
        <v>0</v>
      </c>
      <c r="G1477" s="220"/>
      <c r="H1477" s="145"/>
      <c r="I1477" s="112"/>
      <c r="J1477" s="112"/>
      <c r="K1477" s="90"/>
      <c r="L1477" s="118"/>
      <c r="M1477" s="114">
        <v>6</v>
      </c>
      <c r="N1477" s="108">
        <v>6</v>
      </c>
      <c r="O1477" s="99"/>
      <c r="P1477" s="311">
        <f t="shared" ref="P1477:P1481" si="180">IF(N1477=1,INT(E1477*$U$1*100)/100,E1477)</f>
        <v>0</v>
      </c>
      <c r="Q1477" s="16">
        <f t="shared" si="177"/>
        <v>0</v>
      </c>
      <c r="R1477" s="23">
        <f t="shared" si="178"/>
        <v>0</v>
      </c>
      <c r="S1477" s="18">
        <f t="shared" si="179"/>
        <v>0</v>
      </c>
      <c r="T1477" s="101"/>
      <c r="U1477" s="3"/>
      <c r="V1477" s="142"/>
      <c r="W1477" s="142"/>
      <c r="X1477" s="142"/>
    </row>
    <row r="1478" spans="1:24" ht="38.25" x14ac:dyDescent="0.25">
      <c r="A1478" s="103" t="s">
        <v>2477</v>
      </c>
      <c r="B1478" s="141" t="s">
        <v>2056</v>
      </c>
      <c r="C1478" s="109" t="s">
        <v>2530</v>
      </c>
      <c r="D1478" s="110" t="s">
        <v>2349</v>
      </c>
      <c r="E1478" s="259">
        <v>0</v>
      </c>
      <c r="F1478" s="284">
        <v>0</v>
      </c>
      <c r="G1478" s="220"/>
      <c r="H1478" s="145"/>
      <c r="I1478" s="112"/>
      <c r="J1478" s="112"/>
      <c r="K1478" s="110"/>
      <c r="L1478" s="118"/>
      <c r="M1478" s="114">
        <v>6</v>
      </c>
      <c r="N1478" s="108">
        <v>6</v>
      </c>
      <c r="O1478" s="99"/>
      <c r="P1478" s="311">
        <f t="shared" si="180"/>
        <v>0</v>
      </c>
      <c r="Q1478" s="16">
        <f t="shared" si="177"/>
        <v>0</v>
      </c>
      <c r="R1478" s="23">
        <f t="shared" si="178"/>
        <v>0</v>
      </c>
      <c r="S1478" s="18">
        <f t="shared" si="179"/>
        <v>0</v>
      </c>
      <c r="T1478" s="101"/>
      <c r="U1478" s="3"/>
      <c r="V1478" s="142"/>
      <c r="W1478" s="142"/>
      <c r="X1478" s="142"/>
    </row>
    <row r="1479" spans="1:24" ht="25.5" x14ac:dyDescent="0.25">
      <c r="A1479" s="103" t="s">
        <v>2477</v>
      </c>
      <c r="B1479" s="141" t="s">
        <v>2056</v>
      </c>
      <c r="C1479" s="109" t="s">
        <v>2531</v>
      </c>
      <c r="D1479" s="110" t="s">
        <v>2349</v>
      </c>
      <c r="E1479" s="259">
        <v>0</v>
      </c>
      <c r="F1479" s="284">
        <v>0</v>
      </c>
      <c r="G1479" s="220"/>
      <c r="H1479" s="111"/>
      <c r="I1479" s="108"/>
      <c r="J1479" s="108"/>
      <c r="K1479" s="90"/>
      <c r="L1479" s="118"/>
      <c r="M1479" s="114">
        <v>6</v>
      </c>
      <c r="N1479" s="108">
        <v>6</v>
      </c>
      <c r="O1479" s="99"/>
      <c r="P1479" s="311">
        <f t="shared" si="180"/>
        <v>0</v>
      </c>
      <c r="Q1479" s="16">
        <f t="shared" si="177"/>
        <v>0</v>
      </c>
      <c r="R1479" s="23">
        <f t="shared" si="178"/>
        <v>0</v>
      </c>
      <c r="S1479" s="18">
        <f t="shared" si="179"/>
        <v>0</v>
      </c>
      <c r="T1479" s="101"/>
      <c r="U1479" s="3"/>
      <c r="V1479" s="142"/>
      <c r="W1479" s="142"/>
      <c r="X1479" s="142"/>
    </row>
    <row r="1480" spans="1:24" ht="38.25" x14ac:dyDescent="0.25">
      <c r="A1480" s="103" t="s">
        <v>2477</v>
      </c>
      <c r="B1480" s="141" t="s">
        <v>2056</v>
      </c>
      <c r="C1480" s="109" t="s">
        <v>2532</v>
      </c>
      <c r="D1480" s="110" t="s">
        <v>2349</v>
      </c>
      <c r="E1480" s="259">
        <v>0</v>
      </c>
      <c r="F1480" s="284">
        <v>0</v>
      </c>
      <c r="G1480" s="220"/>
      <c r="H1480" s="111"/>
      <c r="I1480" s="108" t="s">
        <v>22</v>
      </c>
      <c r="J1480" s="112"/>
      <c r="K1480" s="110"/>
      <c r="L1480" s="118"/>
      <c r="M1480" s="114">
        <v>6</v>
      </c>
      <c r="N1480" s="108">
        <v>6</v>
      </c>
      <c r="O1480" s="99"/>
      <c r="P1480" s="311">
        <f t="shared" si="180"/>
        <v>0</v>
      </c>
      <c r="Q1480" s="16">
        <f t="shared" si="177"/>
        <v>0</v>
      </c>
      <c r="R1480" s="23">
        <f t="shared" si="178"/>
        <v>0</v>
      </c>
      <c r="S1480" s="18">
        <f t="shared" si="179"/>
        <v>0</v>
      </c>
      <c r="T1480" s="101"/>
      <c r="U1480" s="3"/>
      <c r="V1480" s="142"/>
      <c r="W1480" s="142"/>
      <c r="X1480" s="142"/>
    </row>
    <row r="1481" spans="1:24" ht="25.5" x14ac:dyDescent="0.25">
      <c r="A1481" s="103" t="s">
        <v>2477</v>
      </c>
      <c r="B1481" s="141" t="s">
        <v>2056</v>
      </c>
      <c r="C1481" s="109" t="s">
        <v>2533</v>
      </c>
      <c r="D1481" s="110" t="s">
        <v>2349</v>
      </c>
      <c r="E1481" s="259">
        <v>0</v>
      </c>
      <c r="F1481" s="284">
        <v>0</v>
      </c>
      <c r="G1481" s="220"/>
      <c r="H1481" s="145"/>
      <c r="I1481" s="108" t="s">
        <v>22</v>
      </c>
      <c r="J1481" s="112"/>
      <c r="K1481" s="110"/>
      <c r="L1481" s="118"/>
      <c r="M1481" s="114">
        <v>6</v>
      </c>
      <c r="N1481" s="108">
        <v>6</v>
      </c>
      <c r="O1481" s="99"/>
      <c r="P1481" s="311">
        <f t="shared" si="180"/>
        <v>0</v>
      </c>
      <c r="Q1481" s="16">
        <f t="shared" si="177"/>
        <v>0</v>
      </c>
      <c r="R1481" s="23">
        <f t="shared" si="178"/>
        <v>0</v>
      </c>
      <c r="S1481" s="18">
        <f t="shared" si="179"/>
        <v>0</v>
      </c>
      <c r="T1481" s="101"/>
      <c r="U1481" s="3"/>
      <c r="V1481" s="142"/>
      <c r="W1481" s="142"/>
      <c r="X1481" s="142"/>
    </row>
    <row r="1482" spans="1:24" ht="25.5" x14ac:dyDescent="0.25">
      <c r="A1482" s="103" t="s">
        <v>2469</v>
      </c>
      <c r="B1482" s="141" t="s">
        <v>2056</v>
      </c>
      <c r="C1482" s="109" t="s">
        <v>2378</v>
      </c>
      <c r="D1482" s="110" t="s">
        <v>2130</v>
      </c>
      <c r="E1482" s="259">
        <v>70</v>
      </c>
      <c r="F1482" s="284">
        <v>70</v>
      </c>
      <c r="G1482" s="220"/>
      <c r="H1482" s="111"/>
      <c r="I1482" s="112" t="s">
        <v>21</v>
      </c>
      <c r="J1482" s="112"/>
      <c r="K1482" s="110"/>
      <c r="L1482" s="118"/>
      <c r="M1482" s="114">
        <v>1</v>
      </c>
      <c r="N1482" s="108">
        <v>1</v>
      </c>
      <c r="O1482" s="99"/>
      <c r="P1482" s="311">
        <f t="shared" ref="P1482:P1492" si="181">IF(N1482=1,INT(E1482*$T$1*100)/100,E1482)</f>
        <v>71.69</v>
      </c>
      <c r="Q1482" s="16" t="e">
        <f t="shared" si="177"/>
        <v>#VALUE!</v>
      </c>
      <c r="R1482" s="23">
        <f t="shared" si="178"/>
        <v>1.6899999999999977</v>
      </c>
      <c r="S1482" s="18">
        <f t="shared" si="179"/>
        <v>2.4142857142857112E-2</v>
      </c>
      <c r="T1482" s="101"/>
      <c r="U1482" s="3"/>
      <c r="V1482" s="142"/>
      <c r="W1482" s="142"/>
      <c r="X1482" s="142"/>
    </row>
    <row r="1483" spans="1:24" ht="38.25" x14ac:dyDescent="0.25">
      <c r="A1483" s="103" t="s">
        <v>560</v>
      </c>
      <c r="B1483" s="141" t="s">
        <v>2056</v>
      </c>
      <c r="C1483" s="109" t="s">
        <v>2534</v>
      </c>
      <c r="D1483" s="146" t="s">
        <v>2535</v>
      </c>
      <c r="E1483" s="259">
        <v>103.23</v>
      </c>
      <c r="F1483" s="288">
        <v>100</v>
      </c>
      <c r="H1483" s="111" t="s">
        <v>2536</v>
      </c>
      <c r="I1483" s="108" t="s">
        <v>21</v>
      </c>
      <c r="J1483" s="108"/>
      <c r="K1483" s="147"/>
      <c r="L1483" s="113"/>
      <c r="M1483" s="148">
        <v>3</v>
      </c>
      <c r="N1483" s="108">
        <v>1</v>
      </c>
      <c r="O1483" s="99"/>
      <c r="P1483" s="311">
        <f t="shared" si="181"/>
        <v>105.72</v>
      </c>
      <c r="Q1483" s="16" t="e">
        <f t="shared" si="177"/>
        <v>#VALUE!</v>
      </c>
      <c r="R1483" s="23">
        <f t="shared" si="178"/>
        <v>2.4899999999999949</v>
      </c>
      <c r="S1483" s="18">
        <f t="shared" si="179"/>
        <v>2.4120895088636973E-2</v>
      </c>
      <c r="T1483" s="101"/>
      <c r="U1483" s="3"/>
      <c r="V1483" s="142"/>
      <c r="W1483" s="142"/>
      <c r="X1483" s="142"/>
    </row>
    <row r="1484" spans="1:24" ht="51" x14ac:dyDescent="0.25">
      <c r="A1484" s="103" t="s">
        <v>560</v>
      </c>
      <c r="B1484" s="141" t="s">
        <v>2056</v>
      </c>
      <c r="C1484" s="109" t="s">
        <v>2537</v>
      </c>
      <c r="D1484" s="146" t="s">
        <v>2535</v>
      </c>
      <c r="E1484" s="259">
        <v>4.12</v>
      </c>
      <c r="F1484" s="288">
        <v>4</v>
      </c>
      <c r="H1484" s="111" t="s">
        <v>2536</v>
      </c>
      <c r="I1484" s="108" t="s">
        <v>21</v>
      </c>
      <c r="J1484" s="108"/>
      <c r="K1484" s="147"/>
      <c r="L1484" s="113"/>
      <c r="M1484" s="148">
        <v>3</v>
      </c>
      <c r="N1484" s="108">
        <v>1</v>
      </c>
      <c r="O1484" s="99"/>
      <c r="P1484" s="311">
        <f t="shared" si="181"/>
        <v>4.21</v>
      </c>
      <c r="Q1484" s="16" t="e">
        <f t="shared" si="177"/>
        <v>#VALUE!</v>
      </c>
      <c r="R1484" s="23">
        <f t="shared" si="178"/>
        <v>8.9999999999999858E-2</v>
      </c>
      <c r="S1484" s="18">
        <f t="shared" si="179"/>
        <v>2.1844660194174723E-2</v>
      </c>
      <c r="T1484" s="101"/>
      <c r="U1484" s="3"/>
      <c r="V1484" s="142"/>
      <c r="W1484" s="142"/>
      <c r="X1484" s="142"/>
    </row>
    <row r="1485" spans="1:24" ht="38.25" x14ac:dyDescent="0.25">
      <c r="A1485" s="103" t="s">
        <v>560</v>
      </c>
      <c r="B1485" s="141" t="s">
        <v>2056</v>
      </c>
      <c r="C1485" s="109" t="s">
        <v>2538</v>
      </c>
      <c r="D1485" s="146" t="s">
        <v>2535</v>
      </c>
      <c r="E1485" s="259">
        <v>10.32</v>
      </c>
      <c r="F1485" s="288">
        <v>10</v>
      </c>
      <c r="H1485" s="111"/>
      <c r="I1485" s="108" t="s">
        <v>21</v>
      </c>
      <c r="J1485" s="108"/>
      <c r="K1485" s="147"/>
      <c r="L1485" s="113"/>
      <c r="M1485" s="148">
        <v>3</v>
      </c>
      <c r="N1485" s="108">
        <v>1</v>
      </c>
      <c r="O1485" s="99"/>
      <c r="P1485" s="311">
        <f t="shared" si="181"/>
        <v>10.56</v>
      </c>
      <c r="Q1485" s="16" t="e">
        <f t="shared" si="177"/>
        <v>#VALUE!</v>
      </c>
      <c r="R1485" s="23">
        <f t="shared" si="178"/>
        <v>0.24000000000000021</v>
      </c>
      <c r="S1485" s="18">
        <f t="shared" si="179"/>
        <v>2.3255813953488393E-2</v>
      </c>
      <c r="T1485" s="149"/>
      <c r="U1485" s="3"/>
      <c r="V1485" s="142"/>
      <c r="W1485" s="142"/>
      <c r="X1485" s="142"/>
    </row>
    <row r="1486" spans="1:24" ht="38.25" x14ac:dyDescent="0.25">
      <c r="A1486" s="103" t="s">
        <v>2539</v>
      </c>
      <c r="B1486" s="141" t="s">
        <v>2056</v>
      </c>
      <c r="C1486" s="109" t="s">
        <v>2540</v>
      </c>
      <c r="D1486" s="146" t="s">
        <v>2541</v>
      </c>
      <c r="E1486" s="259">
        <v>25.8</v>
      </c>
      <c r="F1486" s="288">
        <v>25</v>
      </c>
      <c r="H1486" s="111"/>
      <c r="I1486" s="108" t="s">
        <v>21</v>
      </c>
      <c r="J1486" s="108"/>
      <c r="K1486" s="147"/>
      <c r="L1486" s="113"/>
      <c r="M1486" s="148">
        <v>1</v>
      </c>
      <c r="N1486" s="108">
        <v>1</v>
      </c>
      <c r="O1486" s="99"/>
      <c r="P1486" s="311">
        <f t="shared" si="181"/>
        <v>26.42</v>
      </c>
      <c r="Q1486" s="16" t="e">
        <f t="shared" si="177"/>
        <v>#VALUE!</v>
      </c>
      <c r="R1486" s="23">
        <f t="shared" si="178"/>
        <v>0.62000000000000099</v>
      </c>
      <c r="S1486" s="18">
        <f t="shared" si="179"/>
        <v>2.4031007751938022E-2</v>
      </c>
      <c r="T1486" s="101"/>
      <c r="U1486" s="3"/>
      <c r="V1486" s="142"/>
      <c r="W1486" s="142"/>
      <c r="X1486" s="142"/>
    </row>
    <row r="1487" spans="1:24" ht="38.25" x14ac:dyDescent="0.25">
      <c r="A1487" s="103" t="s">
        <v>2539</v>
      </c>
      <c r="B1487" s="141" t="s">
        <v>2056</v>
      </c>
      <c r="C1487" s="109" t="s">
        <v>2542</v>
      </c>
      <c r="D1487" s="146" t="s">
        <v>2543</v>
      </c>
      <c r="E1487" s="259">
        <v>25.8</v>
      </c>
      <c r="F1487" s="288">
        <v>25</v>
      </c>
      <c r="H1487" s="111"/>
      <c r="I1487" s="108" t="s">
        <v>21</v>
      </c>
      <c r="J1487" s="108"/>
      <c r="K1487" s="147"/>
      <c r="L1487" s="113"/>
      <c r="M1487" s="148">
        <v>1</v>
      </c>
      <c r="N1487" s="108">
        <v>1</v>
      </c>
      <c r="O1487" s="99"/>
      <c r="P1487" s="311">
        <f t="shared" si="181"/>
        <v>26.42</v>
      </c>
      <c r="Q1487" s="16" t="e">
        <f t="shared" si="177"/>
        <v>#VALUE!</v>
      </c>
      <c r="R1487" s="23">
        <f t="shared" si="178"/>
        <v>0.62000000000000099</v>
      </c>
      <c r="S1487" s="18">
        <f t="shared" si="179"/>
        <v>2.4031007751938022E-2</v>
      </c>
      <c r="T1487" s="101"/>
      <c r="U1487" s="3"/>
      <c r="V1487" s="142"/>
      <c r="W1487" s="142"/>
      <c r="X1487" s="142"/>
    </row>
    <row r="1488" spans="1:24" ht="38.25" x14ac:dyDescent="0.25">
      <c r="A1488" s="103" t="s">
        <v>2539</v>
      </c>
      <c r="B1488" s="141" t="s">
        <v>2056</v>
      </c>
      <c r="C1488" s="109" t="s">
        <v>2544</v>
      </c>
      <c r="D1488" s="146" t="s">
        <v>2545</v>
      </c>
      <c r="E1488" s="259">
        <v>25.8</v>
      </c>
      <c r="F1488" s="288">
        <v>25</v>
      </c>
      <c r="H1488" s="111"/>
      <c r="I1488" s="108" t="s">
        <v>21</v>
      </c>
      <c r="J1488" s="108"/>
      <c r="K1488" s="147"/>
      <c r="L1488" s="113"/>
      <c r="M1488" s="148">
        <v>1</v>
      </c>
      <c r="N1488" s="108">
        <v>1</v>
      </c>
      <c r="O1488" s="99"/>
      <c r="P1488" s="311">
        <f t="shared" si="181"/>
        <v>26.42</v>
      </c>
      <c r="Q1488" s="16" t="e">
        <f t="shared" si="177"/>
        <v>#VALUE!</v>
      </c>
      <c r="R1488" s="23">
        <f t="shared" si="178"/>
        <v>0.62000000000000099</v>
      </c>
      <c r="S1488" s="18">
        <f t="shared" si="179"/>
        <v>2.4031007751938022E-2</v>
      </c>
      <c r="T1488" s="101"/>
      <c r="U1488" s="3"/>
      <c r="V1488" s="142"/>
      <c r="W1488" s="142"/>
      <c r="X1488" s="142"/>
    </row>
    <row r="1489" spans="1:24" ht="38.25" x14ac:dyDescent="0.25">
      <c r="A1489" s="103" t="s">
        <v>2539</v>
      </c>
      <c r="B1489" s="141" t="s">
        <v>2056</v>
      </c>
      <c r="C1489" s="109" t="s">
        <v>2546</v>
      </c>
      <c r="D1489" s="146" t="s">
        <v>2547</v>
      </c>
      <c r="E1489" s="259">
        <v>196.13</v>
      </c>
      <c r="F1489" s="288">
        <v>190</v>
      </c>
      <c r="H1489" s="111"/>
      <c r="I1489" s="108" t="s">
        <v>21</v>
      </c>
      <c r="J1489" s="108"/>
      <c r="K1489" s="147"/>
      <c r="L1489" s="113"/>
      <c r="M1489" s="148">
        <v>1</v>
      </c>
      <c r="N1489" s="108">
        <v>1</v>
      </c>
      <c r="O1489" s="99"/>
      <c r="P1489" s="311">
        <f t="shared" si="181"/>
        <v>200.87</v>
      </c>
      <c r="Q1489" s="16" t="e">
        <f t="shared" si="177"/>
        <v>#VALUE!</v>
      </c>
      <c r="R1489" s="23">
        <f t="shared" si="178"/>
        <v>4.7400000000000091</v>
      </c>
      <c r="S1489" s="18">
        <f t="shared" si="179"/>
        <v>2.4167643909651808E-2</v>
      </c>
      <c r="T1489" s="101"/>
      <c r="U1489" s="3"/>
      <c r="V1489" s="142"/>
      <c r="W1489" s="142"/>
      <c r="X1489" s="142"/>
    </row>
    <row r="1490" spans="1:24" ht="38.25" x14ac:dyDescent="0.25">
      <c r="A1490" s="103" t="s">
        <v>2548</v>
      </c>
      <c r="B1490" s="141" t="s">
        <v>2056</v>
      </c>
      <c r="C1490" s="109" t="s">
        <v>2549</v>
      </c>
      <c r="D1490" s="146" t="s">
        <v>2550</v>
      </c>
      <c r="E1490" s="259">
        <v>103.23</v>
      </c>
      <c r="F1490" s="288">
        <v>100</v>
      </c>
      <c r="H1490" s="111"/>
      <c r="I1490" s="108" t="s">
        <v>21</v>
      </c>
      <c r="J1490" s="108"/>
      <c r="K1490" s="147"/>
      <c r="L1490" s="113"/>
      <c r="M1490" s="148">
        <v>2</v>
      </c>
      <c r="N1490" s="108">
        <v>1</v>
      </c>
      <c r="O1490" s="99"/>
      <c r="P1490" s="311">
        <f t="shared" si="181"/>
        <v>105.72</v>
      </c>
      <c r="Q1490" s="16" t="e">
        <f t="shared" si="177"/>
        <v>#VALUE!</v>
      </c>
      <c r="R1490" s="23">
        <f t="shared" si="178"/>
        <v>2.4899999999999949</v>
      </c>
      <c r="S1490" s="18">
        <f t="shared" si="179"/>
        <v>2.4120895088636973E-2</v>
      </c>
      <c r="T1490" s="101"/>
      <c r="U1490" s="3"/>
      <c r="V1490" s="142"/>
      <c r="W1490" s="142"/>
      <c r="X1490" s="142"/>
    </row>
    <row r="1491" spans="1:24" ht="38.25" x14ac:dyDescent="0.25">
      <c r="A1491" s="103" t="s">
        <v>2548</v>
      </c>
      <c r="B1491" s="141" t="s">
        <v>2056</v>
      </c>
      <c r="C1491" s="109" t="s">
        <v>2551</v>
      </c>
      <c r="D1491" s="146" t="s">
        <v>2552</v>
      </c>
      <c r="E1491" s="259">
        <v>103.23</v>
      </c>
      <c r="F1491" s="288">
        <v>100</v>
      </c>
      <c r="H1491" s="111"/>
      <c r="I1491" s="108" t="s">
        <v>21</v>
      </c>
      <c r="J1491" s="108"/>
      <c r="K1491" s="147"/>
      <c r="L1491" s="113"/>
      <c r="M1491" s="148">
        <v>2</v>
      </c>
      <c r="N1491" s="108">
        <v>1</v>
      </c>
      <c r="O1491" s="99"/>
      <c r="P1491" s="311">
        <f t="shared" si="181"/>
        <v>105.72</v>
      </c>
      <c r="Q1491" s="16" t="e">
        <f t="shared" si="177"/>
        <v>#VALUE!</v>
      </c>
      <c r="R1491" s="23">
        <f t="shared" si="178"/>
        <v>2.4899999999999949</v>
      </c>
      <c r="S1491" s="18">
        <f t="shared" si="179"/>
        <v>2.4120895088636973E-2</v>
      </c>
      <c r="T1491" s="101"/>
      <c r="U1491" s="3"/>
      <c r="V1491" s="142"/>
      <c r="W1491" s="142"/>
      <c r="X1491" s="142"/>
    </row>
    <row r="1492" spans="1:24" ht="38.25" x14ac:dyDescent="0.25">
      <c r="A1492" s="103" t="s">
        <v>510</v>
      </c>
      <c r="B1492" s="141" t="s">
        <v>2056</v>
      </c>
      <c r="C1492" s="109" t="s">
        <v>2553</v>
      </c>
      <c r="D1492" s="146" t="s">
        <v>2554</v>
      </c>
      <c r="E1492" s="259">
        <v>25.8</v>
      </c>
      <c r="F1492" s="288">
        <v>25</v>
      </c>
      <c r="H1492" s="111"/>
      <c r="I1492" s="108" t="s">
        <v>21</v>
      </c>
      <c r="J1492" s="108"/>
      <c r="K1492" s="111"/>
      <c r="L1492" s="113"/>
      <c r="M1492" s="148">
        <v>6</v>
      </c>
      <c r="N1492" s="108">
        <v>1</v>
      </c>
      <c r="O1492" s="99"/>
      <c r="P1492" s="311">
        <f t="shared" si="181"/>
        <v>26.42</v>
      </c>
      <c r="Q1492" s="16" t="e">
        <f t="shared" si="177"/>
        <v>#VALUE!</v>
      </c>
      <c r="R1492" s="23">
        <f t="shared" si="178"/>
        <v>0.62000000000000099</v>
      </c>
      <c r="S1492" s="18">
        <f t="shared" si="179"/>
        <v>2.4031007751938022E-2</v>
      </c>
      <c r="T1492" s="101"/>
      <c r="U1492" s="3"/>
      <c r="V1492" s="142"/>
      <c r="W1492" s="142"/>
      <c r="X1492" s="142"/>
    </row>
    <row r="1493" spans="1:24" ht="38.25" x14ac:dyDescent="0.25">
      <c r="A1493" s="103" t="s">
        <v>510</v>
      </c>
      <c r="B1493" s="141" t="s">
        <v>2056</v>
      </c>
      <c r="C1493" s="109" t="s">
        <v>2555</v>
      </c>
      <c r="D1493" s="146" t="s">
        <v>2556</v>
      </c>
      <c r="E1493" s="259" t="s">
        <v>2082</v>
      </c>
      <c r="F1493" s="289" t="s">
        <v>2082</v>
      </c>
      <c r="H1493" s="111"/>
      <c r="I1493" s="108" t="s">
        <v>22</v>
      </c>
      <c r="J1493" s="108"/>
      <c r="K1493" s="111"/>
      <c r="L1493" s="113"/>
      <c r="M1493" s="148">
        <v>6</v>
      </c>
      <c r="N1493" s="108">
        <v>6</v>
      </c>
      <c r="O1493" s="99"/>
      <c r="P1493" s="318" t="str">
        <f>+E1493</f>
        <v>Calculation</v>
      </c>
      <c r="Q1493" s="100" t="str">
        <f t="shared" si="177"/>
        <v>Calculation</v>
      </c>
      <c r="R1493" s="139" t="s">
        <v>26</v>
      </c>
      <c r="S1493" s="139" t="s">
        <v>26</v>
      </c>
      <c r="T1493" s="101"/>
      <c r="U1493" s="3"/>
      <c r="V1493" s="142"/>
      <c r="W1493" s="142"/>
      <c r="X1493" s="142"/>
    </row>
    <row r="1494" spans="1:24" ht="38.25" x14ac:dyDescent="0.25">
      <c r="A1494" s="103" t="s">
        <v>2548</v>
      </c>
      <c r="B1494" s="141" t="s">
        <v>2056</v>
      </c>
      <c r="C1494" s="109" t="s">
        <v>2557</v>
      </c>
      <c r="D1494" s="146" t="s">
        <v>2558</v>
      </c>
      <c r="E1494" s="259">
        <v>72.260000000000005</v>
      </c>
      <c r="F1494" s="288">
        <v>70</v>
      </c>
      <c r="H1494" s="111"/>
      <c r="I1494" s="108" t="s">
        <v>21</v>
      </c>
      <c r="J1494" s="108"/>
      <c r="K1494" s="147"/>
      <c r="L1494" s="113"/>
      <c r="M1494" s="148">
        <v>2</v>
      </c>
      <c r="N1494" s="108">
        <v>1</v>
      </c>
      <c r="O1494" s="99"/>
      <c r="P1494" s="311">
        <f t="shared" ref="P1494:P1501" si="182">IF(N1494=1,INT(E1494*$T$1*100)/100,E1494)</f>
        <v>74</v>
      </c>
      <c r="Q1494" s="16" t="e">
        <f t="shared" si="177"/>
        <v>#VALUE!</v>
      </c>
      <c r="R1494" s="23">
        <f t="shared" ref="R1494:R1501" si="183">P1494-E1494</f>
        <v>1.7399999999999949</v>
      </c>
      <c r="S1494" s="18">
        <f t="shared" ref="S1494:S1501" si="184">IF(E1494&lt;&gt;0,R1494/E1494,0)</f>
        <v>2.4079712150567322E-2</v>
      </c>
      <c r="T1494" s="101"/>
      <c r="U1494" s="3"/>
      <c r="V1494" s="142"/>
      <c r="W1494" s="142"/>
      <c r="X1494" s="142"/>
    </row>
    <row r="1495" spans="1:24" ht="38.25" x14ac:dyDescent="0.25">
      <c r="A1495" s="103" t="s">
        <v>2548</v>
      </c>
      <c r="B1495" s="141" t="s">
        <v>2056</v>
      </c>
      <c r="C1495" s="109" t="s">
        <v>2559</v>
      </c>
      <c r="D1495" s="146" t="s">
        <v>2558</v>
      </c>
      <c r="E1495" s="259">
        <v>51.61</v>
      </c>
      <c r="F1495" s="288">
        <v>50</v>
      </c>
      <c r="H1495" s="111"/>
      <c r="I1495" s="108" t="s">
        <v>21</v>
      </c>
      <c r="J1495" s="108"/>
      <c r="K1495" s="147"/>
      <c r="L1495" s="113"/>
      <c r="M1495" s="148">
        <v>2</v>
      </c>
      <c r="N1495" s="108">
        <v>1</v>
      </c>
      <c r="O1495" s="99"/>
      <c r="P1495" s="311">
        <f t="shared" si="182"/>
        <v>52.85</v>
      </c>
      <c r="Q1495" s="16" t="e">
        <f t="shared" si="177"/>
        <v>#VALUE!</v>
      </c>
      <c r="R1495" s="23">
        <f t="shared" si="183"/>
        <v>1.240000000000002</v>
      </c>
      <c r="S1495" s="18">
        <f t="shared" si="184"/>
        <v>2.4026351482270916E-2</v>
      </c>
      <c r="T1495" s="101"/>
      <c r="U1495" s="3"/>
      <c r="V1495" s="142"/>
      <c r="W1495" s="142"/>
      <c r="X1495" s="142"/>
    </row>
    <row r="1496" spans="1:24" ht="38.25" x14ac:dyDescent="0.25">
      <c r="A1496" s="103" t="s">
        <v>2539</v>
      </c>
      <c r="B1496" s="141" t="s">
        <v>2056</v>
      </c>
      <c r="C1496" s="109" t="s">
        <v>2560</v>
      </c>
      <c r="D1496" s="146" t="s">
        <v>2561</v>
      </c>
      <c r="E1496" s="259">
        <v>61.93</v>
      </c>
      <c r="F1496" s="288">
        <v>60</v>
      </c>
      <c r="H1496" s="111"/>
      <c r="I1496" s="108" t="s">
        <v>21</v>
      </c>
      <c r="J1496" s="108"/>
      <c r="K1496" s="147"/>
      <c r="L1496" s="113"/>
      <c r="M1496" s="148">
        <v>1</v>
      </c>
      <c r="N1496" s="108">
        <v>1</v>
      </c>
      <c r="O1496" s="99"/>
      <c r="P1496" s="311">
        <f t="shared" si="182"/>
        <v>63.42</v>
      </c>
      <c r="Q1496" s="16" t="e">
        <f t="shared" si="177"/>
        <v>#VALUE!</v>
      </c>
      <c r="R1496" s="23">
        <f t="shared" si="183"/>
        <v>1.490000000000002</v>
      </c>
      <c r="S1496" s="18">
        <f t="shared" si="184"/>
        <v>2.405942192798324E-2</v>
      </c>
      <c r="T1496" s="101"/>
      <c r="U1496" s="3"/>
      <c r="V1496" s="142"/>
      <c r="W1496" s="142"/>
      <c r="X1496" s="142"/>
    </row>
    <row r="1497" spans="1:24" ht="51" x14ac:dyDescent="0.25">
      <c r="A1497" s="103" t="s">
        <v>560</v>
      </c>
      <c r="B1497" s="141" t="s">
        <v>2056</v>
      </c>
      <c r="C1497" s="109" t="s">
        <v>2562</v>
      </c>
      <c r="D1497" s="146" t="s">
        <v>2561</v>
      </c>
      <c r="E1497" s="259">
        <v>123.87</v>
      </c>
      <c r="F1497" s="288">
        <v>120</v>
      </c>
      <c r="H1497" s="111"/>
      <c r="I1497" s="108" t="s">
        <v>21</v>
      </c>
      <c r="J1497" s="108"/>
      <c r="K1497" s="147"/>
      <c r="L1497" s="113"/>
      <c r="M1497" s="148">
        <v>3</v>
      </c>
      <c r="N1497" s="108">
        <v>1</v>
      </c>
      <c r="O1497" s="99"/>
      <c r="P1497" s="311">
        <f t="shared" si="182"/>
        <v>126.86</v>
      </c>
      <c r="Q1497" s="16" t="e">
        <f t="shared" si="177"/>
        <v>#VALUE!</v>
      </c>
      <c r="R1497" s="23">
        <f t="shared" si="183"/>
        <v>2.9899999999999949</v>
      </c>
      <c r="S1497" s="18">
        <f t="shared" si="184"/>
        <v>2.413820941309433E-2</v>
      </c>
      <c r="T1497" s="101"/>
      <c r="U1497" s="3"/>
      <c r="V1497" s="142"/>
      <c r="W1497" s="142"/>
      <c r="X1497" s="142"/>
    </row>
    <row r="1498" spans="1:24" ht="51" x14ac:dyDescent="0.25">
      <c r="A1498" s="103" t="s">
        <v>510</v>
      </c>
      <c r="B1498" s="141" t="s">
        <v>2056</v>
      </c>
      <c r="C1498" s="109" t="s">
        <v>2563</v>
      </c>
      <c r="D1498" s="146" t="s">
        <v>2561</v>
      </c>
      <c r="E1498" s="259">
        <v>36.130000000000003</v>
      </c>
      <c r="F1498" s="288">
        <v>35</v>
      </c>
      <c r="H1498" s="111"/>
      <c r="I1498" s="108" t="s">
        <v>21</v>
      </c>
      <c r="J1498" s="108"/>
      <c r="K1498" s="147"/>
      <c r="L1498" s="113"/>
      <c r="M1498" s="148">
        <v>6</v>
      </c>
      <c r="N1498" s="108">
        <v>1</v>
      </c>
      <c r="O1498" s="99"/>
      <c r="P1498" s="311">
        <f t="shared" si="182"/>
        <v>37</v>
      </c>
      <c r="Q1498" s="16" t="e">
        <f t="shared" si="177"/>
        <v>#VALUE!</v>
      </c>
      <c r="R1498" s="23">
        <f t="shared" si="183"/>
        <v>0.86999999999999744</v>
      </c>
      <c r="S1498" s="18">
        <f t="shared" si="184"/>
        <v>2.4079712150567322E-2</v>
      </c>
      <c r="T1498" s="101"/>
      <c r="U1498" s="3"/>
      <c r="V1498" s="142"/>
      <c r="W1498" s="142"/>
      <c r="X1498" s="142"/>
    </row>
    <row r="1499" spans="1:24" ht="38.25" x14ac:dyDescent="0.25">
      <c r="A1499" s="103" t="s">
        <v>560</v>
      </c>
      <c r="B1499" s="141" t="s">
        <v>2056</v>
      </c>
      <c r="C1499" s="109" t="s">
        <v>2564</v>
      </c>
      <c r="D1499" s="146" t="s">
        <v>2565</v>
      </c>
      <c r="E1499" s="259">
        <v>51.61</v>
      </c>
      <c r="F1499" s="288">
        <v>50</v>
      </c>
      <c r="H1499" s="111"/>
      <c r="I1499" s="108" t="s">
        <v>21</v>
      </c>
      <c r="J1499" s="108"/>
      <c r="K1499" s="147"/>
      <c r="L1499" s="113"/>
      <c r="M1499" s="148">
        <v>3</v>
      </c>
      <c r="N1499" s="108">
        <v>1</v>
      </c>
      <c r="O1499" s="99"/>
      <c r="P1499" s="311">
        <f t="shared" si="182"/>
        <v>52.85</v>
      </c>
      <c r="Q1499" s="16" t="e">
        <f t="shared" si="177"/>
        <v>#VALUE!</v>
      </c>
      <c r="R1499" s="23">
        <f t="shared" si="183"/>
        <v>1.240000000000002</v>
      </c>
      <c r="S1499" s="18">
        <f t="shared" si="184"/>
        <v>2.4026351482270916E-2</v>
      </c>
      <c r="T1499" s="101"/>
      <c r="U1499" s="3"/>
      <c r="V1499" s="142"/>
      <c r="W1499" s="142"/>
      <c r="X1499" s="142"/>
    </row>
    <row r="1500" spans="1:24" ht="38.25" x14ac:dyDescent="0.25">
      <c r="A1500" s="103" t="s">
        <v>510</v>
      </c>
      <c r="B1500" s="141" t="s">
        <v>2056</v>
      </c>
      <c r="C1500" s="109" t="s">
        <v>2566</v>
      </c>
      <c r="D1500" s="146" t="s">
        <v>2567</v>
      </c>
      <c r="E1500" s="259">
        <v>25.8</v>
      </c>
      <c r="F1500" s="288">
        <v>25</v>
      </c>
      <c r="H1500" s="111"/>
      <c r="I1500" s="108" t="s">
        <v>21</v>
      </c>
      <c r="J1500" s="108"/>
      <c r="K1500" s="111"/>
      <c r="L1500" s="113"/>
      <c r="M1500" s="148">
        <v>6</v>
      </c>
      <c r="N1500" s="108">
        <v>1</v>
      </c>
      <c r="O1500" s="99"/>
      <c r="P1500" s="311">
        <f t="shared" si="182"/>
        <v>26.42</v>
      </c>
      <c r="Q1500" s="16" t="e">
        <f t="shared" si="177"/>
        <v>#VALUE!</v>
      </c>
      <c r="R1500" s="23">
        <f t="shared" si="183"/>
        <v>0.62000000000000099</v>
      </c>
      <c r="S1500" s="18">
        <f t="shared" si="184"/>
        <v>2.4031007751938022E-2</v>
      </c>
      <c r="T1500" s="101"/>
      <c r="U1500" s="3"/>
      <c r="V1500" s="142"/>
      <c r="W1500" s="142"/>
      <c r="X1500" s="142"/>
    </row>
    <row r="1501" spans="1:24" ht="38.25" x14ac:dyDescent="0.25">
      <c r="A1501" s="103" t="s">
        <v>2539</v>
      </c>
      <c r="B1501" s="141" t="s">
        <v>2056</v>
      </c>
      <c r="C1501" s="109" t="s">
        <v>2568</v>
      </c>
      <c r="D1501" s="110" t="s">
        <v>2130</v>
      </c>
      <c r="E1501" s="259">
        <v>70</v>
      </c>
      <c r="F1501" s="284">
        <v>70</v>
      </c>
      <c r="G1501" s="220"/>
      <c r="H1501" s="111"/>
      <c r="I1501" s="112" t="s">
        <v>21</v>
      </c>
      <c r="J1501" s="112"/>
      <c r="K1501" s="110"/>
      <c r="L1501" s="118"/>
      <c r="M1501" s="114">
        <v>1</v>
      </c>
      <c r="N1501" s="108">
        <v>1</v>
      </c>
      <c r="O1501" s="99"/>
      <c r="P1501" s="311">
        <f t="shared" si="182"/>
        <v>71.69</v>
      </c>
      <c r="Q1501" s="16" t="e">
        <f t="shared" ref="Q1501:Q1566" si="185">IF(N1501=1,INT(E1501*$U$1*10000)/10000,E1501)</f>
        <v>#VALUE!</v>
      </c>
      <c r="R1501" s="23">
        <f t="shared" si="183"/>
        <v>1.6899999999999977</v>
      </c>
      <c r="S1501" s="18">
        <f t="shared" si="184"/>
        <v>2.4142857142857112E-2</v>
      </c>
      <c r="T1501" s="101"/>
      <c r="U1501" s="3"/>
      <c r="V1501" s="142"/>
      <c r="W1501" s="142"/>
      <c r="X1501" s="142"/>
    </row>
    <row r="1502" spans="1:24" ht="102" x14ac:dyDescent="0.25">
      <c r="A1502" s="150" t="s">
        <v>2569</v>
      </c>
      <c r="B1502" s="141" t="s">
        <v>2056</v>
      </c>
      <c r="C1502" s="151" t="s">
        <v>2570</v>
      </c>
      <c r="D1502" s="152" t="s">
        <v>2571</v>
      </c>
      <c r="E1502" s="259" t="s">
        <v>2082</v>
      </c>
      <c r="F1502" s="290" t="s">
        <v>2082</v>
      </c>
      <c r="G1502" s="37"/>
      <c r="H1502" s="111" t="s">
        <v>2572</v>
      </c>
      <c r="I1502" s="108" t="s">
        <v>22</v>
      </c>
      <c r="J1502" s="108"/>
      <c r="K1502" s="111"/>
      <c r="L1502" s="113"/>
      <c r="M1502" s="148">
        <v>6</v>
      </c>
      <c r="N1502" s="108">
        <v>6</v>
      </c>
      <c r="O1502" s="99"/>
      <c r="P1502" s="318" t="s">
        <v>2082</v>
      </c>
      <c r="Q1502" s="318" t="s">
        <v>2082</v>
      </c>
      <c r="R1502" s="131">
        <v>0</v>
      </c>
      <c r="S1502" s="132">
        <v>0</v>
      </c>
      <c r="T1502" s="101"/>
      <c r="U1502" s="3"/>
      <c r="V1502" s="142"/>
      <c r="W1502" s="142"/>
      <c r="X1502" s="142"/>
    </row>
    <row r="1503" spans="1:24" ht="38.25" x14ac:dyDescent="0.25">
      <c r="A1503" s="103" t="s">
        <v>560</v>
      </c>
      <c r="B1503" s="141" t="s">
        <v>2056</v>
      </c>
      <c r="C1503" s="109" t="s">
        <v>2573</v>
      </c>
      <c r="D1503" s="146" t="s">
        <v>2574</v>
      </c>
      <c r="E1503" s="259" t="s">
        <v>2082</v>
      </c>
      <c r="F1503" s="289" t="s">
        <v>2082</v>
      </c>
      <c r="H1503" s="111"/>
      <c r="I1503" s="108" t="s">
        <v>22</v>
      </c>
      <c r="J1503" s="108"/>
      <c r="K1503" s="111"/>
      <c r="L1503" s="113"/>
      <c r="M1503" s="148">
        <v>3</v>
      </c>
      <c r="N1503" s="108">
        <v>6</v>
      </c>
      <c r="O1503" s="99"/>
      <c r="P1503" s="318" t="str">
        <f>+E1503</f>
        <v>Calculation</v>
      </c>
      <c r="Q1503" s="100" t="str">
        <f t="shared" si="185"/>
        <v>Calculation</v>
      </c>
      <c r="R1503" s="498" t="s">
        <v>2082</v>
      </c>
      <c r="S1503" s="139" t="s">
        <v>26</v>
      </c>
      <c r="T1503" s="101"/>
      <c r="U1503" s="3"/>
      <c r="V1503" s="142"/>
      <c r="W1503" s="142"/>
      <c r="X1503" s="142"/>
    </row>
    <row r="1504" spans="1:24" ht="38.25" x14ac:dyDescent="0.25">
      <c r="A1504" s="155" t="s">
        <v>2575</v>
      </c>
      <c r="B1504" s="141" t="s">
        <v>2056</v>
      </c>
      <c r="C1504" s="105" t="s">
        <v>2576</v>
      </c>
      <c r="D1504" s="90" t="s">
        <v>2577</v>
      </c>
      <c r="E1504" s="259">
        <v>330</v>
      </c>
      <c r="F1504" s="291">
        <v>330</v>
      </c>
      <c r="G1504" s="227"/>
      <c r="H1504" s="90"/>
      <c r="I1504" s="156" t="s">
        <v>22</v>
      </c>
      <c r="J1504" s="95"/>
      <c r="K1504" s="227">
        <v>41366</v>
      </c>
      <c r="L1504" s="97" t="s">
        <v>2578</v>
      </c>
      <c r="M1504" s="98">
        <v>6</v>
      </c>
      <c r="N1504" s="95">
        <v>5</v>
      </c>
      <c r="O1504" s="99"/>
      <c r="P1504" s="311">
        <f t="shared" ref="P1504:P1517" si="186">IF(N1504=1,INT(E1504*$U$1*100)/100,E1504)</f>
        <v>330</v>
      </c>
      <c r="Q1504" s="16">
        <f t="shared" si="185"/>
        <v>330</v>
      </c>
      <c r="R1504" s="23">
        <f t="shared" ref="R1504:R1563" si="187">P1504-E1504</f>
        <v>0</v>
      </c>
      <c r="S1504" s="18">
        <f t="shared" ref="S1504:S1563" si="188">IF(E1504&lt;&gt;0,R1504/E1504,0)</f>
        <v>0</v>
      </c>
      <c r="T1504" s="101"/>
      <c r="U1504" s="3"/>
      <c r="V1504" s="142"/>
      <c r="W1504" s="142"/>
      <c r="X1504" s="142"/>
    </row>
    <row r="1505" spans="1:24" ht="38.25" x14ac:dyDescent="0.25">
      <c r="A1505" s="155" t="s">
        <v>2575</v>
      </c>
      <c r="B1505" s="141" t="s">
        <v>2056</v>
      </c>
      <c r="C1505" s="105" t="s">
        <v>2579</v>
      </c>
      <c r="D1505" s="90" t="s">
        <v>2577</v>
      </c>
      <c r="E1505" s="259">
        <v>380</v>
      </c>
      <c r="F1505" s="292">
        <v>380</v>
      </c>
      <c r="G1505" s="227"/>
      <c r="H1505" s="90"/>
      <c r="I1505" s="156" t="s">
        <v>22</v>
      </c>
      <c r="J1505" s="95"/>
      <c r="K1505" s="227">
        <v>41366</v>
      </c>
      <c r="L1505" s="97" t="s">
        <v>2578</v>
      </c>
      <c r="M1505" s="98">
        <v>6</v>
      </c>
      <c r="N1505" s="95">
        <v>5</v>
      </c>
      <c r="O1505" s="99"/>
      <c r="P1505" s="311">
        <f t="shared" si="186"/>
        <v>380</v>
      </c>
      <c r="Q1505" s="16">
        <f t="shared" si="185"/>
        <v>380</v>
      </c>
      <c r="R1505" s="23">
        <f t="shared" si="187"/>
        <v>0</v>
      </c>
      <c r="S1505" s="18">
        <f t="shared" si="188"/>
        <v>0</v>
      </c>
      <c r="T1505" s="101"/>
      <c r="U1505" s="3"/>
      <c r="V1505" s="142"/>
      <c r="W1505" s="142"/>
      <c r="X1505" s="142"/>
    </row>
    <row r="1506" spans="1:24" ht="38.25" x14ac:dyDescent="0.25">
      <c r="A1506" s="155" t="s">
        <v>2575</v>
      </c>
      <c r="B1506" s="141" t="s">
        <v>2056</v>
      </c>
      <c r="C1506" s="105" t="s">
        <v>2580</v>
      </c>
      <c r="D1506" s="90" t="s">
        <v>2577</v>
      </c>
      <c r="E1506" s="259">
        <v>430</v>
      </c>
      <c r="F1506" s="292">
        <v>430</v>
      </c>
      <c r="G1506" s="227"/>
      <c r="H1506" s="90"/>
      <c r="I1506" s="156" t="s">
        <v>22</v>
      </c>
      <c r="J1506" s="95"/>
      <c r="K1506" s="227">
        <v>41366</v>
      </c>
      <c r="L1506" s="97" t="s">
        <v>2578</v>
      </c>
      <c r="M1506" s="98">
        <v>6</v>
      </c>
      <c r="N1506" s="95">
        <v>5</v>
      </c>
      <c r="O1506" s="99"/>
      <c r="P1506" s="311">
        <f t="shared" si="186"/>
        <v>430</v>
      </c>
      <c r="Q1506" s="16">
        <f t="shared" si="185"/>
        <v>430</v>
      </c>
      <c r="R1506" s="23">
        <f t="shared" si="187"/>
        <v>0</v>
      </c>
      <c r="S1506" s="18">
        <f t="shared" si="188"/>
        <v>0</v>
      </c>
      <c r="T1506" s="101"/>
      <c r="U1506" s="3"/>
      <c r="V1506" s="142"/>
      <c r="W1506" s="142"/>
      <c r="X1506" s="142"/>
    </row>
    <row r="1507" spans="1:24" ht="38.25" x14ac:dyDescent="0.25">
      <c r="A1507" s="155" t="s">
        <v>2575</v>
      </c>
      <c r="B1507" s="141" t="s">
        <v>2056</v>
      </c>
      <c r="C1507" s="105" t="s">
        <v>2581</v>
      </c>
      <c r="D1507" s="90" t="s">
        <v>2577</v>
      </c>
      <c r="E1507" s="259">
        <v>480</v>
      </c>
      <c r="F1507" s="292">
        <v>480</v>
      </c>
      <c r="G1507" s="227"/>
      <c r="H1507" s="90"/>
      <c r="I1507" s="156" t="s">
        <v>22</v>
      </c>
      <c r="J1507" s="95"/>
      <c r="K1507" s="227">
        <v>41366</v>
      </c>
      <c r="L1507" s="97" t="s">
        <v>2578</v>
      </c>
      <c r="M1507" s="98">
        <v>6</v>
      </c>
      <c r="N1507" s="95">
        <v>5</v>
      </c>
      <c r="O1507" s="99"/>
      <c r="P1507" s="311">
        <f t="shared" si="186"/>
        <v>480</v>
      </c>
      <c r="Q1507" s="16">
        <f t="shared" si="185"/>
        <v>480</v>
      </c>
      <c r="R1507" s="23">
        <f t="shared" si="187"/>
        <v>0</v>
      </c>
      <c r="S1507" s="18">
        <f t="shared" si="188"/>
        <v>0</v>
      </c>
      <c r="T1507" s="101"/>
      <c r="U1507" s="3"/>
      <c r="V1507" s="142"/>
      <c r="W1507" s="142"/>
      <c r="X1507" s="142"/>
    </row>
    <row r="1508" spans="1:24" ht="38.25" x14ac:dyDescent="0.25">
      <c r="A1508" s="155" t="s">
        <v>2575</v>
      </c>
      <c r="B1508" s="141" t="s">
        <v>2056</v>
      </c>
      <c r="C1508" s="105" t="s">
        <v>2582</v>
      </c>
      <c r="D1508" s="90" t="s">
        <v>2577</v>
      </c>
      <c r="E1508" s="259">
        <v>530</v>
      </c>
      <c r="F1508" s="292">
        <v>530</v>
      </c>
      <c r="G1508" s="227"/>
      <c r="H1508" s="90"/>
      <c r="I1508" s="156" t="s">
        <v>22</v>
      </c>
      <c r="J1508" s="95"/>
      <c r="K1508" s="227">
        <v>41366</v>
      </c>
      <c r="L1508" s="97" t="s">
        <v>2578</v>
      </c>
      <c r="M1508" s="98">
        <v>6</v>
      </c>
      <c r="N1508" s="95">
        <v>5</v>
      </c>
      <c r="O1508" s="99"/>
      <c r="P1508" s="311">
        <f t="shared" si="186"/>
        <v>530</v>
      </c>
      <c r="Q1508" s="16">
        <f t="shared" si="185"/>
        <v>530</v>
      </c>
      <c r="R1508" s="23">
        <f t="shared" si="187"/>
        <v>0</v>
      </c>
      <c r="S1508" s="18">
        <f t="shared" si="188"/>
        <v>0</v>
      </c>
      <c r="T1508" s="101"/>
      <c r="U1508" s="3"/>
      <c r="V1508" s="142"/>
      <c r="W1508" s="142"/>
      <c r="X1508" s="142"/>
    </row>
    <row r="1509" spans="1:24" ht="38.25" x14ac:dyDescent="0.25">
      <c r="A1509" s="155" t="s">
        <v>2575</v>
      </c>
      <c r="B1509" s="141" t="s">
        <v>2056</v>
      </c>
      <c r="C1509" s="105" t="s">
        <v>2583</v>
      </c>
      <c r="D1509" s="90" t="s">
        <v>2577</v>
      </c>
      <c r="E1509" s="259">
        <v>590</v>
      </c>
      <c r="F1509" s="292">
        <v>590</v>
      </c>
      <c r="G1509" s="227"/>
      <c r="H1509" s="90"/>
      <c r="I1509" s="156" t="s">
        <v>22</v>
      </c>
      <c r="J1509" s="95"/>
      <c r="K1509" s="227">
        <v>41366</v>
      </c>
      <c r="L1509" s="97" t="s">
        <v>2578</v>
      </c>
      <c r="M1509" s="98">
        <v>6</v>
      </c>
      <c r="N1509" s="95">
        <v>5</v>
      </c>
      <c r="O1509" s="99"/>
      <c r="P1509" s="311">
        <f t="shared" si="186"/>
        <v>590</v>
      </c>
      <c r="Q1509" s="16">
        <f t="shared" si="185"/>
        <v>590</v>
      </c>
      <c r="R1509" s="23">
        <f t="shared" si="187"/>
        <v>0</v>
      </c>
      <c r="S1509" s="18">
        <f t="shared" si="188"/>
        <v>0</v>
      </c>
      <c r="T1509" s="101"/>
      <c r="U1509" s="3"/>
      <c r="V1509" s="142"/>
      <c r="W1509" s="142"/>
      <c r="X1509" s="142"/>
    </row>
    <row r="1510" spans="1:24" ht="38.25" x14ac:dyDescent="0.25">
      <c r="A1510" s="155" t="s">
        <v>2575</v>
      </c>
      <c r="B1510" s="141" t="s">
        <v>2056</v>
      </c>
      <c r="C1510" s="105" t="s">
        <v>2584</v>
      </c>
      <c r="D1510" s="90" t="s">
        <v>2577</v>
      </c>
      <c r="E1510" s="259">
        <v>650</v>
      </c>
      <c r="F1510" s="292">
        <v>650</v>
      </c>
      <c r="G1510" s="227"/>
      <c r="H1510" s="90"/>
      <c r="I1510" s="156" t="s">
        <v>22</v>
      </c>
      <c r="J1510" s="95"/>
      <c r="K1510" s="227">
        <v>41366</v>
      </c>
      <c r="L1510" s="97" t="s">
        <v>2578</v>
      </c>
      <c r="M1510" s="98">
        <v>6</v>
      </c>
      <c r="N1510" s="95">
        <v>5</v>
      </c>
      <c r="O1510" s="99"/>
      <c r="P1510" s="311">
        <f t="shared" si="186"/>
        <v>650</v>
      </c>
      <c r="Q1510" s="16">
        <f t="shared" si="185"/>
        <v>650</v>
      </c>
      <c r="R1510" s="23">
        <f t="shared" si="187"/>
        <v>0</v>
      </c>
      <c r="S1510" s="18">
        <f t="shared" si="188"/>
        <v>0</v>
      </c>
      <c r="T1510" s="101"/>
      <c r="U1510" s="3"/>
      <c r="V1510" s="142"/>
      <c r="W1510" s="142"/>
      <c r="X1510" s="142"/>
    </row>
    <row r="1511" spans="1:24" ht="38.25" x14ac:dyDescent="0.25">
      <c r="A1511" s="155" t="s">
        <v>2575</v>
      </c>
      <c r="B1511" s="141" t="s">
        <v>2056</v>
      </c>
      <c r="C1511" s="105" t="s">
        <v>2585</v>
      </c>
      <c r="D1511" s="90" t="s">
        <v>2577</v>
      </c>
      <c r="E1511" s="259">
        <v>700</v>
      </c>
      <c r="F1511" s="292">
        <v>700</v>
      </c>
      <c r="G1511" s="227"/>
      <c r="H1511" s="90"/>
      <c r="I1511" s="156" t="s">
        <v>22</v>
      </c>
      <c r="J1511" s="95"/>
      <c r="K1511" s="227">
        <v>41366</v>
      </c>
      <c r="L1511" s="97" t="s">
        <v>2578</v>
      </c>
      <c r="M1511" s="98">
        <v>6</v>
      </c>
      <c r="N1511" s="95">
        <v>5</v>
      </c>
      <c r="O1511" s="99"/>
      <c r="P1511" s="311">
        <f t="shared" si="186"/>
        <v>700</v>
      </c>
      <c r="Q1511" s="16">
        <f t="shared" si="185"/>
        <v>700</v>
      </c>
      <c r="R1511" s="23">
        <f t="shared" si="187"/>
        <v>0</v>
      </c>
      <c r="S1511" s="18">
        <f t="shared" si="188"/>
        <v>0</v>
      </c>
      <c r="T1511" s="101"/>
      <c r="U1511" s="3"/>
      <c r="V1511" s="142"/>
      <c r="W1511" s="142"/>
      <c r="X1511" s="142"/>
    </row>
    <row r="1512" spans="1:24" ht="38.25" x14ac:dyDescent="0.25">
      <c r="A1512" s="155" t="s">
        <v>2575</v>
      </c>
      <c r="B1512" s="141" t="s">
        <v>2056</v>
      </c>
      <c r="C1512" s="105" t="s">
        <v>2586</v>
      </c>
      <c r="D1512" s="90" t="s">
        <v>2577</v>
      </c>
      <c r="E1512" s="259">
        <v>750</v>
      </c>
      <c r="F1512" s="292">
        <v>750</v>
      </c>
      <c r="G1512" s="227"/>
      <c r="H1512" s="90"/>
      <c r="I1512" s="156" t="s">
        <v>22</v>
      </c>
      <c r="J1512" s="95"/>
      <c r="K1512" s="227">
        <v>41366</v>
      </c>
      <c r="L1512" s="97" t="s">
        <v>2578</v>
      </c>
      <c r="M1512" s="98">
        <v>6</v>
      </c>
      <c r="N1512" s="95">
        <v>5</v>
      </c>
      <c r="O1512" s="99"/>
      <c r="P1512" s="311">
        <f t="shared" si="186"/>
        <v>750</v>
      </c>
      <c r="Q1512" s="16">
        <f t="shared" si="185"/>
        <v>750</v>
      </c>
      <c r="R1512" s="23">
        <f t="shared" si="187"/>
        <v>0</v>
      </c>
      <c r="S1512" s="18">
        <f t="shared" si="188"/>
        <v>0</v>
      </c>
      <c r="T1512" s="101"/>
      <c r="U1512" s="3"/>
      <c r="V1512" s="142"/>
      <c r="W1512" s="142"/>
      <c r="X1512" s="142"/>
    </row>
    <row r="1513" spans="1:24" ht="38.25" x14ac:dyDescent="0.25">
      <c r="A1513" s="155" t="s">
        <v>2575</v>
      </c>
      <c r="B1513" s="141" t="s">
        <v>2056</v>
      </c>
      <c r="C1513" s="105" t="s">
        <v>2587</v>
      </c>
      <c r="D1513" s="90" t="s">
        <v>2577</v>
      </c>
      <c r="E1513" s="259">
        <v>800</v>
      </c>
      <c r="F1513" s="292">
        <v>800</v>
      </c>
      <c r="G1513" s="227"/>
      <c r="H1513" s="90"/>
      <c r="I1513" s="156" t="s">
        <v>22</v>
      </c>
      <c r="J1513" s="95"/>
      <c r="K1513" s="227">
        <v>41366</v>
      </c>
      <c r="L1513" s="97" t="s">
        <v>2578</v>
      </c>
      <c r="M1513" s="98">
        <v>6</v>
      </c>
      <c r="N1513" s="95">
        <v>5</v>
      </c>
      <c r="O1513" s="99"/>
      <c r="P1513" s="311">
        <f t="shared" si="186"/>
        <v>800</v>
      </c>
      <c r="Q1513" s="16">
        <f t="shared" si="185"/>
        <v>800</v>
      </c>
      <c r="R1513" s="23">
        <f t="shared" si="187"/>
        <v>0</v>
      </c>
      <c r="S1513" s="18">
        <f t="shared" si="188"/>
        <v>0</v>
      </c>
      <c r="T1513" s="101"/>
      <c r="U1513" s="3"/>
      <c r="V1513" s="142"/>
      <c r="W1513" s="142"/>
      <c r="X1513" s="142"/>
    </row>
    <row r="1514" spans="1:24" ht="38.25" x14ac:dyDescent="0.25">
      <c r="A1514" s="155" t="s">
        <v>2575</v>
      </c>
      <c r="B1514" s="141" t="s">
        <v>2056</v>
      </c>
      <c r="C1514" s="105" t="s">
        <v>2588</v>
      </c>
      <c r="D1514" s="90" t="s">
        <v>2577</v>
      </c>
      <c r="E1514" s="259">
        <v>850</v>
      </c>
      <c r="F1514" s="292">
        <v>850</v>
      </c>
      <c r="G1514" s="227"/>
      <c r="H1514" s="90"/>
      <c r="I1514" s="156" t="s">
        <v>22</v>
      </c>
      <c r="J1514" s="95"/>
      <c r="K1514" s="227">
        <v>41366</v>
      </c>
      <c r="L1514" s="97" t="s">
        <v>2578</v>
      </c>
      <c r="M1514" s="98">
        <v>6</v>
      </c>
      <c r="N1514" s="95">
        <v>5</v>
      </c>
      <c r="O1514" s="99"/>
      <c r="P1514" s="311">
        <f t="shared" si="186"/>
        <v>850</v>
      </c>
      <c r="Q1514" s="16">
        <f t="shared" si="185"/>
        <v>850</v>
      </c>
      <c r="R1514" s="23">
        <f t="shared" si="187"/>
        <v>0</v>
      </c>
      <c r="S1514" s="18">
        <f t="shared" si="188"/>
        <v>0</v>
      </c>
      <c r="T1514" s="101"/>
      <c r="U1514" s="3"/>
      <c r="V1514" s="142"/>
      <c r="W1514" s="142"/>
      <c r="X1514" s="142"/>
    </row>
    <row r="1515" spans="1:24" ht="38.25" x14ac:dyDescent="0.25">
      <c r="A1515" s="155" t="s">
        <v>2575</v>
      </c>
      <c r="B1515" s="141" t="s">
        <v>2056</v>
      </c>
      <c r="C1515" s="105" t="s">
        <v>2589</v>
      </c>
      <c r="D1515" s="90" t="s">
        <v>2577</v>
      </c>
      <c r="E1515" s="259">
        <v>960</v>
      </c>
      <c r="F1515" s="292">
        <v>960</v>
      </c>
      <c r="G1515" s="227"/>
      <c r="H1515" s="90"/>
      <c r="I1515" s="156" t="s">
        <v>22</v>
      </c>
      <c r="J1515" s="95"/>
      <c r="K1515" s="227">
        <v>41366</v>
      </c>
      <c r="L1515" s="97" t="s">
        <v>2578</v>
      </c>
      <c r="M1515" s="98">
        <v>6</v>
      </c>
      <c r="N1515" s="95">
        <v>5</v>
      </c>
      <c r="O1515" s="99"/>
      <c r="P1515" s="311">
        <f t="shared" si="186"/>
        <v>960</v>
      </c>
      <c r="Q1515" s="16">
        <f t="shared" si="185"/>
        <v>960</v>
      </c>
      <c r="R1515" s="23">
        <f t="shared" si="187"/>
        <v>0</v>
      </c>
      <c r="S1515" s="18">
        <f t="shared" si="188"/>
        <v>0</v>
      </c>
      <c r="T1515" s="101"/>
      <c r="U1515" s="3"/>
      <c r="V1515" s="142"/>
      <c r="W1515" s="142"/>
      <c r="X1515" s="142"/>
    </row>
    <row r="1516" spans="1:24" ht="38.25" x14ac:dyDescent="0.25">
      <c r="A1516" s="155" t="s">
        <v>2575</v>
      </c>
      <c r="B1516" s="141" t="s">
        <v>2056</v>
      </c>
      <c r="C1516" s="105" t="s">
        <v>2590</v>
      </c>
      <c r="D1516" s="90" t="s">
        <v>2591</v>
      </c>
      <c r="E1516" s="259">
        <v>850</v>
      </c>
      <c r="F1516" s="292">
        <v>850</v>
      </c>
      <c r="G1516" s="227"/>
      <c r="H1516" s="90"/>
      <c r="I1516" s="156" t="s">
        <v>22</v>
      </c>
      <c r="J1516" s="95"/>
      <c r="K1516" s="227">
        <v>41366</v>
      </c>
      <c r="L1516" s="97" t="s">
        <v>2578</v>
      </c>
      <c r="M1516" s="98">
        <v>6</v>
      </c>
      <c r="N1516" s="95">
        <v>5</v>
      </c>
      <c r="O1516" s="99"/>
      <c r="P1516" s="311">
        <f t="shared" si="186"/>
        <v>850</v>
      </c>
      <c r="Q1516" s="16">
        <f t="shared" si="185"/>
        <v>850</v>
      </c>
      <c r="R1516" s="23">
        <f t="shared" si="187"/>
        <v>0</v>
      </c>
      <c r="S1516" s="18">
        <f t="shared" si="188"/>
        <v>0</v>
      </c>
      <c r="T1516" s="101"/>
      <c r="U1516" s="3"/>
      <c r="V1516" s="142"/>
      <c r="W1516" s="142"/>
      <c r="X1516" s="142"/>
    </row>
    <row r="1517" spans="1:24" ht="38.25" x14ac:dyDescent="0.25">
      <c r="A1517" s="155" t="s">
        <v>2575</v>
      </c>
      <c r="B1517" s="141" t="s">
        <v>2056</v>
      </c>
      <c r="C1517" s="105" t="s">
        <v>2592</v>
      </c>
      <c r="D1517" s="90" t="s">
        <v>2593</v>
      </c>
      <c r="E1517" s="259">
        <v>530</v>
      </c>
      <c r="F1517" s="292">
        <v>530</v>
      </c>
      <c r="G1517" s="227"/>
      <c r="H1517" s="90"/>
      <c r="I1517" s="156" t="s">
        <v>22</v>
      </c>
      <c r="J1517" s="95"/>
      <c r="K1517" s="227">
        <v>41366</v>
      </c>
      <c r="L1517" s="97" t="s">
        <v>2578</v>
      </c>
      <c r="M1517" s="98">
        <v>6</v>
      </c>
      <c r="N1517" s="95">
        <v>5</v>
      </c>
      <c r="O1517" s="99"/>
      <c r="P1517" s="311">
        <f t="shared" si="186"/>
        <v>530</v>
      </c>
      <c r="Q1517" s="16">
        <f t="shared" si="185"/>
        <v>530</v>
      </c>
      <c r="R1517" s="23">
        <f t="shared" si="187"/>
        <v>0</v>
      </c>
      <c r="S1517" s="18">
        <f t="shared" si="188"/>
        <v>0</v>
      </c>
      <c r="T1517" s="101"/>
      <c r="U1517" s="3"/>
      <c r="V1517" s="142"/>
      <c r="W1517" s="142"/>
      <c r="X1517" s="142"/>
    </row>
    <row r="1518" spans="1:24" ht="51" x14ac:dyDescent="0.25">
      <c r="A1518" s="155" t="s">
        <v>2594</v>
      </c>
      <c r="B1518" s="141" t="s">
        <v>2056</v>
      </c>
      <c r="C1518" s="105" t="s">
        <v>2595</v>
      </c>
      <c r="D1518" s="90" t="s">
        <v>2596</v>
      </c>
      <c r="E1518" s="260">
        <v>3.2000000000000001E-2</v>
      </c>
      <c r="F1518" s="293">
        <v>3.2000000000000001E-2</v>
      </c>
      <c r="G1518" s="221"/>
      <c r="H1518" s="90" t="s">
        <v>2597</v>
      </c>
      <c r="I1518" s="95" t="s">
        <v>22</v>
      </c>
      <c r="J1518" s="95"/>
      <c r="K1518" s="90"/>
      <c r="L1518" s="97"/>
      <c r="M1518" s="98">
        <v>6</v>
      </c>
      <c r="N1518" s="95">
        <v>6</v>
      </c>
      <c r="O1518" s="87" t="s">
        <v>2598</v>
      </c>
      <c r="P1518" s="311">
        <f t="shared" ref="P1518:P1524" si="189">IF(N1518=1,INT(E1518*$T$1*100)/100,E1518)</f>
        <v>3.2000000000000001E-2</v>
      </c>
      <c r="Q1518" s="16">
        <f t="shared" si="185"/>
        <v>3.2000000000000001E-2</v>
      </c>
      <c r="R1518" s="23">
        <f t="shared" si="187"/>
        <v>0</v>
      </c>
      <c r="S1518" s="18">
        <f t="shared" si="188"/>
        <v>0</v>
      </c>
      <c r="T1518" s="101"/>
      <c r="U1518" s="3"/>
      <c r="V1518" s="142"/>
      <c r="W1518" s="142"/>
      <c r="X1518" s="142"/>
    </row>
    <row r="1519" spans="1:24" ht="38.25" x14ac:dyDescent="0.25">
      <c r="A1519" s="155" t="s">
        <v>2594</v>
      </c>
      <c r="B1519" s="141" t="s">
        <v>2056</v>
      </c>
      <c r="C1519" s="105" t="s">
        <v>2599</v>
      </c>
      <c r="D1519" s="90" t="s">
        <v>2596</v>
      </c>
      <c r="E1519" s="260">
        <v>2.5999999999999999E-2</v>
      </c>
      <c r="F1519" s="293">
        <v>2.5999999999999999E-2</v>
      </c>
      <c r="G1519" s="221"/>
      <c r="H1519" s="90" t="s">
        <v>2597</v>
      </c>
      <c r="I1519" s="95" t="s">
        <v>22</v>
      </c>
      <c r="J1519" s="95"/>
      <c r="K1519" s="90"/>
      <c r="L1519" s="97"/>
      <c r="M1519" s="98">
        <v>6</v>
      </c>
      <c r="N1519" s="95">
        <v>6</v>
      </c>
      <c r="O1519" s="87" t="s">
        <v>2598</v>
      </c>
      <c r="P1519" s="311">
        <f t="shared" si="189"/>
        <v>2.5999999999999999E-2</v>
      </c>
      <c r="Q1519" s="16">
        <f t="shared" si="185"/>
        <v>2.5999999999999999E-2</v>
      </c>
      <c r="R1519" s="23">
        <f t="shared" si="187"/>
        <v>0</v>
      </c>
      <c r="S1519" s="18">
        <f t="shared" si="188"/>
        <v>0</v>
      </c>
      <c r="T1519" s="101"/>
      <c r="U1519" s="3"/>
      <c r="V1519" s="142"/>
      <c r="W1519" s="142"/>
      <c r="X1519" s="142"/>
    </row>
    <row r="1520" spans="1:24" ht="38.25" x14ac:dyDescent="0.25">
      <c r="A1520" s="150" t="s">
        <v>2600</v>
      </c>
      <c r="B1520" s="141" t="s">
        <v>2056</v>
      </c>
      <c r="C1520" s="151" t="s">
        <v>2601</v>
      </c>
      <c r="D1520" s="152" t="s">
        <v>2602</v>
      </c>
      <c r="E1520" s="259">
        <v>129.03</v>
      </c>
      <c r="F1520" s="282">
        <v>125</v>
      </c>
      <c r="G1520" s="37"/>
      <c r="H1520" s="111"/>
      <c r="I1520" s="108" t="s">
        <v>21</v>
      </c>
      <c r="J1520" s="108"/>
      <c r="K1520" s="111"/>
      <c r="L1520" s="113"/>
      <c r="M1520" s="148">
        <v>1</v>
      </c>
      <c r="N1520" s="108">
        <v>1</v>
      </c>
      <c r="O1520" s="99"/>
      <c r="P1520" s="311">
        <f t="shared" si="189"/>
        <v>132.15</v>
      </c>
      <c r="Q1520" s="16" t="e">
        <f t="shared" si="185"/>
        <v>#VALUE!</v>
      </c>
      <c r="R1520" s="23">
        <f t="shared" si="187"/>
        <v>3.1200000000000045</v>
      </c>
      <c r="S1520" s="18">
        <f t="shared" si="188"/>
        <v>2.418042315740529E-2</v>
      </c>
      <c r="T1520" s="101"/>
      <c r="U1520" s="3"/>
      <c r="V1520" s="142"/>
      <c r="W1520" s="142"/>
      <c r="X1520" s="142"/>
    </row>
    <row r="1521" spans="1:24" ht="38.25" x14ac:dyDescent="0.25">
      <c r="A1521" s="150" t="s">
        <v>2600</v>
      </c>
      <c r="B1521" s="141" t="s">
        <v>2056</v>
      </c>
      <c r="C1521" s="151" t="s">
        <v>2603</v>
      </c>
      <c r="D1521" s="152" t="s">
        <v>2602</v>
      </c>
      <c r="E1521" s="259">
        <v>180.65</v>
      </c>
      <c r="F1521" s="282">
        <v>175</v>
      </c>
      <c r="G1521" s="37"/>
      <c r="H1521" s="111"/>
      <c r="I1521" s="108" t="s">
        <v>21</v>
      </c>
      <c r="J1521" s="108"/>
      <c r="K1521" s="111"/>
      <c r="L1521" s="113"/>
      <c r="M1521" s="148">
        <v>1</v>
      </c>
      <c r="N1521" s="108">
        <v>1</v>
      </c>
      <c r="O1521" s="99"/>
      <c r="P1521" s="311">
        <f t="shared" si="189"/>
        <v>185.02</v>
      </c>
      <c r="Q1521" s="16" t="e">
        <f t="shared" si="185"/>
        <v>#VALUE!</v>
      </c>
      <c r="R1521" s="23">
        <f t="shared" si="187"/>
        <v>4.3700000000000045</v>
      </c>
      <c r="S1521" s="18">
        <f t="shared" si="188"/>
        <v>2.4190423470799912E-2</v>
      </c>
      <c r="T1521" s="101"/>
      <c r="U1521" s="3"/>
      <c r="V1521" s="142"/>
      <c r="W1521" s="142"/>
      <c r="X1521" s="142"/>
    </row>
    <row r="1522" spans="1:24" ht="51" x14ac:dyDescent="0.25">
      <c r="A1522" s="150" t="s">
        <v>2600</v>
      </c>
      <c r="B1522" s="141" t="s">
        <v>2056</v>
      </c>
      <c r="C1522" s="151" t="s">
        <v>2604</v>
      </c>
      <c r="D1522" s="152" t="s">
        <v>2605</v>
      </c>
      <c r="E1522" s="259">
        <v>25.8</v>
      </c>
      <c r="F1522" s="282">
        <v>25</v>
      </c>
      <c r="H1522" s="111"/>
      <c r="I1522" s="108" t="s">
        <v>21</v>
      </c>
      <c r="J1522" s="108"/>
      <c r="K1522" s="111"/>
      <c r="L1522" s="113"/>
      <c r="M1522" s="148">
        <v>1</v>
      </c>
      <c r="N1522" s="108">
        <v>1</v>
      </c>
      <c r="O1522" s="99"/>
      <c r="P1522" s="311">
        <f t="shared" si="189"/>
        <v>26.42</v>
      </c>
      <c r="Q1522" s="16" t="e">
        <f t="shared" si="185"/>
        <v>#VALUE!</v>
      </c>
      <c r="R1522" s="23">
        <f t="shared" si="187"/>
        <v>0.62000000000000099</v>
      </c>
      <c r="S1522" s="18">
        <f t="shared" si="188"/>
        <v>2.4031007751938022E-2</v>
      </c>
      <c r="T1522" s="101"/>
      <c r="U1522" s="3"/>
      <c r="V1522" s="142"/>
      <c r="W1522" s="142"/>
      <c r="X1522" s="142"/>
    </row>
    <row r="1523" spans="1:24" ht="38.25" x14ac:dyDescent="0.25">
      <c r="A1523" s="150" t="s">
        <v>2600</v>
      </c>
      <c r="B1523" s="141" t="s">
        <v>2056</v>
      </c>
      <c r="C1523" s="151" t="s">
        <v>2606</v>
      </c>
      <c r="D1523" s="152" t="s">
        <v>2605</v>
      </c>
      <c r="E1523" s="259">
        <v>51.61</v>
      </c>
      <c r="F1523" s="282">
        <v>50</v>
      </c>
      <c r="H1523" s="111"/>
      <c r="I1523" s="108" t="s">
        <v>21</v>
      </c>
      <c r="J1523" s="108"/>
      <c r="K1523" s="111"/>
      <c r="L1523" s="113"/>
      <c r="M1523" s="148">
        <v>1</v>
      </c>
      <c r="N1523" s="108">
        <v>1</v>
      </c>
      <c r="O1523" s="99"/>
      <c r="P1523" s="311">
        <f t="shared" si="189"/>
        <v>52.85</v>
      </c>
      <c r="Q1523" s="16" t="e">
        <f t="shared" si="185"/>
        <v>#VALUE!</v>
      </c>
      <c r="R1523" s="23">
        <f t="shared" si="187"/>
        <v>1.240000000000002</v>
      </c>
      <c r="S1523" s="18">
        <f t="shared" si="188"/>
        <v>2.4026351482270916E-2</v>
      </c>
      <c r="T1523" s="101"/>
      <c r="U1523" s="3"/>
      <c r="V1523" s="142"/>
      <c r="W1523" s="142"/>
      <c r="X1523" s="142"/>
    </row>
    <row r="1524" spans="1:24" ht="25.5" x14ac:dyDescent="0.25">
      <c r="A1524" s="150" t="s">
        <v>2600</v>
      </c>
      <c r="B1524" s="141" t="s">
        <v>2056</v>
      </c>
      <c r="C1524" s="151" t="s">
        <v>2607</v>
      </c>
      <c r="D1524" s="152" t="s">
        <v>2605</v>
      </c>
      <c r="E1524" s="259">
        <v>51.61</v>
      </c>
      <c r="F1524" s="282">
        <v>50</v>
      </c>
      <c r="H1524" s="111"/>
      <c r="I1524" s="108" t="s">
        <v>21</v>
      </c>
      <c r="J1524" s="108"/>
      <c r="K1524" s="111"/>
      <c r="L1524" s="113"/>
      <c r="M1524" s="148">
        <v>1</v>
      </c>
      <c r="N1524" s="108">
        <v>1</v>
      </c>
      <c r="O1524" s="99"/>
      <c r="P1524" s="311">
        <f t="shared" si="189"/>
        <v>52.85</v>
      </c>
      <c r="Q1524" s="16" t="e">
        <f t="shared" si="185"/>
        <v>#VALUE!</v>
      </c>
      <c r="R1524" s="23">
        <f t="shared" si="187"/>
        <v>1.240000000000002</v>
      </c>
      <c r="S1524" s="18">
        <f t="shared" si="188"/>
        <v>2.4026351482270916E-2</v>
      </c>
      <c r="T1524" s="101"/>
      <c r="U1524" s="3"/>
      <c r="V1524" s="142"/>
      <c r="W1524" s="142"/>
      <c r="X1524" s="142"/>
    </row>
    <row r="1525" spans="1:24" ht="140.25" x14ac:dyDescent="0.25">
      <c r="A1525" s="150" t="s">
        <v>2600</v>
      </c>
      <c r="B1525" s="141" t="s">
        <v>2056</v>
      </c>
      <c r="C1525" s="151" t="s">
        <v>2608</v>
      </c>
      <c r="D1525" s="152" t="s">
        <v>2609</v>
      </c>
      <c r="E1525" s="259" t="s">
        <v>2082</v>
      </c>
      <c r="F1525" s="290" t="s">
        <v>2082</v>
      </c>
      <c r="G1525" s="37"/>
      <c r="H1525" s="111" t="s">
        <v>2610</v>
      </c>
      <c r="I1525" s="108" t="s">
        <v>22</v>
      </c>
      <c r="J1525" s="108"/>
      <c r="K1525" s="111"/>
      <c r="L1525" s="113"/>
      <c r="M1525" s="148">
        <v>1</v>
      </c>
      <c r="N1525" s="108">
        <v>6</v>
      </c>
      <c r="O1525" s="99"/>
      <c r="P1525" s="318" t="s">
        <v>2082</v>
      </c>
      <c r="Q1525" s="100" t="str">
        <f t="shared" si="185"/>
        <v>Calculation</v>
      </c>
      <c r="R1525" s="131" t="e">
        <f t="shared" si="187"/>
        <v>#VALUE!</v>
      </c>
      <c r="S1525" s="132" t="e">
        <f t="shared" si="188"/>
        <v>#VALUE!</v>
      </c>
      <c r="T1525" s="101"/>
      <c r="U1525" s="3"/>
      <c r="V1525" s="142"/>
      <c r="W1525" s="142"/>
      <c r="X1525" s="142"/>
    </row>
    <row r="1526" spans="1:24" ht="76.5" x14ac:dyDescent="0.25">
      <c r="A1526" s="103" t="s">
        <v>2611</v>
      </c>
      <c r="B1526" s="141" t="s">
        <v>2056</v>
      </c>
      <c r="C1526" s="109" t="s">
        <v>2612</v>
      </c>
      <c r="D1526" s="146" t="s">
        <v>2613</v>
      </c>
      <c r="E1526" s="259">
        <v>103.23</v>
      </c>
      <c r="F1526" s="288">
        <v>100</v>
      </c>
      <c r="H1526" s="157" t="s">
        <v>2614</v>
      </c>
      <c r="I1526" s="158" t="s">
        <v>21</v>
      </c>
      <c r="J1526" s="158"/>
      <c r="K1526" s="147"/>
      <c r="L1526" s="113"/>
      <c r="M1526" s="148">
        <v>1</v>
      </c>
      <c r="N1526" s="108">
        <v>1</v>
      </c>
      <c r="O1526" s="99"/>
      <c r="P1526" s="311">
        <f t="shared" ref="P1526:P1563" si="190">IF(N1526=1,INT(E1526*$T$1*100)/100,E1526)</f>
        <v>105.72</v>
      </c>
      <c r="Q1526" s="16" t="e">
        <f t="shared" si="185"/>
        <v>#VALUE!</v>
      </c>
      <c r="R1526" s="23">
        <f t="shared" si="187"/>
        <v>2.4899999999999949</v>
      </c>
      <c r="S1526" s="18">
        <f t="shared" si="188"/>
        <v>2.4120895088636973E-2</v>
      </c>
      <c r="T1526" s="101"/>
      <c r="U1526" s="3"/>
      <c r="V1526" s="142"/>
      <c r="W1526" s="142"/>
      <c r="X1526" s="142"/>
    </row>
    <row r="1527" spans="1:24" ht="76.5" x14ac:dyDescent="0.25">
      <c r="A1527" s="103" t="s">
        <v>2615</v>
      </c>
      <c r="B1527" s="141" t="s">
        <v>2056</v>
      </c>
      <c r="C1527" s="109" t="s">
        <v>2616</v>
      </c>
      <c r="D1527" s="146" t="s">
        <v>2613</v>
      </c>
      <c r="E1527" s="259">
        <v>309.69</v>
      </c>
      <c r="F1527" s="288">
        <v>300</v>
      </c>
      <c r="H1527" s="157" t="s">
        <v>2614</v>
      </c>
      <c r="I1527" s="158" t="s">
        <v>21</v>
      </c>
      <c r="J1527" s="158"/>
      <c r="K1527" s="147"/>
      <c r="L1527" s="113"/>
      <c r="M1527" s="148">
        <v>1</v>
      </c>
      <c r="N1527" s="108">
        <v>1</v>
      </c>
      <c r="O1527" s="99"/>
      <c r="P1527" s="311">
        <f t="shared" si="190"/>
        <v>317.18</v>
      </c>
      <c r="Q1527" s="16" t="e">
        <f t="shared" si="185"/>
        <v>#VALUE!</v>
      </c>
      <c r="R1527" s="23">
        <f t="shared" si="187"/>
        <v>7.4900000000000091</v>
      </c>
      <c r="S1527" s="18">
        <f t="shared" si="188"/>
        <v>2.4185475798379055E-2</v>
      </c>
      <c r="T1527" s="101"/>
      <c r="U1527" s="3"/>
      <c r="V1527" s="142"/>
      <c r="W1527" s="142"/>
      <c r="X1527" s="142"/>
    </row>
    <row r="1528" spans="1:24" ht="76.5" x14ac:dyDescent="0.25">
      <c r="A1528" s="103" t="s">
        <v>2617</v>
      </c>
      <c r="B1528" s="141" t="s">
        <v>2056</v>
      </c>
      <c r="C1528" s="109" t="s">
        <v>2618</v>
      </c>
      <c r="D1528" s="146" t="s">
        <v>2613</v>
      </c>
      <c r="E1528" s="259">
        <v>309.69</v>
      </c>
      <c r="F1528" s="288">
        <v>300</v>
      </c>
      <c r="H1528" s="157" t="s">
        <v>2614</v>
      </c>
      <c r="I1528" s="158" t="s">
        <v>21</v>
      </c>
      <c r="J1528" s="158"/>
      <c r="K1528" s="147"/>
      <c r="L1528" s="113"/>
      <c r="M1528" s="148">
        <v>1</v>
      </c>
      <c r="N1528" s="108">
        <v>1</v>
      </c>
      <c r="O1528" s="99"/>
      <c r="P1528" s="311">
        <f t="shared" si="190"/>
        <v>317.18</v>
      </c>
      <c r="Q1528" s="16" t="e">
        <f t="shared" si="185"/>
        <v>#VALUE!</v>
      </c>
      <c r="R1528" s="23">
        <f t="shared" si="187"/>
        <v>7.4900000000000091</v>
      </c>
      <c r="S1528" s="18">
        <f t="shared" si="188"/>
        <v>2.4185475798379055E-2</v>
      </c>
      <c r="T1528" s="101"/>
      <c r="U1528" s="3"/>
      <c r="V1528" s="142"/>
      <c r="W1528" s="142"/>
      <c r="X1528" s="142"/>
    </row>
    <row r="1529" spans="1:24" ht="76.5" x14ac:dyDescent="0.25">
      <c r="A1529" s="103" t="s">
        <v>2615</v>
      </c>
      <c r="B1529" s="141" t="s">
        <v>2056</v>
      </c>
      <c r="C1529" s="109" t="s">
        <v>2619</v>
      </c>
      <c r="D1529" s="146" t="s">
        <v>2613</v>
      </c>
      <c r="E1529" s="259">
        <v>309.69</v>
      </c>
      <c r="F1529" s="288">
        <v>300</v>
      </c>
      <c r="H1529" s="157" t="s">
        <v>2614</v>
      </c>
      <c r="I1529" s="158" t="s">
        <v>21</v>
      </c>
      <c r="J1529" s="158"/>
      <c r="K1529" s="147"/>
      <c r="L1529" s="113"/>
      <c r="M1529" s="148">
        <v>1</v>
      </c>
      <c r="N1529" s="108">
        <v>1</v>
      </c>
      <c r="O1529" s="99"/>
      <c r="P1529" s="311">
        <f t="shared" si="190"/>
        <v>317.18</v>
      </c>
      <c r="Q1529" s="16" t="e">
        <f t="shared" si="185"/>
        <v>#VALUE!</v>
      </c>
      <c r="R1529" s="23">
        <f t="shared" si="187"/>
        <v>7.4900000000000091</v>
      </c>
      <c r="S1529" s="18">
        <f t="shared" si="188"/>
        <v>2.4185475798379055E-2</v>
      </c>
      <c r="T1529" s="101"/>
      <c r="U1529" s="3"/>
      <c r="V1529" s="142"/>
      <c r="W1529" s="142"/>
      <c r="X1529" s="142"/>
    </row>
    <row r="1530" spans="1:24" ht="38.25" x14ac:dyDescent="0.25">
      <c r="A1530" s="109" t="s">
        <v>2615</v>
      </c>
      <c r="B1530" s="141" t="s">
        <v>2056</v>
      </c>
      <c r="C1530" s="109" t="s">
        <v>2620</v>
      </c>
      <c r="D1530" s="146" t="s">
        <v>2621</v>
      </c>
      <c r="E1530" s="259">
        <v>516.15</v>
      </c>
      <c r="F1530" s="289">
        <v>500</v>
      </c>
      <c r="H1530" s="157"/>
      <c r="I1530" s="158" t="s">
        <v>21</v>
      </c>
      <c r="J1530" s="158"/>
      <c r="K1530" s="147"/>
      <c r="L1530" s="113"/>
      <c r="M1530" s="160">
        <v>1</v>
      </c>
      <c r="N1530" s="108">
        <v>1</v>
      </c>
      <c r="O1530" s="99"/>
      <c r="P1530" s="311">
        <f t="shared" si="190"/>
        <v>528.64</v>
      </c>
      <c r="Q1530" s="16" t="e">
        <f t="shared" si="185"/>
        <v>#VALUE!</v>
      </c>
      <c r="R1530" s="23">
        <f t="shared" si="187"/>
        <v>12.490000000000009</v>
      </c>
      <c r="S1530" s="18">
        <f t="shared" si="188"/>
        <v>2.4198391940327444E-2</v>
      </c>
      <c r="T1530" s="101"/>
      <c r="U1530" s="3"/>
      <c r="V1530" s="142"/>
      <c r="W1530" s="142"/>
      <c r="X1530" s="142"/>
    </row>
    <row r="1531" spans="1:24" ht="76.5" x14ac:dyDescent="0.25">
      <c r="A1531" s="103" t="s">
        <v>2617</v>
      </c>
      <c r="B1531" s="141" t="s">
        <v>2056</v>
      </c>
      <c r="C1531" s="109" t="s">
        <v>2622</v>
      </c>
      <c r="D1531" s="146" t="s">
        <v>2623</v>
      </c>
      <c r="E1531" s="259">
        <v>619.38</v>
      </c>
      <c r="F1531" s="288">
        <v>600</v>
      </c>
      <c r="H1531" s="157" t="s">
        <v>2614</v>
      </c>
      <c r="I1531" s="158" t="s">
        <v>21</v>
      </c>
      <c r="J1531" s="158"/>
      <c r="K1531" s="147"/>
      <c r="L1531" s="113"/>
      <c r="M1531" s="148">
        <v>1</v>
      </c>
      <c r="N1531" s="108">
        <v>1</v>
      </c>
      <c r="O1531" s="99"/>
      <c r="P1531" s="311">
        <f t="shared" si="190"/>
        <v>634.37</v>
      </c>
      <c r="Q1531" s="16" t="e">
        <f t="shared" si="185"/>
        <v>#VALUE!</v>
      </c>
      <c r="R1531" s="23">
        <f t="shared" si="187"/>
        <v>14.990000000000009</v>
      </c>
      <c r="S1531" s="18">
        <f t="shared" si="188"/>
        <v>2.420162097581454E-2</v>
      </c>
      <c r="T1531" s="101"/>
      <c r="U1531" s="3"/>
      <c r="V1531" s="142"/>
      <c r="W1531" s="142"/>
      <c r="X1531" s="142"/>
    </row>
    <row r="1532" spans="1:24" ht="76.5" x14ac:dyDescent="0.25">
      <c r="A1532" s="103" t="s">
        <v>2617</v>
      </c>
      <c r="B1532" s="141" t="s">
        <v>2056</v>
      </c>
      <c r="C1532" s="109" t="s">
        <v>2624</v>
      </c>
      <c r="D1532" s="146" t="s">
        <v>2625</v>
      </c>
      <c r="E1532" s="259">
        <v>619.38</v>
      </c>
      <c r="F1532" s="288">
        <v>600</v>
      </c>
      <c r="H1532" s="157" t="s">
        <v>2614</v>
      </c>
      <c r="I1532" s="158" t="s">
        <v>21</v>
      </c>
      <c r="J1532" s="158"/>
      <c r="K1532" s="147"/>
      <c r="L1532" s="113"/>
      <c r="M1532" s="148">
        <v>1</v>
      </c>
      <c r="N1532" s="108">
        <v>1</v>
      </c>
      <c r="O1532" s="99"/>
      <c r="P1532" s="311">
        <f t="shared" si="190"/>
        <v>634.37</v>
      </c>
      <c r="Q1532" s="16" t="e">
        <f t="shared" si="185"/>
        <v>#VALUE!</v>
      </c>
      <c r="R1532" s="23">
        <f t="shared" si="187"/>
        <v>14.990000000000009</v>
      </c>
      <c r="S1532" s="18">
        <f t="shared" si="188"/>
        <v>2.420162097581454E-2</v>
      </c>
      <c r="T1532" s="101"/>
      <c r="U1532" s="3"/>
      <c r="V1532" s="142"/>
      <c r="W1532" s="142"/>
      <c r="X1532" s="142"/>
    </row>
    <row r="1533" spans="1:24" ht="76.5" x14ac:dyDescent="0.25">
      <c r="A1533" s="103" t="s">
        <v>2615</v>
      </c>
      <c r="B1533" s="141" t="s">
        <v>2056</v>
      </c>
      <c r="C1533" s="109" t="s">
        <v>2626</v>
      </c>
      <c r="D1533" s="146" t="s">
        <v>2613</v>
      </c>
      <c r="E1533" s="259">
        <v>103.23</v>
      </c>
      <c r="F1533" s="288">
        <v>100</v>
      </c>
      <c r="H1533" s="157" t="s">
        <v>2614</v>
      </c>
      <c r="I1533" s="158" t="s">
        <v>21</v>
      </c>
      <c r="J1533" s="158"/>
      <c r="K1533" s="147"/>
      <c r="L1533" s="113"/>
      <c r="M1533" s="148">
        <v>1</v>
      </c>
      <c r="N1533" s="108">
        <v>1</v>
      </c>
      <c r="O1533" s="99"/>
      <c r="P1533" s="311">
        <f t="shared" si="190"/>
        <v>105.72</v>
      </c>
      <c r="Q1533" s="16" t="e">
        <f t="shared" si="185"/>
        <v>#VALUE!</v>
      </c>
      <c r="R1533" s="23">
        <f t="shared" si="187"/>
        <v>2.4899999999999949</v>
      </c>
      <c r="S1533" s="18">
        <f t="shared" si="188"/>
        <v>2.4120895088636973E-2</v>
      </c>
      <c r="T1533" s="101"/>
      <c r="U1533" s="3"/>
      <c r="V1533" s="142"/>
      <c r="W1533" s="142"/>
      <c r="X1533" s="142"/>
    </row>
    <row r="1534" spans="1:24" ht="76.5" x14ac:dyDescent="0.25">
      <c r="A1534" s="103" t="s">
        <v>2627</v>
      </c>
      <c r="B1534" s="141" t="s">
        <v>2056</v>
      </c>
      <c r="C1534" s="109" t="s">
        <v>2628</v>
      </c>
      <c r="D1534" s="146" t="s">
        <v>2621</v>
      </c>
      <c r="E1534" s="259">
        <v>2580.75</v>
      </c>
      <c r="F1534" s="288">
        <v>2500</v>
      </c>
      <c r="H1534" s="157" t="s">
        <v>3227</v>
      </c>
      <c r="I1534" s="158" t="s">
        <v>21</v>
      </c>
      <c r="J1534" s="161"/>
      <c r="K1534" s="162"/>
      <c r="L1534" s="163"/>
      <c r="M1534" s="148">
        <v>1</v>
      </c>
      <c r="N1534" s="108">
        <v>1</v>
      </c>
      <c r="O1534" s="99"/>
      <c r="P1534" s="311">
        <f t="shared" si="190"/>
        <v>2643.24</v>
      </c>
      <c r="Q1534" s="16" t="e">
        <f t="shared" si="185"/>
        <v>#VALUE!</v>
      </c>
      <c r="R1534" s="23">
        <f t="shared" si="187"/>
        <v>62.489999999999782</v>
      </c>
      <c r="S1534" s="18">
        <f t="shared" si="188"/>
        <v>2.4213891310665418E-2</v>
      </c>
      <c r="T1534" s="101"/>
      <c r="U1534" s="3"/>
      <c r="V1534" s="142"/>
      <c r="W1534" s="142"/>
      <c r="X1534" s="142"/>
    </row>
    <row r="1535" spans="1:24" ht="76.5" x14ac:dyDescent="0.25">
      <c r="A1535" s="103" t="s">
        <v>2615</v>
      </c>
      <c r="B1535" s="141" t="s">
        <v>2056</v>
      </c>
      <c r="C1535" s="109" t="s">
        <v>2630</v>
      </c>
      <c r="D1535" s="146" t="s">
        <v>2613</v>
      </c>
      <c r="E1535" s="259">
        <v>309.69</v>
      </c>
      <c r="F1535" s="288">
        <v>300</v>
      </c>
      <c r="H1535" s="157" t="s">
        <v>2614</v>
      </c>
      <c r="I1535" s="158" t="s">
        <v>21</v>
      </c>
      <c r="J1535" s="158"/>
      <c r="K1535" s="147"/>
      <c r="L1535" s="113"/>
      <c r="M1535" s="148">
        <v>1</v>
      </c>
      <c r="N1535" s="108">
        <v>1</v>
      </c>
      <c r="O1535" s="99"/>
      <c r="P1535" s="311">
        <f t="shared" si="190"/>
        <v>317.18</v>
      </c>
      <c r="Q1535" s="16" t="e">
        <f t="shared" si="185"/>
        <v>#VALUE!</v>
      </c>
      <c r="R1535" s="23">
        <f t="shared" si="187"/>
        <v>7.4900000000000091</v>
      </c>
      <c r="S1535" s="18">
        <f t="shared" si="188"/>
        <v>2.4185475798379055E-2</v>
      </c>
      <c r="T1535" s="101"/>
      <c r="U1535" s="3"/>
      <c r="V1535" s="142"/>
      <c r="W1535" s="142"/>
      <c r="X1535" s="142"/>
    </row>
    <row r="1536" spans="1:24" ht="76.5" x14ac:dyDescent="0.25">
      <c r="A1536" s="103" t="s">
        <v>2631</v>
      </c>
      <c r="B1536" s="141" t="s">
        <v>2056</v>
      </c>
      <c r="C1536" s="109" t="s">
        <v>2632</v>
      </c>
      <c r="D1536" s="146" t="s">
        <v>2613</v>
      </c>
      <c r="E1536" s="259">
        <v>1264.57</v>
      </c>
      <c r="F1536" s="288">
        <v>1225</v>
      </c>
      <c r="H1536" s="157" t="s">
        <v>2614</v>
      </c>
      <c r="I1536" s="158" t="s">
        <v>3228</v>
      </c>
      <c r="J1536" s="158"/>
      <c r="K1536" s="147"/>
      <c r="L1536" s="113"/>
      <c r="M1536" s="148">
        <v>1</v>
      </c>
      <c r="N1536" s="108">
        <v>1</v>
      </c>
      <c r="O1536" s="99"/>
      <c r="P1536" s="311">
        <f t="shared" si="190"/>
        <v>1295.19</v>
      </c>
      <c r="Q1536" s="16" t="e">
        <f t="shared" si="185"/>
        <v>#VALUE!</v>
      </c>
      <c r="R1536" s="23">
        <f t="shared" si="187"/>
        <v>30.620000000000118</v>
      </c>
      <c r="S1536" s="18">
        <f t="shared" si="188"/>
        <v>2.4213764362589749E-2</v>
      </c>
      <c r="T1536" s="101"/>
      <c r="U1536" s="3"/>
      <c r="V1536" s="142"/>
      <c r="W1536" s="142"/>
      <c r="X1536" s="142"/>
    </row>
    <row r="1537" spans="1:24" ht="76.5" x14ac:dyDescent="0.25">
      <c r="A1537" s="103" t="s">
        <v>2633</v>
      </c>
      <c r="B1537" s="141" t="s">
        <v>2056</v>
      </c>
      <c r="C1537" s="109" t="s">
        <v>2634</v>
      </c>
      <c r="D1537" s="146" t="s">
        <v>2613</v>
      </c>
      <c r="E1537" s="259">
        <v>1687.81</v>
      </c>
      <c r="F1537" s="288">
        <v>1635</v>
      </c>
      <c r="H1537" s="157" t="s">
        <v>2635</v>
      </c>
      <c r="I1537" s="158" t="s">
        <v>21</v>
      </c>
      <c r="J1537" s="158"/>
      <c r="K1537" s="147"/>
      <c r="L1537" s="113"/>
      <c r="M1537" s="148">
        <v>1</v>
      </c>
      <c r="N1537" s="108">
        <v>1</v>
      </c>
      <c r="O1537" s="99"/>
      <c r="P1537" s="311">
        <f t="shared" si="190"/>
        <v>1728.67</v>
      </c>
      <c r="Q1537" s="16" t="e">
        <f t="shared" si="185"/>
        <v>#VALUE!</v>
      </c>
      <c r="R1537" s="23">
        <f t="shared" si="187"/>
        <v>40.860000000000127</v>
      </c>
      <c r="S1537" s="18">
        <f t="shared" si="188"/>
        <v>2.4208886071299569E-2</v>
      </c>
      <c r="T1537" s="101"/>
      <c r="U1537" s="3"/>
      <c r="V1537" s="142"/>
      <c r="W1537" s="142"/>
      <c r="X1537" s="142"/>
    </row>
    <row r="1538" spans="1:24" ht="76.5" x14ac:dyDescent="0.25">
      <c r="A1538" s="103" t="s">
        <v>2615</v>
      </c>
      <c r="B1538" s="141" t="s">
        <v>2056</v>
      </c>
      <c r="C1538" s="109" t="s">
        <v>2636</v>
      </c>
      <c r="D1538" s="146" t="s">
        <v>2613</v>
      </c>
      <c r="E1538" s="259">
        <v>1687.81</v>
      </c>
      <c r="F1538" s="288">
        <v>1635</v>
      </c>
      <c r="H1538" s="157" t="s">
        <v>2614</v>
      </c>
      <c r="I1538" s="158" t="s">
        <v>21</v>
      </c>
      <c r="J1538" s="158"/>
      <c r="K1538" s="147"/>
      <c r="L1538" s="113"/>
      <c r="M1538" s="148">
        <v>1</v>
      </c>
      <c r="N1538" s="108">
        <v>1</v>
      </c>
      <c r="O1538" s="99"/>
      <c r="P1538" s="311">
        <f t="shared" si="190"/>
        <v>1728.67</v>
      </c>
      <c r="Q1538" s="16" t="e">
        <f t="shared" si="185"/>
        <v>#VALUE!</v>
      </c>
      <c r="R1538" s="23">
        <f t="shared" si="187"/>
        <v>40.860000000000127</v>
      </c>
      <c r="S1538" s="18">
        <f t="shared" si="188"/>
        <v>2.4208886071299569E-2</v>
      </c>
      <c r="T1538" s="101"/>
      <c r="U1538" s="3"/>
      <c r="V1538" s="142"/>
      <c r="W1538" s="142"/>
      <c r="X1538" s="142"/>
    </row>
    <row r="1539" spans="1:24" ht="76.5" x14ac:dyDescent="0.25">
      <c r="A1539" s="103" t="s">
        <v>2615</v>
      </c>
      <c r="B1539" s="141" t="s">
        <v>2056</v>
      </c>
      <c r="C1539" s="109" t="s">
        <v>2637</v>
      </c>
      <c r="D1539" s="146" t="s">
        <v>2613</v>
      </c>
      <c r="E1539" s="259">
        <v>2111.0500000000002</v>
      </c>
      <c r="F1539" s="288">
        <v>2045</v>
      </c>
      <c r="H1539" s="157" t="s">
        <v>2614</v>
      </c>
      <c r="I1539" s="158" t="s">
        <v>21</v>
      </c>
      <c r="J1539" s="158"/>
      <c r="K1539" s="147"/>
      <c r="L1539" s="113"/>
      <c r="M1539" s="148">
        <v>1</v>
      </c>
      <c r="N1539" s="108">
        <v>1</v>
      </c>
      <c r="O1539" s="99"/>
      <c r="P1539" s="311">
        <f t="shared" si="190"/>
        <v>2162.16</v>
      </c>
      <c r="Q1539" s="16" t="e">
        <f t="shared" si="185"/>
        <v>#VALUE!</v>
      </c>
      <c r="R1539" s="23">
        <f t="shared" si="187"/>
        <v>51.109999999999673</v>
      </c>
      <c r="S1539" s="18">
        <f t="shared" si="188"/>
        <v>2.4210700836076678E-2</v>
      </c>
      <c r="T1539" s="101"/>
      <c r="U1539" s="3"/>
      <c r="V1539" s="142"/>
      <c r="W1539" s="142"/>
      <c r="X1539" s="142"/>
    </row>
    <row r="1540" spans="1:24" ht="76.5" x14ac:dyDescent="0.25">
      <c r="A1540" s="103" t="s">
        <v>2617</v>
      </c>
      <c r="B1540" s="141" t="s">
        <v>2056</v>
      </c>
      <c r="C1540" s="109" t="s">
        <v>2638</v>
      </c>
      <c r="D1540" s="146" t="s">
        <v>2613</v>
      </c>
      <c r="E1540" s="259">
        <v>1264.57</v>
      </c>
      <c r="F1540" s="288">
        <v>1225</v>
      </c>
      <c r="H1540" s="157" t="s">
        <v>2614</v>
      </c>
      <c r="I1540" s="158" t="s">
        <v>3228</v>
      </c>
      <c r="J1540" s="158"/>
      <c r="K1540" s="147"/>
      <c r="L1540" s="113"/>
      <c r="M1540" s="148">
        <v>1</v>
      </c>
      <c r="N1540" s="108">
        <v>1</v>
      </c>
      <c r="O1540" s="99"/>
      <c r="P1540" s="311">
        <f t="shared" si="190"/>
        <v>1295.19</v>
      </c>
      <c r="Q1540" s="16" t="e">
        <f t="shared" si="185"/>
        <v>#VALUE!</v>
      </c>
      <c r="R1540" s="23">
        <f t="shared" si="187"/>
        <v>30.620000000000118</v>
      </c>
      <c r="S1540" s="18">
        <f t="shared" si="188"/>
        <v>2.4213764362589749E-2</v>
      </c>
      <c r="T1540" s="101"/>
      <c r="U1540" s="3"/>
      <c r="V1540" s="142"/>
      <c r="W1540" s="142"/>
      <c r="X1540" s="142"/>
    </row>
    <row r="1541" spans="1:24" ht="76.5" x14ac:dyDescent="0.25">
      <c r="A1541" s="103" t="s">
        <v>2617</v>
      </c>
      <c r="B1541" s="141" t="s">
        <v>2056</v>
      </c>
      <c r="C1541" s="109" t="s">
        <v>2639</v>
      </c>
      <c r="D1541" s="146" t="s">
        <v>2613</v>
      </c>
      <c r="E1541" s="259">
        <v>2111.0500000000002</v>
      </c>
      <c r="F1541" s="288">
        <v>2045</v>
      </c>
      <c r="H1541" s="157" t="s">
        <v>2614</v>
      </c>
      <c r="I1541" s="158" t="s">
        <v>21</v>
      </c>
      <c r="J1541" s="158"/>
      <c r="K1541" s="147"/>
      <c r="L1541" s="113"/>
      <c r="M1541" s="148">
        <v>1</v>
      </c>
      <c r="N1541" s="108">
        <v>1</v>
      </c>
      <c r="O1541" s="99"/>
      <c r="P1541" s="311">
        <f t="shared" si="190"/>
        <v>2162.16</v>
      </c>
      <c r="Q1541" s="16" t="e">
        <f t="shared" si="185"/>
        <v>#VALUE!</v>
      </c>
      <c r="R1541" s="23">
        <f t="shared" si="187"/>
        <v>51.109999999999673</v>
      </c>
      <c r="S1541" s="18">
        <f t="shared" si="188"/>
        <v>2.4210700836076678E-2</v>
      </c>
      <c r="T1541" s="101"/>
      <c r="U1541" s="3"/>
      <c r="V1541" s="142"/>
      <c r="W1541" s="142"/>
      <c r="X1541" s="142"/>
    </row>
    <row r="1542" spans="1:24" ht="76.5" x14ac:dyDescent="0.25">
      <c r="A1542" s="103" t="s">
        <v>2617</v>
      </c>
      <c r="B1542" s="141" t="s">
        <v>2056</v>
      </c>
      <c r="C1542" s="109" t="s">
        <v>2640</v>
      </c>
      <c r="D1542" s="146" t="s">
        <v>2613</v>
      </c>
      <c r="E1542" s="259">
        <v>1687.81</v>
      </c>
      <c r="F1542" s="288">
        <v>1635</v>
      </c>
      <c r="H1542" s="157" t="s">
        <v>2614</v>
      </c>
      <c r="I1542" s="158" t="s">
        <v>3228</v>
      </c>
      <c r="J1542" s="158"/>
      <c r="K1542" s="147"/>
      <c r="L1542" s="113"/>
      <c r="M1542" s="148">
        <v>1</v>
      </c>
      <c r="N1542" s="108">
        <v>1</v>
      </c>
      <c r="O1542" s="99"/>
      <c r="P1542" s="311">
        <f t="shared" si="190"/>
        <v>1728.67</v>
      </c>
      <c r="Q1542" s="16" t="e">
        <f t="shared" si="185"/>
        <v>#VALUE!</v>
      </c>
      <c r="R1542" s="23">
        <f t="shared" si="187"/>
        <v>40.860000000000127</v>
      </c>
      <c r="S1542" s="18">
        <f t="shared" si="188"/>
        <v>2.4208886071299569E-2</v>
      </c>
      <c r="T1542" s="101"/>
      <c r="U1542" s="3"/>
      <c r="V1542" s="142"/>
      <c r="W1542" s="142"/>
      <c r="X1542" s="142"/>
    </row>
    <row r="1543" spans="1:24" ht="76.5" x14ac:dyDescent="0.25">
      <c r="A1543" s="103" t="s">
        <v>2615</v>
      </c>
      <c r="B1543" s="141" t="s">
        <v>2056</v>
      </c>
      <c r="C1543" s="109" t="s">
        <v>2641</v>
      </c>
      <c r="D1543" s="146" t="s">
        <v>2613</v>
      </c>
      <c r="E1543" s="259">
        <v>2529.13</v>
      </c>
      <c r="F1543" s="288">
        <v>2450</v>
      </c>
      <c r="H1543" s="157" t="s">
        <v>2614</v>
      </c>
      <c r="I1543" s="158" t="s">
        <v>21</v>
      </c>
      <c r="J1543" s="158"/>
      <c r="K1543" s="147"/>
      <c r="L1543" s="113"/>
      <c r="M1543" s="148">
        <v>1</v>
      </c>
      <c r="N1543" s="108">
        <v>1</v>
      </c>
      <c r="O1543" s="99"/>
      <c r="P1543" s="311">
        <f t="shared" si="190"/>
        <v>2590.37</v>
      </c>
      <c r="Q1543" s="16" t="e">
        <f t="shared" si="185"/>
        <v>#VALUE!</v>
      </c>
      <c r="R1543" s="23">
        <f t="shared" si="187"/>
        <v>61.239999999999782</v>
      </c>
      <c r="S1543" s="18">
        <f t="shared" si="188"/>
        <v>2.4213860102090354E-2</v>
      </c>
      <c r="T1543" s="101"/>
      <c r="U1543" s="3"/>
      <c r="V1543" s="142"/>
      <c r="W1543" s="142"/>
      <c r="X1543" s="142"/>
    </row>
    <row r="1544" spans="1:24" ht="76.5" x14ac:dyDescent="0.25">
      <c r="A1544" s="103" t="s">
        <v>2631</v>
      </c>
      <c r="B1544" s="141" t="s">
        <v>2056</v>
      </c>
      <c r="C1544" s="109" t="s">
        <v>2642</v>
      </c>
      <c r="D1544" s="146" t="s">
        <v>2613</v>
      </c>
      <c r="E1544" s="259">
        <v>1687.81</v>
      </c>
      <c r="F1544" s="288">
        <v>1635</v>
      </c>
      <c r="H1544" s="157" t="s">
        <v>2614</v>
      </c>
      <c r="I1544" s="158" t="s">
        <v>3228</v>
      </c>
      <c r="J1544" s="158"/>
      <c r="K1544" s="147"/>
      <c r="L1544" s="113"/>
      <c r="M1544" s="148">
        <v>1</v>
      </c>
      <c r="N1544" s="108">
        <v>1</v>
      </c>
      <c r="O1544" s="99"/>
      <c r="P1544" s="311">
        <f t="shared" si="190"/>
        <v>1728.67</v>
      </c>
      <c r="Q1544" s="16" t="e">
        <f t="shared" si="185"/>
        <v>#VALUE!</v>
      </c>
      <c r="R1544" s="23">
        <f t="shared" si="187"/>
        <v>40.860000000000127</v>
      </c>
      <c r="S1544" s="18">
        <f t="shared" si="188"/>
        <v>2.4208886071299569E-2</v>
      </c>
      <c r="T1544" s="101"/>
      <c r="U1544" s="3"/>
      <c r="V1544" s="142"/>
      <c r="W1544" s="142"/>
      <c r="X1544" s="142"/>
    </row>
    <row r="1545" spans="1:24" ht="76.5" x14ac:dyDescent="0.25">
      <c r="A1545" s="103" t="s">
        <v>2615</v>
      </c>
      <c r="B1545" s="141" t="s">
        <v>2056</v>
      </c>
      <c r="C1545" s="109" t="s">
        <v>2643</v>
      </c>
      <c r="D1545" s="146" t="s">
        <v>2613</v>
      </c>
      <c r="E1545" s="259">
        <v>2529.13</v>
      </c>
      <c r="F1545" s="288">
        <v>2450</v>
      </c>
      <c r="H1545" s="157" t="s">
        <v>2614</v>
      </c>
      <c r="I1545" s="158" t="s">
        <v>21</v>
      </c>
      <c r="J1545" s="158"/>
      <c r="K1545" s="147"/>
      <c r="L1545" s="113"/>
      <c r="M1545" s="148">
        <v>1</v>
      </c>
      <c r="N1545" s="108">
        <v>1</v>
      </c>
      <c r="O1545" s="99"/>
      <c r="P1545" s="311">
        <f t="shared" si="190"/>
        <v>2590.37</v>
      </c>
      <c r="Q1545" s="16" t="e">
        <f t="shared" si="185"/>
        <v>#VALUE!</v>
      </c>
      <c r="R1545" s="23">
        <f t="shared" si="187"/>
        <v>61.239999999999782</v>
      </c>
      <c r="S1545" s="18">
        <f t="shared" si="188"/>
        <v>2.4213860102090354E-2</v>
      </c>
      <c r="T1545" s="101"/>
      <c r="U1545" s="3"/>
      <c r="V1545" s="142"/>
      <c r="W1545" s="142"/>
      <c r="X1545" s="142"/>
    </row>
    <row r="1546" spans="1:24" ht="76.5" x14ac:dyDescent="0.25">
      <c r="A1546" s="103" t="s">
        <v>2644</v>
      </c>
      <c r="B1546" s="141" t="s">
        <v>2056</v>
      </c>
      <c r="C1546" s="109" t="s">
        <v>2645</v>
      </c>
      <c r="D1546" s="146" t="s">
        <v>2613</v>
      </c>
      <c r="E1546" s="259">
        <v>2111.0500000000002</v>
      </c>
      <c r="F1546" s="288">
        <v>2045</v>
      </c>
      <c r="H1546" s="157" t="s">
        <v>2614</v>
      </c>
      <c r="I1546" s="158" t="s">
        <v>3228</v>
      </c>
      <c r="J1546" s="158"/>
      <c r="K1546" s="147"/>
      <c r="L1546" s="113"/>
      <c r="M1546" s="148">
        <v>1</v>
      </c>
      <c r="N1546" s="108">
        <v>1</v>
      </c>
      <c r="O1546" s="99"/>
      <c r="P1546" s="311">
        <f t="shared" si="190"/>
        <v>2162.16</v>
      </c>
      <c r="Q1546" s="16" t="e">
        <f t="shared" si="185"/>
        <v>#VALUE!</v>
      </c>
      <c r="R1546" s="23">
        <f t="shared" si="187"/>
        <v>51.109999999999673</v>
      </c>
      <c r="S1546" s="18">
        <f t="shared" si="188"/>
        <v>2.4210700836076678E-2</v>
      </c>
      <c r="T1546" s="101"/>
      <c r="U1546" s="3"/>
      <c r="V1546" s="142"/>
      <c r="W1546" s="142"/>
      <c r="X1546" s="142"/>
    </row>
    <row r="1547" spans="1:24" ht="76.5" x14ac:dyDescent="0.25">
      <c r="A1547" s="103" t="s">
        <v>2646</v>
      </c>
      <c r="B1547" s="141" t="s">
        <v>2056</v>
      </c>
      <c r="C1547" s="109" t="s">
        <v>2647</v>
      </c>
      <c r="D1547" s="146" t="s">
        <v>2613</v>
      </c>
      <c r="E1547" s="259">
        <v>2529.13</v>
      </c>
      <c r="F1547" s="288">
        <v>2450</v>
      </c>
      <c r="H1547" s="157" t="s">
        <v>2614</v>
      </c>
      <c r="I1547" s="158" t="s">
        <v>21</v>
      </c>
      <c r="J1547" s="158"/>
      <c r="K1547" s="147"/>
      <c r="L1547" s="113"/>
      <c r="M1547" s="148">
        <v>1</v>
      </c>
      <c r="N1547" s="108">
        <v>1</v>
      </c>
      <c r="O1547" s="99"/>
      <c r="P1547" s="311">
        <f t="shared" si="190"/>
        <v>2590.37</v>
      </c>
      <c r="Q1547" s="16" t="e">
        <f t="shared" si="185"/>
        <v>#VALUE!</v>
      </c>
      <c r="R1547" s="23">
        <f t="shared" si="187"/>
        <v>61.239999999999782</v>
      </c>
      <c r="S1547" s="18">
        <f t="shared" si="188"/>
        <v>2.4213860102090354E-2</v>
      </c>
      <c r="T1547" s="101"/>
      <c r="U1547" s="3"/>
      <c r="V1547" s="142"/>
      <c r="W1547" s="142"/>
      <c r="X1547" s="142"/>
    </row>
    <row r="1548" spans="1:24" ht="76.5" x14ac:dyDescent="0.25">
      <c r="A1548" s="103" t="s">
        <v>2615</v>
      </c>
      <c r="B1548" s="141" t="s">
        <v>2056</v>
      </c>
      <c r="C1548" s="109" t="s">
        <v>2648</v>
      </c>
      <c r="D1548" s="146" t="s">
        <v>2613</v>
      </c>
      <c r="E1548" s="259">
        <v>1687.81</v>
      </c>
      <c r="F1548" s="288">
        <v>1635</v>
      </c>
      <c r="H1548" s="157" t="s">
        <v>2614</v>
      </c>
      <c r="I1548" s="158" t="s">
        <v>3228</v>
      </c>
      <c r="J1548" s="158"/>
      <c r="K1548" s="147"/>
      <c r="L1548" s="113"/>
      <c r="M1548" s="148">
        <v>1</v>
      </c>
      <c r="N1548" s="108">
        <v>1</v>
      </c>
      <c r="O1548" s="99"/>
      <c r="P1548" s="311">
        <f t="shared" si="190"/>
        <v>1728.67</v>
      </c>
      <c r="Q1548" s="16" t="e">
        <f t="shared" si="185"/>
        <v>#VALUE!</v>
      </c>
      <c r="R1548" s="23">
        <f t="shared" si="187"/>
        <v>40.860000000000127</v>
      </c>
      <c r="S1548" s="18">
        <f t="shared" si="188"/>
        <v>2.4208886071299569E-2</v>
      </c>
      <c r="T1548" s="101"/>
      <c r="U1548" s="3"/>
      <c r="V1548" s="142"/>
      <c r="W1548" s="142"/>
      <c r="X1548" s="142"/>
    </row>
    <row r="1549" spans="1:24" ht="76.5" x14ac:dyDescent="0.25">
      <c r="A1549" s="103" t="s">
        <v>2615</v>
      </c>
      <c r="B1549" s="141" t="s">
        <v>2056</v>
      </c>
      <c r="C1549" s="109" t="s">
        <v>2649</v>
      </c>
      <c r="D1549" s="146" t="s">
        <v>2613</v>
      </c>
      <c r="E1549" s="259">
        <v>2529.13</v>
      </c>
      <c r="F1549" s="288">
        <v>2450</v>
      </c>
      <c r="H1549" s="157" t="s">
        <v>2614</v>
      </c>
      <c r="I1549" s="158" t="s">
        <v>21</v>
      </c>
      <c r="J1549" s="158"/>
      <c r="K1549" s="147"/>
      <c r="L1549" s="113"/>
      <c r="M1549" s="148">
        <v>1</v>
      </c>
      <c r="N1549" s="108">
        <v>1</v>
      </c>
      <c r="O1549" s="99"/>
      <c r="P1549" s="311">
        <f t="shared" si="190"/>
        <v>2590.37</v>
      </c>
      <c r="Q1549" s="16" t="e">
        <f t="shared" si="185"/>
        <v>#VALUE!</v>
      </c>
      <c r="R1549" s="23">
        <f t="shared" si="187"/>
        <v>61.239999999999782</v>
      </c>
      <c r="S1549" s="18">
        <f t="shared" si="188"/>
        <v>2.4213860102090354E-2</v>
      </c>
      <c r="T1549" s="101"/>
      <c r="U1549" s="3"/>
      <c r="V1549" s="142"/>
      <c r="W1549" s="142"/>
      <c r="X1549" s="142"/>
    </row>
    <row r="1550" spans="1:24" ht="76.5" x14ac:dyDescent="0.25">
      <c r="A1550" s="103" t="s">
        <v>2617</v>
      </c>
      <c r="B1550" s="141" t="s">
        <v>2056</v>
      </c>
      <c r="C1550" s="109" t="s">
        <v>2650</v>
      </c>
      <c r="D1550" s="146" t="s">
        <v>2613</v>
      </c>
      <c r="E1550" s="259">
        <v>2111.0500000000002</v>
      </c>
      <c r="F1550" s="288">
        <v>2045</v>
      </c>
      <c r="H1550" s="157" t="s">
        <v>2614</v>
      </c>
      <c r="I1550" s="158" t="s">
        <v>3228</v>
      </c>
      <c r="J1550" s="158"/>
      <c r="K1550" s="165"/>
      <c r="L1550" s="113"/>
      <c r="M1550" s="148">
        <v>1</v>
      </c>
      <c r="N1550" s="108">
        <v>1</v>
      </c>
      <c r="O1550" s="99"/>
      <c r="P1550" s="311">
        <f t="shared" si="190"/>
        <v>2162.16</v>
      </c>
      <c r="Q1550" s="16" t="e">
        <f t="shared" si="185"/>
        <v>#VALUE!</v>
      </c>
      <c r="R1550" s="23">
        <f t="shared" si="187"/>
        <v>51.109999999999673</v>
      </c>
      <c r="S1550" s="18">
        <f t="shared" si="188"/>
        <v>2.4210700836076678E-2</v>
      </c>
      <c r="T1550" s="101"/>
      <c r="U1550" s="3"/>
      <c r="V1550" s="142"/>
      <c r="W1550" s="142"/>
      <c r="X1550" s="142"/>
    </row>
    <row r="1551" spans="1:24" ht="76.5" x14ac:dyDescent="0.25">
      <c r="A1551" s="103" t="s">
        <v>2651</v>
      </c>
      <c r="B1551" s="141" t="s">
        <v>2056</v>
      </c>
      <c r="C1551" s="109" t="s">
        <v>2652</v>
      </c>
      <c r="D1551" s="146" t="s">
        <v>2613</v>
      </c>
      <c r="E1551" s="259">
        <v>2529.13</v>
      </c>
      <c r="F1551" s="288">
        <v>2450</v>
      </c>
      <c r="H1551" s="157" t="s">
        <v>2614</v>
      </c>
      <c r="I1551" s="158" t="s">
        <v>21</v>
      </c>
      <c r="J1551" s="158"/>
      <c r="K1551" s="147"/>
      <c r="L1551" s="113"/>
      <c r="M1551" s="148">
        <v>1</v>
      </c>
      <c r="N1551" s="108">
        <v>1</v>
      </c>
      <c r="O1551" s="99"/>
      <c r="P1551" s="311">
        <f t="shared" si="190"/>
        <v>2590.37</v>
      </c>
      <c r="Q1551" s="16" t="e">
        <f t="shared" si="185"/>
        <v>#VALUE!</v>
      </c>
      <c r="R1551" s="23">
        <f t="shared" si="187"/>
        <v>61.239999999999782</v>
      </c>
      <c r="S1551" s="18">
        <f t="shared" si="188"/>
        <v>2.4213860102090354E-2</v>
      </c>
      <c r="T1551" s="101"/>
      <c r="U1551" s="3"/>
      <c r="V1551" s="142"/>
      <c r="W1551" s="142"/>
      <c r="X1551" s="142"/>
    </row>
    <row r="1552" spans="1:24" ht="76.5" x14ac:dyDescent="0.25">
      <c r="A1552" s="103" t="s">
        <v>2627</v>
      </c>
      <c r="B1552" s="141" t="s">
        <v>2056</v>
      </c>
      <c r="C1552" s="109" t="s">
        <v>2653</v>
      </c>
      <c r="D1552" s="146" t="s">
        <v>2621</v>
      </c>
      <c r="E1552" s="259">
        <v>1032.3</v>
      </c>
      <c r="F1552" s="288">
        <v>1000</v>
      </c>
      <c r="H1552" s="157" t="s">
        <v>3227</v>
      </c>
      <c r="I1552" s="158" t="s">
        <v>21</v>
      </c>
      <c r="J1552" s="158"/>
      <c r="K1552" s="147"/>
      <c r="L1552" s="113"/>
      <c r="M1552" s="148">
        <v>1</v>
      </c>
      <c r="N1552" s="108">
        <v>1</v>
      </c>
      <c r="O1552" s="99"/>
      <c r="P1552" s="311">
        <f t="shared" si="190"/>
        <v>1057.29</v>
      </c>
      <c r="Q1552" s="16" t="e">
        <f t="shared" si="185"/>
        <v>#VALUE!</v>
      </c>
      <c r="R1552" s="23">
        <f t="shared" si="187"/>
        <v>24.990000000000009</v>
      </c>
      <c r="S1552" s="18">
        <f t="shared" si="188"/>
        <v>2.4208079046788733E-2</v>
      </c>
      <c r="T1552" s="101"/>
      <c r="U1552" s="3"/>
      <c r="V1552" s="142"/>
      <c r="W1552" s="142"/>
      <c r="X1552" s="142"/>
    </row>
    <row r="1553" spans="1:24" ht="76.5" x14ac:dyDescent="0.25">
      <c r="A1553" s="103" t="s">
        <v>2615</v>
      </c>
      <c r="B1553" s="141" t="s">
        <v>2056</v>
      </c>
      <c r="C1553" s="109" t="s">
        <v>2654</v>
      </c>
      <c r="D1553" s="146" t="s">
        <v>2623</v>
      </c>
      <c r="E1553" s="259">
        <v>2529.13</v>
      </c>
      <c r="F1553" s="288">
        <v>2450</v>
      </c>
      <c r="H1553" s="157" t="s">
        <v>2614</v>
      </c>
      <c r="I1553" s="158" t="s">
        <v>21</v>
      </c>
      <c r="J1553" s="158"/>
      <c r="K1553" s="147"/>
      <c r="L1553" s="113"/>
      <c r="M1553" s="148">
        <v>1</v>
      </c>
      <c r="N1553" s="108">
        <v>1</v>
      </c>
      <c r="O1553" s="99"/>
      <c r="P1553" s="311">
        <f t="shared" si="190"/>
        <v>2590.37</v>
      </c>
      <c r="Q1553" s="16" t="e">
        <f t="shared" si="185"/>
        <v>#VALUE!</v>
      </c>
      <c r="R1553" s="23">
        <f t="shared" si="187"/>
        <v>61.239999999999782</v>
      </c>
      <c r="S1553" s="18">
        <f t="shared" si="188"/>
        <v>2.4213860102090354E-2</v>
      </c>
      <c r="T1553" s="101"/>
      <c r="U1553" s="3"/>
      <c r="V1553" s="142"/>
      <c r="W1553" s="142"/>
      <c r="X1553" s="142"/>
    </row>
    <row r="1554" spans="1:24" ht="76.5" x14ac:dyDescent="0.25">
      <c r="A1554" s="103" t="s">
        <v>2615</v>
      </c>
      <c r="B1554" s="141" t="s">
        <v>2056</v>
      </c>
      <c r="C1554" s="109" t="s">
        <v>2655</v>
      </c>
      <c r="D1554" s="146" t="s">
        <v>2656</v>
      </c>
      <c r="E1554" s="259">
        <v>2529.13</v>
      </c>
      <c r="F1554" s="288">
        <v>2450</v>
      </c>
      <c r="H1554" s="157" t="s">
        <v>2614</v>
      </c>
      <c r="I1554" s="158" t="s">
        <v>21</v>
      </c>
      <c r="J1554" s="158"/>
      <c r="K1554" s="147"/>
      <c r="L1554" s="113"/>
      <c r="M1554" s="148">
        <v>1</v>
      </c>
      <c r="N1554" s="108">
        <v>1</v>
      </c>
      <c r="O1554" s="99"/>
      <c r="P1554" s="311">
        <f t="shared" si="190"/>
        <v>2590.37</v>
      </c>
      <c r="Q1554" s="16" t="e">
        <f t="shared" si="185"/>
        <v>#VALUE!</v>
      </c>
      <c r="R1554" s="23">
        <f t="shared" si="187"/>
        <v>61.239999999999782</v>
      </c>
      <c r="S1554" s="18">
        <f t="shared" si="188"/>
        <v>2.4213860102090354E-2</v>
      </c>
      <c r="T1554" s="101"/>
      <c r="U1554" s="3"/>
      <c r="V1554" s="142"/>
      <c r="W1554" s="142"/>
      <c r="X1554" s="142"/>
    </row>
    <row r="1555" spans="1:24" ht="76.5" x14ac:dyDescent="0.25">
      <c r="A1555" s="103" t="s">
        <v>2617</v>
      </c>
      <c r="B1555" s="141" t="s">
        <v>2056</v>
      </c>
      <c r="C1555" s="109" t="s">
        <v>2657</v>
      </c>
      <c r="D1555" s="146" t="s">
        <v>2656</v>
      </c>
      <c r="E1555" s="259">
        <v>103.23</v>
      </c>
      <c r="F1555" s="288">
        <v>100</v>
      </c>
      <c r="H1555" s="157" t="s">
        <v>2614</v>
      </c>
      <c r="I1555" s="158" t="s">
        <v>21</v>
      </c>
      <c r="J1555" s="158"/>
      <c r="K1555" s="147"/>
      <c r="L1555" s="113"/>
      <c r="M1555" s="148">
        <v>1</v>
      </c>
      <c r="N1555" s="108">
        <v>1</v>
      </c>
      <c r="O1555" s="99"/>
      <c r="P1555" s="311">
        <f t="shared" si="190"/>
        <v>105.72</v>
      </c>
      <c r="Q1555" s="16" t="e">
        <f t="shared" si="185"/>
        <v>#VALUE!</v>
      </c>
      <c r="R1555" s="23">
        <f t="shared" si="187"/>
        <v>2.4899999999999949</v>
      </c>
      <c r="S1555" s="18">
        <f t="shared" si="188"/>
        <v>2.4120895088636973E-2</v>
      </c>
      <c r="T1555" s="101"/>
      <c r="U1555" s="3"/>
      <c r="V1555" s="142"/>
      <c r="W1555" s="142"/>
      <c r="X1555" s="142"/>
    </row>
    <row r="1556" spans="1:24" ht="76.5" x14ac:dyDescent="0.25">
      <c r="A1556" s="103" t="s">
        <v>2617</v>
      </c>
      <c r="B1556" s="141" t="s">
        <v>2056</v>
      </c>
      <c r="C1556" s="109" t="s">
        <v>2658</v>
      </c>
      <c r="D1556" s="146" t="s">
        <v>2621</v>
      </c>
      <c r="E1556" s="259">
        <v>2580.75</v>
      </c>
      <c r="F1556" s="288">
        <v>2500</v>
      </c>
      <c r="H1556" s="157" t="s">
        <v>2629</v>
      </c>
      <c r="I1556" s="158" t="s">
        <v>21</v>
      </c>
      <c r="J1556" s="161"/>
      <c r="K1556" s="162"/>
      <c r="L1556" s="163"/>
      <c r="M1556" s="148">
        <v>1</v>
      </c>
      <c r="N1556" s="108">
        <v>1</v>
      </c>
      <c r="O1556" s="99"/>
      <c r="P1556" s="311">
        <f t="shared" si="190"/>
        <v>2643.24</v>
      </c>
      <c r="Q1556" s="16" t="e">
        <f t="shared" si="185"/>
        <v>#VALUE!</v>
      </c>
      <c r="R1556" s="23">
        <f t="shared" si="187"/>
        <v>62.489999999999782</v>
      </c>
      <c r="S1556" s="18">
        <f t="shared" si="188"/>
        <v>2.4213891310665418E-2</v>
      </c>
      <c r="T1556" s="101"/>
      <c r="U1556" s="3"/>
      <c r="V1556" s="142"/>
      <c r="W1556" s="142"/>
      <c r="X1556" s="142"/>
    </row>
    <row r="1557" spans="1:24" ht="38.25" x14ac:dyDescent="0.25">
      <c r="A1557" s="150" t="s">
        <v>1744</v>
      </c>
      <c r="B1557" s="141" t="s">
        <v>2056</v>
      </c>
      <c r="C1557" s="151" t="s">
        <v>2659</v>
      </c>
      <c r="D1557" s="152" t="s">
        <v>3219</v>
      </c>
      <c r="E1557" s="259">
        <v>300</v>
      </c>
      <c r="F1557" s="282">
        <v>300</v>
      </c>
      <c r="G1557" s="37"/>
      <c r="H1557" s="90" t="s">
        <v>2660</v>
      </c>
      <c r="I1557" s="108" t="s">
        <v>21</v>
      </c>
      <c r="J1557" s="108"/>
      <c r="K1557" s="162"/>
      <c r="L1557" s="113"/>
      <c r="M1557" s="148">
        <v>6</v>
      </c>
      <c r="N1557" s="95">
        <v>1</v>
      </c>
      <c r="O1557" s="99"/>
      <c r="P1557" s="311">
        <f t="shared" si="190"/>
        <v>307.26</v>
      </c>
      <c r="Q1557" s="16" t="e">
        <f t="shared" si="185"/>
        <v>#VALUE!</v>
      </c>
      <c r="R1557" s="23">
        <f t="shared" si="187"/>
        <v>7.2599999999999909</v>
      </c>
      <c r="S1557" s="18">
        <f t="shared" si="188"/>
        <v>2.4199999999999968E-2</v>
      </c>
      <c r="T1557" s="101"/>
      <c r="U1557" s="3"/>
      <c r="V1557" s="142"/>
      <c r="W1557" s="142"/>
      <c r="X1557" s="142"/>
    </row>
    <row r="1558" spans="1:24" ht="51" x14ac:dyDescent="0.25">
      <c r="A1558" s="150" t="s">
        <v>1744</v>
      </c>
      <c r="B1558" s="141" t="s">
        <v>2056</v>
      </c>
      <c r="C1558" s="151" t="s">
        <v>2661</v>
      </c>
      <c r="D1558" s="152" t="s">
        <v>3219</v>
      </c>
      <c r="E1558" s="259">
        <v>5</v>
      </c>
      <c r="F1558" s="282">
        <v>5</v>
      </c>
      <c r="G1558" s="37"/>
      <c r="H1558" s="90" t="s">
        <v>2660</v>
      </c>
      <c r="I1558" s="108" t="s">
        <v>21</v>
      </c>
      <c r="J1558" s="108"/>
      <c r="K1558" s="162"/>
      <c r="L1558" s="113"/>
      <c r="M1558" s="148">
        <v>6</v>
      </c>
      <c r="N1558" s="95">
        <v>1</v>
      </c>
      <c r="O1558" s="99"/>
      <c r="P1558" s="311">
        <f t="shared" si="190"/>
        <v>5.12</v>
      </c>
      <c r="Q1558" s="16" t="e">
        <f t="shared" si="185"/>
        <v>#VALUE!</v>
      </c>
      <c r="R1558" s="23">
        <f t="shared" si="187"/>
        <v>0.12000000000000011</v>
      </c>
      <c r="S1558" s="18">
        <f t="shared" si="188"/>
        <v>2.4000000000000021E-2</v>
      </c>
      <c r="T1558" s="101"/>
      <c r="U1558" s="3"/>
      <c r="V1558" s="142"/>
      <c r="W1558" s="142"/>
      <c r="X1558" s="142"/>
    </row>
    <row r="1559" spans="1:24" ht="38.25" x14ac:dyDescent="0.25">
      <c r="A1559" s="150" t="s">
        <v>1744</v>
      </c>
      <c r="B1559" s="141" t="s">
        <v>2056</v>
      </c>
      <c r="C1559" s="151" t="s">
        <v>2662</v>
      </c>
      <c r="D1559" s="152" t="s">
        <v>3219</v>
      </c>
      <c r="E1559" s="259">
        <v>300</v>
      </c>
      <c r="F1559" s="282">
        <v>300</v>
      </c>
      <c r="G1559" s="37"/>
      <c r="H1559" s="90" t="s">
        <v>2660</v>
      </c>
      <c r="I1559" s="108" t="s">
        <v>21</v>
      </c>
      <c r="J1559" s="108"/>
      <c r="K1559" s="162"/>
      <c r="L1559" s="113"/>
      <c r="M1559" s="148">
        <v>6</v>
      </c>
      <c r="N1559" s="95">
        <v>1</v>
      </c>
      <c r="O1559" s="99"/>
      <c r="P1559" s="311">
        <f t="shared" si="190"/>
        <v>307.26</v>
      </c>
      <c r="Q1559" s="16" t="e">
        <f t="shared" si="185"/>
        <v>#VALUE!</v>
      </c>
      <c r="R1559" s="23">
        <f t="shared" si="187"/>
        <v>7.2599999999999909</v>
      </c>
      <c r="S1559" s="18">
        <f t="shared" si="188"/>
        <v>2.4199999999999968E-2</v>
      </c>
      <c r="T1559" s="101"/>
      <c r="U1559" s="3"/>
      <c r="V1559" s="142"/>
      <c r="W1559" s="142"/>
      <c r="X1559" s="142"/>
    </row>
    <row r="1560" spans="1:24" ht="38.25" x14ac:dyDescent="0.25">
      <c r="A1560" s="150" t="s">
        <v>1744</v>
      </c>
      <c r="B1560" s="141" t="s">
        <v>2056</v>
      </c>
      <c r="C1560" s="151" t="s">
        <v>2663</v>
      </c>
      <c r="D1560" s="152" t="s">
        <v>3219</v>
      </c>
      <c r="E1560" s="259">
        <v>500</v>
      </c>
      <c r="F1560" s="282">
        <v>500</v>
      </c>
      <c r="G1560" s="37"/>
      <c r="H1560" s="90" t="s">
        <v>2660</v>
      </c>
      <c r="I1560" s="108" t="s">
        <v>21</v>
      </c>
      <c r="J1560" s="108"/>
      <c r="K1560" s="162"/>
      <c r="L1560" s="113"/>
      <c r="M1560" s="148">
        <v>6</v>
      </c>
      <c r="N1560" s="95">
        <v>1</v>
      </c>
      <c r="O1560" s="99"/>
      <c r="P1560" s="311">
        <f t="shared" si="190"/>
        <v>512.1</v>
      </c>
      <c r="Q1560" s="16" t="e">
        <f t="shared" si="185"/>
        <v>#VALUE!</v>
      </c>
      <c r="R1560" s="23">
        <f t="shared" si="187"/>
        <v>12.100000000000023</v>
      </c>
      <c r="S1560" s="18">
        <f t="shared" si="188"/>
        <v>2.4200000000000044E-2</v>
      </c>
      <c r="T1560" s="101"/>
      <c r="U1560" s="3"/>
      <c r="V1560" s="142"/>
      <c r="W1560" s="142"/>
      <c r="X1560" s="142"/>
    </row>
    <row r="1561" spans="1:24" ht="38.25" x14ac:dyDescent="0.25">
      <c r="A1561" s="150" t="s">
        <v>1744</v>
      </c>
      <c r="B1561" s="141" t="s">
        <v>2056</v>
      </c>
      <c r="C1561" s="151" t="s">
        <v>2664</v>
      </c>
      <c r="D1561" s="152" t="s">
        <v>3219</v>
      </c>
      <c r="E1561" s="259">
        <v>35</v>
      </c>
      <c r="F1561" s="282">
        <v>35</v>
      </c>
      <c r="G1561" s="37"/>
      <c r="H1561" s="90" t="s">
        <v>2660</v>
      </c>
      <c r="I1561" s="108" t="s">
        <v>21</v>
      </c>
      <c r="J1561" s="108"/>
      <c r="K1561" s="162"/>
      <c r="L1561" s="113"/>
      <c r="M1561" s="148">
        <v>6</v>
      </c>
      <c r="N1561" s="95">
        <v>1</v>
      </c>
      <c r="O1561" s="99"/>
      <c r="P1561" s="311">
        <f t="shared" si="190"/>
        <v>35.840000000000003</v>
      </c>
      <c r="Q1561" s="16" t="e">
        <f t="shared" si="185"/>
        <v>#VALUE!</v>
      </c>
      <c r="R1561" s="23">
        <f t="shared" si="187"/>
        <v>0.84000000000000341</v>
      </c>
      <c r="S1561" s="18">
        <f t="shared" si="188"/>
        <v>2.4000000000000098E-2</v>
      </c>
      <c r="T1561" s="101"/>
      <c r="U1561" s="3"/>
      <c r="V1561" s="142"/>
      <c r="W1561" s="142"/>
      <c r="X1561" s="142"/>
    </row>
    <row r="1562" spans="1:24" ht="38.25" x14ac:dyDescent="0.25">
      <c r="A1562" s="150" t="s">
        <v>1744</v>
      </c>
      <c r="B1562" s="141" t="s">
        <v>2056</v>
      </c>
      <c r="C1562" s="151" t="s">
        <v>2665</v>
      </c>
      <c r="D1562" s="152" t="s">
        <v>3219</v>
      </c>
      <c r="E1562" s="259">
        <v>50</v>
      </c>
      <c r="F1562" s="282">
        <v>50</v>
      </c>
      <c r="G1562" s="37"/>
      <c r="H1562" s="90" t="s">
        <v>2660</v>
      </c>
      <c r="I1562" s="108" t="s">
        <v>21</v>
      </c>
      <c r="J1562" s="108"/>
      <c r="K1562" s="162"/>
      <c r="L1562" s="113"/>
      <c r="M1562" s="148">
        <v>6</v>
      </c>
      <c r="N1562" s="95">
        <v>1</v>
      </c>
      <c r="O1562" s="99"/>
      <c r="P1562" s="311">
        <f t="shared" si="190"/>
        <v>51.21</v>
      </c>
      <c r="Q1562" s="16" t="e">
        <f t="shared" si="185"/>
        <v>#VALUE!</v>
      </c>
      <c r="R1562" s="23">
        <f t="shared" si="187"/>
        <v>1.2100000000000009</v>
      </c>
      <c r="S1562" s="18">
        <f t="shared" si="188"/>
        <v>2.4200000000000017E-2</v>
      </c>
      <c r="T1562" s="101"/>
      <c r="U1562" s="3"/>
      <c r="V1562" s="142"/>
      <c r="W1562" s="142"/>
      <c r="X1562" s="142"/>
    </row>
    <row r="1563" spans="1:24" ht="38.25" x14ac:dyDescent="0.25">
      <c r="A1563" s="150" t="s">
        <v>1744</v>
      </c>
      <c r="B1563" s="141" t="s">
        <v>2056</v>
      </c>
      <c r="C1563" s="151" t="s">
        <v>2666</v>
      </c>
      <c r="D1563" s="152" t="s">
        <v>3219</v>
      </c>
      <c r="E1563" s="259">
        <v>50</v>
      </c>
      <c r="F1563" s="282">
        <v>50</v>
      </c>
      <c r="G1563" s="37"/>
      <c r="H1563" s="90" t="s">
        <v>2660</v>
      </c>
      <c r="I1563" s="108" t="s">
        <v>21</v>
      </c>
      <c r="J1563" s="108"/>
      <c r="K1563" s="162"/>
      <c r="L1563" s="113"/>
      <c r="M1563" s="148">
        <v>6</v>
      </c>
      <c r="N1563" s="95">
        <v>1</v>
      </c>
      <c r="O1563" s="99"/>
      <c r="P1563" s="311">
        <f t="shared" si="190"/>
        <v>51.21</v>
      </c>
      <c r="Q1563" s="16" t="e">
        <f t="shared" si="185"/>
        <v>#VALUE!</v>
      </c>
      <c r="R1563" s="23">
        <f t="shared" si="187"/>
        <v>1.2100000000000009</v>
      </c>
      <c r="S1563" s="18">
        <f t="shared" si="188"/>
        <v>2.4200000000000017E-2</v>
      </c>
      <c r="T1563" s="101"/>
      <c r="U1563" s="3"/>
      <c r="V1563" s="142"/>
      <c r="W1563" s="142"/>
      <c r="X1563" s="142"/>
    </row>
    <row r="1564" spans="1:24" ht="89.25" x14ac:dyDescent="0.25">
      <c r="A1564" s="155" t="s">
        <v>1744</v>
      </c>
      <c r="B1564" s="141" t="s">
        <v>2056</v>
      </c>
      <c r="C1564" s="105" t="s">
        <v>2667</v>
      </c>
      <c r="D1564" s="124" t="s">
        <v>2668</v>
      </c>
      <c r="E1564" s="259" t="s">
        <v>2669</v>
      </c>
      <c r="F1564" s="294" t="s">
        <v>2669</v>
      </c>
      <c r="G1564" s="229"/>
      <c r="H1564" s="90" t="s">
        <v>2670</v>
      </c>
      <c r="I1564" s="95" t="s">
        <v>21</v>
      </c>
      <c r="J1564" s="167"/>
      <c r="K1564" s="168"/>
      <c r="L1564" s="169"/>
      <c r="M1564" s="98">
        <v>1</v>
      </c>
      <c r="N1564" s="95">
        <v>1</v>
      </c>
      <c r="O1564" s="99"/>
      <c r="P1564" s="321" t="s">
        <v>2669</v>
      </c>
      <c r="Q1564" s="100" t="e">
        <f t="shared" si="185"/>
        <v>#VALUE!</v>
      </c>
      <c r="R1564" s="166" t="s">
        <v>2669</v>
      </c>
      <c r="S1564" s="166" t="s">
        <v>2669</v>
      </c>
      <c r="T1564" s="170"/>
      <c r="U1564" s="3"/>
      <c r="V1564" s="142"/>
      <c r="W1564" s="142"/>
      <c r="X1564" s="142"/>
    </row>
    <row r="1565" spans="1:24" ht="38.25" x14ac:dyDescent="0.25">
      <c r="A1565" s="150" t="s">
        <v>1744</v>
      </c>
      <c r="B1565" s="141" t="s">
        <v>2056</v>
      </c>
      <c r="C1565" s="151" t="s">
        <v>2671</v>
      </c>
      <c r="D1565" s="152" t="s">
        <v>3219</v>
      </c>
      <c r="E1565" s="259">
        <v>100</v>
      </c>
      <c r="F1565" s="282">
        <v>100</v>
      </c>
      <c r="G1565" s="37"/>
      <c r="H1565" s="90" t="s">
        <v>2660</v>
      </c>
      <c r="I1565" s="108" t="s">
        <v>21</v>
      </c>
      <c r="J1565" s="108"/>
      <c r="K1565" s="162"/>
      <c r="L1565" s="113"/>
      <c r="M1565" s="148">
        <v>6</v>
      </c>
      <c r="N1565" s="95">
        <v>1</v>
      </c>
      <c r="O1565" s="99"/>
      <c r="P1565" s="311">
        <f t="shared" ref="P1565:P1582" si="191">IF(N1565=1,INT(E1565*$T$1*100)/100,E1565)</f>
        <v>102.42</v>
      </c>
      <c r="Q1565" s="16" t="e">
        <f t="shared" si="185"/>
        <v>#VALUE!</v>
      </c>
      <c r="R1565" s="23">
        <f t="shared" ref="R1565:R1582" si="192">P1565-E1565</f>
        <v>2.4200000000000017</v>
      </c>
      <c r="S1565" s="18">
        <f t="shared" ref="S1565:S1582" si="193">IF(E1565&lt;&gt;0,R1565/E1565,0)</f>
        <v>2.4200000000000017E-2</v>
      </c>
      <c r="T1565" s="101"/>
      <c r="U1565" s="3"/>
      <c r="V1565" s="142"/>
      <c r="W1565" s="142"/>
      <c r="X1565" s="142"/>
    </row>
    <row r="1566" spans="1:24" ht="38.25" x14ac:dyDescent="0.25">
      <c r="A1566" s="150" t="s">
        <v>1744</v>
      </c>
      <c r="B1566" s="141" t="s">
        <v>2056</v>
      </c>
      <c r="C1566" s="151" t="s">
        <v>2672</v>
      </c>
      <c r="D1566" s="152" t="s">
        <v>3219</v>
      </c>
      <c r="E1566" s="259">
        <v>15</v>
      </c>
      <c r="F1566" s="282">
        <v>15</v>
      </c>
      <c r="G1566" s="37"/>
      <c r="H1566" s="90" t="s">
        <v>2660</v>
      </c>
      <c r="I1566" s="108" t="s">
        <v>21</v>
      </c>
      <c r="J1566" s="108"/>
      <c r="K1566" s="162"/>
      <c r="L1566" s="9"/>
      <c r="M1566" s="148">
        <v>6</v>
      </c>
      <c r="N1566" s="95">
        <v>1</v>
      </c>
      <c r="O1566" s="99"/>
      <c r="P1566" s="311">
        <f t="shared" si="191"/>
        <v>15.36</v>
      </c>
      <c r="Q1566" s="16" t="e">
        <f t="shared" si="185"/>
        <v>#VALUE!</v>
      </c>
      <c r="R1566" s="23">
        <f t="shared" si="192"/>
        <v>0.35999999999999943</v>
      </c>
      <c r="S1566" s="18">
        <f t="shared" si="193"/>
        <v>2.3999999999999962E-2</v>
      </c>
      <c r="T1566" s="101"/>
      <c r="U1566" s="3"/>
      <c r="V1566" s="142"/>
      <c r="W1566" s="142"/>
      <c r="X1566" s="142"/>
    </row>
    <row r="1567" spans="1:24" ht="63.75" x14ac:dyDescent="0.25">
      <c r="A1567" s="150" t="s">
        <v>1744</v>
      </c>
      <c r="B1567" s="141" t="s">
        <v>2056</v>
      </c>
      <c r="C1567" s="151" t="s">
        <v>2673</v>
      </c>
      <c r="D1567" s="152" t="s">
        <v>3219</v>
      </c>
      <c r="E1567" s="259">
        <v>100</v>
      </c>
      <c r="F1567" s="282">
        <v>100</v>
      </c>
      <c r="G1567" s="37"/>
      <c r="H1567" s="90" t="s">
        <v>2660</v>
      </c>
      <c r="I1567" s="108" t="s">
        <v>21</v>
      </c>
      <c r="J1567" s="108"/>
      <c r="K1567" s="162"/>
      <c r="L1567" s="113"/>
      <c r="M1567" s="148">
        <v>6</v>
      </c>
      <c r="N1567" s="95">
        <v>1</v>
      </c>
      <c r="O1567" s="99"/>
      <c r="P1567" s="311">
        <f t="shared" si="191"/>
        <v>102.42</v>
      </c>
      <c r="Q1567" s="16" t="e">
        <f t="shared" ref="Q1567:Q1582" si="194">IF(N1567=1,INT(E1567*$U$1*10000)/10000,E1567)</f>
        <v>#VALUE!</v>
      </c>
      <c r="R1567" s="23">
        <f t="shared" si="192"/>
        <v>2.4200000000000017</v>
      </c>
      <c r="S1567" s="18">
        <f t="shared" si="193"/>
        <v>2.4200000000000017E-2</v>
      </c>
      <c r="T1567" s="101"/>
      <c r="U1567" s="3"/>
      <c r="V1567" s="142"/>
      <c r="W1567" s="142"/>
      <c r="X1567" s="142"/>
    </row>
    <row r="1568" spans="1:24" ht="38.25" x14ac:dyDescent="0.25">
      <c r="A1568" s="155" t="s">
        <v>1744</v>
      </c>
      <c r="B1568" s="141" t="s">
        <v>2056</v>
      </c>
      <c r="C1568" s="105" t="s">
        <v>2674</v>
      </c>
      <c r="D1568" s="152" t="s">
        <v>3219</v>
      </c>
      <c r="E1568" s="259">
        <v>25.8</v>
      </c>
      <c r="F1568" s="281">
        <v>25</v>
      </c>
      <c r="G1568" s="229"/>
      <c r="H1568" s="90" t="s">
        <v>2660</v>
      </c>
      <c r="I1568" s="95" t="s">
        <v>21</v>
      </c>
      <c r="J1568" s="167"/>
      <c r="K1568" s="168"/>
      <c r="L1568" s="169"/>
      <c r="M1568" s="98">
        <v>5</v>
      </c>
      <c r="N1568" s="95">
        <v>1</v>
      </c>
      <c r="O1568" s="99"/>
      <c r="P1568" s="311">
        <f t="shared" si="191"/>
        <v>26.42</v>
      </c>
      <c r="Q1568" s="16" t="e">
        <f t="shared" si="194"/>
        <v>#VALUE!</v>
      </c>
      <c r="R1568" s="23">
        <f t="shared" si="192"/>
        <v>0.62000000000000099</v>
      </c>
      <c r="S1568" s="18">
        <f t="shared" si="193"/>
        <v>2.4031007751938022E-2</v>
      </c>
      <c r="T1568" s="117"/>
      <c r="U1568" s="3"/>
      <c r="V1568" s="142"/>
      <c r="W1568" s="142"/>
      <c r="X1568" s="142"/>
    </row>
    <row r="1569" spans="1:24" ht="63.75" x14ac:dyDescent="0.25">
      <c r="A1569" s="150" t="s">
        <v>2675</v>
      </c>
      <c r="B1569" s="141" t="s">
        <v>2056</v>
      </c>
      <c r="C1569" s="151" t="s">
        <v>2676</v>
      </c>
      <c r="D1569" s="152" t="s">
        <v>2677</v>
      </c>
      <c r="E1569" s="259">
        <v>154.84</v>
      </c>
      <c r="F1569" s="282">
        <v>150</v>
      </c>
      <c r="G1569" s="37"/>
      <c r="H1569" s="171"/>
      <c r="I1569" s="108" t="s">
        <v>21</v>
      </c>
      <c r="J1569" s="108"/>
      <c r="K1569" s="147"/>
      <c r="L1569" s="113"/>
      <c r="M1569" s="148">
        <v>1</v>
      </c>
      <c r="N1569" s="108">
        <v>1</v>
      </c>
      <c r="O1569" s="99"/>
      <c r="P1569" s="311">
        <f t="shared" si="191"/>
        <v>158.58000000000001</v>
      </c>
      <c r="Q1569" s="16" t="e">
        <f t="shared" si="194"/>
        <v>#VALUE!</v>
      </c>
      <c r="R1569" s="23">
        <f t="shared" si="192"/>
        <v>3.7400000000000091</v>
      </c>
      <c r="S1569" s="18">
        <f t="shared" si="193"/>
        <v>2.4153965383621863E-2</v>
      </c>
      <c r="T1569" s="101"/>
      <c r="U1569" s="3"/>
      <c r="V1569" s="142"/>
      <c r="W1569" s="142"/>
      <c r="X1569" s="142"/>
    </row>
    <row r="1570" spans="1:24" ht="38.25" x14ac:dyDescent="0.25">
      <c r="A1570" s="150" t="s">
        <v>2678</v>
      </c>
      <c r="B1570" s="141" t="s">
        <v>2056</v>
      </c>
      <c r="C1570" s="151" t="s">
        <v>2679</v>
      </c>
      <c r="D1570" s="152" t="s">
        <v>2680</v>
      </c>
      <c r="E1570" s="259">
        <v>61.93</v>
      </c>
      <c r="F1570" s="282">
        <v>60</v>
      </c>
      <c r="G1570" s="37"/>
      <c r="H1570" s="171"/>
      <c r="I1570" s="108" t="s">
        <v>21</v>
      </c>
      <c r="J1570" s="108"/>
      <c r="K1570" s="147"/>
      <c r="L1570" s="113"/>
      <c r="M1570" s="148">
        <v>3</v>
      </c>
      <c r="N1570" s="108">
        <v>1</v>
      </c>
      <c r="O1570" s="99"/>
      <c r="P1570" s="311">
        <f t="shared" si="191"/>
        <v>63.42</v>
      </c>
      <c r="Q1570" s="16" t="e">
        <f t="shared" si="194"/>
        <v>#VALUE!</v>
      </c>
      <c r="R1570" s="23">
        <f t="shared" si="192"/>
        <v>1.490000000000002</v>
      </c>
      <c r="S1570" s="18">
        <f t="shared" si="193"/>
        <v>2.405942192798324E-2</v>
      </c>
      <c r="T1570" s="101"/>
      <c r="U1570" s="3"/>
      <c r="V1570" s="142"/>
      <c r="W1570" s="142"/>
      <c r="X1570" s="142"/>
    </row>
    <row r="1571" spans="1:24" ht="51" x14ac:dyDescent="0.25">
      <c r="A1571" s="150" t="s">
        <v>2678</v>
      </c>
      <c r="B1571" s="141" t="s">
        <v>2056</v>
      </c>
      <c r="C1571" s="151" t="s">
        <v>2681</v>
      </c>
      <c r="D1571" s="152" t="s">
        <v>2680</v>
      </c>
      <c r="E1571" s="259">
        <v>25.8</v>
      </c>
      <c r="F1571" s="282">
        <v>25</v>
      </c>
      <c r="G1571" s="37"/>
      <c r="H1571" s="171"/>
      <c r="I1571" s="108" t="s">
        <v>21</v>
      </c>
      <c r="J1571" s="108"/>
      <c r="K1571" s="147"/>
      <c r="L1571" s="113"/>
      <c r="M1571" s="148">
        <v>3</v>
      </c>
      <c r="N1571" s="108">
        <v>1</v>
      </c>
      <c r="O1571" s="99"/>
      <c r="P1571" s="311">
        <f t="shared" si="191"/>
        <v>26.42</v>
      </c>
      <c r="Q1571" s="16" t="e">
        <f t="shared" si="194"/>
        <v>#VALUE!</v>
      </c>
      <c r="R1571" s="23">
        <f t="shared" si="192"/>
        <v>0.62000000000000099</v>
      </c>
      <c r="S1571" s="18">
        <f t="shared" si="193"/>
        <v>2.4031007751938022E-2</v>
      </c>
      <c r="T1571" s="101"/>
      <c r="U1571" s="3"/>
      <c r="V1571" s="142"/>
      <c r="W1571" s="142"/>
      <c r="X1571" s="142"/>
    </row>
    <row r="1572" spans="1:24" ht="38.25" x14ac:dyDescent="0.25">
      <c r="A1572" s="150" t="s">
        <v>2675</v>
      </c>
      <c r="B1572" s="141" t="s">
        <v>2056</v>
      </c>
      <c r="C1572" s="151" t="s">
        <v>2682</v>
      </c>
      <c r="D1572" s="152" t="s">
        <v>2683</v>
      </c>
      <c r="E1572" s="259">
        <v>41.29</v>
      </c>
      <c r="F1572" s="282">
        <v>40</v>
      </c>
      <c r="G1572" s="37"/>
      <c r="H1572" s="171"/>
      <c r="I1572" s="108" t="s">
        <v>21</v>
      </c>
      <c r="J1572" s="108"/>
      <c r="K1572" s="147"/>
      <c r="L1572" s="113"/>
      <c r="M1572" s="148">
        <v>1</v>
      </c>
      <c r="N1572" s="108">
        <v>1</v>
      </c>
      <c r="O1572" s="99"/>
      <c r="P1572" s="311">
        <f t="shared" si="191"/>
        <v>42.28</v>
      </c>
      <c r="Q1572" s="16" t="e">
        <f t="shared" si="194"/>
        <v>#VALUE!</v>
      </c>
      <c r="R1572" s="23">
        <f t="shared" si="192"/>
        <v>0.99000000000000199</v>
      </c>
      <c r="S1572" s="18">
        <f t="shared" si="193"/>
        <v>2.3976749818358005E-2</v>
      </c>
      <c r="T1572" s="101"/>
      <c r="U1572" s="3"/>
      <c r="V1572" s="142"/>
      <c r="W1572" s="142"/>
      <c r="X1572" s="142"/>
    </row>
    <row r="1573" spans="1:24" ht="51" x14ac:dyDescent="0.25">
      <c r="A1573" s="150" t="s">
        <v>2678</v>
      </c>
      <c r="B1573" s="141" t="s">
        <v>2056</v>
      </c>
      <c r="C1573" s="151" t="s">
        <v>2684</v>
      </c>
      <c r="D1573" s="152" t="s">
        <v>2683</v>
      </c>
      <c r="E1573" s="259">
        <v>20.64</v>
      </c>
      <c r="F1573" s="282">
        <v>20</v>
      </c>
      <c r="G1573" s="37"/>
      <c r="H1573" s="171"/>
      <c r="I1573" s="108" t="s">
        <v>21</v>
      </c>
      <c r="J1573" s="108"/>
      <c r="K1573" s="147"/>
      <c r="L1573" s="113"/>
      <c r="M1573" s="148">
        <v>3</v>
      </c>
      <c r="N1573" s="108">
        <v>1</v>
      </c>
      <c r="O1573" s="99"/>
      <c r="P1573" s="311">
        <f t="shared" si="191"/>
        <v>21.13</v>
      </c>
      <c r="Q1573" s="16" t="e">
        <f t="shared" si="194"/>
        <v>#VALUE!</v>
      </c>
      <c r="R1573" s="23">
        <f t="shared" si="192"/>
        <v>0.48999999999999844</v>
      </c>
      <c r="S1573" s="18">
        <f t="shared" si="193"/>
        <v>2.3740310077519304E-2</v>
      </c>
      <c r="T1573" s="101"/>
      <c r="U1573" s="3"/>
      <c r="V1573" s="142"/>
      <c r="W1573" s="142"/>
      <c r="X1573" s="142"/>
    </row>
    <row r="1574" spans="1:24" ht="38.25" x14ac:dyDescent="0.25">
      <c r="A1574" s="150" t="s">
        <v>2678</v>
      </c>
      <c r="B1574" s="141" t="s">
        <v>2056</v>
      </c>
      <c r="C1574" s="151" t="s">
        <v>2685</v>
      </c>
      <c r="D1574" s="152" t="s">
        <v>2686</v>
      </c>
      <c r="E1574" s="259">
        <v>25.8</v>
      </c>
      <c r="F1574" s="282">
        <v>25</v>
      </c>
      <c r="G1574" s="37"/>
      <c r="H1574" s="171"/>
      <c r="I1574" s="108" t="s">
        <v>21</v>
      </c>
      <c r="J1574" s="108"/>
      <c r="K1574" s="147"/>
      <c r="L1574" s="113"/>
      <c r="M1574" s="148">
        <v>3</v>
      </c>
      <c r="N1574" s="108">
        <v>1</v>
      </c>
      <c r="O1574" s="99"/>
      <c r="P1574" s="311">
        <f t="shared" si="191"/>
        <v>26.42</v>
      </c>
      <c r="Q1574" s="16" t="e">
        <f t="shared" si="194"/>
        <v>#VALUE!</v>
      </c>
      <c r="R1574" s="23">
        <f t="shared" si="192"/>
        <v>0.62000000000000099</v>
      </c>
      <c r="S1574" s="18">
        <f t="shared" si="193"/>
        <v>2.4031007751938022E-2</v>
      </c>
      <c r="T1574" s="101"/>
      <c r="U1574" s="3"/>
      <c r="V1574" s="142"/>
      <c r="W1574" s="142"/>
      <c r="X1574" s="142"/>
    </row>
    <row r="1575" spans="1:24" ht="38.25" x14ac:dyDescent="0.25">
      <c r="A1575" s="150" t="s">
        <v>2687</v>
      </c>
      <c r="B1575" s="141" t="s">
        <v>2056</v>
      </c>
      <c r="C1575" s="151" t="s">
        <v>2688</v>
      </c>
      <c r="D1575" s="152" t="s">
        <v>2689</v>
      </c>
      <c r="E1575" s="259">
        <v>77.42</v>
      </c>
      <c r="F1575" s="282">
        <v>75</v>
      </c>
      <c r="G1575" s="37"/>
      <c r="H1575" s="171"/>
      <c r="I1575" s="108" t="s">
        <v>21</v>
      </c>
      <c r="J1575" s="108"/>
      <c r="K1575" s="147"/>
      <c r="L1575" s="113"/>
      <c r="M1575" s="148">
        <v>2</v>
      </c>
      <c r="N1575" s="108">
        <v>1</v>
      </c>
      <c r="O1575" s="99"/>
      <c r="P1575" s="311">
        <f t="shared" si="191"/>
        <v>79.290000000000006</v>
      </c>
      <c r="Q1575" s="16" t="e">
        <f t="shared" si="194"/>
        <v>#VALUE!</v>
      </c>
      <c r="R1575" s="23">
        <f t="shared" si="192"/>
        <v>1.8700000000000045</v>
      </c>
      <c r="S1575" s="18">
        <f t="shared" si="193"/>
        <v>2.4153965383621863E-2</v>
      </c>
      <c r="T1575" s="101"/>
      <c r="U1575" s="3"/>
      <c r="V1575" s="142"/>
      <c r="W1575" s="142"/>
      <c r="X1575" s="142"/>
    </row>
    <row r="1576" spans="1:24" ht="38.25" x14ac:dyDescent="0.25">
      <c r="A1576" s="150" t="s">
        <v>2687</v>
      </c>
      <c r="B1576" s="141" t="s">
        <v>2056</v>
      </c>
      <c r="C1576" s="151" t="s">
        <v>2690</v>
      </c>
      <c r="D1576" s="152" t="s">
        <v>2691</v>
      </c>
      <c r="E1576" s="259">
        <v>309.69</v>
      </c>
      <c r="F1576" s="282">
        <v>300</v>
      </c>
      <c r="G1576" s="37"/>
      <c r="H1576" s="171"/>
      <c r="I1576" s="108" t="s">
        <v>21</v>
      </c>
      <c r="J1576" s="108"/>
      <c r="K1576" s="147"/>
      <c r="L1576" s="113"/>
      <c r="M1576" s="148">
        <v>2</v>
      </c>
      <c r="N1576" s="108">
        <v>1</v>
      </c>
      <c r="O1576" s="99"/>
      <c r="P1576" s="311">
        <f t="shared" si="191"/>
        <v>317.18</v>
      </c>
      <c r="Q1576" s="16" t="e">
        <f t="shared" si="194"/>
        <v>#VALUE!</v>
      </c>
      <c r="R1576" s="23">
        <f t="shared" si="192"/>
        <v>7.4900000000000091</v>
      </c>
      <c r="S1576" s="18">
        <f t="shared" si="193"/>
        <v>2.4185475798379055E-2</v>
      </c>
      <c r="T1576" s="101"/>
      <c r="U1576" s="3"/>
      <c r="V1576" s="142"/>
      <c r="W1576" s="142"/>
      <c r="X1576" s="142"/>
    </row>
    <row r="1577" spans="1:24" ht="38.25" x14ac:dyDescent="0.25">
      <c r="A1577" s="150" t="s">
        <v>2675</v>
      </c>
      <c r="B1577" s="141" t="s">
        <v>2056</v>
      </c>
      <c r="C1577" s="151" t="s">
        <v>2692</v>
      </c>
      <c r="D1577" s="152" t="s">
        <v>2691</v>
      </c>
      <c r="E1577" s="259">
        <v>36.130000000000003</v>
      </c>
      <c r="F1577" s="282">
        <v>35</v>
      </c>
      <c r="G1577" s="37"/>
      <c r="H1577" s="171"/>
      <c r="I1577" s="108" t="s">
        <v>21</v>
      </c>
      <c r="J1577" s="108"/>
      <c r="K1577" s="147"/>
      <c r="L1577" s="113"/>
      <c r="M1577" s="148">
        <v>1</v>
      </c>
      <c r="N1577" s="108">
        <v>1</v>
      </c>
      <c r="O1577" s="99"/>
      <c r="P1577" s="311">
        <f t="shared" si="191"/>
        <v>37</v>
      </c>
      <c r="Q1577" s="16" t="e">
        <f t="shared" si="194"/>
        <v>#VALUE!</v>
      </c>
      <c r="R1577" s="23">
        <f t="shared" si="192"/>
        <v>0.86999999999999744</v>
      </c>
      <c r="S1577" s="18">
        <f t="shared" si="193"/>
        <v>2.4079712150567322E-2</v>
      </c>
      <c r="T1577" s="101"/>
      <c r="U1577" s="3"/>
      <c r="V1577" s="142"/>
      <c r="W1577" s="142"/>
      <c r="X1577" s="142"/>
    </row>
    <row r="1578" spans="1:24" ht="76.5" x14ac:dyDescent="0.25">
      <c r="A1578" s="150" t="s">
        <v>2675</v>
      </c>
      <c r="B1578" s="141" t="s">
        <v>2056</v>
      </c>
      <c r="C1578" s="151" t="s">
        <v>2693</v>
      </c>
      <c r="D1578" s="152" t="s">
        <v>2691</v>
      </c>
      <c r="E1578" s="259">
        <v>61.93</v>
      </c>
      <c r="F1578" s="282">
        <v>60</v>
      </c>
      <c r="G1578" s="37"/>
      <c r="H1578" s="171"/>
      <c r="I1578" s="108" t="s">
        <v>21</v>
      </c>
      <c r="J1578" s="108"/>
      <c r="K1578" s="147"/>
      <c r="L1578" s="113"/>
      <c r="M1578" s="148">
        <v>1</v>
      </c>
      <c r="N1578" s="108">
        <v>1</v>
      </c>
      <c r="O1578" s="99"/>
      <c r="P1578" s="311">
        <f t="shared" si="191"/>
        <v>63.42</v>
      </c>
      <c r="Q1578" s="16" t="e">
        <f t="shared" si="194"/>
        <v>#VALUE!</v>
      </c>
      <c r="R1578" s="23">
        <f t="shared" si="192"/>
        <v>1.490000000000002</v>
      </c>
      <c r="S1578" s="18">
        <f t="shared" si="193"/>
        <v>2.405942192798324E-2</v>
      </c>
      <c r="T1578" s="101"/>
      <c r="U1578" s="3"/>
      <c r="V1578" s="142"/>
      <c r="W1578" s="142"/>
      <c r="X1578" s="142"/>
    </row>
    <row r="1579" spans="1:24" ht="38.25" x14ac:dyDescent="0.25">
      <c r="A1579" s="150" t="s">
        <v>2687</v>
      </c>
      <c r="B1579" s="141" t="s">
        <v>2056</v>
      </c>
      <c r="C1579" s="151" t="s">
        <v>2694</v>
      </c>
      <c r="D1579" s="152" t="s">
        <v>2695</v>
      </c>
      <c r="E1579" s="259">
        <v>56.77</v>
      </c>
      <c r="F1579" s="282">
        <v>55</v>
      </c>
      <c r="G1579" s="37"/>
      <c r="H1579" s="171"/>
      <c r="I1579" s="108" t="s">
        <v>21</v>
      </c>
      <c r="J1579" s="108"/>
      <c r="K1579" s="147"/>
      <c r="L1579" s="113"/>
      <c r="M1579" s="148">
        <v>2</v>
      </c>
      <c r="N1579" s="108">
        <v>1</v>
      </c>
      <c r="O1579" s="99"/>
      <c r="P1579" s="311">
        <f t="shared" si="191"/>
        <v>58.14</v>
      </c>
      <c r="Q1579" s="16" t="e">
        <f t="shared" si="194"/>
        <v>#VALUE!</v>
      </c>
      <c r="R1579" s="23">
        <f t="shared" si="192"/>
        <v>1.3699999999999974</v>
      </c>
      <c r="S1579" s="18">
        <f t="shared" si="193"/>
        <v>2.4132464329751583E-2</v>
      </c>
      <c r="T1579" s="101"/>
      <c r="U1579" s="3"/>
      <c r="V1579" s="142"/>
      <c r="W1579" s="142"/>
      <c r="X1579" s="142"/>
    </row>
    <row r="1580" spans="1:24" ht="51" x14ac:dyDescent="0.25">
      <c r="A1580" s="103" t="s">
        <v>2696</v>
      </c>
      <c r="B1580" s="141" t="s">
        <v>2056</v>
      </c>
      <c r="C1580" s="109" t="s">
        <v>2697</v>
      </c>
      <c r="D1580" s="110" t="s">
        <v>2698</v>
      </c>
      <c r="E1580" s="259">
        <v>72.260000000000005</v>
      </c>
      <c r="F1580" s="284">
        <v>70</v>
      </c>
      <c r="G1580" s="220"/>
      <c r="H1580" s="111"/>
      <c r="I1580" s="126" t="s">
        <v>21</v>
      </c>
      <c r="J1580" s="112"/>
      <c r="K1580" s="110"/>
      <c r="L1580" s="118"/>
      <c r="M1580" s="114">
        <v>3</v>
      </c>
      <c r="N1580" s="108">
        <v>1</v>
      </c>
      <c r="O1580" s="99"/>
      <c r="P1580" s="311">
        <f t="shared" si="191"/>
        <v>74</v>
      </c>
      <c r="Q1580" s="16" t="e">
        <f t="shared" si="194"/>
        <v>#VALUE!</v>
      </c>
      <c r="R1580" s="23">
        <f t="shared" si="192"/>
        <v>1.7399999999999949</v>
      </c>
      <c r="S1580" s="18">
        <f t="shared" si="193"/>
        <v>2.4079712150567322E-2</v>
      </c>
      <c r="T1580" s="101"/>
      <c r="U1580" s="3"/>
      <c r="V1580" s="142"/>
      <c r="W1580" s="142"/>
      <c r="X1580" s="142"/>
    </row>
    <row r="1581" spans="1:24" ht="38.25" x14ac:dyDescent="0.25">
      <c r="A1581" s="109" t="s">
        <v>2699</v>
      </c>
      <c r="B1581" s="141" t="s">
        <v>2056</v>
      </c>
      <c r="C1581" s="151" t="s">
        <v>2700</v>
      </c>
      <c r="D1581" s="152" t="s">
        <v>3220</v>
      </c>
      <c r="E1581" s="259">
        <v>74.760000000000005</v>
      </c>
      <c r="F1581" s="282">
        <v>74.760000000000005</v>
      </c>
      <c r="G1581" s="37"/>
      <c r="H1581" s="171"/>
      <c r="I1581" s="108" t="s">
        <v>21</v>
      </c>
      <c r="J1581" s="108"/>
      <c r="K1581" s="147"/>
      <c r="L1581" s="113"/>
      <c r="M1581" s="148">
        <v>1</v>
      </c>
      <c r="N1581" s="108">
        <v>1</v>
      </c>
      <c r="O1581" s="99"/>
      <c r="P1581" s="311">
        <f t="shared" si="191"/>
        <v>76.569999999999993</v>
      </c>
      <c r="Q1581" s="16" t="e">
        <f t="shared" si="194"/>
        <v>#VALUE!</v>
      </c>
      <c r="R1581" s="23">
        <f t="shared" si="192"/>
        <v>1.8099999999999881</v>
      </c>
      <c r="S1581" s="18">
        <f t="shared" si="193"/>
        <v>2.4210807918672927E-2</v>
      </c>
      <c r="T1581" s="172"/>
      <c r="U1581" s="3"/>
      <c r="V1581" s="142"/>
      <c r="W1581" s="142"/>
      <c r="X1581" s="142"/>
    </row>
    <row r="1582" spans="1:24" ht="25.5" x14ac:dyDescent="0.25">
      <c r="A1582" s="103" t="s">
        <v>2701</v>
      </c>
      <c r="B1582" s="141" t="s">
        <v>2056</v>
      </c>
      <c r="C1582" s="109" t="s">
        <v>2702</v>
      </c>
      <c r="D1582" s="110" t="s">
        <v>2703</v>
      </c>
      <c r="E1582" s="259">
        <v>25.8</v>
      </c>
      <c r="F1582" s="284">
        <v>25</v>
      </c>
      <c r="G1582" s="220"/>
      <c r="H1582" s="111"/>
      <c r="I1582" s="126" t="s">
        <v>21</v>
      </c>
      <c r="J1582" s="112"/>
      <c r="K1582" s="110"/>
      <c r="L1582" s="118"/>
      <c r="M1582" s="114">
        <v>6</v>
      </c>
      <c r="N1582" s="108">
        <v>1</v>
      </c>
      <c r="O1582" s="99"/>
      <c r="P1582" s="311">
        <f t="shared" si="191"/>
        <v>26.42</v>
      </c>
      <c r="Q1582" s="16" t="e">
        <f t="shared" si="194"/>
        <v>#VALUE!</v>
      </c>
      <c r="R1582" s="23">
        <f t="shared" si="192"/>
        <v>0.62000000000000099</v>
      </c>
      <c r="S1582" s="18">
        <f t="shared" si="193"/>
        <v>2.4031007751938022E-2</v>
      </c>
      <c r="T1582" s="101"/>
      <c r="U1582" s="3"/>
      <c r="V1582" s="142"/>
      <c r="W1582" s="142"/>
      <c r="X1582" s="142"/>
    </row>
    <row r="1583" spans="1:24" ht="25.5" x14ac:dyDescent="0.25">
      <c r="A1583" s="103" t="s">
        <v>2701</v>
      </c>
      <c r="B1583" s="141" t="s">
        <v>2056</v>
      </c>
      <c r="C1583" s="109" t="s">
        <v>2704</v>
      </c>
      <c r="D1583" s="110" t="s">
        <v>2703</v>
      </c>
      <c r="E1583" s="259" t="s">
        <v>2082</v>
      </c>
      <c r="F1583" s="284" t="s">
        <v>2082</v>
      </c>
      <c r="G1583" s="220"/>
      <c r="H1583" s="111"/>
      <c r="I1583" s="126" t="s">
        <v>22</v>
      </c>
      <c r="J1583" s="112"/>
      <c r="K1583" s="110"/>
      <c r="L1583" s="118"/>
      <c r="M1583" s="114">
        <v>6</v>
      </c>
      <c r="N1583" s="108">
        <v>6</v>
      </c>
      <c r="O1583" s="99"/>
      <c r="P1583" s="318" t="s">
        <v>2082</v>
      </c>
      <c r="Q1583" s="100"/>
      <c r="R1583" s="131"/>
      <c r="S1583" s="132"/>
      <c r="T1583" s="101"/>
      <c r="U1583" s="3"/>
      <c r="V1583" s="142"/>
      <c r="W1583" s="142"/>
      <c r="X1583" s="142"/>
    </row>
    <row r="1584" spans="1:24" ht="60" x14ac:dyDescent="0.25">
      <c r="A1584" s="103" t="s">
        <v>2705</v>
      </c>
      <c r="B1584" s="141" t="s">
        <v>2056</v>
      </c>
      <c r="C1584" s="515" t="s">
        <v>3291</v>
      </c>
      <c r="D1584" s="110">
        <v>123.3</v>
      </c>
      <c r="E1584" s="259">
        <v>70</v>
      </c>
      <c r="F1584" s="284">
        <v>70</v>
      </c>
      <c r="G1584" s="220"/>
      <c r="H1584" s="111"/>
      <c r="I1584" s="126" t="s">
        <v>21</v>
      </c>
      <c r="J1584" s="112"/>
      <c r="K1584" s="110"/>
      <c r="L1584" s="118"/>
      <c r="M1584" s="114">
        <v>2</v>
      </c>
      <c r="N1584" s="108">
        <v>1</v>
      </c>
      <c r="O1584" s="99"/>
      <c r="P1584" s="311">
        <f t="shared" ref="P1584:P1591" si="195">IF(N1584=1,INT(E1584*$T$1*100)/100,E1584)</f>
        <v>71.69</v>
      </c>
      <c r="Q1584" s="16" t="e">
        <f t="shared" ref="Q1584:Q1621" si="196">IF(N1584=1,INT(E1584*$U$1*10000)/10000,E1584)</f>
        <v>#VALUE!</v>
      </c>
      <c r="R1584" s="23">
        <f t="shared" ref="R1584:R1607" si="197">P1584-E1584</f>
        <v>1.6899999999999977</v>
      </c>
      <c r="S1584" s="18">
        <f t="shared" ref="S1584:S1607" si="198">IF(E1584&lt;&gt;0,R1584/E1584,0)</f>
        <v>2.4142857142857112E-2</v>
      </c>
      <c r="T1584" s="101"/>
      <c r="U1584" s="3"/>
      <c r="V1584" s="142"/>
      <c r="W1584" s="142"/>
      <c r="X1584" s="142"/>
    </row>
    <row r="1585" spans="1:24" ht="60" x14ac:dyDescent="0.25">
      <c r="A1585" s="103" t="s">
        <v>2707</v>
      </c>
      <c r="B1585" s="141" t="s">
        <v>2056</v>
      </c>
      <c r="C1585" s="515" t="s">
        <v>3292</v>
      </c>
      <c r="D1585" s="110">
        <v>123.3</v>
      </c>
      <c r="E1585" s="259">
        <v>75</v>
      </c>
      <c r="F1585" s="284">
        <v>75</v>
      </c>
      <c r="G1585" s="220"/>
      <c r="H1585" s="111"/>
      <c r="I1585" s="126" t="s">
        <v>21</v>
      </c>
      <c r="J1585" s="112"/>
      <c r="K1585" s="110"/>
      <c r="L1585" s="118"/>
      <c r="M1585" s="114">
        <v>2</v>
      </c>
      <c r="N1585" s="108">
        <v>1</v>
      </c>
      <c r="O1585" s="99"/>
      <c r="P1585" s="311">
        <f t="shared" si="195"/>
        <v>76.81</v>
      </c>
      <c r="Q1585" s="16" t="e">
        <f t="shared" si="196"/>
        <v>#VALUE!</v>
      </c>
      <c r="R1585" s="23">
        <f t="shared" si="197"/>
        <v>1.8100000000000023</v>
      </c>
      <c r="S1585" s="18">
        <f t="shared" si="198"/>
        <v>2.4133333333333364E-2</v>
      </c>
      <c r="T1585" s="101"/>
      <c r="U1585" s="3"/>
      <c r="V1585" s="142"/>
      <c r="W1585" s="142"/>
      <c r="X1585" s="142"/>
    </row>
    <row r="1586" spans="1:24" ht="60" x14ac:dyDescent="0.25">
      <c r="A1586" s="103" t="s">
        <v>2707</v>
      </c>
      <c r="B1586" s="141" t="s">
        <v>2056</v>
      </c>
      <c r="C1586" s="515" t="s">
        <v>3293</v>
      </c>
      <c r="D1586" s="110">
        <v>123.3</v>
      </c>
      <c r="E1586" s="259">
        <v>70</v>
      </c>
      <c r="F1586" s="284">
        <v>70</v>
      </c>
      <c r="G1586" s="220"/>
      <c r="H1586" s="111"/>
      <c r="I1586" s="126" t="s">
        <v>21</v>
      </c>
      <c r="J1586" s="112"/>
      <c r="K1586" s="110"/>
      <c r="L1586" s="118"/>
      <c r="M1586" s="114">
        <v>2</v>
      </c>
      <c r="N1586" s="108">
        <v>1</v>
      </c>
      <c r="O1586" s="99"/>
      <c r="P1586" s="311">
        <f t="shared" si="195"/>
        <v>71.69</v>
      </c>
      <c r="Q1586" s="16" t="e">
        <f t="shared" si="196"/>
        <v>#VALUE!</v>
      </c>
      <c r="R1586" s="23">
        <f t="shared" si="197"/>
        <v>1.6899999999999977</v>
      </c>
      <c r="S1586" s="18">
        <f t="shared" si="198"/>
        <v>2.4142857142857112E-2</v>
      </c>
      <c r="T1586" s="101"/>
      <c r="U1586" s="3"/>
      <c r="V1586" s="142"/>
      <c r="W1586" s="142"/>
      <c r="X1586" s="142"/>
    </row>
    <row r="1587" spans="1:24" ht="51" x14ac:dyDescent="0.25">
      <c r="A1587" s="103" t="s">
        <v>2710</v>
      </c>
      <c r="B1587" s="141" t="s">
        <v>2056</v>
      </c>
      <c r="C1587" s="109" t="s">
        <v>2711</v>
      </c>
      <c r="D1587" s="110">
        <v>121.6</v>
      </c>
      <c r="E1587" s="259">
        <v>70</v>
      </c>
      <c r="F1587" s="284">
        <v>70</v>
      </c>
      <c r="G1587" s="220"/>
      <c r="H1587" s="111"/>
      <c r="I1587" s="126" t="s">
        <v>21</v>
      </c>
      <c r="J1587" s="112"/>
      <c r="K1587" s="110"/>
      <c r="L1587" s="118"/>
      <c r="M1587" s="114">
        <v>2</v>
      </c>
      <c r="N1587" s="108">
        <v>1</v>
      </c>
      <c r="O1587" s="99"/>
      <c r="P1587" s="311">
        <f t="shared" si="195"/>
        <v>71.69</v>
      </c>
      <c r="Q1587" s="16" t="e">
        <f t="shared" si="196"/>
        <v>#VALUE!</v>
      </c>
      <c r="R1587" s="23">
        <f t="shared" si="197"/>
        <v>1.6899999999999977</v>
      </c>
      <c r="S1587" s="18">
        <f t="shared" si="198"/>
        <v>2.4142857142857112E-2</v>
      </c>
      <c r="T1587" s="101"/>
      <c r="U1587" s="3"/>
      <c r="V1587" s="142"/>
      <c r="W1587" s="142"/>
      <c r="X1587" s="142"/>
    </row>
    <row r="1588" spans="1:24" ht="51" x14ac:dyDescent="0.25">
      <c r="A1588" s="103" t="s">
        <v>2712</v>
      </c>
      <c r="B1588" s="141" t="s">
        <v>2056</v>
      </c>
      <c r="C1588" s="103" t="s">
        <v>3294</v>
      </c>
      <c r="D1588" s="111" t="s">
        <v>3221</v>
      </c>
      <c r="E1588" s="259">
        <v>70</v>
      </c>
      <c r="F1588" s="284">
        <v>70</v>
      </c>
      <c r="G1588" s="220"/>
      <c r="H1588" s="111"/>
      <c r="I1588" s="126" t="s">
        <v>21</v>
      </c>
      <c r="J1588" s="112"/>
      <c r="K1588" s="110"/>
      <c r="L1588" s="118"/>
      <c r="M1588" s="114">
        <v>2</v>
      </c>
      <c r="N1588" s="108">
        <v>1</v>
      </c>
      <c r="O1588" s="99"/>
      <c r="P1588" s="311">
        <f t="shared" si="195"/>
        <v>71.69</v>
      </c>
      <c r="Q1588" s="16" t="e">
        <f t="shared" si="196"/>
        <v>#VALUE!</v>
      </c>
      <c r="R1588" s="23">
        <f t="shared" si="197"/>
        <v>1.6899999999999977</v>
      </c>
      <c r="S1588" s="18">
        <f t="shared" si="198"/>
        <v>2.4142857142857112E-2</v>
      </c>
      <c r="T1588" s="101"/>
      <c r="U1588" s="3"/>
      <c r="V1588" s="142"/>
      <c r="W1588" s="142"/>
      <c r="X1588" s="142"/>
    </row>
    <row r="1589" spans="1:24" ht="51" x14ac:dyDescent="0.25">
      <c r="A1589" s="103" t="s">
        <v>2714</v>
      </c>
      <c r="B1589" s="141" t="s">
        <v>2056</v>
      </c>
      <c r="C1589" s="109" t="s">
        <v>2715</v>
      </c>
      <c r="D1589" s="111" t="s">
        <v>3222</v>
      </c>
      <c r="E1589" s="259">
        <v>103.23</v>
      </c>
      <c r="F1589" s="284">
        <v>100</v>
      </c>
      <c r="G1589" s="220"/>
      <c r="H1589" s="142"/>
      <c r="I1589" s="112" t="s">
        <v>21</v>
      </c>
      <c r="J1589" s="112"/>
      <c r="K1589" s="110"/>
      <c r="L1589" s="118"/>
      <c r="M1589" s="114">
        <v>6</v>
      </c>
      <c r="N1589" s="108">
        <v>1</v>
      </c>
      <c r="O1589" s="99"/>
      <c r="P1589" s="311">
        <f t="shared" si="195"/>
        <v>105.72</v>
      </c>
      <c r="Q1589" s="16" t="e">
        <f t="shared" si="196"/>
        <v>#VALUE!</v>
      </c>
      <c r="R1589" s="23">
        <f t="shared" si="197"/>
        <v>2.4899999999999949</v>
      </c>
      <c r="S1589" s="18">
        <f t="shared" si="198"/>
        <v>2.4120895088636973E-2</v>
      </c>
      <c r="T1589" s="101"/>
      <c r="U1589" s="3"/>
      <c r="V1589" s="142"/>
      <c r="W1589" s="142"/>
      <c r="X1589" s="142"/>
    </row>
    <row r="1590" spans="1:24" ht="51" x14ac:dyDescent="0.25">
      <c r="A1590" s="103" t="s">
        <v>2714</v>
      </c>
      <c r="B1590" s="141" t="s">
        <v>2056</v>
      </c>
      <c r="C1590" s="109" t="s">
        <v>2716</v>
      </c>
      <c r="D1590" s="111" t="s">
        <v>3222</v>
      </c>
      <c r="E1590" s="259">
        <v>70</v>
      </c>
      <c r="F1590" s="284">
        <v>70</v>
      </c>
      <c r="G1590" s="220"/>
      <c r="H1590" s="173"/>
      <c r="I1590" s="95" t="s">
        <v>21</v>
      </c>
      <c r="J1590" s="112"/>
      <c r="K1590" s="110"/>
      <c r="L1590" s="118"/>
      <c r="M1590" s="114">
        <v>6</v>
      </c>
      <c r="N1590" s="108">
        <v>1</v>
      </c>
      <c r="O1590" s="99"/>
      <c r="P1590" s="311">
        <f t="shared" si="195"/>
        <v>71.69</v>
      </c>
      <c r="Q1590" s="16" t="e">
        <f t="shared" si="196"/>
        <v>#VALUE!</v>
      </c>
      <c r="R1590" s="23">
        <f t="shared" si="197"/>
        <v>1.6899999999999977</v>
      </c>
      <c r="S1590" s="18">
        <f t="shared" si="198"/>
        <v>2.4142857142857112E-2</v>
      </c>
      <c r="T1590" s="101"/>
      <c r="U1590" s="3"/>
      <c r="V1590" s="142"/>
      <c r="W1590" s="142"/>
      <c r="X1590" s="142"/>
    </row>
    <row r="1591" spans="1:24" ht="38.25" x14ac:dyDescent="0.25">
      <c r="A1591" s="109" t="s">
        <v>2717</v>
      </c>
      <c r="B1591" s="141" t="s">
        <v>2056</v>
      </c>
      <c r="C1591" s="109" t="s">
        <v>2718</v>
      </c>
      <c r="D1591" s="111" t="s">
        <v>3223</v>
      </c>
      <c r="E1591" s="259">
        <v>70</v>
      </c>
      <c r="F1591" s="284">
        <v>70</v>
      </c>
      <c r="G1591" s="220"/>
      <c r="H1591" s="111"/>
      <c r="I1591" s="95" t="s">
        <v>21</v>
      </c>
      <c r="J1591" s="112"/>
      <c r="K1591" s="110"/>
      <c r="L1591" s="118"/>
      <c r="M1591" s="114">
        <v>2</v>
      </c>
      <c r="N1591" s="108">
        <v>1</v>
      </c>
      <c r="O1591" s="99"/>
      <c r="P1591" s="311">
        <f t="shared" si="195"/>
        <v>71.69</v>
      </c>
      <c r="Q1591" s="16" t="e">
        <f t="shared" si="196"/>
        <v>#VALUE!</v>
      </c>
      <c r="R1591" s="23">
        <f t="shared" si="197"/>
        <v>1.6899999999999977</v>
      </c>
      <c r="S1591" s="18">
        <f t="shared" si="198"/>
        <v>2.4142857142857112E-2</v>
      </c>
      <c r="T1591" s="101"/>
      <c r="U1591" s="3"/>
      <c r="V1591" s="142"/>
      <c r="W1591" s="142"/>
      <c r="X1591" s="142"/>
    </row>
    <row r="1592" spans="1:24" ht="38.25" x14ac:dyDescent="0.25">
      <c r="A1592" s="155" t="s">
        <v>2719</v>
      </c>
      <c r="B1592" s="141" t="s">
        <v>2056</v>
      </c>
      <c r="C1592" s="91" t="s">
        <v>2720</v>
      </c>
      <c r="D1592" s="92" t="s">
        <v>3224</v>
      </c>
      <c r="E1592" s="259">
        <v>350</v>
      </c>
      <c r="F1592" s="280">
        <v>350</v>
      </c>
      <c r="G1592" s="37"/>
      <c r="H1592" s="90" t="s">
        <v>2721</v>
      </c>
      <c r="I1592" s="95" t="s">
        <v>22</v>
      </c>
      <c r="J1592" s="95"/>
      <c r="K1592" s="174">
        <v>41456</v>
      </c>
      <c r="L1592" s="9"/>
      <c r="M1592" s="98">
        <v>6</v>
      </c>
      <c r="N1592" s="108">
        <v>1</v>
      </c>
      <c r="O1592" s="99"/>
      <c r="P1592" s="311">
        <f>E1592</f>
        <v>350</v>
      </c>
      <c r="Q1592" s="16">
        <f>P1592</f>
        <v>350</v>
      </c>
      <c r="R1592" s="23">
        <f t="shared" si="197"/>
        <v>0</v>
      </c>
      <c r="S1592" s="18">
        <f t="shared" si="198"/>
        <v>0</v>
      </c>
      <c r="T1592" s="101"/>
      <c r="U1592" s="3"/>
      <c r="V1592" s="142"/>
      <c r="W1592" s="142"/>
      <c r="X1592" s="142"/>
    </row>
    <row r="1593" spans="1:24" ht="51" x14ac:dyDescent="0.25">
      <c r="A1593" s="155" t="s">
        <v>2719</v>
      </c>
      <c r="B1593" s="141" t="s">
        <v>2056</v>
      </c>
      <c r="C1593" s="91" t="s">
        <v>2722</v>
      </c>
      <c r="D1593" s="92" t="s">
        <v>3224</v>
      </c>
      <c r="E1593" s="259">
        <v>75</v>
      </c>
      <c r="F1593" s="280">
        <v>75</v>
      </c>
      <c r="G1593" s="37"/>
      <c r="H1593" s="90" t="s">
        <v>2721</v>
      </c>
      <c r="I1593" s="95" t="s">
        <v>22</v>
      </c>
      <c r="J1593" s="95"/>
      <c r="K1593" s="174">
        <v>41456</v>
      </c>
      <c r="L1593" s="9"/>
      <c r="M1593" s="98">
        <v>1</v>
      </c>
      <c r="N1593" s="108">
        <v>1</v>
      </c>
      <c r="O1593" s="99"/>
      <c r="P1593" s="311">
        <f t="shared" ref="P1593:P1595" si="199">E1593</f>
        <v>75</v>
      </c>
      <c r="Q1593" s="16">
        <f t="shared" ref="Q1593:Q1595" si="200">P1593</f>
        <v>75</v>
      </c>
      <c r="R1593" s="23">
        <f t="shared" si="197"/>
        <v>0</v>
      </c>
      <c r="S1593" s="18">
        <f t="shared" si="198"/>
        <v>0</v>
      </c>
      <c r="T1593" s="101"/>
      <c r="U1593" s="3"/>
      <c r="V1593" s="142"/>
      <c r="W1593" s="142"/>
      <c r="X1593" s="142"/>
    </row>
    <row r="1594" spans="1:24" ht="38.25" x14ac:dyDescent="0.25">
      <c r="A1594" s="155" t="s">
        <v>2719</v>
      </c>
      <c r="B1594" s="141" t="s">
        <v>2056</v>
      </c>
      <c r="C1594" s="91" t="s">
        <v>2723</v>
      </c>
      <c r="D1594" s="92" t="s">
        <v>3224</v>
      </c>
      <c r="E1594" s="259">
        <v>75</v>
      </c>
      <c r="F1594" s="280">
        <v>75</v>
      </c>
      <c r="G1594" s="37"/>
      <c r="H1594" s="90" t="s">
        <v>2721</v>
      </c>
      <c r="I1594" s="95" t="s">
        <v>22</v>
      </c>
      <c r="J1594" s="95"/>
      <c r="K1594" s="174">
        <v>41456</v>
      </c>
      <c r="L1594" s="9"/>
      <c r="M1594" s="98">
        <v>1</v>
      </c>
      <c r="N1594" s="108">
        <v>1</v>
      </c>
      <c r="O1594" s="99"/>
      <c r="P1594" s="311">
        <f t="shared" si="199"/>
        <v>75</v>
      </c>
      <c r="Q1594" s="16">
        <f t="shared" si="200"/>
        <v>75</v>
      </c>
      <c r="R1594" s="23">
        <f t="shared" si="197"/>
        <v>0</v>
      </c>
      <c r="S1594" s="18">
        <f t="shared" si="198"/>
        <v>0</v>
      </c>
      <c r="T1594" s="101"/>
      <c r="U1594" s="3"/>
      <c r="V1594" s="142"/>
      <c r="W1594" s="142"/>
      <c r="X1594" s="142"/>
    </row>
    <row r="1595" spans="1:24" ht="51" x14ac:dyDescent="0.25">
      <c r="A1595" s="155" t="s">
        <v>2719</v>
      </c>
      <c r="B1595" s="141" t="s">
        <v>2056</v>
      </c>
      <c r="C1595" s="91" t="s">
        <v>2724</v>
      </c>
      <c r="D1595" s="92" t="s">
        <v>3224</v>
      </c>
      <c r="E1595" s="259">
        <v>75</v>
      </c>
      <c r="F1595" s="280">
        <v>75</v>
      </c>
      <c r="G1595" s="37"/>
      <c r="H1595" s="90" t="s">
        <v>2721</v>
      </c>
      <c r="I1595" s="95" t="s">
        <v>22</v>
      </c>
      <c r="J1595" s="95"/>
      <c r="K1595" s="174">
        <v>41456</v>
      </c>
      <c r="M1595" s="98">
        <v>1</v>
      </c>
      <c r="N1595" s="108">
        <v>1</v>
      </c>
      <c r="O1595" s="99"/>
      <c r="P1595" s="311">
        <f t="shared" si="199"/>
        <v>75</v>
      </c>
      <c r="Q1595" s="16">
        <f t="shared" si="200"/>
        <v>75</v>
      </c>
      <c r="R1595" s="23">
        <f t="shared" si="197"/>
        <v>0</v>
      </c>
      <c r="S1595" s="18">
        <f t="shared" si="198"/>
        <v>0</v>
      </c>
      <c r="T1595" s="101"/>
      <c r="U1595" s="3"/>
      <c r="V1595" s="142"/>
      <c r="W1595" s="142"/>
      <c r="X1595" s="142"/>
    </row>
    <row r="1596" spans="1:24" ht="38.25" x14ac:dyDescent="0.25">
      <c r="A1596" s="150" t="s">
        <v>2725</v>
      </c>
      <c r="B1596" s="141" t="s">
        <v>2056</v>
      </c>
      <c r="C1596" s="151" t="s">
        <v>2726</v>
      </c>
      <c r="D1596" s="152" t="s">
        <v>2727</v>
      </c>
      <c r="E1596" s="259">
        <v>258.07</v>
      </c>
      <c r="F1596" s="282">
        <v>250</v>
      </c>
      <c r="G1596" s="37"/>
      <c r="H1596" s="111"/>
      <c r="I1596" s="108" t="s">
        <v>21</v>
      </c>
      <c r="J1596" s="108"/>
      <c r="K1596" s="111"/>
      <c r="L1596" s="113"/>
      <c r="M1596" s="148">
        <v>6</v>
      </c>
      <c r="N1596" s="108">
        <v>1</v>
      </c>
      <c r="O1596" s="99"/>
      <c r="P1596" s="311">
        <f t="shared" ref="P1596:P1607" si="201">IF(N1596=1,INT(E1596*$T$1*100)/100,E1596)</f>
        <v>264.31</v>
      </c>
      <c r="Q1596" s="16" t="e">
        <f t="shared" si="196"/>
        <v>#VALUE!</v>
      </c>
      <c r="R1596" s="23">
        <f t="shared" si="197"/>
        <v>6.2400000000000091</v>
      </c>
      <c r="S1596" s="18">
        <f t="shared" si="198"/>
        <v>2.4179486185918586E-2</v>
      </c>
      <c r="T1596" s="101"/>
      <c r="U1596" s="3"/>
      <c r="V1596" s="142"/>
      <c r="W1596" s="142"/>
      <c r="X1596" s="142"/>
    </row>
    <row r="1597" spans="1:24" ht="38.25" x14ac:dyDescent="0.25">
      <c r="A1597" s="155" t="s">
        <v>2728</v>
      </c>
      <c r="B1597" s="141" t="s">
        <v>2056</v>
      </c>
      <c r="C1597" s="91" t="s">
        <v>2729</v>
      </c>
      <c r="D1597" s="92" t="s">
        <v>2730</v>
      </c>
      <c r="E1597" s="259">
        <v>2064.6</v>
      </c>
      <c r="F1597" s="280">
        <v>2000</v>
      </c>
      <c r="G1597" s="37"/>
      <c r="H1597" s="90"/>
      <c r="I1597" s="95" t="s">
        <v>21</v>
      </c>
      <c r="J1597" s="95"/>
      <c r="K1597" s="90"/>
      <c r="L1597" s="97"/>
      <c r="M1597" s="98">
        <v>1</v>
      </c>
      <c r="N1597" s="95">
        <v>1</v>
      </c>
      <c r="O1597" s="99"/>
      <c r="P1597" s="311">
        <f t="shared" si="201"/>
        <v>2114.59</v>
      </c>
      <c r="Q1597" s="16" t="e">
        <f t="shared" si="196"/>
        <v>#VALUE!</v>
      </c>
      <c r="R1597" s="23">
        <f t="shared" si="197"/>
        <v>49.990000000000236</v>
      </c>
      <c r="S1597" s="18">
        <f t="shared" si="198"/>
        <v>2.421292260001949E-2</v>
      </c>
      <c r="T1597" s="101"/>
      <c r="U1597" s="3"/>
      <c r="V1597" s="142"/>
      <c r="W1597" s="142"/>
      <c r="X1597" s="142"/>
    </row>
    <row r="1598" spans="1:24" ht="38.25" x14ac:dyDescent="0.25">
      <c r="A1598" s="155" t="s">
        <v>2728</v>
      </c>
      <c r="B1598" s="141" t="s">
        <v>2056</v>
      </c>
      <c r="C1598" s="91" t="s">
        <v>2731</v>
      </c>
      <c r="D1598" s="92" t="s">
        <v>2732</v>
      </c>
      <c r="E1598" s="259">
        <v>1032.3</v>
      </c>
      <c r="F1598" s="280">
        <v>1000</v>
      </c>
      <c r="G1598" s="37"/>
      <c r="H1598" s="90"/>
      <c r="I1598" s="95" t="s">
        <v>21</v>
      </c>
      <c r="J1598" s="95"/>
      <c r="K1598" s="90"/>
      <c r="L1598" s="97"/>
      <c r="M1598" s="98">
        <v>1</v>
      </c>
      <c r="N1598" s="95">
        <v>1</v>
      </c>
      <c r="O1598" s="99"/>
      <c r="P1598" s="311">
        <f t="shared" si="201"/>
        <v>1057.29</v>
      </c>
      <c r="Q1598" s="16" t="e">
        <f t="shared" si="196"/>
        <v>#VALUE!</v>
      </c>
      <c r="R1598" s="23">
        <f t="shared" si="197"/>
        <v>24.990000000000009</v>
      </c>
      <c r="S1598" s="18">
        <f t="shared" si="198"/>
        <v>2.4208079046788733E-2</v>
      </c>
      <c r="T1598" s="101"/>
      <c r="U1598" s="3"/>
      <c r="V1598" s="142"/>
      <c r="W1598" s="142"/>
      <c r="X1598" s="142"/>
    </row>
    <row r="1599" spans="1:24" ht="38.25" x14ac:dyDescent="0.25">
      <c r="A1599" s="155" t="s">
        <v>2728</v>
      </c>
      <c r="B1599" s="141" t="s">
        <v>2056</v>
      </c>
      <c r="C1599" s="91" t="s">
        <v>2733</v>
      </c>
      <c r="D1599" s="92" t="s">
        <v>2734</v>
      </c>
      <c r="E1599" s="259">
        <v>1032.3</v>
      </c>
      <c r="F1599" s="280">
        <v>1000</v>
      </c>
      <c r="G1599" s="37"/>
      <c r="H1599" s="90"/>
      <c r="I1599" s="95" t="s">
        <v>21</v>
      </c>
      <c r="J1599" s="95"/>
      <c r="K1599" s="90"/>
      <c r="L1599" s="97"/>
      <c r="M1599" s="98">
        <v>1</v>
      </c>
      <c r="N1599" s="95">
        <v>1</v>
      </c>
      <c r="O1599" s="99"/>
      <c r="P1599" s="311">
        <f t="shared" si="201"/>
        <v>1057.29</v>
      </c>
      <c r="Q1599" s="16" t="e">
        <f t="shared" si="196"/>
        <v>#VALUE!</v>
      </c>
      <c r="R1599" s="23">
        <f t="shared" si="197"/>
        <v>24.990000000000009</v>
      </c>
      <c r="S1599" s="18">
        <f t="shared" si="198"/>
        <v>2.4208079046788733E-2</v>
      </c>
      <c r="T1599" s="101"/>
      <c r="U1599" s="3"/>
      <c r="V1599" s="142"/>
      <c r="W1599" s="142"/>
      <c r="X1599" s="142"/>
    </row>
    <row r="1600" spans="1:24" ht="38.25" x14ac:dyDescent="0.25">
      <c r="A1600" s="155" t="s">
        <v>2728</v>
      </c>
      <c r="B1600" s="141" t="s">
        <v>2056</v>
      </c>
      <c r="C1600" s="91" t="s">
        <v>2735</v>
      </c>
      <c r="D1600" s="92" t="s">
        <v>2736</v>
      </c>
      <c r="E1600" s="259">
        <v>2064.6</v>
      </c>
      <c r="F1600" s="280">
        <v>2000</v>
      </c>
      <c r="G1600" s="37"/>
      <c r="H1600" s="90"/>
      <c r="I1600" s="95" t="s">
        <v>21</v>
      </c>
      <c r="J1600" s="95"/>
      <c r="K1600" s="90"/>
      <c r="L1600" s="97"/>
      <c r="M1600" s="98">
        <v>1</v>
      </c>
      <c r="N1600" s="95">
        <v>1</v>
      </c>
      <c r="O1600" s="99"/>
      <c r="P1600" s="311">
        <f t="shared" si="201"/>
        <v>2114.59</v>
      </c>
      <c r="Q1600" s="16" t="e">
        <f t="shared" si="196"/>
        <v>#VALUE!</v>
      </c>
      <c r="R1600" s="23">
        <f t="shared" si="197"/>
        <v>49.990000000000236</v>
      </c>
      <c r="S1600" s="18">
        <f t="shared" si="198"/>
        <v>2.421292260001949E-2</v>
      </c>
      <c r="T1600" s="101"/>
      <c r="U1600" s="3"/>
      <c r="V1600" s="142"/>
      <c r="W1600" s="142"/>
      <c r="X1600" s="142"/>
    </row>
    <row r="1601" spans="1:24" ht="38.25" x14ac:dyDescent="0.25">
      <c r="A1601" s="155" t="s">
        <v>2728</v>
      </c>
      <c r="B1601" s="141" t="s">
        <v>2056</v>
      </c>
      <c r="C1601" s="91" t="s">
        <v>2737</v>
      </c>
      <c r="D1601" s="92" t="s">
        <v>2738</v>
      </c>
      <c r="E1601" s="259">
        <v>516.15</v>
      </c>
      <c r="F1601" s="280">
        <v>500</v>
      </c>
      <c r="G1601" s="37"/>
      <c r="H1601" s="90"/>
      <c r="I1601" s="95" t="s">
        <v>21</v>
      </c>
      <c r="J1601" s="95"/>
      <c r="K1601" s="90"/>
      <c r="L1601" s="97"/>
      <c r="M1601" s="98">
        <v>1</v>
      </c>
      <c r="N1601" s="95">
        <v>1</v>
      </c>
      <c r="O1601" s="99"/>
      <c r="P1601" s="311">
        <f t="shared" si="201"/>
        <v>528.64</v>
      </c>
      <c r="Q1601" s="16" t="e">
        <f t="shared" si="196"/>
        <v>#VALUE!</v>
      </c>
      <c r="R1601" s="23">
        <f t="shared" si="197"/>
        <v>12.490000000000009</v>
      </c>
      <c r="S1601" s="18">
        <f t="shared" si="198"/>
        <v>2.4198391940327444E-2</v>
      </c>
      <c r="T1601" s="101"/>
      <c r="U1601" s="3"/>
      <c r="V1601" s="142"/>
      <c r="W1601" s="142"/>
      <c r="X1601" s="142"/>
    </row>
    <row r="1602" spans="1:24" ht="63.75" x14ac:dyDescent="0.25">
      <c r="A1602" s="175" t="s">
        <v>2739</v>
      </c>
      <c r="B1602" s="141" t="s">
        <v>2056</v>
      </c>
      <c r="C1602" s="91" t="s">
        <v>2740</v>
      </c>
      <c r="D1602" s="92" t="s">
        <v>2741</v>
      </c>
      <c r="E1602" s="259">
        <v>0.05</v>
      </c>
      <c r="F1602" s="280">
        <v>0.05</v>
      </c>
      <c r="G1602" s="37"/>
      <c r="H1602" s="90"/>
      <c r="I1602" s="95" t="s">
        <v>21</v>
      </c>
      <c r="J1602" s="95"/>
      <c r="K1602" s="96"/>
      <c r="L1602" s="97"/>
      <c r="M1602" s="98">
        <v>1</v>
      </c>
      <c r="N1602" s="95">
        <v>1</v>
      </c>
      <c r="O1602" s="99"/>
      <c r="P1602" s="311">
        <f t="shared" si="201"/>
        <v>0.05</v>
      </c>
      <c r="Q1602" s="16" t="e">
        <f t="shared" si="196"/>
        <v>#VALUE!</v>
      </c>
      <c r="R1602" s="23">
        <f t="shared" si="197"/>
        <v>0</v>
      </c>
      <c r="S1602" s="18">
        <f t="shared" si="198"/>
        <v>0</v>
      </c>
      <c r="T1602" s="101"/>
      <c r="U1602" s="3"/>
      <c r="V1602" s="142"/>
      <c r="W1602" s="142"/>
      <c r="X1602" s="142"/>
    </row>
    <row r="1603" spans="1:24" ht="76.5" x14ac:dyDescent="0.25">
      <c r="A1603" s="175" t="s">
        <v>2739</v>
      </c>
      <c r="B1603" s="141" t="s">
        <v>2056</v>
      </c>
      <c r="C1603" s="91" t="s">
        <v>2742</v>
      </c>
      <c r="D1603" s="92" t="s">
        <v>2743</v>
      </c>
      <c r="E1603" s="259">
        <v>0.1</v>
      </c>
      <c r="F1603" s="280">
        <v>0.1</v>
      </c>
      <c r="G1603" s="37"/>
      <c r="H1603" s="90"/>
      <c r="I1603" s="95" t="s">
        <v>21</v>
      </c>
      <c r="J1603" s="95"/>
      <c r="K1603" s="96"/>
      <c r="L1603" s="97"/>
      <c r="M1603" s="98">
        <v>1</v>
      </c>
      <c r="N1603" s="95">
        <v>1</v>
      </c>
      <c r="O1603" s="99"/>
      <c r="P1603" s="311">
        <f t="shared" si="201"/>
        <v>0.1</v>
      </c>
      <c r="Q1603" s="16" t="e">
        <f t="shared" si="196"/>
        <v>#VALUE!</v>
      </c>
      <c r="R1603" s="23">
        <f t="shared" si="197"/>
        <v>0</v>
      </c>
      <c r="S1603" s="18">
        <f t="shared" si="198"/>
        <v>0</v>
      </c>
      <c r="T1603" s="101"/>
      <c r="U1603" s="3"/>
      <c r="V1603" s="142"/>
      <c r="W1603" s="142"/>
      <c r="X1603" s="142"/>
    </row>
    <row r="1604" spans="1:24" ht="76.5" x14ac:dyDescent="0.25">
      <c r="A1604" s="175" t="s">
        <v>2739</v>
      </c>
      <c r="B1604" s="141" t="s">
        <v>2056</v>
      </c>
      <c r="C1604" s="91" t="s">
        <v>2744</v>
      </c>
      <c r="D1604" s="92" t="s">
        <v>2745</v>
      </c>
      <c r="E1604" s="259">
        <v>0.1</v>
      </c>
      <c r="F1604" s="280">
        <v>0.1</v>
      </c>
      <c r="G1604" s="37"/>
      <c r="H1604" s="90"/>
      <c r="I1604" s="95" t="s">
        <v>21</v>
      </c>
      <c r="J1604" s="95"/>
      <c r="K1604" s="96"/>
      <c r="L1604" s="97"/>
      <c r="M1604" s="98">
        <v>1</v>
      </c>
      <c r="N1604" s="95">
        <v>1</v>
      </c>
      <c r="O1604" s="99"/>
      <c r="P1604" s="311">
        <f t="shared" si="201"/>
        <v>0.1</v>
      </c>
      <c r="Q1604" s="16" t="e">
        <f t="shared" si="196"/>
        <v>#VALUE!</v>
      </c>
      <c r="R1604" s="23">
        <f t="shared" si="197"/>
        <v>0</v>
      </c>
      <c r="S1604" s="18">
        <f t="shared" si="198"/>
        <v>0</v>
      </c>
      <c r="T1604" s="101"/>
      <c r="U1604" s="3"/>
      <c r="V1604" s="142"/>
      <c r="W1604" s="142"/>
      <c r="X1604" s="142"/>
    </row>
    <row r="1605" spans="1:24" ht="89.25" x14ac:dyDescent="0.25">
      <c r="A1605" s="175" t="s">
        <v>2739</v>
      </c>
      <c r="B1605" s="141" t="s">
        <v>2056</v>
      </c>
      <c r="C1605" s="91" t="s">
        <v>2746</v>
      </c>
      <c r="D1605" s="92" t="s">
        <v>2745</v>
      </c>
      <c r="E1605" s="259">
        <v>0.1</v>
      </c>
      <c r="F1605" s="280">
        <v>0.1</v>
      </c>
      <c r="G1605" s="37"/>
      <c r="H1605" s="90"/>
      <c r="I1605" s="95" t="s">
        <v>21</v>
      </c>
      <c r="J1605" s="95"/>
      <c r="K1605" s="96"/>
      <c r="L1605" s="97"/>
      <c r="M1605" s="98">
        <v>1</v>
      </c>
      <c r="N1605" s="95">
        <v>1</v>
      </c>
      <c r="O1605" s="99"/>
      <c r="P1605" s="311">
        <f t="shared" si="201"/>
        <v>0.1</v>
      </c>
      <c r="Q1605" s="16" t="e">
        <f t="shared" si="196"/>
        <v>#VALUE!</v>
      </c>
      <c r="R1605" s="23">
        <f t="shared" si="197"/>
        <v>0</v>
      </c>
      <c r="S1605" s="18">
        <f t="shared" si="198"/>
        <v>0</v>
      </c>
      <c r="T1605" s="101"/>
      <c r="U1605" s="3"/>
      <c r="V1605" s="142"/>
      <c r="W1605" s="142"/>
      <c r="X1605" s="142"/>
    </row>
    <row r="1606" spans="1:24" ht="102" x14ac:dyDescent="0.25">
      <c r="A1606" s="175" t="s">
        <v>2739</v>
      </c>
      <c r="B1606" s="141" t="s">
        <v>2056</v>
      </c>
      <c r="C1606" s="91" t="s">
        <v>2747</v>
      </c>
      <c r="D1606" s="92" t="s">
        <v>2745</v>
      </c>
      <c r="E1606" s="259">
        <v>0.05</v>
      </c>
      <c r="F1606" s="280">
        <v>0.05</v>
      </c>
      <c r="G1606" s="37"/>
      <c r="H1606" s="90"/>
      <c r="I1606" s="95" t="s">
        <v>21</v>
      </c>
      <c r="J1606" s="95"/>
      <c r="K1606" s="96"/>
      <c r="L1606" s="97"/>
      <c r="M1606" s="98">
        <v>1</v>
      </c>
      <c r="N1606" s="95">
        <v>1</v>
      </c>
      <c r="O1606" s="99"/>
      <c r="P1606" s="311">
        <f t="shared" si="201"/>
        <v>0.05</v>
      </c>
      <c r="Q1606" s="16" t="e">
        <f t="shared" si="196"/>
        <v>#VALUE!</v>
      </c>
      <c r="R1606" s="23">
        <f t="shared" si="197"/>
        <v>0</v>
      </c>
      <c r="S1606" s="18">
        <f t="shared" si="198"/>
        <v>0</v>
      </c>
      <c r="T1606" s="101"/>
      <c r="U1606" s="3"/>
      <c r="V1606" s="142"/>
      <c r="W1606" s="142"/>
      <c r="X1606" s="142"/>
    </row>
    <row r="1607" spans="1:24" ht="25.5" x14ac:dyDescent="0.25">
      <c r="A1607" s="175" t="s">
        <v>2739</v>
      </c>
      <c r="B1607" s="141" t="s">
        <v>2056</v>
      </c>
      <c r="C1607" s="91" t="s">
        <v>2748</v>
      </c>
      <c r="D1607" s="92" t="s">
        <v>2749</v>
      </c>
      <c r="E1607" s="259">
        <v>5</v>
      </c>
      <c r="F1607" s="280">
        <v>5</v>
      </c>
      <c r="G1607" s="37"/>
      <c r="H1607" s="90"/>
      <c r="I1607" s="95" t="s">
        <v>21</v>
      </c>
      <c r="J1607" s="95"/>
      <c r="K1607" s="96"/>
      <c r="L1607" s="97"/>
      <c r="M1607" s="98">
        <v>1</v>
      </c>
      <c r="N1607" s="95">
        <v>1</v>
      </c>
      <c r="O1607" s="99"/>
      <c r="P1607" s="311">
        <f t="shared" si="201"/>
        <v>5.12</v>
      </c>
      <c r="Q1607" s="16" t="e">
        <f t="shared" si="196"/>
        <v>#VALUE!</v>
      </c>
      <c r="R1607" s="23">
        <f t="shared" si="197"/>
        <v>0.12000000000000011</v>
      </c>
      <c r="S1607" s="18">
        <f t="shared" si="198"/>
        <v>2.4000000000000021E-2</v>
      </c>
      <c r="T1607" s="101"/>
      <c r="U1607" s="3"/>
      <c r="V1607" s="142"/>
      <c r="W1607" s="142"/>
      <c r="X1607" s="142"/>
    </row>
    <row r="1608" spans="1:24" ht="114.75" x14ac:dyDescent="0.25">
      <c r="A1608" s="155" t="s">
        <v>2750</v>
      </c>
      <c r="B1608" s="141" t="s">
        <v>2056</v>
      </c>
      <c r="C1608" s="105" t="s">
        <v>2751</v>
      </c>
      <c r="D1608" s="92" t="s">
        <v>2752</v>
      </c>
      <c r="E1608" s="259" t="s">
        <v>2754</v>
      </c>
      <c r="F1608" s="295" t="s">
        <v>2753</v>
      </c>
      <c r="G1608" s="37"/>
      <c r="H1608" s="90"/>
      <c r="I1608" s="95" t="s">
        <v>21</v>
      </c>
      <c r="J1608" s="95"/>
      <c r="K1608" s="90"/>
      <c r="L1608" s="97"/>
      <c r="M1608" s="98">
        <v>6</v>
      </c>
      <c r="N1608" s="95">
        <v>1</v>
      </c>
      <c r="O1608" s="99"/>
      <c r="P1608" s="499" t="s">
        <v>2754</v>
      </c>
      <c r="Q1608" s="100" t="e">
        <f t="shared" si="196"/>
        <v>#VALUE!</v>
      </c>
      <c r="R1608" s="166" t="s">
        <v>2755</v>
      </c>
      <c r="S1608" s="166" t="s">
        <v>2755</v>
      </c>
      <c r="T1608" s="101"/>
      <c r="U1608" s="3"/>
      <c r="V1608" s="142"/>
      <c r="W1608" s="142"/>
      <c r="X1608" s="142"/>
    </row>
    <row r="1609" spans="1:24" ht="38.25" x14ac:dyDescent="0.25">
      <c r="A1609" s="155" t="s">
        <v>2756</v>
      </c>
      <c r="B1609" s="141" t="s">
        <v>2056</v>
      </c>
      <c r="C1609" s="105" t="s">
        <v>2757</v>
      </c>
      <c r="D1609" s="90" t="s">
        <v>2758</v>
      </c>
      <c r="E1609" s="259">
        <v>25.8</v>
      </c>
      <c r="F1609" s="285">
        <v>25</v>
      </c>
      <c r="G1609" s="37"/>
      <c r="H1609" s="90"/>
      <c r="I1609" s="95" t="s">
        <v>21</v>
      </c>
      <c r="J1609" s="95"/>
      <c r="K1609" s="90"/>
      <c r="L1609" s="97"/>
      <c r="M1609" s="98">
        <v>2</v>
      </c>
      <c r="N1609" s="95">
        <v>1</v>
      </c>
      <c r="O1609" s="99"/>
      <c r="P1609" s="311">
        <f t="shared" ref="P1609:P1617" si="202">IF(N1609=1,INT(E1609*$T$1*100)/100,E1609)</f>
        <v>26.42</v>
      </c>
      <c r="Q1609" s="16" t="e">
        <f t="shared" si="196"/>
        <v>#VALUE!</v>
      </c>
      <c r="R1609" s="23">
        <f t="shared" ref="R1609:R1617" si="203">P1609-E1609</f>
        <v>0.62000000000000099</v>
      </c>
      <c r="S1609" s="18">
        <f t="shared" ref="S1609:S1617" si="204">IF(E1609&lt;&gt;0,R1609/E1609,0)</f>
        <v>2.4031007751938022E-2</v>
      </c>
      <c r="T1609" s="101"/>
      <c r="U1609" s="3"/>
      <c r="V1609" s="142"/>
      <c r="W1609" s="142"/>
      <c r="X1609" s="142"/>
    </row>
    <row r="1610" spans="1:24" ht="140.25" x14ac:dyDescent="0.25">
      <c r="A1610" s="155" t="s">
        <v>2759</v>
      </c>
      <c r="B1610" s="141" t="s">
        <v>2056</v>
      </c>
      <c r="C1610" s="91" t="s">
        <v>2760</v>
      </c>
      <c r="D1610" s="92" t="s">
        <v>2761</v>
      </c>
      <c r="E1610" s="259">
        <f>51.61</f>
        <v>51.61</v>
      </c>
      <c r="F1610" s="280">
        <v>45</v>
      </c>
      <c r="G1610" s="37"/>
      <c r="H1610" s="176" t="s">
        <v>2762</v>
      </c>
      <c r="I1610" s="156" t="s">
        <v>21</v>
      </c>
      <c r="J1610" s="156"/>
      <c r="K1610" s="90"/>
      <c r="L1610" s="97"/>
      <c r="M1610" s="98">
        <v>1</v>
      </c>
      <c r="N1610" s="95">
        <v>1</v>
      </c>
      <c r="O1610" s="99"/>
      <c r="P1610" s="311">
        <f t="shared" si="202"/>
        <v>52.85</v>
      </c>
      <c r="Q1610" s="16" t="e">
        <f t="shared" si="196"/>
        <v>#VALUE!</v>
      </c>
      <c r="R1610" s="23">
        <f t="shared" si="203"/>
        <v>1.240000000000002</v>
      </c>
      <c r="S1610" s="18">
        <f t="shared" si="204"/>
        <v>2.4026351482270916E-2</v>
      </c>
      <c r="T1610" s="101"/>
      <c r="U1610" s="3"/>
      <c r="V1610" s="142"/>
      <c r="W1610" s="142"/>
      <c r="X1610" s="142"/>
    </row>
    <row r="1611" spans="1:24" ht="140.25" x14ac:dyDescent="0.25">
      <c r="A1611" s="155" t="s">
        <v>2759</v>
      </c>
      <c r="B1611" s="141" t="s">
        <v>2056</v>
      </c>
      <c r="C1611" s="91" t="s">
        <v>2763</v>
      </c>
      <c r="D1611" s="92" t="s">
        <v>2761</v>
      </c>
      <c r="E1611" s="259">
        <f>92.9</f>
        <v>92.9</v>
      </c>
      <c r="F1611" s="280">
        <v>85</v>
      </c>
      <c r="G1611" s="37"/>
      <c r="H1611" s="176" t="s">
        <v>2762</v>
      </c>
      <c r="I1611" s="156" t="s">
        <v>21</v>
      </c>
      <c r="J1611" s="156"/>
      <c r="K1611" s="90"/>
      <c r="L1611" s="97"/>
      <c r="M1611" s="98">
        <v>1</v>
      </c>
      <c r="N1611" s="95">
        <v>1</v>
      </c>
      <c r="O1611" s="99"/>
      <c r="P1611" s="311">
        <f t="shared" si="202"/>
        <v>95.14</v>
      </c>
      <c r="Q1611" s="16" t="e">
        <f t="shared" si="196"/>
        <v>#VALUE!</v>
      </c>
      <c r="R1611" s="23">
        <f t="shared" si="203"/>
        <v>2.2399999999999949</v>
      </c>
      <c r="S1611" s="18">
        <f t="shared" si="204"/>
        <v>2.4111948331539235E-2</v>
      </c>
      <c r="T1611" s="101"/>
      <c r="U1611" s="3"/>
      <c r="V1611" s="142"/>
      <c r="W1611" s="142"/>
      <c r="X1611" s="142"/>
    </row>
    <row r="1612" spans="1:24" ht="140.25" x14ac:dyDescent="0.25">
      <c r="A1612" s="155" t="s">
        <v>2759</v>
      </c>
      <c r="B1612" s="141" t="s">
        <v>2056</v>
      </c>
      <c r="C1612" s="91" t="s">
        <v>2764</v>
      </c>
      <c r="D1612" s="92" t="s">
        <v>2761</v>
      </c>
      <c r="E1612" s="259">
        <f>113.54</f>
        <v>113.54</v>
      </c>
      <c r="F1612" s="280">
        <v>105</v>
      </c>
      <c r="G1612" s="37"/>
      <c r="H1612" s="176" t="s">
        <v>2762</v>
      </c>
      <c r="I1612" s="156" t="s">
        <v>21</v>
      </c>
      <c r="J1612" s="156"/>
      <c r="K1612" s="90"/>
      <c r="L1612" s="97"/>
      <c r="M1612" s="98">
        <v>1</v>
      </c>
      <c r="N1612" s="95">
        <v>1</v>
      </c>
      <c r="O1612" s="99"/>
      <c r="P1612" s="311">
        <f t="shared" si="202"/>
        <v>116.28</v>
      </c>
      <c r="Q1612" s="16" t="e">
        <f t="shared" si="196"/>
        <v>#VALUE!</v>
      </c>
      <c r="R1612" s="23">
        <f t="shared" si="203"/>
        <v>2.7399999999999949</v>
      </c>
      <c r="S1612" s="18">
        <f t="shared" si="204"/>
        <v>2.4132464329751583E-2</v>
      </c>
      <c r="T1612" s="101"/>
      <c r="U1612" s="3"/>
      <c r="V1612" s="142"/>
      <c r="W1612" s="142"/>
      <c r="X1612" s="142"/>
    </row>
    <row r="1613" spans="1:24" ht="140.25" x14ac:dyDescent="0.25">
      <c r="A1613" s="155" t="s">
        <v>2759</v>
      </c>
      <c r="B1613" s="141" t="s">
        <v>2056</v>
      </c>
      <c r="C1613" s="91" t="s">
        <v>2765</v>
      </c>
      <c r="D1613" s="92" t="s">
        <v>2761</v>
      </c>
      <c r="E1613" s="259">
        <v>108.39</v>
      </c>
      <c r="F1613" s="280">
        <v>105</v>
      </c>
      <c r="G1613" s="37"/>
      <c r="H1613" s="176" t="s">
        <v>2762</v>
      </c>
      <c r="I1613" s="156" t="s">
        <v>21</v>
      </c>
      <c r="J1613" s="156"/>
      <c r="K1613" s="90"/>
      <c r="L1613" s="97"/>
      <c r="M1613" s="98">
        <v>1</v>
      </c>
      <c r="N1613" s="95">
        <v>1</v>
      </c>
      <c r="O1613" s="99"/>
      <c r="P1613" s="311">
        <f t="shared" si="202"/>
        <v>111.01</v>
      </c>
      <c r="Q1613" s="16" t="e">
        <f t="shared" si="196"/>
        <v>#VALUE!</v>
      </c>
      <c r="R1613" s="23">
        <f t="shared" si="203"/>
        <v>2.6200000000000045</v>
      </c>
      <c r="S1613" s="18">
        <f t="shared" si="204"/>
        <v>2.4171971584094516E-2</v>
      </c>
      <c r="T1613" s="101"/>
      <c r="U1613" s="3"/>
      <c r="V1613" s="142"/>
      <c r="W1613" s="142"/>
      <c r="X1613" s="142"/>
    </row>
    <row r="1614" spans="1:24" ht="140.25" x14ac:dyDescent="0.25">
      <c r="A1614" s="155" t="s">
        <v>2759</v>
      </c>
      <c r="B1614" s="141" t="s">
        <v>2056</v>
      </c>
      <c r="C1614" s="91" t="s">
        <v>2766</v>
      </c>
      <c r="D1614" s="92" t="s">
        <v>2761</v>
      </c>
      <c r="E1614" s="259">
        <f>139.34</f>
        <v>139.34</v>
      </c>
      <c r="F1614" s="280">
        <v>130</v>
      </c>
      <c r="G1614" s="37"/>
      <c r="H1614" s="176" t="s">
        <v>2762</v>
      </c>
      <c r="I1614" s="156" t="s">
        <v>21</v>
      </c>
      <c r="J1614" s="156"/>
      <c r="K1614" s="90"/>
      <c r="L1614" s="97"/>
      <c r="M1614" s="98">
        <v>1</v>
      </c>
      <c r="N1614" s="95">
        <v>1</v>
      </c>
      <c r="O1614" s="99"/>
      <c r="P1614" s="311">
        <f t="shared" si="202"/>
        <v>142.71</v>
      </c>
      <c r="Q1614" s="16" t="e">
        <f t="shared" si="196"/>
        <v>#VALUE!</v>
      </c>
      <c r="R1614" s="23">
        <f t="shared" si="203"/>
        <v>3.3700000000000045</v>
      </c>
      <c r="S1614" s="18">
        <f t="shared" si="204"/>
        <v>2.4185445672455896E-2</v>
      </c>
      <c r="T1614" s="101"/>
      <c r="U1614" s="3"/>
      <c r="V1614" s="142"/>
      <c r="W1614" s="142"/>
      <c r="X1614" s="142"/>
    </row>
    <row r="1615" spans="1:24" ht="140.25" x14ac:dyDescent="0.25">
      <c r="A1615" s="155" t="s">
        <v>2759</v>
      </c>
      <c r="B1615" s="141" t="s">
        <v>2056</v>
      </c>
      <c r="C1615" s="91" t="s">
        <v>2767</v>
      </c>
      <c r="D1615" s="92" t="s">
        <v>2761</v>
      </c>
      <c r="E1615" s="259">
        <v>61.93</v>
      </c>
      <c r="F1615" s="280">
        <v>60</v>
      </c>
      <c r="G1615" s="37"/>
      <c r="H1615" s="176" t="s">
        <v>2762</v>
      </c>
      <c r="I1615" s="156" t="s">
        <v>21</v>
      </c>
      <c r="J1615" s="156"/>
      <c r="K1615" s="90"/>
      <c r="L1615" s="97"/>
      <c r="M1615" s="98">
        <v>1</v>
      </c>
      <c r="N1615" s="95">
        <v>1</v>
      </c>
      <c r="O1615" s="99"/>
      <c r="P1615" s="311">
        <f t="shared" si="202"/>
        <v>63.42</v>
      </c>
      <c r="Q1615" s="16" t="e">
        <f t="shared" si="196"/>
        <v>#VALUE!</v>
      </c>
      <c r="R1615" s="23">
        <f t="shared" si="203"/>
        <v>1.490000000000002</v>
      </c>
      <c r="S1615" s="18">
        <f t="shared" si="204"/>
        <v>2.405942192798324E-2</v>
      </c>
      <c r="T1615" s="101"/>
      <c r="U1615" s="3"/>
      <c r="V1615" s="142"/>
      <c r="W1615" s="142"/>
      <c r="X1615" s="142"/>
    </row>
    <row r="1616" spans="1:24" ht="140.25" x14ac:dyDescent="0.25">
      <c r="A1616" s="155" t="s">
        <v>2759</v>
      </c>
      <c r="B1616" s="141" t="s">
        <v>2056</v>
      </c>
      <c r="C1616" s="91" t="s">
        <v>2768</v>
      </c>
      <c r="D1616" s="92" t="s">
        <v>2761</v>
      </c>
      <c r="E1616" s="259">
        <v>98.06</v>
      </c>
      <c r="F1616" s="280">
        <v>95</v>
      </c>
      <c r="G1616" s="37"/>
      <c r="H1616" s="176" t="s">
        <v>2762</v>
      </c>
      <c r="I1616" s="156" t="s">
        <v>21</v>
      </c>
      <c r="J1616" s="156"/>
      <c r="K1616" s="90"/>
      <c r="L1616" s="97"/>
      <c r="M1616" s="98">
        <v>1</v>
      </c>
      <c r="N1616" s="95">
        <v>1</v>
      </c>
      <c r="O1616" s="99"/>
      <c r="P1616" s="311">
        <f t="shared" si="202"/>
        <v>100.43</v>
      </c>
      <c r="Q1616" s="16" t="e">
        <f t="shared" si="196"/>
        <v>#VALUE!</v>
      </c>
      <c r="R1616" s="23">
        <f t="shared" si="203"/>
        <v>2.3700000000000045</v>
      </c>
      <c r="S1616" s="18">
        <f t="shared" si="204"/>
        <v>2.4168876198246019E-2</v>
      </c>
      <c r="T1616" s="101"/>
      <c r="U1616" s="3"/>
      <c r="V1616" s="142"/>
      <c r="W1616" s="142"/>
      <c r="X1616" s="142"/>
    </row>
    <row r="1617" spans="1:24" ht="51" x14ac:dyDescent="0.25">
      <c r="A1617" s="175" t="s">
        <v>2769</v>
      </c>
      <c r="B1617" s="141" t="s">
        <v>2056</v>
      </c>
      <c r="C1617" s="91" t="s">
        <v>2770</v>
      </c>
      <c r="D1617" s="92" t="s">
        <v>2771</v>
      </c>
      <c r="E1617" s="259">
        <v>1032.3</v>
      </c>
      <c r="F1617" s="280">
        <v>1000</v>
      </c>
      <c r="G1617" s="37"/>
      <c r="H1617" s="90"/>
      <c r="I1617" s="95" t="s">
        <v>21</v>
      </c>
      <c r="J1617" s="95"/>
      <c r="K1617" s="90"/>
      <c r="L1617" s="97"/>
      <c r="M1617" s="98">
        <v>3</v>
      </c>
      <c r="N1617" s="95">
        <v>1</v>
      </c>
      <c r="O1617" s="99"/>
      <c r="P1617" s="311">
        <f t="shared" si="202"/>
        <v>1057.29</v>
      </c>
      <c r="Q1617" s="16" t="e">
        <f t="shared" si="196"/>
        <v>#VALUE!</v>
      </c>
      <c r="R1617" s="23">
        <f t="shared" si="203"/>
        <v>24.990000000000009</v>
      </c>
      <c r="S1617" s="18">
        <f t="shared" si="204"/>
        <v>2.4208079046788733E-2</v>
      </c>
      <c r="T1617" s="101"/>
      <c r="U1617" s="3"/>
      <c r="V1617" s="142"/>
      <c r="W1617" s="142"/>
      <c r="X1617" s="142"/>
    </row>
    <row r="1618" spans="1:24" ht="51" x14ac:dyDescent="0.25">
      <c r="A1618" s="175" t="s">
        <v>2772</v>
      </c>
      <c r="B1618" s="141" t="s">
        <v>2056</v>
      </c>
      <c r="C1618" s="91" t="s">
        <v>2773</v>
      </c>
      <c r="D1618" s="92" t="s">
        <v>2771</v>
      </c>
      <c r="E1618" s="259" t="s">
        <v>2774</v>
      </c>
      <c r="F1618" s="279" t="s">
        <v>2774</v>
      </c>
      <c r="G1618" s="37"/>
      <c r="H1618" s="90"/>
      <c r="I1618" s="95" t="s">
        <v>21</v>
      </c>
      <c r="J1618" s="95"/>
      <c r="K1618" s="90"/>
      <c r="L1618" s="97"/>
      <c r="M1618" s="98">
        <v>3</v>
      </c>
      <c r="N1618" s="95">
        <v>1</v>
      </c>
      <c r="O1618" s="99"/>
      <c r="P1618" s="317" t="s">
        <v>2774</v>
      </c>
      <c r="Q1618" s="100" t="e">
        <f t="shared" si="196"/>
        <v>#VALUE!</v>
      </c>
      <c r="R1618" s="131" t="s">
        <v>2775</v>
      </c>
      <c r="S1618" s="132">
        <f>1/33</f>
        <v>3.0303030303030304E-2</v>
      </c>
      <c r="T1618" s="101"/>
      <c r="U1618" s="3"/>
      <c r="V1618" s="142"/>
      <c r="W1618" s="142"/>
      <c r="X1618" s="142"/>
    </row>
    <row r="1619" spans="1:24" ht="51" x14ac:dyDescent="0.25">
      <c r="A1619" s="175" t="s">
        <v>2776</v>
      </c>
      <c r="B1619" s="141" t="s">
        <v>2056</v>
      </c>
      <c r="C1619" s="91" t="s">
        <v>2777</v>
      </c>
      <c r="D1619" s="92" t="s">
        <v>2778</v>
      </c>
      <c r="E1619" s="259" t="s">
        <v>2774</v>
      </c>
      <c r="F1619" s="279" t="s">
        <v>2774</v>
      </c>
      <c r="G1619" s="37"/>
      <c r="H1619" s="90"/>
      <c r="I1619" s="95" t="s">
        <v>21</v>
      </c>
      <c r="J1619" s="95"/>
      <c r="K1619" s="90"/>
      <c r="L1619" s="97"/>
      <c r="M1619" s="98">
        <v>3</v>
      </c>
      <c r="N1619" s="95">
        <v>1</v>
      </c>
      <c r="O1619" s="99"/>
      <c r="P1619" s="317" t="s">
        <v>2774</v>
      </c>
      <c r="Q1619" s="100" t="e">
        <f t="shared" si="196"/>
        <v>#VALUE!</v>
      </c>
      <c r="R1619" s="131" t="s">
        <v>2775</v>
      </c>
      <c r="S1619" s="132">
        <f>1/33</f>
        <v>3.0303030303030304E-2</v>
      </c>
      <c r="T1619" s="101"/>
      <c r="U1619" s="3"/>
      <c r="V1619" s="142"/>
      <c r="W1619" s="142"/>
      <c r="X1619" s="142"/>
    </row>
    <row r="1620" spans="1:24" ht="51" x14ac:dyDescent="0.25">
      <c r="A1620" s="175" t="s">
        <v>2776</v>
      </c>
      <c r="B1620" s="141" t="s">
        <v>2056</v>
      </c>
      <c r="C1620" s="91" t="s">
        <v>2779</v>
      </c>
      <c r="D1620" s="92" t="s">
        <v>2778</v>
      </c>
      <c r="E1620" s="259">
        <v>103.23</v>
      </c>
      <c r="F1620" s="280">
        <v>100</v>
      </c>
      <c r="G1620" s="37"/>
      <c r="H1620" s="90"/>
      <c r="I1620" s="95" t="s">
        <v>21</v>
      </c>
      <c r="J1620" s="95"/>
      <c r="K1620" s="90"/>
      <c r="L1620" s="97"/>
      <c r="M1620" s="98">
        <v>3</v>
      </c>
      <c r="N1620" s="95">
        <v>1</v>
      </c>
      <c r="O1620" s="99"/>
      <c r="P1620" s="311">
        <f t="shared" ref="P1620:P1621" si="205">IF(N1620=1,INT(E1620*$T$1*100)/100,E1620)</f>
        <v>105.72</v>
      </c>
      <c r="Q1620" s="16" t="e">
        <f t="shared" si="196"/>
        <v>#VALUE!</v>
      </c>
      <c r="R1620" s="23">
        <f>P1620-E1620</f>
        <v>2.4899999999999949</v>
      </c>
      <c r="S1620" s="18">
        <f>IF(E1620&lt;&gt;0,R1620/E1620,0)</f>
        <v>2.4120895088636973E-2</v>
      </c>
      <c r="T1620" s="101"/>
      <c r="U1620" s="3"/>
      <c r="V1620" s="142"/>
      <c r="W1620" s="142"/>
      <c r="X1620" s="142"/>
    </row>
    <row r="1621" spans="1:24" ht="51" x14ac:dyDescent="0.25">
      <c r="A1621" s="155" t="s">
        <v>2780</v>
      </c>
      <c r="B1621" s="141" t="s">
        <v>2056</v>
      </c>
      <c r="C1621" s="105" t="s">
        <v>2781</v>
      </c>
      <c r="D1621" s="92" t="s">
        <v>2782</v>
      </c>
      <c r="E1621" s="259">
        <v>5.16</v>
      </c>
      <c r="F1621" s="282">
        <v>5</v>
      </c>
      <c r="G1621" s="37"/>
      <c r="H1621" s="90"/>
      <c r="I1621" s="95" t="s">
        <v>21</v>
      </c>
      <c r="J1621" s="95"/>
      <c r="K1621" s="90"/>
      <c r="L1621" s="97"/>
      <c r="M1621" s="98">
        <v>1</v>
      </c>
      <c r="N1621" s="95">
        <v>1</v>
      </c>
      <c r="O1621" s="99"/>
      <c r="P1621" s="311">
        <f t="shared" si="205"/>
        <v>5.28</v>
      </c>
      <c r="Q1621" s="16" t="e">
        <f t="shared" si="196"/>
        <v>#VALUE!</v>
      </c>
      <c r="R1621" s="23">
        <f>P1621-E1621</f>
        <v>0.12000000000000011</v>
      </c>
      <c r="S1621" s="18">
        <f>IF(E1621&lt;&gt;0,R1621/E1621,0)</f>
        <v>2.3255813953488393E-2</v>
      </c>
      <c r="T1621" s="101"/>
      <c r="U1621" s="3"/>
      <c r="V1621" s="142"/>
      <c r="W1621" s="142"/>
      <c r="X1621" s="142"/>
    </row>
    <row r="1622" spans="1:24" ht="25.5" x14ac:dyDescent="0.25">
      <c r="A1622" s="155" t="s">
        <v>2783</v>
      </c>
      <c r="B1622" s="141" t="s">
        <v>2056</v>
      </c>
      <c r="C1622" s="105" t="s">
        <v>2784</v>
      </c>
      <c r="D1622" s="92" t="s">
        <v>2785</v>
      </c>
      <c r="E1622" s="259" t="s">
        <v>2082</v>
      </c>
      <c r="F1622" s="282" t="s">
        <v>2082</v>
      </c>
      <c r="G1622" s="37"/>
      <c r="H1622" s="90"/>
      <c r="I1622" s="95" t="s">
        <v>22</v>
      </c>
      <c r="J1622" s="95"/>
      <c r="K1622" s="90"/>
      <c r="L1622" s="97"/>
      <c r="M1622" s="98">
        <v>6</v>
      </c>
      <c r="N1622" s="95">
        <v>6</v>
      </c>
      <c r="O1622" s="99"/>
      <c r="P1622" s="319" t="str">
        <f>+E1622</f>
        <v>Calculation</v>
      </c>
      <c r="Q1622" s="519" t="s">
        <v>2082</v>
      </c>
      <c r="R1622" s="177" t="s">
        <v>2082</v>
      </c>
      <c r="S1622" s="177" t="s">
        <v>2082</v>
      </c>
      <c r="T1622" s="101"/>
      <c r="U1622" s="3"/>
      <c r="V1622" s="142"/>
      <c r="W1622" s="142"/>
      <c r="X1622" s="142"/>
    </row>
    <row r="1623" spans="1:24" ht="38.25" x14ac:dyDescent="0.25">
      <c r="A1623" s="155" t="s">
        <v>2783</v>
      </c>
      <c r="B1623" s="141" t="s">
        <v>2056</v>
      </c>
      <c r="C1623" s="105" t="s">
        <v>2786</v>
      </c>
      <c r="D1623" s="92" t="s">
        <v>2787</v>
      </c>
      <c r="E1623" s="259" t="s">
        <v>2788</v>
      </c>
      <c r="F1623" s="282" t="s">
        <v>2788</v>
      </c>
      <c r="G1623" s="37"/>
      <c r="H1623" s="90"/>
      <c r="I1623" s="95" t="s">
        <v>22</v>
      </c>
      <c r="J1623" s="95"/>
      <c r="K1623" s="90"/>
      <c r="L1623" s="97"/>
      <c r="M1623" s="98">
        <v>6</v>
      </c>
      <c r="N1623" s="95">
        <v>4</v>
      </c>
      <c r="O1623" s="99"/>
      <c r="P1623" s="319" t="s">
        <v>2788</v>
      </c>
      <c r="Q1623" s="100" t="str">
        <f>IF(N1623=1,INT(E1623*$U$1*10000)/10000,E1623)</f>
        <v>1 Year Operating Costs</v>
      </c>
      <c r="R1623" s="131">
        <v>0</v>
      </c>
      <c r="S1623" s="132">
        <v>0</v>
      </c>
      <c r="T1623" s="101"/>
      <c r="U1623" s="3"/>
      <c r="V1623" s="142"/>
      <c r="W1623" s="142"/>
      <c r="X1623" s="142"/>
    </row>
    <row r="1624" spans="1:24" ht="51" x14ac:dyDescent="0.25">
      <c r="A1624" s="175" t="s">
        <v>2789</v>
      </c>
      <c r="B1624" s="141" t="s">
        <v>2056</v>
      </c>
      <c r="C1624" s="91" t="s">
        <v>2790</v>
      </c>
      <c r="D1624" s="92" t="s">
        <v>2791</v>
      </c>
      <c r="E1624" s="259">
        <v>5.16</v>
      </c>
      <c r="F1624" s="280">
        <v>5</v>
      </c>
      <c r="G1624" s="37"/>
      <c r="H1624" s="90"/>
      <c r="I1624" s="95" t="s">
        <v>21</v>
      </c>
      <c r="J1624" s="95"/>
      <c r="K1624" s="96"/>
      <c r="L1624" s="97"/>
      <c r="M1624" s="98">
        <v>1</v>
      </c>
      <c r="N1624" s="95">
        <v>1</v>
      </c>
      <c r="O1624" s="99"/>
      <c r="P1624" s="311">
        <f t="shared" ref="P1624" si="206">IF(N1624=1,INT(E1624*$T$1*100)/100,E1624)</f>
        <v>5.28</v>
      </c>
      <c r="Q1624" s="16" t="e">
        <f>IF(N1624=1,INT(E1624*$U$1*10000)/10000,E1624)</f>
        <v>#VALUE!</v>
      </c>
      <c r="R1624" s="23">
        <f>P1624-E1624</f>
        <v>0.12000000000000011</v>
      </c>
      <c r="S1624" s="18">
        <f>IF(E1624&lt;&gt;0,R1624/E1624,0)</f>
        <v>2.3255813953488393E-2</v>
      </c>
      <c r="T1624" s="101"/>
      <c r="U1624" s="3"/>
      <c r="V1624" s="142"/>
      <c r="W1624" s="142"/>
      <c r="X1624" s="142"/>
    </row>
    <row r="1625" spans="1:24" ht="25.5" x14ac:dyDescent="0.25">
      <c r="A1625" s="155" t="s">
        <v>2792</v>
      </c>
      <c r="B1625" s="141" t="s">
        <v>2056</v>
      </c>
      <c r="C1625" s="91" t="s">
        <v>2793</v>
      </c>
      <c r="D1625" s="92" t="s">
        <v>2794</v>
      </c>
      <c r="E1625" s="259" t="s">
        <v>2795</v>
      </c>
      <c r="F1625" s="280" t="s">
        <v>2795</v>
      </c>
      <c r="G1625" s="37"/>
      <c r="H1625" s="176"/>
      <c r="I1625" s="156" t="s">
        <v>22</v>
      </c>
      <c r="J1625" s="156"/>
      <c r="K1625" s="90"/>
      <c r="L1625" s="97"/>
      <c r="M1625" s="98">
        <v>1</v>
      </c>
      <c r="N1625" s="95">
        <v>6</v>
      </c>
      <c r="O1625" s="99"/>
      <c r="P1625" s="320" t="s">
        <v>2795</v>
      </c>
      <c r="Q1625" s="100" t="str">
        <f>IF(N1625=1,INT(E1625*$U$1*10000)/10000,E1625)</f>
        <v>Cash Deposit</v>
      </c>
      <c r="R1625" s="104" t="s">
        <v>2795</v>
      </c>
      <c r="S1625" s="104" t="s">
        <v>2795</v>
      </c>
      <c r="T1625" s="101"/>
      <c r="U1625" s="3"/>
      <c r="V1625" s="142"/>
      <c r="W1625" s="142"/>
      <c r="X1625" s="142"/>
    </row>
    <row r="1626" spans="1:24" ht="38.25" x14ac:dyDescent="0.25">
      <c r="A1626" s="155" t="s">
        <v>2796</v>
      </c>
      <c r="B1626" s="141" t="s">
        <v>2056</v>
      </c>
      <c r="C1626" s="91" t="s">
        <v>2797</v>
      </c>
      <c r="D1626" s="92" t="s">
        <v>2798</v>
      </c>
      <c r="E1626" s="259" t="s">
        <v>2082</v>
      </c>
      <c r="F1626" s="280" t="s">
        <v>2082</v>
      </c>
      <c r="G1626" s="37"/>
      <c r="H1626" s="176"/>
      <c r="I1626" s="176" t="s">
        <v>22</v>
      </c>
      <c r="J1626" s="176"/>
      <c r="K1626" s="90"/>
      <c r="L1626" s="97"/>
      <c r="M1626" s="98">
        <v>1</v>
      </c>
      <c r="N1626" s="90">
        <v>6</v>
      </c>
      <c r="O1626" s="99"/>
      <c r="P1626" s="320" t="s">
        <v>2082</v>
      </c>
      <c r="Q1626" s="94" t="s">
        <v>26</v>
      </c>
      <c r="R1626" s="94" t="s">
        <v>26</v>
      </c>
      <c r="S1626" s="94" t="s">
        <v>26</v>
      </c>
      <c r="T1626" s="101"/>
      <c r="U1626" s="3"/>
      <c r="V1626" s="142"/>
      <c r="W1626" s="142"/>
      <c r="X1626" s="142"/>
    </row>
    <row r="1627" spans="1:24" ht="38.25" x14ac:dyDescent="0.25">
      <c r="A1627" s="155" t="s">
        <v>2796</v>
      </c>
      <c r="B1627" s="141" t="s">
        <v>2056</v>
      </c>
      <c r="C1627" s="91" t="s">
        <v>2799</v>
      </c>
      <c r="D1627" s="92" t="s">
        <v>2798</v>
      </c>
      <c r="E1627" s="259">
        <v>10.32</v>
      </c>
      <c r="F1627" s="280">
        <v>10</v>
      </c>
      <c r="G1627" s="37"/>
      <c r="H1627" s="176"/>
      <c r="I1627" s="156" t="s">
        <v>21</v>
      </c>
      <c r="J1627" s="156"/>
      <c r="K1627" s="90"/>
      <c r="L1627" s="97"/>
      <c r="M1627" s="98">
        <v>1</v>
      </c>
      <c r="N1627" s="95">
        <v>1</v>
      </c>
      <c r="O1627" s="99"/>
      <c r="P1627" s="311">
        <f t="shared" ref="P1627:P1630" si="207">IF(N1627=1,INT(E1627*$T$1*100)/100,E1627)</f>
        <v>10.56</v>
      </c>
      <c r="Q1627" s="16" t="e">
        <f>IF(N1627=1,INT(E1627*$U$1*10000)/10000,E1627)</f>
        <v>#VALUE!</v>
      </c>
      <c r="R1627" s="23">
        <f>P1627-E1627</f>
        <v>0.24000000000000021</v>
      </c>
      <c r="S1627" s="18">
        <f>IF(E1627&lt;&gt;0,R1627/E1627,0)</f>
        <v>2.3255813953488393E-2</v>
      </c>
      <c r="T1627" s="101"/>
      <c r="U1627" s="3"/>
      <c r="V1627" s="142"/>
      <c r="W1627" s="142"/>
      <c r="X1627" s="142"/>
    </row>
    <row r="1628" spans="1:24" ht="25.5" x14ac:dyDescent="0.25">
      <c r="A1628" s="155" t="s">
        <v>2800</v>
      </c>
      <c r="B1628" s="141" t="s">
        <v>2056</v>
      </c>
      <c r="C1628" s="105" t="s">
        <v>2801</v>
      </c>
      <c r="D1628" s="92" t="s">
        <v>2802</v>
      </c>
      <c r="E1628" s="259">
        <v>103.23</v>
      </c>
      <c r="F1628" s="282">
        <v>100</v>
      </c>
      <c r="G1628" s="37"/>
      <c r="H1628" s="90"/>
      <c r="I1628" s="95" t="s">
        <v>21</v>
      </c>
      <c r="J1628" s="95"/>
      <c r="K1628" s="90"/>
      <c r="L1628" s="97"/>
      <c r="M1628" s="98">
        <v>1</v>
      </c>
      <c r="N1628" s="95">
        <v>1</v>
      </c>
      <c r="O1628" s="99"/>
      <c r="P1628" s="311">
        <f t="shared" si="207"/>
        <v>105.72</v>
      </c>
      <c r="Q1628" s="16" t="e">
        <f>IF(N1628=1,INT(E1628*$U$1*10000)/10000,E1628)</f>
        <v>#VALUE!</v>
      </c>
      <c r="R1628" s="23">
        <f>P1628-E1628</f>
        <v>2.4899999999999949</v>
      </c>
      <c r="S1628" s="18">
        <f>IF(E1628&lt;&gt;0,R1628/E1628,0)</f>
        <v>2.4120895088636973E-2</v>
      </c>
      <c r="T1628" s="101"/>
      <c r="U1628" s="3"/>
      <c r="V1628" s="142"/>
      <c r="W1628" s="142"/>
      <c r="X1628" s="142"/>
    </row>
    <row r="1629" spans="1:24" ht="25.5" x14ac:dyDescent="0.25">
      <c r="A1629" s="155" t="s">
        <v>2800</v>
      </c>
      <c r="B1629" s="141" t="s">
        <v>2056</v>
      </c>
      <c r="C1629" s="105" t="s">
        <v>2803</v>
      </c>
      <c r="D1629" s="92" t="s">
        <v>2802</v>
      </c>
      <c r="E1629" s="259">
        <v>30.96</v>
      </c>
      <c r="F1629" s="282">
        <v>30</v>
      </c>
      <c r="G1629" s="37"/>
      <c r="H1629" s="90"/>
      <c r="I1629" s="95" t="s">
        <v>21</v>
      </c>
      <c r="J1629" s="95"/>
      <c r="K1629" s="90"/>
      <c r="L1629" s="97"/>
      <c r="M1629" s="98">
        <v>1</v>
      </c>
      <c r="N1629" s="95">
        <v>1</v>
      </c>
      <c r="O1629" s="99"/>
      <c r="P1629" s="311">
        <f t="shared" si="207"/>
        <v>31.7</v>
      </c>
      <c r="Q1629" s="16" t="e">
        <f>IF(N1629=1,INT(E1629*$U$1*10000)/10000,E1629)</f>
        <v>#VALUE!</v>
      </c>
      <c r="R1629" s="23">
        <f>P1629-E1629</f>
        <v>0.73999999999999844</v>
      </c>
      <c r="S1629" s="18">
        <f>IF(E1629&lt;&gt;0,R1629/E1629,0)</f>
        <v>2.3901808785529666E-2</v>
      </c>
      <c r="T1629" s="101"/>
      <c r="U1629" s="3"/>
      <c r="V1629" s="142"/>
      <c r="W1629" s="142"/>
      <c r="X1629" s="142"/>
    </row>
    <row r="1630" spans="1:24" ht="25.5" x14ac:dyDescent="0.25">
      <c r="A1630" s="155" t="s">
        <v>2804</v>
      </c>
      <c r="B1630" s="141" t="s">
        <v>2056</v>
      </c>
      <c r="C1630" s="105" t="s">
        <v>2805</v>
      </c>
      <c r="D1630" s="92" t="s">
        <v>2806</v>
      </c>
      <c r="E1630" s="259">
        <v>2064.6</v>
      </c>
      <c r="F1630" s="282">
        <v>2000</v>
      </c>
      <c r="G1630" s="37"/>
      <c r="H1630" s="90"/>
      <c r="I1630" s="95" t="s">
        <v>21</v>
      </c>
      <c r="J1630" s="95"/>
      <c r="K1630" s="90"/>
      <c r="L1630" s="97"/>
      <c r="M1630" s="98">
        <v>1</v>
      </c>
      <c r="N1630" s="95">
        <v>1</v>
      </c>
      <c r="O1630" s="99"/>
      <c r="P1630" s="311">
        <f t="shared" si="207"/>
        <v>2114.59</v>
      </c>
      <c r="Q1630" s="16" t="e">
        <f>IF(N1630=1,INT(E1630*$U$1*10000)/10000,E1630)</f>
        <v>#VALUE!</v>
      </c>
      <c r="R1630" s="23">
        <f>P1630-E1630</f>
        <v>49.990000000000236</v>
      </c>
      <c r="S1630" s="18">
        <f>IF(E1630&lt;&gt;0,R1630/E1630,0)</f>
        <v>2.421292260001949E-2</v>
      </c>
      <c r="T1630" s="101"/>
      <c r="U1630" s="3"/>
      <c r="V1630" s="142"/>
      <c r="W1630" s="142"/>
      <c r="X1630" s="142"/>
    </row>
    <row r="1631" spans="1:24" ht="38.25" x14ac:dyDescent="0.25">
      <c r="A1631" s="89" t="s">
        <v>2807</v>
      </c>
      <c r="B1631" s="141" t="s">
        <v>2056</v>
      </c>
      <c r="C1631" s="151" t="s">
        <v>2808</v>
      </c>
      <c r="D1631" s="152" t="s">
        <v>3225</v>
      </c>
      <c r="E1631" s="259" t="s">
        <v>2809</v>
      </c>
      <c r="F1631" s="282" t="s">
        <v>2809</v>
      </c>
      <c r="G1631" s="37"/>
      <c r="H1631" s="111"/>
      <c r="I1631" s="108" t="s">
        <v>22</v>
      </c>
      <c r="J1631" s="108"/>
      <c r="K1631" s="147"/>
      <c r="L1631" s="113"/>
      <c r="M1631" s="148">
        <v>2</v>
      </c>
      <c r="N1631" s="108">
        <v>6</v>
      </c>
      <c r="O1631" s="99"/>
      <c r="P1631" s="319" t="s">
        <v>2809</v>
      </c>
      <c r="Q1631" s="100" t="str">
        <f t="shared" ref="Q1631:Q1694" si="208">IF(N1631=1,INT(E1631*$U$1*10000)/10000,E1631)</f>
        <v>Cash bond</v>
      </c>
      <c r="R1631" s="94" t="s">
        <v>2809</v>
      </c>
      <c r="S1631" s="94" t="s">
        <v>2809</v>
      </c>
      <c r="T1631" s="101"/>
      <c r="U1631" s="3"/>
      <c r="V1631" s="142"/>
      <c r="W1631" s="142"/>
      <c r="X1631" s="142"/>
    </row>
    <row r="1632" spans="1:24" ht="38.25" x14ac:dyDescent="0.25">
      <c r="A1632" s="89" t="s">
        <v>2807</v>
      </c>
      <c r="B1632" s="141" t="s">
        <v>2056</v>
      </c>
      <c r="C1632" s="151" t="s">
        <v>2810</v>
      </c>
      <c r="D1632" s="152" t="s">
        <v>2811</v>
      </c>
      <c r="E1632" s="259">
        <v>154.84</v>
      </c>
      <c r="F1632" s="282">
        <v>150</v>
      </c>
      <c r="G1632" s="37"/>
      <c r="H1632" s="111"/>
      <c r="I1632" s="108" t="s">
        <v>21</v>
      </c>
      <c r="J1632" s="108"/>
      <c r="K1632" s="147"/>
      <c r="L1632" s="113"/>
      <c r="M1632" s="148">
        <v>2</v>
      </c>
      <c r="N1632" s="108">
        <v>1</v>
      </c>
      <c r="O1632" s="99"/>
      <c r="P1632" s="311">
        <f t="shared" ref="P1632:P1637" si="209">IF(N1632=1,INT(E1632*$T$1*100)/100,E1632)</f>
        <v>158.58000000000001</v>
      </c>
      <c r="Q1632" s="16" t="e">
        <f t="shared" si="208"/>
        <v>#VALUE!</v>
      </c>
      <c r="R1632" s="23">
        <f t="shared" ref="R1632:R1637" si="210">P1632-E1632</f>
        <v>3.7400000000000091</v>
      </c>
      <c r="S1632" s="18">
        <f t="shared" ref="S1632:S1637" si="211">IF(E1632&lt;&gt;0,R1632/E1632,0)</f>
        <v>2.4153965383621863E-2</v>
      </c>
      <c r="T1632" s="101"/>
      <c r="U1632" s="3"/>
      <c r="V1632" s="142"/>
      <c r="W1632" s="142"/>
      <c r="X1632" s="142"/>
    </row>
    <row r="1633" spans="1:24" ht="38.25" x14ac:dyDescent="0.25">
      <c r="A1633" s="89" t="s">
        <v>2807</v>
      </c>
      <c r="B1633" s="141" t="s">
        <v>2056</v>
      </c>
      <c r="C1633" s="151" t="s">
        <v>2808</v>
      </c>
      <c r="D1633" s="152" t="s">
        <v>2812</v>
      </c>
      <c r="E1633" s="259">
        <v>77.42</v>
      </c>
      <c r="F1633" s="282">
        <v>75</v>
      </c>
      <c r="G1633" s="37"/>
      <c r="H1633" s="111"/>
      <c r="I1633" s="108" t="s">
        <v>21</v>
      </c>
      <c r="J1633" s="108"/>
      <c r="K1633" s="147"/>
      <c r="L1633" s="113"/>
      <c r="M1633" s="148">
        <v>2</v>
      </c>
      <c r="N1633" s="108">
        <v>1</v>
      </c>
      <c r="O1633" s="99"/>
      <c r="P1633" s="311">
        <f t="shared" si="209"/>
        <v>79.290000000000006</v>
      </c>
      <c r="Q1633" s="16" t="e">
        <f t="shared" si="208"/>
        <v>#VALUE!</v>
      </c>
      <c r="R1633" s="23">
        <f t="shared" si="210"/>
        <v>1.8700000000000045</v>
      </c>
      <c r="S1633" s="18">
        <f t="shared" si="211"/>
        <v>2.4153965383621863E-2</v>
      </c>
      <c r="T1633" s="101"/>
      <c r="U1633" s="3"/>
      <c r="V1633" s="142"/>
      <c r="W1633" s="142"/>
      <c r="X1633" s="142"/>
    </row>
    <row r="1634" spans="1:24" ht="25.5" x14ac:dyDescent="0.25">
      <c r="A1634" s="155" t="s">
        <v>2800</v>
      </c>
      <c r="B1634" s="141" t="s">
        <v>2056</v>
      </c>
      <c r="C1634" s="105" t="s">
        <v>2813</v>
      </c>
      <c r="D1634" s="92" t="s">
        <v>2802</v>
      </c>
      <c r="E1634" s="259">
        <v>51.61</v>
      </c>
      <c r="F1634" s="282">
        <v>50</v>
      </c>
      <c r="G1634" s="37"/>
      <c r="H1634" s="90"/>
      <c r="I1634" s="95" t="s">
        <v>21</v>
      </c>
      <c r="J1634" s="95"/>
      <c r="K1634" s="90"/>
      <c r="L1634" s="97"/>
      <c r="M1634" s="98">
        <v>1</v>
      </c>
      <c r="N1634" s="95">
        <v>1</v>
      </c>
      <c r="O1634" s="99"/>
      <c r="P1634" s="311">
        <f t="shared" si="209"/>
        <v>52.85</v>
      </c>
      <c r="Q1634" s="16" t="e">
        <f t="shared" si="208"/>
        <v>#VALUE!</v>
      </c>
      <c r="R1634" s="23">
        <f t="shared" si="210"/>
        <v>1.240000000000002</v>
      </c>
      <c r="S1634" s="18">
        <f t="shared" si="211"/>
        <v>2.4026351482270916E-2</v>
      </c>
      <c r="T1634" s="101"/>
      <c r="U1634" s="3"/>
      <c r="V1634" s="142"/>
      <c r="W1634" s="142"/>
      <c r="X1634" s="142"/>
    </row>
    <row r="1635" spans="1:24" ht="25.5" x14ac:dyDescent="0.25">
      <c r="A1635" s="155" t="s">
        <v>2800</v>
      </c>
      <c r="B1635" s="141" t="s">
        <v>2056</v>
      </c>
      <c r="C1635" s="105" t="s">
        <v>2814</v>
      </c>
      <c r="D1635" s="92" t="s">
        <v>2802</v>
      </c>
      <c r="E1635" s="259">
        <v>10.32</v>
      </c>
      <c r="F1635" s="282">
        <v>10</v>
      </c>
      <c r="G1635" s="37"/>
      <c r="H1635" s="90"/>
      <c r="I1635" s="95" t="s">
        <v>21</v>
      </c>
      <c r="J1635" s="95"/>
      <c r="K1635" s="90"/>
      <c r="L1635" s="97"/>
      <c r="M1635" s="98">
        <v>1</v>
      </c>
      <c r="N1635" s="95">
        <v>1</v>
      </c>
      <c r="O1635" s="99"/>
      <c r="P1635" s="311">
        <f t="shared" si="209"/>
        <v>10.56</v>
      </c>
      <c r="Q1635" s="16" t="e">
        <f t="shared" si="208"/>
        <v>#VALUE!</v>
      </c>
      <c r="R1635" s="23">
        <f t="shared" si="210"/>
        <v>0.24000000000000021</v>
      </c>
      <c r="S1635" s="18">
        <f t="shared" si="211"/>
        <v>2.3255813953488393E-2</v>
      </c>
      <c r="T1635" s="101"/>
      <c r="U1635" s="3"/>
      <c r="V1635" s="142"/>
      <c r="W1635" s="142"/>
      <c r="X1635" s="142"/>
    </row>
    <row r="1636" spans="1:24" ht="38.25" x14ac:dyDescent="0.25">
      <c r="A1636" s="150" t="s">
        <v>2815</v>
      </c>
      <c r="B1636" s="141" t="s">
        <v>2056</v>
      </c>
      <c r="C1636" s="151" t="s">
        <v>2816</v>
      </c>
      <c r="D1636" s="152" t="s">
        <v>2817</v>
      </c>
      <c r="E1636" s="259">
        <v>180.65</v>
      </c>
      <c r="F1636" s="282">
        <v>175</v>
      </c>
      <c r="G1636" s="37"/>
      <c r="H1636" s="111"/>
      <c r="I1636" s="108" t="s">
        <v>21</v>
      </c>
      <c r="J1636" s="108"/>
      <c r="K1636" s="111"/>
      <c r="L1636" s="113"/>
      <c r="M1636" s="148">
        <v>6</v>
      </c>
      <c r="N1636" s="108">
        <v>1</v>
      </c>
      <c r="O1636" s="99"/>
      <c r="P1636" s="311">
        <f t="shared" si="209"/>
        <v>185.02</v>
      </c>
      <c r="Q1636" s="16" t="e">
        <f t="shared" si="208"/>
        <v>#VALUE!</v>
      </c>
      <c r="R1636" s="23">
        <f t="shared" si="210"/>
        <v>4.3700000000000045</v>
      </c>
      <c r="S1636" s="18">
        <f t="shared" si="211"/>
        <v>2.4190423470799912E-2</v>
      </c>
      <c r="T1636" s="101"/>
      <c r="U1636" s="3"/>
      <c r="V1636" s="142"/>
      <c r="W1636" s="142"/>
      <c r="X1636" s="142"/>
    </row>
    <row r="1637" spans="1:24" ht="38.25" x14ac:dyDescent="0.25">
      <c r="A1637" s="150" t="s">
        <v>2815</v>
      </c>
      <c r="B1637" s="141" t="s">
        <v>2056</v>
      </c>
      <c r="C1637" s="151" t="s">
        <v>2818</v>
      </c>
      <c r="D1637" s="152" t="s">
        <v>2817</v>
      </c>
      <c r="E1637" s="259">
        <v>36.130000000000003</v>
      </c>
      <c r="F1637" s="282">
        <v>35</v>
      </c>
      <c r="G1637" s="37"/>
      <c r="H1637" s="111"/>
      <c r="I1637" s="108" t="s">
        <v>21</v>
      </c>
      <c r="J1637" s="108"/>
      <c r="K1637" s="111"/>
      <c r="L1637" s="113"/>
      <c r="M1637" s="148">
        <v>6</v>
      </c>
      <c r="N1637" s="108">
        <v>1</v>
      </c>
      <c r="O1637" s="99"/>
      <c r="P1637" s="311">
        <f t="shared" si="209"/>
        <v>37</v>
      </c>
      <c r="Q1637" s="16" t="e">
        <f t="shared" si="208"/>
        <v>#VALUE!</v>
      </c>
      <c r="R1637" s="23">
        <f t="shared" si="210"/>
        <v>0.86999999999999744</v>
      </c>
      <c r="S1637" s="18">
        <f t="shared" si="211"/>
        <v>2.4079712150567322E-2</v>
      </c>
      <c r="T1637" s="101"/>
      <c r="U1637" s="3"/>
      <c r="V1637" s="142"/>
      <c r="W1637" s="142"/>
      <c r="X1637" s="142"/>
    </row>
    <row r="1638" spans="1:24" ht="25.5" x14ac:dyDescent="0.25">
      <c r="A1638" s="150" t="s">
        <v>2815</v>
      </c>
      <c r="B1638" s="141" t="s">
        <v>2056</v>
      </c>
      <c r="C1638" s="151" t="s">
        <v>2819</v>
      </c>
      <c r="D1638" s="152" t="s">
        <v>2820</v>
      </c>
      <c r="E1638" s="261" t="s">
        <v>2821</v>
      </c>
      <c r="F1638" s="282" t="s">
        <v>2821</v>
      </c>
      <c r="G1638" s="37"/>
      <c r="H1638" s="111"/>
      <c r="I1638" s="108" t="s">
        <v>22</v>
      </c>
      <c r="J1638" s="108"/>
      <c r="K1638" s="111"/>
      <c r="L1638" s="113"/>
      <c r="M1638" s="148">
        <v>6</v>
      </c>
      <c r="N1638" s="108">
        <v>1</v>
      </c>
      <c r="O1638" s="99"/>
      <c r="P1638" s="500" t="str">
        <f>+E1638</f>
        <v>Valuation Table</v>
      </c>
      <c r="Q1638" s="16" t="e">
        <f t="shared" si="208"/>
        <v>#VALUE!</v>
      </c>
      <c r="R1638" s="37" t="s">
        <v>26</v>
      </c>
      <c r="S1638" s="37" t="s">
        <v>26</v>
      </c>
      <c r="T1638" s="101"/>
      <c r="U1638" s="3"/>
      <c r="V1638" s="142"/>
      <c r="W1638" s="142"/>
      <c r="X1638" s="142"/>
    </row>
    <row r="1639" spans="1:24" ht="25.5" x14ac:dyDescent="0.25">
      <c r="A1639" s="150" t="s">
        <v>2815</v>
      </c>
      <c r="B1639" s="141" t="s">
        <v>2056</v>
      </c>
      <c r="C1639" s="151" t="s">
        <v>2822</v>
      </c>
      <c r="D1639" s="152" t="s">
        <v>2823</v>
      </c>
      <c r="E1639" s="261" t="s">
        <v>2824</v>
      </c>
      <c r="F1639" s="282" t="s">
        <v>2824</v>
      </c>
      <c r="G1639" s="37"/>
      <c r="H1639" s="111"/>
      <c r="I1639" s="108" t="s">
        <v>22</v>
      </c>
      <c r="J1639" s="108"/>
      <c r="K1639" s="111"/>
      <c r="L1639" s="113"/>
      <c r="M1639" s="148">
        <v>6</v>
      </c>
      <c r="N1639" s="108">
        <v>6</v>
      </c>
      <c r="O1639" s="99"/>
      <c r="P1639" s="319" t="str">
        <f>+E1639</f>
        <v>At owner's expense</v>
      </c>
      <c r="Q1639" s="100" t="str">
        <f t="shared" si="208"/>
        <v>At owner's expense</v>
      </c>
      <c r="R1639" s="94" t="s">
        <v>26</v>
      </c>
      <c r="S1639" s="94" t="s">
        <v>26</v>
      </c>
      <c r="T1639" s="101"/>
      <c r="U1639" s="3"/>
      <c r="V1639" s="142"/>
      <c r="W1639" s="142"/>
      <c r="X1639" s="142"/>
    </row>
    <row r="1640" spans="1:24" ht="25.5" x14ac:dyDescent="0.25">
      <c r="A1640" s="150" t="s">
        <v>2815</v>
      </c>
      <c r="B1640" s="141" t="s">
        <v>2056</v>
      </c>
      <c r="C1640" s="151" t="s">
        <v>2825</v>
      </c>
      <c r="D1640" s="152" t="s">
        <v>2826</v>
      </c>
      <c r="E1640" s="261" t="s">
        <v>2824</v>
      </c>
      <c r="F1640" s="282" t="s">
        <v>2824</v>
      </c>
      <c r="G1640" s="37"/>
      <c r="H1640" s="111"/>
      <c r="I1640" s="108" t="s">
        <v>22</v>
      </c>
      <c r="J1640" s="108"/>
      <c r="K1640" s="111"/>
      <c r="L1640" s="113"/>
      <c r="M1640" s="148">
        <v>6</v>
      </c>
      <c r="N1640" s="108">
        <v>6</v>
      </c>
      <c r="O1640" s="99"/>
      <c r="P1640" s="319" t="str">
        <f>+E1640</f>
        <v>At owner's expense</v>
      </c>
      <c r="Q1640" s="100" t="str">
        <f t="shared" si="208"/>
        <v>At owner's expense</v>
      </c>
      <c r="R1640" s="94" t="s">
        <v>26</v>
      </c>
      <c r="S1640" s="94" t="s">
        <v>26</v>
      </c>
      <c r="T1640" s="101"/>
      <c r="U1640" s="3"/>
      <c r="V1640" s="142"/>
      <c r="W1640" s="142"/>
      <c r="X1640" s="142"/>
    </row>
    <row r="1641" spans="1:24" ht="51" x14ac:dyDescent="0.25">
      <c r="A1641" s="150" t="s">
        <v>2827</v>
      </c>
      <c r="B1641" s="141" t="s">
        <v>2056</v>
      </c>
      <c r="C1641" s="109" t="s">
        <v>2828</v>
      </c>
      <c r="D1641" s="111" t="s">
        <v>1919</v>
      </c>
      <c r="E1641" s="259">
        <v>25.8</v>
      </c>
      <c r="F1641" s="288">
        <v>25</v>
      </c>
      <c r="G1641" s="13"/>
      <c r="H1641" s="94" t="s">
        <v>2829</v>
      </c>
      <c r="I1641" s="158" t="s">
        <v>21</v>
      </c>
      <c r="J1641" s="158"/>
      <c r="K1641" s="147"/>
      <c r="L1641" s="113"/>
      <c r="M1641" s="148">
        <v>1</v>
      </c>
      <c r="N1641" s="108">
        <v>1</v>
      </c>
      <c r="O1641" s="99"/>
      <c r="P1641" s="311">
        <f t="shared" ref="P1641" si="212">IF(N1641=1,INT(E1641*$T$1*100)/100,E1641)</f>
        <v>26.42</v>
      </c>
      <c r="Q1641" s="16" t="e">
        <f t="shared" si="208"/>
        <v>#VALUE!</v>
      </c>
      <c r="R1641" s="23">
        <f>P1641-E1641</f>
        <v>0.62000000000000099</v>
      </c>
      <c r="S1641" s="18">
        <f>IF(E1641&lt;&gt;0,R1641/E1641,0)</f>
        <v>2.4031007751938022E-2</v>
      </c>
      <c r="T1641" s="101"/>
      <c r="U1641" s="3"/>
      <c r="V1641" s="142"/>
      <c r="W1641" s="142"/>
      <c r="X1641" s="142"/>
    </row>
    <row r="1642" spans="1:24" ht="38.25" x14ac:dyDescent="0.25">
      <c r="A1642" s="150" t="s">
        <v>2827</v>
      </c>
      <c r="B1642" s="141" t="s">
        <v>2056</v>
      </c>
      <c r="C1642" s="109" t="s">
        <v>2830</v>
      </c>
      <c r="D1642" s="111" t="s">
        <v>2831</v>
      </c>
      <c r="E1642" s="262" t="s">
        <v>2832</v>
      </c>
      <c r="F1642" s="288" t="s">
        <v>2832</v>
      </c>
      <c r="G1642" s="13"/>
      <c r="H1642" s="94"/>
      <c r="I1642" s="158" t="s">
        <v>21</v>
      </c>
      <c r="J1642" s="158"/>
      <c r="K1642" s="147"/>
      <c r="L1642" s="113"/>
      <c r="M1642" s="148">
        <v>1</v>
      </c>
      <c r="N1642" s="108">
        <v>1</v>
      </c>
      <c r="O1642" s="99"/>
      <c r="P1642" s="311" t="s">
        <v>2832</v>
      </c>
      <c r="Q1642" s="16" t="e">
        <f t="shared" si="208"/>
        <v>#VALUE!</v>
      </c>
      <c r="R1642" s="10" t="s">
        <v>2832</v>
      </c>
      <c r="S1642" s="10" t="s">
        <v>2832</v>
      </c>
      <c r="T1642" s="101"/>
      <c r="U1642" s="3"/>
      <c r="V1642" s="142"/>
      <c r="W1642" s="142"/>
      <c r="X1642" s="142"/>
    </row>
    <row r="1643" spans="1:24" ht="82.5" x14ac:dyDescent="0.25">
      <c r="A1643" s="155" t="s">
        <v>2833</v>
      </c>
      <c r="B1643" s="141" t="s">
        <v>2056</v>
      </c>
      <c r="C1643" s="105" t="s">
        <v>2834</v>
      </c>
      <c r="D1643" s="90" t="s">
        <v>2835</v>
      </c>
      <c r="E1643" s="263">
        <v>9.23</v>
      </c>
      <c r="F1643" s="285">
        <v>8.48</v>
      </c>
      <c r="G1643" s="230">
        <v>9.23</v>
      </c>
      <c r="H1643" s="180"/>
      <c r="I1643" s="156" t="s">
        <v>22</v>
      </c>
      <c r="J1643" s="156"/>
      <c r="K1643" s="243">
        <v>40634</v>
      </c>
      <c r="L1643" s="181" t="s">
        <v>2836</v>
      </c>
      <c r="M1643" s="90">
        <v>6</v>
      </c>
      <c r="N1643" s="95">
        <v>5</v>
      </c>
      <c r="O1643" s="99"/>
      <c r="P1643" s="311">
        <f t="shared" ref="P1643:P1706" si="213">IF(N1643=1,INT(E1643*$U$1*100)/100,E1643)</f>
        <v>9.23</v>
      </c>
      <c r="Q1643" s="16">
        <f t="shared" si="208"/>
        <v>9.23</v>
      </c>
      <c r="R1643" s="23">
        <f t="shared" ref="R1643:R1706" si="214">P1643-E1643</f>
        <v>0</v>
      </c>
      <c r="S1643" s="18">
        <f t="shared" ref="S1643:S1706" si="215">IF(E1643&lt;&gt;0,R1643/E1643,0)</f>
        <v>0</v>
      </c>
      <c r="T1643" s="182"/>
      <c r="U1643" s="3"/>
      <c r="V1643" s="142"/>
      <c r="W1643" s="142"/>
      <c r="X1643" s="142"/>
    </row>
    <row r="1644" spans="1:24" ht="82.5" x14ac:dyDescent="0.25">
      <c r="A1644" s="155" t="s">
        <v>2833</v>
      </c>
      <c r="B1644" s="141" t="s">
        <v>2056</v>
      </c>
      <c r="C1644" s="105" t="s">
        <v>2838</v>
      </c>
      <c r="D1644" s="90" t="s">
        <v>2835</v>
      </c>
      <c r="E1644" s="263">
        <v>9.6999999999999993</v>
      </c>
      <c r="F1644" s="285">
        <v>8.91</v>
      </c>
      <c r="G1644" s="230">
        <v>9.6999999999999993</v>
      </c>
      <c r="H1644" s="123"/>
      <c r="I1644" s="156" t="s">
        <v>22</v>
      </c>
      <c r="J1644" s="156"/>
      <c r="K1644" s="243">
        <v>40634</v>
      </c>
      <c r="L1644" s="181" t="s">
        <v>2836</v>
      </c>
      <c r="M1644" s="90">
        <v>6</v>
      </c>
      <c r="N1644" s="95">
        <v>5</v>
      </c>
      <c r="O1644" s="99"/>
      <c r="P1644" s="311">
        <f t="shared" si="213"/>
        <v>9.6999999999999993</v>
      </c>
      <c r="Q1644" s="16">
        <f t="shared" si="208"/>
        <v>9.6999999999999993</v>
      </c>
      <c r="R1644" s="23">
        <f t="shared" si="214"/>
        <v>0</v>
      </c>
      <c r="S1644" s="18">
        <f t="shared" si="215"/>
        <v>0</v>
      </c>
      <c r="T1644" s="182"/>
      <c r="U1644" s="3"/>
      <c r="V1644" s="142"/>
      <c r="W1644" s="142"/>
      <c r="X1644" s="142"/>
    </row>
    <row r="1645" spans="1:24" ht="82.5" x14ac:dyDescent="0.25">
      <c r="A1645" s="155" t="s">
        <v>2833</v>
      </c>
      <c r="B1645" s="141" t="s">
        <v>2056</v>
      </c>
      <c r="C1645" s="105" t="s">
        <v>2839</v>
      </c>
      <c r="D1645" s="90" t="s">
        <v>2835</v>
      </c>
      <c r="E1645" s="263">
        <v>11.24</v>
      </c>
      <c r="F1645" s="285">
        <v>10.32</v>
      </c>
      <c r="G1645" s="230">
        <v>11.24</v>
      </c>
      <c r="H1645" s="123"/>
      <c r="I1645" s="156" t="s">
        <v>22</v>
      </c>
      <c r="J1645" s="156"/>
      <c r="K1645" s="243">
        <v>40634</v>
      </c>
      <c r="L1645" s="181" t="s">
        <v>2836</v>
      </c>
      <c r="M1645" s="90">
        <v>6</v>
      </c>
      <c r="N1645" s="95">
        <v>5</v>
      </c>
      <c r="O1645" s="99"/>
      <c r="P1645" s="311">
        <f t="shared" si="213"/>
        <v>11.24</v>
      </c>
      <c r="Q1645" s="16">
        <f t="shared" si="208"/>
        <v>11.24</v>
      </c>
      <c r="R1645" s="23">
        <f t="shared" si="214"/>
        <v>0</v>
      </c>
      <c r="S1645" s="18">
        <f t="shared" si="215"/>
        <v>0</v>
      </c>
      <c r="T1645" s="182"/>
      <c r="U1645" s="3"/>
      <c r="V1645" s="142"/>
      <c r="W1645" s="142"/>
      <c r="X1645" s="142"/>
    </row>
    <row r="1646" spans="1:24" ht="82.5" x14ac:dyDescent="0.25">
      <c r="A1646" s="155" t="s">
        <v>2833</v>
      </c>
      <c r="B1646" s="141" t="s">
        <v>2056</v>
      </c>
      <c r="C1646" s="105" t="s">
        <v>2840</v>
      </c>
      <c r="D1646" s="90" t="s">
        <v>2835</v>
      </c>
      <c r="E1646" s="263">
        <v>11.71</v>
      </c>
      <c r="F1646" s="285">
        <v>10.75</v>
      </c>
      <c r="G1646" s="230">
        <v>11.71</v>
      </c>
      <c r="H1646" s="123"/>
      <c r="I1646" s="156" t="s">
        <v>22</v>
      </c>
      <c r="J1646" s="156"/>
      <c r="K1646" s="243">
        <v>40634</v>
      </c>
      <c r="L1646" s="181" t="s">
        <v>2836</v>
      </c>
      <c r="M1646" s="90">
        <v>6</v>
      </c>
      <c r="N1646" s="95">
        <v>5</v>
      </c>
      <c r="O1646" s="99"/>
      <c r="P1646" s="311">
        <f t="shared" si="213"/>
        <v>11.71</v>
      </c>
      <c r="Q1646" s="16">
        <f t="shared" si="208"/>
        <v>11.71</v>
      </c>
      <c r="R1646" s="23">
        <f t="shared" si="214"/>
        <v>0</v>
      </c>
      <c r="S1646" s="18">
        <f t="shared" si="215"/>
        <v>0</v>
      </c>
      <c r="T1646" s="182"/>
      <c r="U1646" s="3"/>
      <c r="V1646" s="142"/>
      <c r="W1646" s="142"/>
      <c r="X1646" s="142"/>
    </row>
    <row r="1647" spans="1:24" ht="82.5" x14ac:dyDescent="0.25">
      <c r="A1647" s="155" t="s">
        <v>2833</v>
      </c>
      <c r="B1647" s="141" t="s">
        <v>2056</v>
      </c>
      <c r="C1647" s="105" t="s">
        <v>2841</v>
      </c>
      <c r="D1647" s="90" t="s">
        <v>2835</v>
      </c>
      <c r="E1647" s="263">
        <v>20.98</v>
      </c>
      <c r="F1647" s="285">
        <v>19.27</v>
      </c>
      <c r="G1647" s="230">
        <v>20.98</v>
      </c>
      <c r="H1647" s="179"/>
      <c r="I1647" s="156" t="s">
        <v>22</v>
      </c>
      <c r="J1647" s="156"/>
      <c r="K1647" s="243">
        <v>40634</v>
      </c>
      <c r="L1647" s="181" t="s">
        <v>2836</v>
      </c>
      <c r="M1647" s="90">
        <v>6</v>
      </c>
      <c r="N1647" s="95">
        <v>5</v>
      </c>
      <c r="O1647" s="99"/>
      <c r="P1647" s="311">
        <f t="shared" si="213"/>
        <v>20.98</v>
      </c>
      <c r="Q1647" s="16">
        <f t="shared" si="208"/>
        <v>20.98</v>
      </c>
      <c r="R1647" s="23">
        <f t="shared" si="214"/>
        <v>0</v>
      </c>
      <c r="S1647" s="18">
        <f t="shared" si="215"/>
        <v>0</v>
      </c>
      <c r="T1647" s="182"/>
      <c r="U1647" s="3"/>
      <c r="V1647" s="142"/>
      <c r="W1647" s="142"/>
      <c r="X1647" s="142"/>
    </row>
    <row r="1648" spans="1:24" ht="63.75" x14ac:dyDescent="0.25">
      <c r="A1648" s="155" t="s">
        <v>2833</v>
      </c>
      <c r="B1648" s="141" t="s">
        <v>2056</v>
      </c>
      <c r="C1648" s="105" t="s">
        <v>2842</v>
      </c>
      <c r="D1648" s="90" t="s">
        <v>2843</v>
      </c>
      <c r="E1648" s="263">
        <v>0</v>
      </c>
      <c r="F1648" s="285">
        <v>0</v>
      </c>
      <c r="G1648" s="230">
        <v>0</v>
      </c>
      <c r="H1648" s="179"/>
      <c r="I1648" s="156" t="s">
        <v>22</v>
      </c>
      <c r="J1648" s="156"/>
      <c r="K1648" s="243">
        <v>40634</v>
      </c>
      <c r="L1648" s="181"/>
      <c r="M1648" s="90"/>
      <c r="N1648" s="95"/>
      <c r="O1648" s="99"/>
      <c r="P1648" s="311">
        <f t="shared" si="213"/>
        <v>0</v>
      </c>
      <c r="Q1648" s="16">
        <f t="shared" si="208"/>
        <v>0</v>
      </c>
      <c r="R1648" s="23">
        <f t="shared" si="214"/>
        <v>0</v>
      </c>
      <c r="S1648" s="18">
        <f t="shared" si="215"/>
        <v>0</v>
      </c>
      <c r="T1648" s="182"/>
      <c r="U1648" s="3"/>
      <c r="V1648" s="142"/>
      <c r="W1648" s="142"/>
      <c r="X1648" s="142"/>
    </row>
    <row r="1649" spans="1:24" ht="82.5" x14ac:dyDescent="0.25">
      <c r="A1649" s="155" t="s">
        <v>2833</v>
      </c>
      <c r="B1649" s="141" t="s">
        <v>2056</v>
      </c>
      <c r="C1649" s="105" t="s">
        <v>2844</v>
      </c>
      <c r="D1649" s="90" t="s">
        <v>2843</v>
      </c>
      <c r="E1649" s="263">
        <v>0.15</v>
      </c>
      <c r="F1649" s="285">
        <v>0.14000000000000001</v>
      </c>
      <c r="G1649" s="230">
        <v>0.15</v>
      </c>
      <c r="H1649" s="123"/>
      <c r="I1649" s="156" t="s">
        <v>22</v>
      </c>
      <c r="J1649" s="156"/>
      <c r="K1649" s="243">
        <v>40634</v>
      </c>
      <c r="L1649" s="181" t="s">
        <v>2836</v>
      </c>
      <c r="M1649" s="90">
        <v>6</v>
      </c>
      <c r="N1649" s="95">
        <v>5</v>
      </c>
      <c r="O1649" s="99"/>
      <c r="P1649" s="311">
        <f t="shared" si="213"/>
        <v>0.15</v>
      </c>
      <c r="Q1649" s="16">
        <f t="shared" si="208"/>
        <v>0.15</v>
      </c>
      <c r="R1649" s="23">
        <f t="shared" si="214"/>
        <v>0</v>
      </c>
      <c r="S1649" s="18">
        <f t="shared" si="215"/>
        <v>0</v>
      </c>
      <c r="T1649" s="182"/>
      <c r="U1649" s="3"/>
      <c r="V1649" s="142"/>
      <c r="W1649" s="142"/>
      <c r="X1649" s="142"/>
    </row>
    <row r="1650" spans="1:24" ht="82.5" x14ac:dyDescent="0.25">
      <c r="A1650" s="155" t="s">
        <v>2833</v>
      </c>
      <c r="B1650" s="141" t="s">
        <v>2056</v>
      </c>
      <c r="C1650" s="105" t="s">
        <v>2845</v>
      </c>
      <c r="D1650" s="90" t="s">
        <v>2843</v>
      </c>
      <c r="E1650" s="263">
        <v>0.45</v>
      </c>
      <c r="F1650" s="285">
        <v>0.42</v>
      </c>
      <c r="G1650" s="230">
        <v>0.45</v>
      </c>
      <c r="H1650" s="182"/>
      <c r="I1650" s="156" t="s">
        <v>22</v>
      </c>
      <c r="J1650" s="156"/>
      <c r="K1650" s="243">
        <v>40634</v>
      </c>
      <c r="L1650" s="181" t="s">
        <v>2836</v>
      </c>
      <c r="M1650" s="90">
        <v>6</v>
      </c>
      <c r="N1650" s="95">
        <v>5</v>
      </c>
      <c r="O1650" s="99"/>
      <c r="P1650" s="311">
        <f t="shared" si="213"/>
        <v>0.45</v>
      </c>
      <c r="Q1650" s="16">
        <f t="shared" si="208"/>
        <v>0.45</v>
      </c>
      <c r="R1650" s="23">
        <f t="shared" si="214"/>
        <v>0</v>
      </c>
      <c r="S1650" s="18">
        <f t="shared" si="215"/>
        <v>0</v>
      </c>
      <c r="T1650" s="182"/>
      <c r="U1650" s="3"/>
      <c r="V1650" s="142"/>
      <c r="W1650" s="142"/>
      <c r="X1650" s="142"/>
    </row>
    <row r="1651" spans="1:24" ht="82.5" x14ac:dyDescent="0.25">
      <c r="A1651" s="155" t="s">
        <v>2833</v>
      </c>
      <c r="B1651" s="141" t="s">
        <v>2056</v>
      </c>
      <c r="C1651" s="105" t="s">
        <v>2846</v>
      </c>
      <c r="D1651" s="90" t="s">
        <v>2843</v>
      </c>
      <c r="E1651" s="263">
        <v>0.69</v>
      </c>
      <c r="F1651" s="285">
        <v>0.64</v>
      </c>
      <c r="G1651" s="230">
        <v>0.69</v>
      </c>
      <c r="H1651" s="123"/>
      <c r="I1651" s="156" t="s">
        <v>22</v>
      </c>
      <c r="J1651" s="156"/>
      <c r="K1651" s="243">
        <v>40634</v>
      </c>
      <c r="L1651" s="181" t="s">
        <v>2836</v>
      </c>
      <c r="M1651" s="90">
        <v>6</v>
      </c>
      <c r="N1651" s="95">
        <v>5</v>
      </c>
      <c r="O1651" s="99"/>
      <c r="P1651" s="311">
        <f t="shared" si="213"/>
        <v>0.69</v>
      </c>
      <c r="Q1651" s="16">
        <f t="shared" si="208"/>
        <v>0.69</v>
      </c>
      <c r="R1651" s="23">
        <f t="shared" si="214"/>
        <v>0</v>
      </c>
      <c r="S1651" s="18">
        <f t="shared" si="215"/>
        <v>0</v>
      </c>
      <c r="T1651" s="182"/>
      <c r="U1651" s="3"/>
      <c r="V1651" s="142"/>
      <c r="W1651" s="142"/>
      <c r="X1651" s="142"/>
    </row>
    <row r="1652" spans="1:24" ht="82.5" x14ac:dyDescent="0.25">
      <c r="A1652" s="155" t="s">
        <v>2833</v>
      </c>
      <c r="B1652" s="141" t="s">
        <v>2056</v>
      </c>
      <c r="C1652" s="105" t="s">
        <v>2847</v>
      </c>
      <c r="D1652" s="90" t="s">
        <v>2843</v>
      </c>
      <c r="E1652" s="263">
        <v>13.53</v>
      </c>
      <c r="F1652" s="285">
        <v>12.44</v>
      </c>
      <c r="G1652" s="230">
        <v>13.53</v>
      </c>
      <c r="H1652" s="123"/>
      <c r="I1652" s="156" t="s">
        <v>22</v>
      </c>
      <c r="J1652" s="156"/>
      <c r="K1652" s="243">
        <v>40634</v>
      </c>
      <c r="L1652" s="181" t="s">
        <v>2836</v>
      </c>
      <c r="M1652" s="90">
        <v>6</v>
      </c>
      <c r="N1652" s="95">
        <v>5</v>
      </c>
      <c r="O1652" s="99"/>
      <c r="P1652" s="311">
        <f t="shared" si="213"/>
        <v>13.53</v>
      </c>
      <c r="Q1652" s="16">
        <f t="shared" si="208"/>
        <v>13.53</v>
      </c>
      <c r="R1652" s="23">
        <f t="shared" si="214"/>
        <v>0</v>
      </c>
      <c r="S1652" s="18">
        <f t="shared" si="215"/>
        <v>0</v>
      </c>
      <c r="T1652" s="182"/>
      <c r="U1652" s="3"/>
      <c r="V1652" s="142"/>
      <c r="W1652" s="142"/>
      <c r="X1652" s="142"/>
    </row>
    <row r="1653" spans="1:24" ht="82.5" x14ac:dyDescent="0.25">
      <c r="A1653" s="155" t="s">
        <v>2833</v>
      </c>
      <c r="B1653" s="141" t="s">
        <v>2056</v>
      </c>
      <c r="C1653" s="105" t="s">
        <v>2848</v>
      </c>
      <c r="D1653" s="90" t="s">
        <v>2843</v>
      </c>
      <c r="E1653" s="263">
        <v>18.170000000000002</v>
      </c>
      <c r="F1653" s="285">
        <v>16.7</v>
      </c>
      <c r="G1653" s="230">
        <v>18.170000000000002</v>
      </c>
      <c r="H1653" s="123"/>
      <c r="I1653" s="156" t="s">
        <v>22</v>
      </c>
      <c r="J1653" s="156"/>
      <c r="K1653" s="243">
        <v>40634</v>
      </c>
      <c r="L1653" s="181" t="s">
        <v>2836</v>
      </c>
      <c r="M1653" s="90">
        <v>6</v>
      </c>
      <c r="N1653" s="95">
        <v>5</v>
      </c>
      <c r="O1653" s="99"/>
      <c r="P1653" s="311">
        <f t="shared" si="213"/>
        <v>18.170000000000002</v>
      </c>
      <c r="Q1653" s="16">
        <f t="shared" si="208"/>
        <v>18.170000000000002</v>
      </c>
      <c r="R1653" s="23">
        <f t="shared" si="214"/>
        <v>0</v>
      </c>
      <c r="S1653" s="18">
        <f t="shared" si="215"/>
        <v>0</v>
      </c>
      <c r="T1653" s="182"/>
      <c r="U1653" s="3"/>
      <c r="V1653" s="142"/>
      <c r="W1653" s="142"/>
      <c r="X1653" s="142"/>
    </row>
    <row r="1654" spans="1:24" ht="102" x14ac:dyDescent="0.25">
      <c r="A1654" s="155" t="s">
        <v>2833</v>
      </c>
      <c r="B1654" s="141" t="s">
        <v>2056</v>
      </c>
      <c r="C1654" s="105" t="s">
        <v>2849</v>
      </c>
      <c r="D1654" s="90" t="s">
        <v>2843</v>
      </c>
      <c r="E1654" s="263">
        <v>6.75</v>
      </c>
      <c r="F1654" s="285">
        <v>6.2</v>
      </c>
      <c r="G1654" s="230">
        <v>6.75</v>
      </c>
      <c r="H1654" s="123"/>
      <c r="I1654" s="156" t="s">
        <v>22</v>
      </c>
      <c r="J1654" s="156"/>
      <c r="K1654" s="243">
        <v>40634</v>
      </c>
      <c r="L1654" s="181" t="s">
        <v>2836</v>
      </c>
      <c r="M1654" s="90">
        <v>6</v>
      </c>
      <c r="N1654" s="95">
        <v>5</v>
      </c>
      <c r="O1654" s="99"/>
      <c r="P1654" s="311">
        <f t="shared" si="213"/>
        <v>6.75</v>
      </c>
      <c r="Q1654" s="16">
        <f t="shared" si="208"/>
        <v>6.75</v>
      </c>
      <c r="R1654" s="23">
        <f t="shared" si="214"/>
        <v>0</v>
      </c>
      <c r="S1654" s="18">
        <f t="shared" si="215"/>
        <v>0</v>
      </c>
      <c r="T1654" s="182"/>
      <c r="U1654" s="3"/>
      <c r="V1654" s="142"/>
      <c r="W1654" s="142"/>
      <c r="X1654" s="142"/>
    </row>
    <row r="1655" spans="1:24" ht="82.5" x14ac:dyDescent="0.25">
      <c r="A1655" s="155" t="s">
        <v>2833</v>
      </c>
      <c r="B1655" s="141" t="s">
        <v>2056</v>
      </c>
      <c r="C1655" s="105" t="s">
        <v>2850</v>
      </c>
      <c r="D1655" s="90" t="s">
        <v>2851</v>
      </c>
      <c r="E1655" s="263">
        <v>8.34</v>
      </c>
      <c r="F1655" s="285">
        <v>8.08</v>
      </c>
      <c r="G1655" s="230">
        <v>8.34</v>
      </c>
      <c r="H1655" s="180"/>
      <c r="I1655" s="156" t="s">
        <v>22</v>
      </c>
      <c r="J1655" s="156"/>
      <c r="K1655" s="243">
        <v>40634</v>
      </c>
      <c r="L1655" s="181" t="s">
        <v>2836</v>
      </c>
      <c r="M1655" s="90">
        <v>6</v>
      </c>
      <c r="N1655" s="95">
        <v>5</v>
      </c>
      <c r="O1655" s="99"/>
      <c r="P1655" s="311">
        <f t="shared" si="213"/>
        <v>8.34</v>
      </c>
      <c r="Q1655" s="16">
        <f t="shared" si="208"/>
        <v>8.34</v>
      </c>
      <c r="R1655" s="23">
        <f t="shared" si="214"/>
        <v>0</v>
      </c>
      <c r="S1655" s="18">
        <f t="shared" si="215"/>
        <v>0</v>
      </c>
      <c r="T1655" s="182"/>
      <c r="U1655" s="3"/>
      <c r="V1655" s="142"/>
      <c r="W1655" s="142"/>
      <c r="X1655" s="142"/>
    </row>
    <row r="1656" spans="1:24" ht="82.5" x14ac:dyDescent="0.25">
      <c r="A1656" s="155" t="s">
        <v>2833</v>
      </c>
      <c r="B1656" s="141" t="s">
        <v>2056</v>
      </c>
      <c r="C1656" s="105" t="s">
        <v>2852</v>
      </c>
      <c r="D1656" s="90" t="s">
        <v>2851</v>
      </c>
      <c r="E1656" s="263">
        <v>8.34</v>
      </c>
      <c r="F1656" s="285">
        <v>8.08</v>
      </c>
      <c r="G1656" s="230">
        <v>8.34</v>
      </c>
      <c r="H1656" s="176"/>
      <c r="I1656" s="156" t="s">
        <v>22</v>
      </c>
      <c r="J1656" s="156"/>
      <c r="K1656" s="243">
        <v>40634</v>
      </c>
      <c r="L1656" s="181" t="s">
        <v>2836</v>
      </c>
      <c r="M1656" s="90">
        <v>6</v>
      </c>
      <c r="N1656" s="95">
        <v>5</v>
      </c>
      <c r="O1656" s="99"/>
      <c r="P1656" s="311">
        <f t="shared" si="213"/>
        <v>8.34</v>
      </c>
      <c r="Q1656" s="16">
        <f t="shared" si="208"/>
        <v>8.34</v>
      </c>
      <c r="R1656" s="23">
        <f t="shared" si="214"/>
        <v>0</v>
      </c>
      <c r="S1656" s="18">
        <f t="shared" si="215"/>
        <v>0</v>
      </c>
      <c r="T1656" s="182"/>
      <c r="U1656" s="3"/>
      <c r="V1656" s="142"/>
      <c r="W1656" s="142"/>
      <c r="X1656" s="142"/>
    </row>
    <row r="1657" spans="1:24" ht="82.5" x14ac:dyDescent="0.25">
      <c r="A1657" s="155" t="s">
        <v>2833</v>
      </c>
      <c r="B1657" s="141" t="s">
        <v>2056</v>
      </c>
      <c r="C1657" s="105" t="s">
        <v>2853</v>
      </c>
      <c r="D1657" s="90" t="s">
        <v>2851</v>
      </c>
      <c r="E1657" s="263">
        <v>8.76</v>
      </c>
      <c r="F1657" s="281">
        <v>8.48</v>
      </c>
      <c r="G1657" s="230">
        <v>8.76</v>
      </c>
      <c r="H1657" s="176"/>
      <c r="I1657" s="156" t="s">
        <v>22</v>
      </c>
      <c r="J1657" s="156"/>
      <c r="K1657" s="243">
        <v>40634</v>
      </c>
      <c r="L1657" s="181" t="s">
        <v>2836</v>
      </c>
      <c r="M1657" s="90">
        <v>6</v>
      </c>
      <c r="N1657" s="95">
        <v>5</v>
      </c>
      <c r="O1657" s="99"/>
      <c r="P1657" s="311">
        <f t="shared" si="213"/>
        <v>8.76</v>
      </c>
      <c r="Q1657" s="16">
        <f t="shared" si="208"/>
        <v>8.76</v>
      </c>
      <c r="R1657" s="23">
        <f t="shared" si="214"/>
        <v>0</v>
      </c>
      <c r="S1657" s="18">
        <f t="shared" si="215"/>
        <v>0</v>
      </c>
      <c r="T1657" s="182"/>
      <c r="U1657" s="3"/>
      <c r="V1657" s="142"/>
      <c r="W1657" s="142"/>
      <c r="X1657" s="142"/>
    </row>
    <row r="1658" spans="1:24" ht="82.5" x14ac:dyDescent="0.25">
      <c r="A1658" s="155" t="s">
        <v>2833</v>
      </c>
      <c r="B1658" s="141" t="s">
        <v>2056</v>
      </c>
      <c r="C1658" s="105" t="s">
        <v>2854</v>
      </c>
      <c r="D1658" s="90" t="s">
        <v>2851</v>
      </c>
      <c r="E1658" s="263">
        <v>10.16</v>
      </c>
      <c r="F1658" s="281">
        <v>9.84</v>
      </c>
      <c r="G1658" s="230">
        <v>10.16</v>
      </c>
      <c r="H1658" s="176"/>
      <c r="I1658" s="156" t="s">
        <v>22</v>
      </c>
      <c r="J1658" s="156"/>
      <c r="K1658" s="243">
        <v>40634</v>
      </c>
      <c r="L1658" s="181" t="s">
        <v>2836</v>
      </c>
      <c r="M1658" s="90">
        <v>6</v>
      </c>
      <c r="N1658" s="95">
        <v>5</v>
      </c>
      <c r="O1658" s="99"/>
      <c r="P1658" s="311">
        <f t="shared" si="213"/>
        <v>10.16</v>
      </c>
      <c r="Q1658" s="16">
        <f t="shared" si="208"/>
        <v>10.16</v>
      </c>
      <c r="R1658" s="23">
        <f t="shared" si="214"/>
        <v>0</v>
      </c>
      <c r="S1658" s="18">
        <f t="shared" si="215"/>
        <v>0</v>
      </c>
      <c r="T1658" s="182"/>
      <c r="U1658" s="3"/>
      <c r="V1658" s="142"/>
      <c r="W1658" s="142"/>
      <c r="X1658" s="142"/>
    </row>
    <row r="1659" spans="1:24" ht="82.5" x14ac:dyDescent="0.25">
      <c r="A1659" s="155" t="s">
        <v>2833</v>
      </c>
      <c r="B1659" s="141" t="s">
        <v>2056</v>
      </c>
      <c r="C1659" s="105" t="s">
        <v>2855</v>
      </c>
      <c r="D1659" s="90" t="s">
        <v>2851</v>
      </c>
      <c r="E1659" s="263">
        <v>10.58</v>
      </c>
      <c r="F1659" s="281">
        <v>10.25</v>
      </c>
      <c r="G1659" s="230">
        <v>10.58</v>
      </c>
      <c r="H1659" s="176"/>
      <c r="I1659" s="156" t="s">
        <v>22</v>
      </c>
      <c r="J1659" s="156"/>
      <c r="K1659" s="243">
        <v>40634</v>
      </c>
      <c r="L1659" s="181" t="s">
        <v>2836</v>
      </c>
      <c r="M1659" s="90">
        <v>6</v>
      </c>
      <c r="N1659" s="95">
        <v>5</v>
      </c>
      <c r="O1659" s="99"/>
      <c r="P1659" s="311">
        <f t="shared" si="213"/>
        <v>10.58</v>
      </c>
      <c r="Q1659" s="16">
        <f t="shared" si="208"/>
        <v>10.58</v>
      </c>
      <c r="R1659" s="23">
        <f t="shared" si="214"/>
        <v>0</v>
      </c>
      <c r="S1659" s="18">
        <f t="shared" si="215"/>
        <v>0</v>
      </c>
      <c r="T1659" s="182"/>
      <c r="U1659" s="3"/>
      <c r="V1659" s="142"/>
      <c r="W1659" s="142"/>
      <c r="X1659" s="142"/>
    </row>
    <row r="1660" spans="1:24" ht="82.5" x14ac:dyDescent="0.25">
      <c r="A1660" s="155" t="s">
        <v>2833</v>
      </c>
      <c r="B1660" s="141" t="s">
        <v>2056</v>
      </c>
      <c r="C1660" s="105" t="s">
        <v>2856</v>
      </c>
      <c r="D1660" s="90" t="s">
        <v>2851</v>
      </c>
      <c r="E1660" s="263">
        <v>18.96</v>
      </c>
      <c r="F1660" s="281">
        <v>18.36</v>
      </c>
      <c r="G1660" s="230">
        <v>18.96</v>
      </c>
      <c r="H1660" s="176"/>
      <c r="I1660" s="156" t="s">
        <v>22</v>
      </c>
      <c r="J1660" s="156"/>
      <c r="K1660" s="243">
        <v>40634</v>
      </c>
      <c r="L1660" s="181" t="s">
        <v>2836</v>
      </c>
      <c r="M1660" s="90">
        <v>6</v>
      </c>
      <c r="N1660" s="95">
        <v>5</v>
      </c>
      <c r="O1660" s="99"/>
      <c r="P1660" s="311">
        <f t="shared" si="213"/>
        <v>18.96</v>
      </c>
      <c r="Q1660" s="16">
        <f t="shared" si="208"/>
        <v>18.96</v>
      </c>
      <c r="R1660" s="23">
        <f t="shared" si="214"/>
        <v>0</v>
      </c>
      <c r="S1660" s="18">
        <f t="shared" si="215"/>
        <v>0</v>
      </c>
      <c r="T1660" s="182"/>
      <c r="U1660" s="3"/>
      <c r="V1660" s="142"/>
      <c r="W1660" s="142"/>
      <c r="X1660" s="142"/>
    </row>
    <row r="1661" spans="1:24" ht="82.5" x14ac:dyDescent="0.25">
      <c r="A1661" s="155" t="s">
        <v>2833</v>
      </c>
      <c r="B1661" s="141" t="s">
        <v>2056</v>
      </c>
      <c r="C1661" s="105" t="s">
        <v>2857</v>
      </c>
      <c r="D1661" s="90" t="s">
        <v>2851</v>
      </c>
      <c r="E1661" s="263">
        <v>21.48</v>
      </c>
      <c r="F1661" s="281">
        <v>20.79</v>
      </c>
      <c r="G1661" s="230">
        <v>21.48</v>
      </c>
      <c r="H1661" s="176"/>
      <c r="I1661" s="156" t="s">
        <v>22</v>
      </c>
      <c r="J1661" s="156"/>
      <c r="K1661" s="243">
        <v>40634</v>
      </c>
      <c r="L1661" s="181" t="s">
        <v>2836</v>
      </c>
      <c r="M1661" s="90">
        <v>6</v>
      </c>
      <c r="N1661" s="95">
        <v>5</v>
      </c>
      <c r="O1661" s="99"/>
      <c r="P1661" s="311">
        <f t="shared" si="213"/>
        <v>21.48</v>
      </c>
      <c r="Q1661" s="16">
        <f t="shared" si="208"/>
        <v>21.48</v>
      </c>
      <c r="R1661" s="23">
        <f t="shared" si="214"/>
        <v>0</v>
      </c>
      <c r="S1661" s="18">
        <f t="shared" si="215"/>
        <v>0</v>
      </c>
      <c r="T1661" s="182"/>
      <c r="U1661" s="3"/>
      <c r="V1661" s="142"/>
      <c r="W1661" s="142"/>
      <c r="X1661" s="142"/>
    </row>
    <row r="1662" spans="1:24" ht="82.5" x14ac:dyDescent="0.25">
      <c r="A1662" s="155" t="s">
        <v>2833</v>
      </c>
      <c r="B1662" s="141" t="s">
        <v>2056</v>
      </c>
      <c r="C1662" s="105" t="s">
        <v>2858</v>
      </c>
      <c r="D1662" s="90" t="s">
        <v>2851</v>
      </c>
      <c r="E1662" s="263">
        <v>30.7</v>
      </c>
      <c r="F1662" s="281">
        <v>29.72</v>
      </c>
      <c r="G1662" s="230">
        <v>30.7</v>
      </c>
      <c r="H1662" s="176"/>
      <c r="I1662" s="156" t="s">
        <v>22</v>
      </c>
      <c r="J1662" s="156"/>
      <c r="K1662" s="243">
        <v>40634</v>
      </c>
      <c r="L1662" s="181" t="s">
        <v>2836</v>
      </c>
      <c r="M1662" s="90">
        <v>6</v>
      </c>
      <c r="N1662" s="95">
        <v>5</v>
      </c>
      <c r="O1662" s="99"/>
      <c r="P1662" s="311">
        <f t="shared" si="213"/>
        <v>30.7</v>
      </c>
      <c r="Q1662" s="16">
        <f t="shared" si="208"/>
        <v>30.7</v>
      </c>
      <c r="R1662" s="23">
        <f t="shared" si="214"/>
        <v>0</v>
      </c>
      <c r="S1662" s="18">
        <f t="shared" si="215"/>
        <v>0</v>
      </c>
      <c r="T1662" s="182"/>
      <c r="U1662" s="3"/>
      <c r="V1662" s="142"/>
      <c r="W1662" s="142"/>
      <c r="X1662" s="142"/>
    </row>
    <row r="1663" spans="1:24" ht="82.5" x14ac:dyDescent="0.25">
      <c r="A1663" s="155" t="s">
        <v>2833</v>
      </c>
      <c r="B1663" s="141" t="s">
        <v>2056</v>
      </c>
      <c r="C1663" s="105" t="s">
        <v>2859</v>
      </c>
      <c r="D1663" s="90" t="s">
        <v>2851</v>
      </c>
      <c r="E1663" s="263">
        <v>74.56</v>
      </c>
      <c r="F1663" s="281">
        <v>72.180000000000007</v>
      </c>
      <c r="G1663" s="230">
        <v>74.56</v>
      </c>
      <c r="H1663" s="176"/>
      <c r="I1663" s="156" t="s">
        <v>22</v>
      </c>
      <c r="J1663" s="156"/>
      <c r="K1663" s="243">
        <v>40634</v>
      </c>
      <c r="L1663" s="181" t="s">
        <v>2836</v>
      </c>
      <c r="M1663" s="90">
        <v>6</v>
      </c>
      <c r="N1663" s="95">
        <v>5</v>
      </c>
      <c r="O1663" s="99"/>
      <c r="P1663" s="311">
        <f t="shared" si="213"/>
        <v>74.56</v>
      </c>
      <c r="Q1663" s="16">
        <f t="shared" si="208"/>
        <v>74.56</v>
      </c>
      <c r="R1663" s="23">
        <f t="shared" si="214"/>
        <v>0</v>
      </c>
      <c r="S1663" s="18">
        <f t="shared" si="215"/>
        <v>0</v>
      </c>
      <c r="T1663" s="182"/>
      <c r="U1663" s="3"/>
      <c r="V1663" s="142"/>
      <c r="W1663" s="142"/>
      <c r="X1663" s="142"/>
    </row>
    <row r="1664" spans="1:24" ht="82.5" x14ac:dyDescent="0.25">
      <c r="A1664" s="155" t="s">
        <v>2833</v>
      </c>
      <c r="B1664" s="141" t="s">
        <v>2056</v>
      </c>
      <c r="C1664" s="105" t="s">
        <v>2860</v>
      </c>
      <c r="D1664" s="90" t="s">
        <v>2851</v>
      </c>
      <c r="E1664" s="263">
        <v>90.63</v>
      </c>
      <c r="F1664" s="281">
        <v>87.73</v>
      </c>
      <c r="G1664" s="230">
        <v>90.63</v>
      </c>
      <c r="H1664" s="176"/>
      <c r="I1664" s="156" t="s">
        <v>22</v>
      </c>
      <c r="J1664" s="156"/>
      <c r="K1664" s="243">
        <v>40634</v>
      </c>
      <c r="L1664" s="181" t="s">
        <v>2836</v>
      </c>
      <c r="M1664" s="90">
        <v>6</v>
      </c>
      <c r="N1664" s="95">
        <v>5</v>
      </c>
      <c r="O1664" s="99"/>
      <c r="P1664" s="311">
        <f t="shared" si="213"/>
        <v>90.63</v>
      </c>
      <c r="Q1664" s="16">
        <f t="shared" si="208"/>
        <v>90.63</v>
      </c>
      <c r="R1664" s="23">
        <f t="shared" si="214"/>
        <v>0</v>
      </c>
      <c r="S1664" s="18">
        <f t="shared" si="215"/>
        <v>0</v>
      </c>
      <c r="T1664" s="182"/>
      <c r="U1664" s="3"/>
      <c r="V1664" s="142"/>
      <c r="W1664" s="142"/>
      <c r="X1664" s="142"/>
    </row>
    <row r="1665" spans="1:24" ht="82.5" x14ac:dyDescent="0.25">
      <c r="A1665" s="155" t="s">
        <v>2833</v>
      </c>
      <c r="B1665" s="141" t="s">
        <v>2056</v>
      </c>
      <c r="C1665" s="105" t="s">
        <v>2861</v>
      </c>
      <c r="D1665" s="90" t="s">
        <v>2862</v>
      </c>
      <c r="E1665" s="263">
        <v>0</v>
      </c>
      <c r="F1665" s="285">
        <v>0</v>
      </c>
      <c r="G1665" s="230">
        <v>0</v>
      </c>
      <c r="H1665" s="176"/>
      <c r="I1665" s="156" t="s">
        <v>22</v>
      </c>
      <c r="J1665" s="156"/>
      <c r="K1665" s="243">
        <v>40634</v>
      </c>
      <c r="L1665" s="181" t="s">
        <v>2836</v>
      </c>
      <c r="M1665" s="90">
        <v>6</v>
      </c>
      <c r="N1665" s="95">
        <v>5</v>
      </c>
      <c r="O1665" s="99"/>
      <c r="P1665" s="311">
        <f t="shared" si="213"/>
        <v>0</v>
      </c>
      <c r="Q1665" s="16">
        <f t="shared" si="208"/>
        <v>0</v>
      </c>
      <c r="R1665" s="23">
        <f t="shared" si="214"/>
        <v>0</v>
      </c>
      <c r="S1665" s="18">
        <f t="shared" si="215"/>
        <v>0</v>
      </c>
      <c r="T1665" s="182"/>
      <c r="U1665" s="3"/>
      <c r="V1665" s="142"/>
      <c r="W1665" s="142"/>
      <c r="X1665" s="142"/>
    </row>
    <row r="1666" spans="1:24" ht="82.5" x14ac:dyDescent="0.25">
      <c r="A1666" s="155" t="s">
        <v>2833</v>
      </c>
      <c r="B1666" s="141" t="s">
        <v>2056</v>
      </c>
      <c r="C1666" s="105" t="s">
        <v>2863</v>
      </c>
      <c r="D1666" s="90" t="s">
        <v>2862</v>
      </c>
      <c r="E1666" s="263">
        <v>5.3</v>
      </c>
      <c r="F1666" s="281">
        <v>5.13</v>
      </c>
      <c r="G1666" s="230">
        <v>5.3</v>
      </c>
      <c r="H1666" s="176"/>
      <c r="I1666" s="156" t="s">
        <v>22</v>
      </c>
      <c r="J1666" s="156"/>
      <c r="K1666" s="243">
        <v>40634</v>
      </c>
      <c r="L1666" s="181" t="s">
        <v>2836</v>
      </c>
      <c r="M1666" s="90">
        <v>6</v>
      </c>
      <c r="N1666" s="95">
        <v>5</v>
      </c>
      <c r="O1666" s="99"/>
      <c r="P1666" s="311">
        <f t="shared" si="213"/>
        <v>5.3</v>
      </c>
      <c r="Q1666" s="16">
        <f t="shared" si="208"/>
        <v>5.3</v>
      </c>
      <c r="R1666" s="23">
        <f t="shared" si="214"/>
        <v>0</v>
      </c>
      <c r="S1666" s="18">
        <f t="shared" si="215"/>
        <v>0</v>
      </c>
      <c r="T1666" s="182"/>
      <c r="U1666" s="3"/>
      <c r="V1666" s="142"/>
      <c r="W1666" s="142"/>
      <c r="X1666" s="142"/>
    </row>
    <row r="1667" spans="1:24" ht="82.5" x14ac:dyDescent="0.25">
      <c r="A1667" s="155" t="s">
        <v>2833</v>
      </c>
      <c r="B1667" s="141" t="s">
        <v>2056</v>
      </c>
      <c r="C1667" s="105" t="s">
        <v>2864</v>
      </c>
      <c r="D1667" s="90" t="s">
        <v>2865</v>
      </c>
      <c r="E1667" s="263">
        <v>8.34</v>
      </c>
      <c r="F1667" s="281">
        <v>8.08</v>
      </c>
      <c r="G1667" s="230">
        <v>8.34</v>
      </c>
      <c r="H1667" s="176"/>
      <c r="I1667" s="156" t="s">
        <v>22</v>
      </c>
      <c r="J1667" s="156"/>
      <c r="K1667" s="243">
        <v>40634</v>
      </c>
      <c r="L1667" s="181" t="s">
        <v>2836</v>
      </c>
      <c r="M1667" s="90">
        <v>6</v>
      </c>
      <c r="N1667" s="95">
        <v>5</v>
      </c>
      <c r="O1667" s="99"/>
      <c r="P1667" s="311">
        <f t="shared" si="213"/>
        <v>8.34</v>
      </c>
      <c r="Q1667" s="16">
        <f t="shared" si="208"/>
        <v>8.34</v>
      </c>
      <c r="R1667" s="23">
        <f t="shared" si="214"/>
        <v>0</v>
      </c>
      <c r="S1667" s="18">
        <f t="shared" si="215"/>
        <v>0</v>
      </c>
      <c r="T1667" s="182"/>
      <c r="U1667" s="3"/>
      <c r="V1667" s="142"/>
      <c r="W1667" s="142"/>
      <c r="X1667" s="142"/>
    </row>
    <row r="1668" spans="1:24" ht="82.5" x14ac:dyDescent="0.25">
      <c r="A1668" s="155" t="s">
        <v>2833</v>
      </c>
      <c r="B1668" s="141" t="s">
        <v>2056</v>
      </c>
      <c r="C1668" s="105" t="s">
        <v>2866</v>
      </c>
      <c r="D1668" s="90" t="s">
        <v>2865</v>
      </c>
      <c r="E1668" s="263">
        <v>8.34</v>
      </c>
      <c r="F1668" s="281">
        <v>8.08</v>
      </c>
      <c r="G1668" s="230">
        <v>8.34</v>
      </c>
      <c r="H1668" s="176"/>
      <c r="I1668" s="156" t="s">
        <v>22</v>
      </c>
      <c r="J1668" s="156"/>
      <c r="K1668" s="243">
        <v>40634</v>
      </c>
      <c r="L1668" s="181" t="s">
        <v>2836</v>
      </c>
      <c r="M1668" s="90">
        <v>6</v>
      </c>
      <c r="N1668" s="95">
        <v>5</v>
      </c>
      <c r="O1668" s="99"/>
      <c r="P1668" s="311">
        <f t="shared" si="213"/>
        <v>8.34</v>
      </c>
      <c r="Q1668" s="16">
        <f t="shared" si="208"/>
        <v>8.34</v>
      </c>
      <c r="R1668" s="23">
        <f t="shared" si="214"/>
        <v>0</v>
      </c>
      <c r="S1668" s="18">
        <f t="shared" si="215"/>
        <v>0</v>
      </c>
      <c r="T1668" s="182"/>
      <c r="U1668" s="3"/>
      <c r="V1668" s="142"/>
      <c r="W1668" s="142"/>
      <c r="X1668" s="142"/>
    </row>
    <row r="1669" spans="1:24" ht="82.5" x14ac:dyDescent="0.25">
      <c r="A1669" s="155" t="s">
        <v>2833</v>
      </c>
      <c r="B1669" s="141" t="s">
        <v>2056</v>
      </c>
      <c r="C1669" s="105" t="s">
        <v>2867</v>
      </c>
      <c r="D1669" s="90" t="s">
        <v>2865</v>
      </c>
      <c r="E1669" s="263">
        <v>8.76</v>
      </c>
      <c r="F1669" s="281">
        <v>8.48</v>
      </c>
      <c r="G1669" s="230">
        <v>8.76</v>
      </c>
      <c r="H1669" s="176"/>
      <c r="I1669" s="156" t="s">
        <v>22</v>
      </c>
      <c r="J1669" s="156"/>
      <c r="K1669" s="243">
        <v>40634</v>
      </c>
      <c r="L1669" s="181" t="s">
        <v>2836</v>
      </c>
      <c r="M1669" s="90">
        <v>6</v>
      </c>
      <c r="N1669" s="95">
        <v>5</v>
      </c>
      <c r="O1669" s="99"/>
      <c r="P1669" s="311">
        <f t="shared" si="213"/>
        <v>8.76</v>
      </c>
      <c r="Q1669" s="16">
        <f t="shared" si="208"/>
        <v>8.76</v>
      </c>
      <c r="R1669" s="23">
        <f t="shared" si="214"/>
        <v>0</v>
      </c>
      <c r="S1669" s="18">
        <f t="shared" si="215"/>
        <v>0</v>
      </c>
      <c r="T1669" s="182"/>
      <c r="U1669" s="3"/>
      <c r="V1669" s="142"/>
      <c r="W1669" s="142"/>
      <c r="X1669" s="142"/>
    </row>
    <row r="1670" spans="1:24" ht="82.5" x14ac:dyDescent="0.25">
      <c r="A1670" s="155" t="s">
        <v>2833</v>
      </c>
      <c r="B1670" s="141" t="s">
        <v>2056</v>
      </c>
      <c r="C1670" s="105" t="s">
        <v>2868</v>
      </c>
      <c r="D1670" s="90" t="s">
        <v>2865</v>
      </c>
      <c r="E1670" s="263">
        <v>10.16</v>
      </c>
      <c r="F1670" s="281">
        <v>9.84</v>
      </c>
      <c r="G1670" s="230">
        <v>10.16</v>
      </c>
      <c r="H1670" s="176"/>
      <c r="I1670" s="156" t="s">
        <v>22</v>
      </c>
      <c r="J1670" s="156"/>
      <c r="K1670" s="243">
        <v>40634</v>
      </c>
      <c r="L1670" s="181" t="s">
        <v>2836</v>
      </c>
      <c r="M1670" s="90">
        <v>6</v>
      </c>
      <c r="N1670" s="95">
        <v>5</v>
      </c>
      <c r="O1670" s="99"/>
      <c r="P1670" s="311">
        <f t="shared" si="213"/>
        <v>10.16</v>
      </c>
      <c r="Q1670" s="16">
        <f t="shared" si="208"/>
        <v>10.16</v>
      </c>
      <c r="R1670" s="23">
        <f t="shared" si="214"/>
        <v>0</v>
      </c>
      <c r="S1670" s="18">
        <f t="shared" si="215"/>
        <v>0</v>
      </c>
      <c r="T1670" s="182"/>
      <c r="U1670" s="3"/>
      <c r="V1670" s="142"/>
      <c r="W1670" s="142"/>
      <c r="X1670" s="142"/>
    </row>
    <row r="1671" spans="1:24" ht="82.5" x14ac:dyDescent="0.25">
      <c r="A1671" s="155" t="s">
        <v>2833</v>
      </c>
      <c r="B1671" s="141" t="s">
        <v>2056</v>
      </c>
      <c r="C1671" s="105" t="s">
        <v>2869</v>
      </c>
      <c r="D1671" s="90" t="s">
        <v>2865</v>
      </c>
      <c r="E1671" s="263">
        <v>10.58</v>
      </c>
      <c r="F1671" s="281">
        <v>10.25</v>
      </c>
      <c r="G1671" s="230">
        <v>10.58</v>
      </c>
      <c r="H1671" s="176"/>
      <c r="I1671" s="156" t="s">
        <v>22</v>
      </c>
      <c r="J1671" s="156"/>
      <c r="K1671" s="243">
        <v>40634</v>
      </c>
      <c r="L1671" s="181" t="s">
        <v>2836</v>
      </c>
      <c r="M1671" s="90">
        <v>6</v>
      </c>
      <c r="N1671" s="95">
        <v>5</v>
      </c>
      <c r="O1671" s="99"/>
      <c r="P1671" s="311">
        <f t="shared" si="213"/>
        <v>10.58</v>
      </c>
      <c r="Q1671" s="16">
        <f t="shared" si="208"/>
        <v>10.58</v>
      </c>
      <c r="R1671" s="23">
        <f t="shared" si="214"/>
        <v>0</v>
      </c>
      <c r="S1671" s="18">
        <f t="shared" si="215"/>
        <v>0</v>
      </c>
      <c r="T1671" s="182"/>
      <c r="U1671" s="3"/>
      <c r="V1671" s="142"/>
      <c r="W1671" s="142"/>
      <c r="X1671" s="142"/>
    </row>
    <row r="1672" spans="1:24" ht="82.5" x14ac:dyDescent="0.25">
      <c r="A1672" s="155" t="s">
        <v>2833</v>
      </c>
      <c r="B1672" s="141" t="s">
        <v>2056</v>
      </c>
      <c r="C1672" s="105" t="s">
        <v>2870</v>
      </c>
      <c r="D1672" s="90" t="s">
        <v>2865</v>
      </c>
      <c r="E1672" s="263">
        <v>18.96</v>
      </c>
      <c r="F1672" s="281">
        <v>18.36</v>
      </c>
      <c r="G1672" s="230">
        <v>18.96</v>
      </c>
      <c r="H1672" s="176"/>
      <c r="I1672" s="156" t="s">
        <v>22</v>
      </c>
      <c r="J1672" s="156"/>
      <c r="K1672" s="243">
        <v>40634</v>
      </c>
      <c r="L1672" s="181" t="s">
        <v>2836</v>
      </c>
      <c r="M1672" s="90">
        <v>6</v>
      </c>
      <c r="N1672" s="95">
        <v>5</v>
      </c>
      <c r="O1672" s="99"/>
      <c r="P1672" s="311">
        <f t="shared" si="213"/>
        <v>18.96</v>
      </c>
      <c r="Q1672" s="16">
        <f t="shared" si="208"/>
        <v>18.96</v>
      </c>
      <c r="R1672" s="23">
        <f t="shared" si="214"/>
        <v>0</v>
      </c>
      <c r="S1672" s="18">
        <f t="shared" si="215"/>
        <v>0</v>
      </c>
      <c r="T1672" s="182"/>
      <c r="U1672" s="3"/>
      <c r="V1672" s="142"/>
      <c r="W1672" s="142"/>
      <c r="X1672" s="142"/>
    </row>
    <row r="1673" spans="1:24" ht="82.5" x14ac:dyDescent="0.25">
      <c r="A1673" s="155" t="s">
        <v>2833</v>
      </c>
      <c r="B1673" s="141" t="s">
        <v>2056</v>
      </c>
      <c r="C1673" s="105" t="s">
        <v>2871</v>
      </c>
      <c r="D1673" s="90" t="s">
        <v>2865</v>
      </c>
      <c r="E1673" s="263">
        <v>21.48</v>
      </c>
      <c r="F1673" s="285">
        <v>20.79</v>
      </c>
      <c r="G1673" s="230">
        <v>21.48</v>
      </c>
      <c r="H1673" s="176"/>
      <c r="I1673" s="156" t="s">
        <v>22</v>
      </c>
      <c r="J1673" s="156"/>
      <c r="K1673" s="243">
        <v>40634</v>
      </c>
      <c r="L1673" s="181" t="s">
        <v>2836</v>
      </c>
      <c r="M1673" s="90">
        <v>6</v>
      </c>
      <c r="N1673" s="95">
        <v>5</v>
      </c>
      <c r="O1673" s="99"/>
      <c r="P1673" s="311">
        <f t="shared" si="213"/>
        <v>21.48</v>
      </c>
      <c r="Q1673" s="16">
        <f t="shared" si="208"/>
        <v>21.48</v>
      </c>
      <c r="R1673" s="23">
        <f t="shared" si="214"/>
        <v>0</v>
      </c>
      <c r="S1673" s="18">
        <f t="shared" si="215"/>
        <v>0</v>
      </c>
      <c r="T1673" s="182"/>
      <c r="U1673" s="3"/>
      <c r="V1673" s="142"/>
      <c r="W1673" s="142"/>
      <c r="X1673" s="142"/>
    </row>
    <row r="1674" spans="1:24" ht="82.5" x14ac:dyDescent="0.25">
      <c r="A1674" s="155" t="s">
        <v>2833</v>
      </c>
      <c r="B1674" s="141" t="s">
        <v>2056</v>
      </c>
      <c r="C1674" s="105" t="s">
        <v>2872</v>
      </c>
      <c r="D1674" s="90" t="s">
        <v>2865</v>
      </c>
      <c r="E1674" s="263">
        <v>30.7</v>
      </c>
      <c r="F1674" s="285">
        <v>29.72</v>
      </c>
      <c r="G1674" s="230">
        <v>30.7</v>
      </c>
      <c r="H1674" s="176"/>
      <c r="I1674" s="156" t="s">
        <v>22</v>
      </c>
      <c r="J1674" s="156"/>
      <c r="K1674" s="243">
        <v>40634</v>
      </c>
      <c r="L1674" s="181" t="s">
        <v>2836</v>
      </c>
      <c r="M1674" s="90">
        <v>6</v>
      </c>
      <c r="N1674" s="95">
        <v>5</v>
      </c>
      <c r="O1674" s="99"/>
      <c r="P1674" s="311">
        <f t="shared" si="213"/>
        <v>30.7</v>
      </c>
      <c r="Q1674" s="16">
        <f t="shared" si="208"/>
        <v>30.7</v>
      </c>
      <c r="R1674" s="23">
        <f t="shared" si="214"/>
        <v>0</v>
      </c>
      <c r="S1674" s="18">
        <f t="shared" si="215"/>
        <v>0</v>
      </c>
      <c r="T1674" s="182"/>
      <c r="U1674" s="3"/>
      <c r="V1674" s="142"/>
      <c r="W1674" s="142"/>
      <c r="X1674" s="142"/>
    </row>
    <row r="1675" spans="1:24" ht="82.5" x14ac:dyDescent="0.25">
      <c r="A1675" s="155" t="s">
        <v>2833</v>
      </c>
      <c r="B1675" s="141" t="s">
        <v>2056</v>
      </c>
      <c r="C1675" s="105" t="s">
        <v>2873</v>
      </c>
      <c r="D1675" s="90" t="s">
        <v>2865</v>
      </c>
      <c r="E1675" s="263">
        <v>74.56</v>
      </c>
      <c r="F1675" s="285">
        <v>72.180000000000007</v>
      </c>
      <c r="G1675" s="230">
        <v>74.56</v>
      </c>
      <c r="H1675" s="176"/>
      <c r="I1675" s="156" t="s">
        <v>22</v>
      </c>
      <c r="J1675" s="156"/>
      <c r="K1675" s="243">
        <v>40634</v>
      </c>
      <c r="L1675" s="181" t="s">
        <v>2836</v>
      </c>
      <c r="M1675" s="90">
        <v>6</v>
      </c>
      <c r="N1675" s="95">
        <v>5</v>
      </c>
      <c r="O1675" s="99"/>
      <c r="P1675" s="311">
        <f t="shared" si="213"/>
        <v>74.56</v>
      </c>
      <c r="Q1675" s="16">
        <f t="shared" si="208"/>
        <v>74.56</v>
      </c>
      <c r="R1675" s="23">
        <f t="shared" si="214"/>
        <v>0</v>
      </c>
      <c r="S1675" s="18">
        <f t="shared" si="215"/>
        <v>0</v>
      </c>
      <c r="T1675" s="182"/>
      <c r="U1675" s="3"/>
      <c r="V1675" s="142"/>
      <c r="W1675" s="142"/>
      <c r="X1675" s="142"/>
    </row>
    <row r="1676" spans="1:24" ht="82.5" x14ac:dyDescent="0.25">
      <c r="A1676" s="155" t="s">
        <v>2833</v>
      </c>
      <c r="B1676" s="141" t="s">
        <v>2056</v>
      </c>
      <c r="C1676" s="105" t="s">
        <v>2874</v>
      </c>
      <c r="D1676" s="90" t="s">
        <v>2865</v>
      </c>
      <c r="E1676" s="263">
        <v>90.63</v>
      </c>
      <c r="F1676" s="285">
        <v>87.73</v>
      </c>
      <c r="G1676" s="230">
        <v>90.63</v>
      </c>
      <c r="H1676" s="176"/>
      <c r="I1676" s="156" t="s">
        <v>22</v>
      </c>
      <c r="J1676" s="156"/>
      <c r="K1676" s="243">
        <v>40634</v>
      </c>
      <c r="L1676" s="181" t="s">
        <v>2836</v>
      </c>
      <c r="M1676" s="90">
        <v>6</v>
      </c>
      <c r="N1676" s="95">
        <v>5</v>
      </c>
      <c r="O1676" s="99"/>
      <c r="P1676" s="311">
        <f t="shared" si="213"/>
        <v>90.63</v>
      </c>
      <c r="Q1676" s="16">
        <f t="shared" si="208"/>
        <v>90.63</v>
      </c>
      <c r="R1676" s="23">
        <f t="shared" si="214"/>
        <v>0</v>
      </c>
      <c r="S1676" s="18">
        <f t="shared" si="215"/>
        <v>0</v>
      </c>
      <c r="T1676" s="182"/>
      <c r="U1676" s="3"/>
      <c r="V1676" s="142"/>
      <c r="W1676" s="142"/>
      <c r="X1676" s="142"/>
    </row>
    <row r="1677" spans="1:24" ht="82.5" x14ac:dyDescent="0.25">
      <c r="A1677" s="155" t="s">
        <v>2833</v>
      </c>
      <c r="B1677" s="141" t="s">
        <v>2056</v>
      </c>
      <c r="C1677" s="105" t="s">
        <v>2875</v>
      </c>
      <c r="D1677" s="90" t="s">
        <v>2876</v>
      </c>
      <c r="E1677" s="263">
        <v>0</v>
      </c>
      <c r="F1677" s="285">
        <v>0</v>
      </c>
      <c r="G1677" s="230">
        <v>0</v>
      </c>
      <c r="H1677" s="179"/>
      <c r="I1677" s="156" t="s">
        <v>22</v>
      </c>
      <c r="J1677" s="156"/>
      <c r="K1677" s="243">
        <v>40634</v>
      </c>
      <c r="L1677" s="181" t="s">
        <v>2836</v>
      </c>
      <c r="M1677" s="90">
        <v>6</v>
      </c>
      <c r="N1677" s="95">
        <v>5</v>
      </c>
      <c r="O1677" s="99"/>
      <c r="P1677" s="311">
        <f t="shared" si="213"/>
        <v>0</v>
      </c>
      <c r="Q1677" s="16">
        <f t="shared" si="208"/>
        <v>0</v>
      </c>
      <c r="R1677" s="23">
        <f t="shared" si="214"/>
        <v>0</v>
      </c>
      <c r="S1677" s="18">
        <f t="shared" si="215"/>
        <v>0</v>
      </c>
      <c r="T1677" s="182"/>
      <c r="U1677" s="3"/>
      <c r="V1677" s="142"/>
      <c r="W1677" s="142"/>
      <c r="X1677" s="142"/>
    </row>
    <row r="1678" spans="1:24" ht="82.5" x14ac:dyDescent="0.25">
      <c r="A1678" s="155" t="s">
        <v>2833</v>
      </c>
      <c r="B1678" s="141" t="s">
        <v>2056</v>
      </c>
      <c r="C1678" s="105" t="s">
        <v>2877</v>
      </c>
      <c r="D1678" s="90" t="s">
        <v>2876</v>
      </c>
      <c r="E1678" s="263">
        <v>5.3</v>
      </c>
      <c r="F1678" s="285">
        <v>5.13</v>
      </c>
      <c r="G1678" s="230">
        <v>5.3</v>
      </c>
      <c r="H1678" s="176"/>
      <c r="I1678" s="156" t="s">
        <v>22</v>
      </c>
      <c r="J1678" s="156"/>
      <c r="K1678" s="243">
        <v>40634</v>
      </c>
      <c r="L1678" s="181" t="s">
        <v>2836</v>
      </c>
      <c r="M1678" s="90">
        <v>6</v>
      </c>
      <c r="N1678" s="95">
        <v>5</v>
      </c>
      <c r="O1678" s="99"/>
      <c r="P1678" s="311">
        <f t="shared" si="213"/>
        <v>5.3</v>
      </c>
      <c r="Q1678" s="16">
        <f t="shared" si="208"/>
        <v>5.3</v>
      </c>
      <c r="R1678" s="23">
        <f t="shared" si="214"/>
        <v>0</v>
      </c>
      <c r="S1678" s="18">
        <f t="shared" si="215"/>
        <v>0</v>
      </c>
      <c r="T1678" s="182"/>
      <c r="U1678" s="3"/>
      <c r="V1678" s="142"/>
      <c r="W1678" s="142"/>
      <c r="X1678" s="142"/>
    </row>
    <row r="1679" spans="1:24" ht="82.5" x14ac:dyDescent="0.25">
      <c r="A1679" s="155" t="s">
        <v>2833</v>
      </c>
      <c r="B1679" s="141" t="s">
        <v>2056</v>
      </c>
      <c r="C1679" s="105" t="s">
        <v>2878</v>
      </c>
      <c r="D1679" s="90" t="s">
        <v>2879</v>
      </c>
      <c r="E1679" s="263">
        <v>14.11</v>
      </c>
      <c r="F1679" s="281">
        <v>13.66</v>
      </c>
      <c r="G1679" s="230">
        <v>14.11</v>
      </c>
      <c r="H1679" s="182"/>
      <c r="I1679" s="156" t="s">
        <v>22</v>
      </c>
      <c r="J1679" s="156"/>
      <c r="K1679" s="243">
        <v>40634</v>
      </c>
      <c r="L1679" s="181" t="s">
        <v>2836</v>
      </c>
      <c r="M1679" s="90">
        <v>6</v>
      </c>
      <c r="N1679" s="95">
        <v>5</v>
      </c>
      <c r="O1679" s="99"/>
      <c r="P1679" s="311">
        <f t="shared" si="213"/>
        <v>14.11</v>
      </c>
      <c r="Q1679" s="16">
        <f t="shared" si="208"/>
        <v>14.11</v>
      </c>
      <c r="R1679" s="23">
        <f t="shared" si="214"/>
        <v>0</v>
      </c>
      <c r="S1679" s="18">
        <f t="shared" si="215"/>
        <v>0</v>
      </c>
      <c r="T1679" s="182"/>
      <c r="U1679" s="3"/>
      <c r="V1679" s="142"/>
      <c r="W1679" s="142"/>
      <c r="X1679" s="142"/>
    </row>
    <row r="1680" spans="1:24" ht="82.5" x14ac:dyDescent="0.25">
      <c r="A1680" s="155" t="s">
        <v>2833</v>
      </c>
      <c r="B1680" s="141" t="s">
        <v>2056</v>
      </c>
      <c r="C1680" s="105" t="s">
        <v>2880</v>
      </c>
      <c r="D1680" s="90" t="s">
        <v>2879</v>
      </c>
      <c r="E1680" s="263">
        <v>14.11</v>
      </c>
      <c r="F1680" s="281">
        <v>13.66</v>
      </c>
      <c r="G1680" s="230">
        <v>14.11</v>
      </c>
      <c r="H1680" s="182"/>
      <c r="I1680" s="156" t="s">
        <v>22</v>
      </c>
      <c r="J1680" s="156"/>
      <c r="K1680" s="243">
        <v>40634</v>
      </c>
      <c r="L1680" s="181" t="s">
        <v>2836</v>
      </c>
      <c r="M1680" s="90">
        <v>6</v>
      </c>
      <c r="N1680" s="95">
        <v>5</v>
      </c>
      <c r="O1680" s="99"/>
      <c r="P1680" s="311">
        <f t="shared" si="213"/>
        <v>14.11</v>
      </c>
      <c r="Q1680" s="16">
        <f t="shared" si="208"/>
        <v>14.11</v>
      </c>
      <c r="R1680" s="23">
        <f t="shared" si="214"/>
        <v>0</v>
      </c>
      <c r="S1680" s="18">
        <f t="shared" si="215"/>
        <v>0</v>
      </c>
      <c r="T1680" s="182"/>
      <c r="U1680" s="3"/>
      <c r="V1680" s="142"/>
      <c r="W1680" s="142"/>
      <c r="X1680" s="142"/>
    </row>
    <row r="1681" spans="1:24" ht="82.5" x14ac:dyDescent="0.25">
      <c r="A1681" s="155" t="s">
        <v>2833</v>
      </c>
      <c r="B1681" s="141" t="s">
        <v>2056</v>
      </c>
      <c r="C1681" s="105" t="s">
        <v>2881</v>
      </c>
      <c r="D1681" s="90" t="s">
        <v>2879</v>
      </c>
      <c r="E1681" s="263">
        <v>14.11</v>
      </c>
      <c r="F1681" s="281">
        <v>13.66</v>
      </c>
      <c r="G1681" s="230">
        <v>14.11</v>
      </c>
      <c r="H1681" s="176"/>
      <c r="I1681" s="156" t="s">
        <v>22</v>
      </c>
      <c r="J1681" s="156"/>
      <c r="K1681" s="243">
        <v>40634</v>
      </c>
      <c r="L1681" s="181" t="s">
        <v>2836</v>
      </c>
      <c r="M1681" s="90">
        <v>6</v>
      </c>
      <c r="N1681" s="95">
        <v>5</v>
      </c>
      <c r="O1681" s="99"/>
      <c r="P1681" s="311">
        <f t="shared" si="213"/>
        <v>14.11</v>
      </c>
      <c r="Q1681" s="16">
        <f t="shared" si="208"/>
        <v>14.11</v>
      </c>
      <c r="R1681" s="23">
        <f t="shared" si="214"/>
        <v>0</v>
      </c>
      <c r="S1681" s="18">
        <f t="shared" si="215"/>
        <v>0</v>
      </c>
      <c r="T1681" s="182"/>
      <c r="U1681" s="3"/>
      <c r="V1681" s="142"/>
      <c r="W1681" s="142"/>
      <c r="X1681" s="142"/>
    </row>
    <row r="1682" spans="1:24" ht="82.5" x14ac:dyDescent="0.25">
      <c r="A1682" s="155" t="s">
        <v>2833</v>
      </c>
      <c r="B1682" s="141" t="s">
        <v>2056</v>
      </c>
      <c r="C1682" s="105" t="s">
        <v>2882</v>
      </c>
      <c r="D1682" s="90" t="s">
        <v>2879</v>
      </c>
      <c r="E1682" s="263">
        <v>14.11</v>
      </c>
      <c r="F1682" s="281">
        <v>13.66</v>
      </c>
      <c r="G1682" s="230">
        <v>14.11</v>
      </c>
      <c r="H1682" s="176"/>
      <c r="I1682" s="156" t="s">
        <v>22</v>
      </c>
      <c r="J1682" s="156"/>
      <c r="K1682" s="243">
        <v>40634</v>
      </c>
      <c r="L1682" s="181" t="s">
        <v>2836</v>
      </c>
      <c r="M1682" s="90">
        <v>6</v>
      </c>
      <c r="N1682" s="95">
        <v>5</v>
      </c>
      <c r="O1682" s="99"/>
      <c r="P1682" s="311">
        <f t="shared" si="213"/>
        <v>14.11</v>
      </c>
      <c r="Q1682" s="16">
        <f t="shared" si="208"/>
        <v>14.11</v>
      </c>
      <c r="R1682" s="23">
        <f t="shared" si="214"/>
        <v>0</v>
      </c>
      <c r="S1682" s="18">
        <f t="shared" si="215"/>
        <v>0</v>
      </c>
      <c r="T1682" s="182"/>
      <c r="U1682" s="3"/>
      <c r="V1682" s="142"/>
      <c r="W1682" s="142"/>
      <c r="X1682" s="142"/>
    </row>
    <row r="1683" spans="1:24" ht="82.5" x14ac:dyDescent="0.25">
      <c r="A1683" s="155" t="s">
        <v>2833</v>
      </c>
      <c r="B1683" s="141" t="s">
        <v>2056</v>
      </c>
      <c r="C1683" s="105" t="s">
        <v>2883</v>
      </c>
      <c r="D1683" s="90" t="s">
        <v>2879</v>
      </c>
      <c r="E1683" s="263">
        <v>14.11</v>
      </c>
      <c r="F1683" s="281">
        <v>13.66</v>
      </c>
      <c r="G1683" s="230">
        <v>14.11</v>
      </c>
      <c r="H1683" s="176"/>
      <c r="I1683" s="156" t="s">
        <v>22</v>
      </c>
      <c r="J1683" s="156"/>
      <c r="K1683" s="243">
        <v>40634</v>
      </c>
      <c r="L1683" s="181" t="s">
        <v>2836</v>
      </c>
      <c r="M1683" s="90">
        <v>6</v>
      </c>
      <c r="N1683" s="95">
        <v>5</v>
      </c>
      <c r="O1683" s="99"/>
      <c r="P1683" s="311">
        <f t="shared" si="213"/>
        <v>14.11</v>
      </c>
      <c r="Q1683" s="16">
        <f t="shared" si="208"/>
        <v>14.11</v>
      </c>
      <c r="R1683" s="23">
        <f t="shared" si="214"/>
        <v>0</v>
      </c>
      <c r="S1683" s="18">
        <f t="shared" si="215"/>
        <v>0</v>
      </c>
      <c r="T1683" s="182"/>
      <c r="U1683" s="3"/>
      <c r="V1683" s="142"/>
      <c r="W1683" s="142"/>
      <c r="X1683" s="142"/>
    </row>
    <row r="1684" spans="1:24" ht="82.5" x14ac:dyDescent="0.25">
      <c r="A1684" s="155" t="s">
        <v>2833</v>
      </c>
      <c r="B1684" s="141" t="s">
        <v>2056</v>
      </c>
      <c r="C1684" s="105" t="s">
        <v>2884</v>
      </c>
      <c r="D1684" s="90" t="s">
        <v>2879</v>
      </c>
      <c r="E1684" s="263">
        <v>18.79</v>
      </c>
      <c r="F1684" s="281">
        <v>18.190000000000001</v>
      </c>
      <c r="G1684" s="230">
        <v>18.79</v>
      </c>
      <c r="H1684" s="176"/>
      <c r="I1684" s="156" t="s">
        <v>22</v>
      </c>
      <c r="J1684" s="156"/>
      <c r="K1684" s="243">
        <v>40634</v>
      </c>
      <c r="L1684" s="181" t="s">
        <v>2836</v>
      </c>
      <c r="M1684" s="90">
        <v>6</v>
      </c>
      <c r="N1684" s="95">
        <v>5</v>
      </c>
      <c r="O1684" s="99"/>
      <c r="P1684" s="311">
        <f t="shared" si="213"/>
        <v>18.79</v>
      </c>
      <c r="Q1684" s="16">
        <f t="shared" si="208"/>
        <v>18.79</v>
      </c>
      <c r="R1684" s="23">
        <f t="shared" si="214"/>
        <v>0</v>
      </c>
      <c r="S1684" s="18">
        <f t="shared" si="215"/>
        <v>0</v>
      </c>
      <c r="T1684" s="182"/>
      <c r="U1684" s="3"/>
      <c r="V1684" s="142"/>
      <c r="W1684" s="142"/>
      <c r="X1684" s="142"/>
    </row>
    <row r="1685" spans="1:24" ht="82.5" x14ac:dyDescent="0.25">
      <c r="A1685" s="155" t="s">
        <v>2833</v>
      </c>
      <c r="B1685" s="141" t="s">
        <v>2056</v>
      </c>
      <c r="C1685" s="105" t="s">
        <v>2885</v>
      </c>
      <c r="D1685" s="90" t="s">
        <v>2879</v>
      </c>
      <c r="E1685" s="263">
        <v>21.48</v>
      </c>
      <c r="F1685" s="281">
        <v>20.79</v>
      </c>
      <c r="G1685" s="230">
        <v>21.48</v>
      </c>
      <c r="H1685" s="176"/>
      <c r="I1685" s="156" t="s">
        <v>22</v>
      </c>
      <c r="J1685" s="156"/>
      <c r="K1685" s="243">
        <v>40634</v>
      </c>
      <c r="L1685" s="181" t="s">
        <v>2836</v>
      </c>
      <c r="M1685" s="90">
        <v>6</v>
      </c>
      <c r="N1685" s="95">
        <v>5</v>
      </c>
      <c r="O1685" s="99"/>
      <c r="P1685" s="311">
        <f t="shared" si="213"/>
        <v>21.48</v>
      </c>
      <c r="Q1685" s="16">
        <f t="shared" si="208"/>
        <v>21.48</v>
      </c>
      <c r="R1685" s="23">
        <f t="shared" si="214"/>
        <v>0</v>
      </c>
      <c r="S1685" s="18">
        <f t="shared" si="215"/>
        <v>0</v>
      </c>
      <c r="T1685" s="182"/>
      <c r="U1685" s="3"/>
      <c r="V1685" s="142"/>
      <c r="W1685" s="142"/>
      <c r="X1685" s="142"/>
    </row>
    <row r="1686" spans="1:24" ht="82.5" x14ac:dyDescent="0.25">
      <c r="A1686" s="155" t="s">
        <v>2833</v>
      </c>
      <c r="B1686" s="141" t="s">
        <v>2056</v>
      </c>
      <c r="C1686" s="105" t="s">
        <v>2886</v>
      </c>
      <c r="D1686" s="90" t="s">
        <v>2879</v>
      </c>
      <c r="E1686" s="263">
        <v>30.7</v>
      </c>
      <c r="F1686" s="281">
        <v>29.72</v>
      </c>
      <c r="G1686" s="230">
        <v>30.7</v>
      </c>
      <c r="H1686" s="176"/>
      <c r="I1686" s="156" t="s">
        <v>22</v>
      </c>
      <c r="J1686" s="156"/>
      <c r="K1686" s="243">
        <v>40634</v>
      </c>
      <c r="L1686" s="181" t="s">
        <v>2836</v>
      </c>
      <c r="M1686" s="90">
        <v>6</v>
      </c>
      <c r="N1686" s="95">
        <v>5</v>
      </c>
      <c r="O1686" s="99"/>
      <c r="P1686" s="311">
        <f t="shared" si="213"/>
        <v>30.7</v>
      </c>
      <c r="Q1686" s="16">
        <f t="shared" si="208"/>
        <v>30.7</v>
      </c>
      <c r="R1686" s="23">
        <f t="shared" si="214"/>
        <v>0</v>
      </c>
      <c r="S1686" s="18">
        <f t="shared" si="215"/>
        <v>0</v>
      </c>
      <c r="T1686" s="182"/>
      <c r="U1686" s="3"/>
      <c r="V1686" s="142"/>
      <c r="W1686" s="142"/>
      <c r="X1686" s="142"/>
    </row>
    <row r="1687" spans="1:24" ht="82.5" x14ac:dyDescent="0.25">
      <c r="A1687" s="155" t="s">
        <v>2833</v>
      </c>
      <c r="B1687" s="141" t="s">
        <v>2056</v>
      </c>
      <c r="C1687" s="105" t="s">
        <v>2887</v>
      </c>
      <c r="D1687" s="90" t="s">
        <v>2879</v>
      </c>
      <c r="E1687" s="263">
        <v>74.56</v>
      </c>
      <c r="F1687" s="281">
        <v>72.180000000000007</v>
      </c>
      <c r="G1687" s="230">
        <v>74.56</v>
      </c>
      <c r="H1687" s="176"/>
      <c r="I1687" s="156" t="s">
        <v>22</v>
      </c>
      <c r="J1687" s="156"/>
      <c r="K1687" s="243">
        <v>40634</v>
      </c>
      <c r="L1687" s="181" t="s">
        <v>2836</v>
      </c>
      <c r="M1687" s="90">
        <v>6</v>
      </c>
      <c r="N1687" s="95">
        <v>5</v>
      </c>
      <c r="O1687" s="99"/>
      <c r="P1687" s="311">
        <f t="shared" si="213"/>
        <v>74.56</v>
      </c>
      <c r="Q1687" s="16">
        <f t="shared" si="208"/>
        <v>74.56</v>
      </c>
      <c r="R1687" s="23">
        <f t="shared" si="214"/>
        <v>0</v>
      </c>
      <c r="S1687" s="18">
        <f t="shared" si="215"/>
        <v>0</v>
      </c>
      <c r="T1687" s="182"/>
      <c r="U1687" s="3"/>
      <c r="V1687" s="142"/>
      <c r="W1687" s="142"/>
      <c r="X1687" s="142"/>
    </row>
    <row r="1688" spans="1:24" ht="82.5" x14ac:dyDescent="0.25">
      <c r="A1688" s="155" t="s">
        <v>2833</v>
      </c>
      <c r="B1688" s="141" t="s">
        <v>2056</v>
      </c>
      <c r="C1688" s="105" t="s">
        <v>2888</v>
      </c>
      <c r="D1688" s="90" t="s">
        <v>2879</v>
      </c>
      <c r="E1688" s="263">
        <v>90.63</v>
      </c>
      <c r="F1688" s="281">
        <v>87.73</v>
      </c>
      <c r="G1688" s="230">
        <v>90.63</v>
      </c>
      <c r="H1688" s="176"/>
      <c r="I1688" s="156" t="s">
        <v>22</v>
      </c>
      <c r="J1688" s="156"/>
      <c r="K1688" s="243">
        <v>40634</v>
      </c>
      <c r="L1688" s="181" t="s">
        <v>2836</v>
      </c>
      <c r="M1688" s="90">
        <v>6</v>
      </c>
      <c r="N1688" s="95">
        <v>5</v>
      </c>
      <c r="O1688" s="99"/>
      <c r="P1688" s="311">
        <f t="shared" si="213"/>
        <v>90.63</v>
      </c>
      <c r="Q1688" s="16">
        <f t="shared" si="208"/>
        <v>90.63</v>
      </c>
      <c r="R1688" s="23">
        <f t="shared" si="214"/>
        <v>0</v>
      </c>
      <c r="S1688" s="18">
        <f t="shared" si="215"/>
        <v>0</v>
      </c>
      <c r="T1688" s="182"/>
      <c r="U1688" s="3"/>
      <c r="V1688" s="142"/>
      <c r="W1688" s="142"/>
      <c r="X1688" s="142"/>
    </row>
    <row r="1689" spans="1:24" ht="82.5" x14ac:dyDescent="0.25">
      <c r="A1689" s="155" t="s">
        <v>2833</v>
      </c>
      <c r="B1689" s="141" t="s">
        <v>2056</v>
      </c>
      <c r="C1689" s="105" t="s">
        <v>2889</v>
      </c>
      <c r="D1689" s="90" t="s">
        <v>2890</v>
      </c>
      <c r="E1689" s="263">
        <v>0</v>
      </c>
      <c r="F1689" s="285">
        <v>0</v>
      </c>
      <c r="G1689" s="230">
        <v>0</v>
      </c>
      <c r="H1689" s="176"/>
      <c r="I1689" s="156" t="s">
        <v>22</v>
      </c>
      <c r="J1689" s="156"/>
      <c r="K1689" s="243">
        <v>40634</v>
      </c>
      <c r="L1689" s="181" t="s">
        <v>2836</v>
      </c>
      <c r="M1689" s="90">
        <v>6</v>
      </c>
      <c r="N1689" s="95">
        <v>5</v>
      </c>
      <c r="O1689" s="99"/>
      <c r="P1689" s="311">
        <f t="shared" si="213"/>
        <v>0</v>
      </c>
      <c r="Q1689" s="16">
        <f t="shared" si="208"/>
        <v>0</v>
      </c>
      <c r="R1689" s="23">
        <f t="shared" si="214"/>
        <v>0</v>
      </c>
      <c r="S1689" s="18">
        <f t="shared" si="215"/>
        <v>0</v>
      </c>
      <c r="T1689" s="182"/>
      <c r="U1689" s="3"/>
      <c r="V1689" s="142"/>
      <c r="W1689" s="142"/>
      <c r="X1689" s="142"/>
    </row>
    <row r="1690" spans="1:24" ht="82.5" x14ac:dyDescent="0.25">
      <c r="A1690" s="155" t="s">
        <v>2833</v>
      </c>
      <c r="B1690" s="141" t="s">
        <v>2056</v>
      </c>
      <c r="C1690" s="105" t="s">
        <v>2891</v>
      </c>
      <c r="D1690" s="90" t="s">
        <v>2890</v>
      </c>
      <c r="E1690" s="263">
        <v>3.26</v>
      </c>
      <c r="F1690" s="281">
        <v>3.15</v>
      </c>
      <c r="G1690" s="230">
        <v>3.26</v>
      </c>
      <c r="H1690" s="176"/>
      <c r="I1690" s="156" t="s">
        <v>22</v>
      </c>
      <c r="J1690" s="156"/>
      <c r="K1690" s="243">
        <v>40634</v>
      </c>
      <c r="L1690" s="181" t="s">
        <v>2836</v>
      </c>
      <c r="M1690" s="90">
        <v>6</v>
      </c>
      <c r="N1690" s="95">
        <v>5</v>
      </c>
      <c r="O1690" s="99"/>
      <c r="P1690" s="311">
        <f t="shared" si="213"/>
        <v>3.26</v>
      </c>
      <c r="Q1690" s="16">
        <f t="shared" si="208"/>
        <v>3.26</v>
      </c>
      <c r="R1690" s="23">
        <f t="shared" si="214"/>
        <v>0</v>
      </c>
      <c r="S1690" s="18">
        <f t="shared" si="215"/>
        <v>0</v>
      </c>
      <c r="T1690" s="182"/>
      <c r="U1690" s="3"/>
      <c r="V1690" s="142"/>
      <c r="W1690" s="142"/>
      <c r="X1690" s="142"/>
    </row>
    <row r="1691" spans="1:24" ht="82.5" x14ac:dyDescent="0.25">
      <c r="A1691" s="155" t="s">
        <v>2833</v>
      </c>
      <c r="B1691" s="141" t="s">
        <v>2056</v>
      </c>
      <c r="C1691" s="105" t="s">
        <v>2892</v>
      </c>
      <c r="D1691" s="90" t="s">
        <v>2890</v>
      </c>
      <c r="E1691" s="263">
        <v>6.52</v>
      </c>
      <c r="F1691" s="281">
        <v>6.3</v>
      </c>
      <c r="G1691" s="230">
        <v>6.52</v>
      </c>
      <c r="H1691" s="176"/>
      <c r="I1691" s="156" t="s">
        <v>22</v>
      </c>
      <c r="J1691" s="156"/>
      <c r="K1691" s="243">
        <v>40634</v>
      </c>
      <c r="L1691" s="181" t="s">
        <v>2836</v>
      </c>
      <c r="M1691" s="90">
        <v>6</v>
      </c>
      <c r="N1691" s="95">
        <v>5</v>
      </c>
      <c r="O1691" s="99"/>
      <c r="P1691" s="311">
        <f t="shared" si="213"/>
        <v>6.52</v>
      </c>
      <c r="Q1691" s="16">
        <f t="shared" si="208"/>
        <v>6.52</v>
      </c>
      <c r="R1691" s="23">
        <f t="shared" si="214"/>
        <v>0</v>
      </c>
      <c r="S1691" s="18">
        <f t="shared" si="215"/>
        <v>0</v>
      </c>
      <c r="T1691" s="182"/>
      <c r="U1691" s="3"/>
      <c r="V1691" s="142"/>
      <c r="W1691" s="142"/>
      <c r="X1691" s="142"/>
    </row>
    <row r="1692" spans="1:24" ht="102" x14ac:dyDescent="0.25">
      <c r="A1692" s="155" t="s">
        <v>2833</v>
      </c>
      <c r="B1692" s="141" t="s">
        <v>2056</v>
      </c>
      <c r="C1692" s="105" t="s">
        <v>2893</v>
      </c>
      <c r="D1692" s="90" t="s">
        <v>2890</v>
      </c>
      <c r="E1692" s="263">
        <v>5.81</v>
      </c>
      <c r="F1692" s="281">
        <v>5.62</v>
      </c>
      <c r="G1692" s="230">
        <v>5.81</v>
      </c>
      <c r="H1692" s="176"/>
      <c r="I1692" s="156" t="s">
        <v>22</v>
      </c>
      <c r="J1692" s="156"/>
      <c r="K1692" s="243">
        <v>40634</v>
      </c>
      <c r="L1692" s="181" t="s">
        <v>2836</v>
      </c>
      <c r="M1692" s="90">
        <v>6</v>
      </c>
      <c r="N1692" s="95">
        <v>5</v>
      </c>
      <c r="O1692" s="99"/>
      <c r="P1692" s="311">
        <f t="shared" si="213"/>
        <v>5.81</v>
      </c>
      <c r="Q1692" s="16">
        <f t="shared" si="208"/>
        <v>5.81</v>
      </c>
      <c r="R1692" s="23">
        <f t="shared" si="214"/>
        <v>0</v>
      </c>
      <c r="S1692" s="18">
        <f t="shared" si="215"/>
        <v>0</v>
      </c>
      <c r="T1692" s="182"/>
      <c r="U1692" s="3"/>
      <c r="V1692" s="142"/>
      <c r="W1692" s="142"/>
      <c r="X1692" s="142"/>
    </row>
    <row r="1693" spans="1:24" ht="82.5" x14ac:dyDescent="0.25">
      <c r="A1693" s="155" t="s">
        <v>2833</v>
      </c>
      <c r="B1693" s="141" t="s">
        <v>2056</v>
      </c>
      <c r="C1693" s="105" t="s">
        <v>2894</v>
      </c>
      <c r="D1693" s="90" t="s">
        <v>2895</v>
      </c>
      <c r="E1693" s="263">
        <v>22.78</v>
      </c>
      <c r="F1693" s="281">
        <v>20.92</v>
      </c>
      <c r="G1693" s="230">
        <v>22.78</v>
      </c>
      <c r="H1693" s="156"/>
      <c r="I1693" s="156" t="s">
        <v>22</v>
      </c>
      <c r="J1693" s="156"/>
      <c r="K1693" s="243">
        <v>40634</v>
      </c>
      <c r="L1693" s="181" t="s">
        <v>2836</v>
      </c>
      <c r="M1693" s="90">
        <v>6</v>
      </c>
      <c r="N1693" s="95">
        <v>5</v>
      </c>
      <c r="O1693" s="99"/>
      <c r="P1693" s="311">
        <f t="shared" si="213"/>
        <v>22.78</v>
      </c>
      <c r="Q1693" s="16">
        <f t="shared" si="208"/>
        <v>22.78</v>
      </c>
      <c r="R1693" s="23">
        <f t="shared" si="214"/>
        <v>0</v>
      </c>
      <c r="S1693" s="18">
        <f t="shared" si="215"/>
        <v>0</v>
      </c>
      <c r="T1693" s="182"/>
      <c r="U1693" s="3"/>
      <c r="V1693" s="142"/>
      <c r="W1693" s="142"/>
      <c r="X1693" s="142"/>
    </row>
    <row r="1694" spans="1:24" ht="82.5" x14ac:dyDescent="0.25">
      <c r="A1694" s="155" t="s">
        <v>2833</v>
      </c>
      <c r="B1694" s="141" t="s">
        <v>2056</v>
      </c>
      <c r="C1694" s="105" t="s">
        <v>2896</v>
      </c>
      <c r="D1694" s="90" t="s">
        <v>2897</v>
      </c>
      <c r="E1694" s="263">
        <v>50.78</v>
      </c>
      <c r="F1694" s="281">
        <v>49.16</v>
      </c>
      <c r="G1694" s="230">
        <v>50.78</v>
      </c>
      <c r="H1694" s="176"/>
      <c r="I1694" s="156" t="s">
        <v>22</v>
      </c>
      <c r="J1694" s="156"/>
      <c r="K1694" s="243">
        <v>40634</v>
      </c>
      <c r="L1694" s="181" t="s">
        <v>2836</v>
      </c>
      <c r="M1694" s="90">
        <v>6</v>
      </c>
      <c r="N1694" s="95">
        <v>5</v>
      </c>
      <c r="O1694" s="99"/>
      <c r="P1694" s="311">
        <f t="shared" si="213"/>
        <v>50.78</v>
      </c>
      <c r="Q1694" s="16">
        <f t="shared" si="208"/>
        <v>50.78</v>
      </c>
      <c r="R1694" s="23">
        <f t="shared" si="214"/>
        <v>0</v>
      </c>
      <c r="S1694" s="18">
        <f t="shared" si="215"/>
        <v>0</v>
      </c>
      <c r="T1694" s="182"/>
      <c r="U1694" s="3"/>
      <c r="V1694" s="142"/>
      <c r="W1694" s="142"/>
      <c r="X1694" s="142"/>
    </row>
    <row r="1695" spans="1:24" ht="82.5" x14ac:dyDescent="0.25">
      <c r="A1695" s="155" t="s">
        <v>2833</v>
      </c>
      <c r="B1695" s="141" t="s">
        <v>2056</v>
      </c>
      <c r="C1695" s="105" t="s">
        <v>2898</v>
      </c>
      <c r="D1695" s="90" t="s">
        <v>2899</v>
      </c>
      <c r="E1695" s="263">
        <v>29.7</v>
      </c>
      <c r="F1695" s="281">
        <v>28.75</v>
      </c>
      <c r="G1695" s="230">
        <v>29.7</v>
      </c>
      <c r="H1695" s="176"/>
      <c r="I1695" s="156" t="s">
        <v>22</v>
      </c>
      <c r="J1695" s="156"/>
      <c r="K1695" s="243">
        <v>40634</v>
      </c>
      <c r="L1695" s="181" t="s">
        <v>2836</v>
      </c>
      <c r="M1695" s="90">
        <v>6</v>
      </c>
      <c r="N1695" s="95">
        <v>5</v>
      </c>
      <c r="O1695" s="99"/>
      <c r="P1695" s="311">
        <f t="shared" si="213"/>
        <v>29.7</v>
      </c>
      <c r="Q1695" s="16">
        <f t="shared" ref="Q1695:Q1758" si="216">IF(N1695=1,INT(E1695*$U$1*10000)/10000,E1695)</f>
        <v>29.7</v>
      </c>
      <c r="R1695" s="23">
        <f t="shared" si="214"/>
        <v>0</v>
      </c>
      <c r="S1695" s="18">
        <f t="shared" si="215"/>
        <v>0</v>
      </c>
      <c r="T1695" s="182"/>
      <c r="U1695" s="3"/>
      <c r="V1695" s="142"/>
      <c r="W1695" s="142"/>
      <c r="X1695" s="142"/>
    </row>
    <row r="1696" spans="1:24" ht="82.5" x14ac:dyDescent="0.25">
      <c r="A1696" s="155" t="s">
        <v>2833</v>
      </c>
      <c r="B1696" s="141" t="s">
        <v>2056</v>
      </c>
      <c r="C1696" s="105" t="s">
        <v>2900</v>
      </c>
      <c r="D1696" s="90" t="s">
        <v>2901</v>
      </c>
      <c r="E1696" s="263">
        <v>56.05</v>
      </c>
      <c r="F1696" s="281">
        <v>54.26</v>
      </c>
      <c r="G1696" s="230">
        <v>56.05</v>
      </c>
      <c r="H1696" s="176"/>
      <c r="I1696" s="156" t="s">
        <v>22</v>
      </c>
      <c r="J1696" s="156"/>
      <c r="K1696" s="243">
        <v>40634</v>
      </c>
      <c r="L1696" s="181" t="s">
        <v>2836</v>
      </c>
      <c r="M1696" s="90">
        <v>6</v>
      </c>
      <c r="N1696" s="95">
        <v>5</v>
      </c>
      <c r="O1696" s="99"/>
      <c r="P1696" s="311">
        <f t="shared" si="213"/>
        <v>56.05</v>
      </c>
      <c r="Q1696" s="16">
        <f t="shared" si="216"/>
        <v>56.05</v>
      </c>
      <c r="R1696" s="23">
        <f t="shared" si="214"/>
        <v>0</v>
      </c>
      <c r="S1696" s="18">
        <f t="shared" si="215"/>
        <v>0</v>
      </c>
      <c r="T1696" s="182"/>
      <c r="U1696" s="3"/>
      <c r="V1696" s="142"/>
      <c r="W1696" s="142"/>
      <c r="X1696" s="142"/>
    </row>
    <row r="1697" spans="1:24" ht="82.5" x14ac:dyDescent="0.25">
      <c r="A1697" s="155" t="s">
        <v>2833</v>
      </c>
      <c r="B1697" s="141" t="s">
        <v>2056</v>
      </c>
      <c r="C1697" s="105" t="s">
        <v>2902</v>
      </c>
      <c r="D1697" s="90" t="s">
        <v>2903</v>
      </c>
      <c r="E1697" s="263">
        <v>56.03</v>
      </c>
      <c r="F1697" s="281">
        <v>54.24</v>
      </c>
      <c r="G1697" s="230">
        <v>56.03</v>
      </c>
      <c r="H1697" s="176"/>
      <c r="I1697" s="156" t="s">
        <v>22</v>
      </c>
      <c r="J1697" s="156"/>
      <c r="K1697" s="243">
        <v>40634</v>
      </c>
      <c r="L1697" s="181" t="s">
        <v>2836</v>
      </c>
      <c r="M1697" s="90">
        <v>6</v>
      </c>
      <c r="N1697" s="95">
        <v>5</v>
      </c>
      <c r="O1697" s="99"/>
      <c r="P1697" s="311">
        <f t="shared" si="213"/>
        <v>56.03</v>
      </c>
      <c r="Q1697" s="16">
        <f t="shared" si="216"/>
        <v>56.03</v>
      </c>
      <c r="R1697" s="23">
        <f t="shared" si="214"/>
        <v>0</v>
      </c>
      <c r="S1697" s="18">
        <f t="shared" si="215"/>
        <v>0</v>
      </c>
      <c r="T1697" s="182"/>
      <c r="U1697" s="3"/>
      <c r="V1697" s="142"/>
      <c r="W1697" s="142"/>
      <c r="X1697" s="142"/>
    </row>
    <row r="1698" spans="1:24" ht="102" x14ac:dyDescent="0.25">
      <c r="A1698" s="155" t="s">
        <v>2833</v>
      </c>
      <c r="B1698" s="141" t="s">
        <v>2056</v>
      </c>
      <c r="C1698" s="105" t="s">
        <v>2904</v>
      </c>
      <c r="D1698" s="90" t="s">
        <v>2905</v>
      </c>
      <c r="E1698" s="263">
        <v>3.9</v>
      </c>
      <c r="F1698" s="281">
        <v>3.78</v>
      </c>
      <c r="G1698" s="230">
        <v>3.9</v>
      </c>
      <c r="H1698" s="176"/>
      <c r="I1698" s="156" t="s">
        <v>22</v>
      </c>
      <c r="J1698" s="156"/>
      <c r="K1698" s="243">
        <v>40634</v>
      </c>
      <c r="L1698" s="181" t="s">
        <v>2836</v>
      </c>
      <c r="M1698" s="90">
        <v>6</v>
      </c>
      <c r="N1698" s="95">
        <v>5</v>
      </c>
      <c r="O1698" s="98" t="s">
        <v>3295</v>
      </c>
      <c r="P1698" s="311">
        <f t="shared" si="213"/>
        <v>3.9</v>
      </c>
      <c r="Q1698" s="16">
        <f t="shared" si="216"/>
        <v>3.9</v>
      </c>
      <c r="R1698" s="23">
        <f t="shared" si="214"/>
        <v>0</v>
      </c>
      <c r="S1698" s="18">
        <f t="shared" si="215"/>
        <v>0</v>
      </c>
      <c r="T1698" s="182"/>
      <c r="U1698" s="3"/>
      <c r="V1698" s="142"/>
      <c r="W1698" s="142"/>
      <c r="X1698" s="142"/>
    </row>
    <row r="1699" spans="1:24" ht="127.5" x14ac:dyDescent="0.25">
      <c r="A1699" s="155" t="s">
        <v>2833</v>
      </c>
      <c r="B1699" s="141" t="s">
        <v>2056</v>
      </c>
      <c r="C1699" s="105" t="s">
        <v>2907</v>
      </c>
      <c r="D1699" s="90" t="s">
        <v>2905</v>
      </c>
      <c r="E1699" s="264">
        <v>0.67230000000000001</v>
      </c>
      <c r="F1699" s="296">
        <v>0.65090000000000003</v>
      </c>
      <c r="G1699" s="231">
        <v>0.67230000000000001</v>
      </c>
      <c r="H1699" s="176"/>
      <c r="I1699" s="156" t="s">
        <v>22</v>
      </c>
      <c r="J1699" s="156"/>
      <c r="K1699" s="243">
        <v>40634</v>
      </c>
      <c r="L1699" s="181" t="s">
        <v>2836</v>
      </c>
      <c r="M1699" s="90">
        <v>6</v>
      </c>
      <c r="N1699" s="95">
        <v>5</v>
      </c>
      <c r="O1699" s="98" t="s">
        <v>3280</v>
      </c>
      <c r="P1699" s="311">
        <f t="shared" si="213"/>
        <v>0.67230000000000001</v>
      </c>
      <c r="Q1699" s="16">
        <f t="shared" si="216"/>
        <v>0.67230000000000001</v>
      </c>
      <c r="R1699" s="23">
        <f t="shared" si="214"/>
        <v>0</v>
      </c>
      <c r="S1699" s="18">
        <f t="shared" si="215"/>
        <v>0</v>
      </c>
      <c r="T1699" s="182"/>
      <c r="U1699" s="3"/>
      <c r="V1699" s="142"/>
      <c r="W1699" s="142"/>
      <c r="X1699" s="142"/>
    </row>
    <row r="1700" spans="1:24" ht="102" x14ac:dyDescent="0.25">
      <c r="A1700" s="155" t="s">
        <v>2833</v>
      </c>
      <c r="B1700" s="141" t="s">
        <v>2056</v>
      </c>
      <c r="C1700" s="105" t="s">
        <v>2908</v>
      </c>
      <c r="D1700" s="90" t="s">
        <v>2905</v>
      </c>
      <c r="E1700" s="264">
        <v>0.26529999999999998</v>
      </c>
      <c r="F1700" s="296">
        <v>0.25690000000000002</v>
      </c>
      <c r="G1700" s="231">
        <v>0.26529999999999998</v>
      </c>
      <c r="H1700" s="176"/>
      <c r="I1700" s="156" t="s">
        <v>22</v>
      </c>
      <c r="J1700" s="156"/>
      <c r="K1700" s="243">
        <v>40634</v>
      </c>
      <c r="L1700" s="181" t="s">
        <v>2836</v>
      </c>
      <c r="M1700" s="90">
        <v>6</v>
      </c>
      <c r="N1700" s="95">
        <v>5</v>
      </c>
      <c r="O1700" s="98" t="s">
        <v>3280</v>
      </c>
      <c r="P1700" s="311">
        <f t="shared" si="213"/>
        <v>0.26529999999999998</v>
      </c>
      <c r="Q1700" s="16">
        <f t="shared" si="216"/>
        <v>0.26529999999999998</v>
      </c>
      <c r="R1700" s="23">
        <f t="shared" si="214"/>
        <v>0</v>
      </c>
      <c r="S1700" s="18">
        <f t="shared" si="215"/>
        <v>0</v>
      </c>
      <c r="T1700" s="182"/>
      <c r="U1700" s="3"/>
      <c r="V1700" s="142"/>
      <c r="W1700" s="142"/>
      <c r="X1700" s="142"/>
    </row>
    <row r="1701" spans="1:24" ht="127.5" x14ac:dyDescent="0.25">
      <c r="A1701" s="155" t="s">
        <v>2833</v>
      </c>
      <c r="B1701" s="141" t="s">
        <v>2056</v>
      </c>
      <c r="C1701" s="105" t="s">
        <v>2909</v>
      </c>
      <c r="D1701" s="90" t="s">
        <v>2910</v>
      </c>
      <c r="E1701" s="263">
        <v>1.3049999999999999</v>
      </c>
      <c r="F1701" s="296">
        <v>1.2629999999999999</v>
      </c>
      <c r="G1701" s="232">
        <v>1.3049999999999999</v>
      </c>
      <c r="H1701" s="176"/>
      <c r="I1701" s="156" t="s">
        <v>22</v>
      </c>
      <c r="J1701" s="156"/>
      <c r="K1701" s="243">
        <v>40634</v>
      </c>
      <c r="L1701" s="181" t="s">
        <v>2836</v>
      </c>
      <c r="M1701" s="90">
        <v>6</v>
      </c>
      <c r="N1701" s="95">
        <v>5</v>
      </c>
      <c r="O1701" s="98" t="s">
        <v>3279</v>
      </c>
      <c r="P1701" s="311">
        <f t="shared" si="213"/>
        <v>1.3049999999999999</v>
      </c>
      <c r="Q1701" s="16">
        <f t="shared" si="216"/>
        <v>1.3049999999999999</v>
      </c>
      <c r="R1701" s="23">
        <f t="shared" si="214"/>
        <v>0</v>
      </c>
      <c r="S1701" s="18">
        <f t="shared" si="215"/>
        <v>0</v>
      </c>
      <c r="T1701" s="182"/>
      <c r="U1701" s="3"/>
      <c r="V1701" s="142"/>
      <c r="W1701" s="142"/>
      <c r="X1701" s="142"/>
    </row>
    <row r="1702" spans="1:24" ht="82.5" x14ac:dyDescent="0.25">
      <c r="A1702" s="155" t="s">
        <v>2833</v>
      </c>
      <c r="B1702" s="141" t="s">
        <v>2056</v>
      </c>
      <c r="C1702" s="105" t="s">
        <v>2912</v>
      </c>
      <c r="D1702" s="90" t="s">
        <v>2913</v>
      </c>
      <c r="E1702" s="263">
        <v>4.9829999999999997</v>
      </c>
      <c r="F1702" s="296">
        <v>4.8230000000000004</v>
      </c>
      <c r="G1702" s="232">
        <v>4.9829999999999997</v>
      </c>
      <c r="H1702" s="176"/>
      <c r="I1702" s="156" t="s">
        <v>22</v>
      </c>
      <c r="J1702" s="156"/>
      <c r="K1702" s="243">
        <v>40634</v>
      </c>
      <c r="L1702" s="181" t="s">
        <v>2836</v>
      </c>
      <c r="M1702" s="90">
        <v>6</v>
      </c>
      <c r="N1702" s="95">
        <v>5</v>
      </c>
      <c r="O1702" s="98" t="s">
        <v>3279</v>
      </c>
      <c r="P1702" s="311">
        <f t="shared" si="213"/>
        <v>4.9829999999999997</v>
      </c>
      <c r="Q1702" s="16">
        <f t="shared" si="216"/>
        <v>4.9829999999999997</v>
      </c>
      <c r="R1702" s="23">
        <f t="shared" si="214"/>
        <v>0</v>
      </c>
      <c r="S1702" s="18">
        <f t="shared" si="215"/>
        <v>0</v>
      </c>
      <c r="T1702" s="182"/>
      <c r="U1702" s="3"/>
      <c r="V1702" s="142"/>
      <c r="W1702" s="142"/>
      <c r="X1702" s="142"/>
    </row>
    <row r="1703" spans="1:24" ht="102" x14ac:dyDescent="0.25">
      <c r="A1703" s="155" t="s">
        <v>2915</v>
      </c>
      <c r="B1703" s="141" t="s">
        <v>2056</v>
      </c>
      <c r="C1703" s="105" t="s">
        <v>2916</v>
      </c>
      <c r="D1703" s="90" t="s">
        <v>3226</v>
      </c>
      <c r="E1703" s="263">
        <v>100</v>
      </c>
      <c r="F1703" s="281">
        <v>100</v>
      </c>
      <c r="G1703" s="233"/>
      <c r="H1703" s="183" t="s">
        <v>2917</v>
      </c>
      <c r="I1703" s="156" t="s">
        <v>22</v>
      </c>
      <c r="J1703" s="184"/>
      <c r="K1703" s="176" t="s">
        <v>22</v>
      </c>
      <c r="L1703" s="185"/>
      <c r="M1703" s="90">
        <v>6</v>
      </c>
      <c r="N1703" s="95" t="s">
        <v>2918</v>
      </c>
      <c r="O1703" s="99"/>
      <c r="P1703" s="311">
        <v>160</v>
      </c>
      <c r="Q1703" s="87">
        <v>160</v>
      </c>
      <c r="R1703" s="87">
        <v>160</v>
      </c>
      <c r="S1703" s="18">
        <f t="shared" si="215"/>
        <v>1.6</v>
      </c>
      <c r="T1703" s="134"/>
      <c r="U1703" s="3"/>
      <c r="V1703" s="142"/>
      <c r="W1703" s="142"/>
      <c r="X1703" s="142"/>
    </row>
    <row r="1704" spans="1:24" ht="25.5" x14ac:dyDescent="0.25">
      <c r="A1704" s="155" t="s">
        <v>2915</v>
      </c>
      <c r="B1704" s="141" t="s">
        <v>2056</v>
      </c>
      <c r="C1704" s="105" t="s">
        <v>2919</v>
      </c>
      <c r="D1704" s="90" t="s">
        <v>2920</v>
      </c>
      <c r="E1704" s="259">
        <v>258.07</v>
      </c>
      <c r="F1704" s="281">
        <v>250</v>
      </c>
      <c r="G1704" s="221"/>
      <c r="H1704" s="90"/>
      <c r="I1704" s="156" t="s">
        <v>21</v>
      </c>
      <c r="J1704" s="95" t="s">
        <v>21</v>
      </c>
      <c r="K1704" s="516">
        <v>41275</v>
      </c>
      <c r="L1704" s="97"/>
      <c r="M1704" s="98">
        <v>6</v>
      </c>
      <c r="N1704" s="95">
        <v>1</v>
      </c>
      <c r="O1704" s="99"/>
      <c r="P1704" s="311">
        <f t="shared" ref="P1704:P1705" si="217">IF(N1704=1,INT(E1704*$T$1*100)/100,E1704)</f>
        <v>264.31</v>
      </c>
      <c r="Q1704" s="16" t="e">
        <f t="shared" si="216"/>
        <v>#VALUE!</v>
      </c>
      <c r="R1704" s="23">
        <f t="shared" si="214"/>
        <v>6.2400000000000091</v>
      </c>
      <c r="S1704" s="18">
        <f t="shared" si="215"/>
        <v>2.4179486185918586E-2</v>
      </c>
      <c r="T1704" s="101"/>
      <c r="U1704" s="3"/>
      <c r="V1704" s="142"/>
      <c r="W1704" s="142"/>
      <c r="X1704" s="142"/>
    </row>
    <row r="1705" spans="1:24" ht="38.25" x14ac:dyDescent="0.25">
      <c r="A1705" s="155" t="s">
        <v>2915</v>
      </c>
      <c r="B1705" s="141" t="s">
        <v>2056</v>
      </c>
      <c r="C1705" s="105" t="s">
        <v>2921</v>
      </c>
      <c r="D1705" s="90" t="s">
        <v>2922</v>
      </c>
      <c r="E1705" s="259">
        <v>41.29</v>
      </c>
      <c r="F1705" s="281">
        <v>40</v>
      </c>
      <c r="G1705" s="221"/>
      <c r="H1705" s="90"/>
      <c r="I1705" s="156" t="s">
        <v>21</v>
      </c>
      <c r="J1705" s="95" t="s">
        <v>21</v>
      </c>
      <c r="K1705" s="90"/>
      <c r="L1705" s="97"/>
      <c r="M1705" s="98">
        <v>6</v>
      </c>
      <c r="N1705" s="95">
        <v>1</v>
      </c>
      <c r="O1705" s="99"/>
      <c r="P1705" s="311">
        <f t="shared" si="217"/>
        <v>42.28</v>
      </c>
      <c r="Q1705" s="16" t="e">
        <f t="shared" si="216"/>
        <v>#VALUE!</v>
      </c>
      <c r="R1705" s="23">
        <f t="shared" si="214"/>
        <v>0.99000000000000199</v>
      </c>
      <c r="S1705" s="18">
        <f t="shared" si="215"/>
        <v>2.3976749818358005E-2</v>
      </c>
      <c r="T1705" s="101"/>
      <c r="U1705" s="3"/>
      <c r="V1705" s="142"/>
      <c r="W1705" s="142"/>
      <c r="X1705" s="142"/>
    </row>
    <row r="1706" spans="1:24" ht="82.5" x14ac:dyDescent="0.25">
      <c r="A1706" s="155" t="s">
        <v>2923</v>
      </c>
      <c r="B1706" s="141" t="s">
        <v>2056</v>
      </c>
      <c r="C1706" s="105" t="s">
        <v>2924</v>
      </c>
      <c r="D1706" s="90" t="s">
        <v>2925</v>
      </c>
      <c r="E1706" s="266">
        <v>4.34</v>
      </c>
      <c r="F1706" s="281">
        <v>3.99</v>
      </c>
      <c r="G1706" s="228">
        <v>4.34</v>
      </c>
      <c r="H1706" s="182"/>
      <c r="I1706" s="156" t="s">
        <v>22</v>
      </c>
      <c r="J1706" s="156"/>
      <c r="K1706" s="243">
        <v>40634</v>
      </c>
      <c r="L1706" s="181" t="s">
        <v>2836</v>
      </c>
      <c r="M1706" s="90">
        <v>6</v>
      </c>
      <c r="N1706" s="95">
        <v>5</v>
      </c>
      <c r="O1706" s="99"/>
      <c r="P1706" s="311">
        <f t="shared" si="213"/>
        <v>4.34</v>
      </c>
      <c r="Q1706" s="16">
        <f t="shared" si="216"/>
        <v>4.34</v>
      </c>
      <c r="R1706" s="23">
        <f t="shared" si="214"/>
        <v>0</v>
      </c>
      <c r="S1706" s="18">
        <f t="shared" si="215"/>
        <v>0</v>
      </c>
      <c r="T1706" s="182"/>
      <c r="U1706" s="3"/>
      <c r="V1706" s="142"/>
      <c r="W1706" s="142"/>
      <c r="X1706" s="142"/>
    </row>
    <row r="1707" spans="1:24" ht="82.5" x14ac:dyDescent="0.25">
      <c r="A1707" s="155" t="s">
        <v>2923</v>
      </c>
      <c r="B1707" s="141" t="s">
        <v>2056</v>
      </c>
      <c r="C1707" s="105" t="s">
        <v>2926</v>
      </c>
      <c r="D1707" s="90" t="s">
        <v>2925</v>
      </c>
      <c r="E1707" s="263">
        <v>4.46</v>
      </c>
      <c r="F1707" s="281">
        <v>4.0999999999999996</v>
      </c>
      <c r="G1707" s="230">
        <v>4.46</v>
      </c>
      <c r="H1707" s="182"/>
      <c r="I1707" s="156" t="s">
        <v>22</v>
      </c>
      <c r="J1707" s="156"/>
      <c r="K1707" s="243">
        <v>40634</v>
      </c>
      <c r="L1707" s="181" t="s">
        <v>2836</v>
      </c>
      <c r="M1707" s="90">
        <v>6</v>
      </c>
      <c r="N1707" s="95">
        <v>5</v>
      </c>
      <c r="O1707" s="99"/>
      <c r="P1707" s="311">
        <f t="shared" ref="P1707:P1770" si="218">IF(N1707=1,INT(E1707*$U$1*100)/100,E1707)</f>
        <v>4.46</v>
      </c>
      <c r="Q1707" s="16">
        <f t="shared" si="216"/>
        <v>4.46</v>
      </c>
      <c r="R1707" s="23">
        <f t="shared" ref="R1707:R1770" si="219">P1707-E1707</f>
        <v>0</v>
      </c>
      <c r="S1707" s="18">
        <f t="shared" ref="S1707:S1770" si="220">IF(E1707&lt;&gt;0,R1707/E1707,0)</f>
        <v>0</v>
      </c>
      <c r="T1707" s="182"/>
      <c r="U1707" s="3"/>
      <c r="V1707" s="142"/>
      <c r="W1707" s="142"/>
      <c r="X1707" s="142"/>
    </row>
    <row r="1708" spans="1:24" ht="82.5" x14ac:dyDescent="0.25">
      <c r="A1708" s="155" t="s">
        <v>2923</v>
      </c>
      <c r="B1708" s="141" t="s">
        <v>2056</v>
      </c>
      <c r="C1708" s="105" t="s">
        <v>2927</v>
      </c>
      <c r="D1708" s="90" t="s">
        <v>2925</v>
      </c>
      <c r="E1708" s="263">
        <v>10.17</v>
      </c>
      <c r="F1708" s="281">
        <v>9.34</v>
      </c>
      <c r="G1708" s="230">
        <v>10.17</v>
      </c>
      <c r="H1708" s="182"/>
      <c r="I1708" s="156" t="s">
        <v>22</v>
      </c>
      <c r="J1708" s="156"/>
      <c r="K1708" s="243">
        <v>40634</v>
      </c>
      <c r="L1708" s="181" t="s">
        <v>2836</v>
      </c>
      <c r="M1708" s="90">
        <v>6</v>
      </c>
      <c r="N1708" s="95">
        <v>5</v>
      </c>
      <c r="O1708" s="99"/>
      <c r="P1708" s="311">
        <f t="shared" si="218"/>
        <v>10.17</v>
      </c>
      <c r="Q1708" s="16">
        <f t="shared" si="216"/>
        <v>10.17</v>
      </c>
      <c r="R1708" s="23">
        <f t="shared" si="219"/>
        <v>0</v>
      </c>
      <c r="S1708" s="18">
        <f t="shared" si="220"/>
        <v>0</v>
      </c>
      <c r="T1708" s="182"/>
      <c r="U1708" s="3"/>
      <c r="V1708" s="142"/>
      <c r="W1708" s="142"/>
      <c r="X1708" s="142"/>
    </row>
    <row r="1709" spans="1:24" ht="82.5" x14ac:dyDescent="0.25">
      <c r="A1709" s="155" t="s">
        <v>2923</v>
      </c>
      <c r="B1709" s="141" t="s">
        <v>2056</v>
      </c>
      <c r="C1709" s="105" t="s">
        <v>2928</v>
      </c>
      <c r="D1709" s="90" t="s">
        <v>2925</v>
      </c>
      <c r="E1709" s="263">
        <v>10.51</v>
      </c>
      <c r="F1709" s="281">
        <v>9.65</v>
      </c>
      <c r="G1709" s="230">
        <v>10.51</v>
      </c>
      <c r="H1709" s="182"/>
      <c r="I1709" s="156" t="s">
        <v>22</v>
      </c>
      <c r="J1709" s="156"/>
      <c r="K1709" s="243">
        <v>40634</v>
      </c>
      <c r="L1709" s="181" t="s">
        <v>2836</v>
      </c>
      <c r="M1709" s="90">
        <v>6</v>
      </c>
      <c r="N1709" s="95">
        <v>5</v>
      </c>
      <c r="O1709" s="99"/>
      <c r="P1709" s="311">
        <f t="shared" si="218"/>
        <v>10.51</v>
      </c>
      <c r="Q1709" s="16">
        <f t="shared" si="216"/>
        <v>10.51</v>
      </c>
      <c r="R1709" s="23">
        <f t="shared" si="219"/>
        <v>0</v>
      </c>
      <c r="S1709" s="18">
        <f t="shared" si="220"/>
        <v>0</v>
      </c>
      <c r="T1709" s="186"/>
      <c r="U1709" s="3"/>
      <c r="V1709" s="142"/>
      <c r="W1709" s="142"/>
      <c r="X1709" s="142"/>
    </row>
    <row r="1710" spans="1:24" ht="82.5" x14ac:dyDescent="0.25">
      <c r="A1710" s="155" t="s">
        <v>2923</v>
      </c>
      <c r="B1710" s="141" t="s">
        <v>2056</v>
      </c>
      <c r="C1710" s="105" t="s">
        <v>2929</v>
      </c>
      <c r="D1710" s="90" t="s">
        <v>2925</v>
      </c>
      <c r="E1710" s="263">
        <v>19.89</v>
      </c>
      <c r="F1710" s="281">
        <v>18.260000000000002</v>
      </c>
      <c r="G1710" s="230">
        <v>19.89</v>
      </c>
      <c r="H1710" s="182"/>
      <c r="I1710" s="156" t="s">
        <v>22</v>
      </c>
      <c r="J1710" s="156"/>
      <c r="K1710" s="243">
        <v>40634</v>
      </c>
      <c r="L1710" s="181" t="s">
        <v>2836</v>
      </c>
      <c r="M1710" s="90">
        <v>6</v>
      </c>
      <c r="N1710" s="95">
        <v>5</v>
      </c>
      <c r="O1710" s="99"/>
      <c r="P1710" s="311">
        <f t="shared" si="218"/>
        <v>19.89</v>
      </c>
      <c r="Q1710" s="16">
        <f t="shared" si="216"/>
        <v>19.89</v>
      </c>
      <c r="R1710" s="23">
        <f t="shared" si="219"/>
        <v>0</v>
      </c>
      <c r="S1710" s="18">
        <f t="shared" si="220"/>
        <v>0</v>
      </c>
      <c r="T1710" s="186"/>
      <c r="U1710" s="3"/>
      <c r="V1710" s="142"/>
      <c r="W1710" s="142"/>
      <c r="X1710" s="142"/>
    </row>
    <row r="1711" spans="1:24" ht="82.5" x14ac:dyDescent="0.25">
      <c r="A1711" s="155" t="s">
        <v>2923</v>
      </c>
      <c r="B1711" s="141" t="s">
        <v>2056</v>
      </c>
      <c r="C1711" s="105" t="s">
        <v>2930</v>
      </c>
      <c r="D1711" s="90" t="s">
        <v>2925</v>
      </c>
      <c r="E1711" s="263">
        <v>23.84</v>
      </c>
      <c r="F1711" s="281">
        <v>21.89</v>
      </c>
      <c r="G1711" s="230">
        <v>23.84</v>
      </c>
      <c r="H1711" s="182"/>
      <c r="I1711" s="156" t="s">
        <v>22</v>
      </c>
      <c r="J1711" s="156"/>
      <c r="K1711" s="243">
        <v>40634</v>
      </c>
      <c r="L1711" s="181" t="s">
        <v>2836</v>
      </c>
      <c r="M1711" s="90">
        <v>6</v>
      </c>
      <c r="N1711" s="95">
        <v>5</v>
      </c>
      <c r="O1711" s="99"/>
      <c r="P1711" s="311">
        <f t="shared" si="218"/>
        <v>23.84</v>
      </c>
      <c r="Q1711" s="16">
        <f t="shared" si="216"/>
        <v>23.84</v>
      </c>
      <c r="R1711" s="23">
        <f t="shared" si="219"/>
        <v>0</v>
      </c>
      <c r="S1711" s="18">
        <f t="shared" si="220"/>
        <v>0</v>
      </c>
      <c r="T1711" s="182"/>
      <c r="U1711" s="3"/>
      <c r="V1711" s="142"/>
      <c r="W1711" s="142"/>
      <c r="X1711" s="142"/>
    </row>
    <row r="1712" spans="1:24" ht="82.5" x14ac:dyDescent="0.25">
      <c r="A1712" s="155" t="s">
        <v>2923</v>
      </c>
      <c r="B1712" s="141" t="s">
        <v>2056</v>
      </c>
      <c r="C1712" s="105" t="s">
        <v>2931</v>
      </c>
      <c r="D1712" s="90" t="s">
        <v>2925</v>
      </c>
      <c r="E1712" s="263">
        <v>27.78</v>
      </c>
      <c r="F1712" s="281">
        <v>25.51</v>
      </c>
      <c r="G1712" s="230">
        <v>27.78</v>
      </c>
      <c r="H1712" s="182"/>
      <c r="I1712" s="156" t="s">
        <v>22</v>
      </c>
      <c r="J1712" s="156"/>
      <c r="K1712" s="243">
        <v>40634</v>
      </c>
      <c r="L1712" s="181" t="s">
        <v>2836</v>
      </c>
      <c r="M1712" s="90">
        <v>6</v>
      </c>
      <c r="N1712" s="95">
        <v>5</v>
      </c>
      <c r="O1712" s="99"/>
      <c r="P1712" s="311">
        <f t="shared" si="218"/>
        <v>27.78</v>
      </c>
      <c r="Q1712" s="16">
        <f t="shared" si="216"/>
        <v>27.78</v>
      </c>
      <c r="R1712" s="23">
        <f t="shared" si="219"/>
        <v>0</v>
      </c>
      <c r="S1712" s="18">
        <f t="shared" si="220"/>
        <v>0</v>
      </c>
      <c r="T1712" s="182"/>
      <c r="U1712" s="3"/>
      <c r="V1712" s="142"/>
      <c r="W1712" s="142"/>
      <c r="X1712" s="142"/>
    </row>
    <row r="1713" spans="1:24" ht="51" x14ac:dyDescent="0.25">
      <c r="A1713" s="155" t="s">
        <v>2923</v>
      </c>
      <c r="B1713" s="141" t="s">
        <v>2056</v>
      </c>
      <c r="C1713" s="105" t="s">
        <v>2932</v>
      </c>
      <c r="D1713" s="90" t="s">
        <v>2933</v>
      </c>
      <c r="E1713" s="266">
        <v>32.060389999999998</v>
      </c>
      <c r="F1713" s="297">
        <f>SUM(25.51+3.93)</f>
        <v>29.44</v>
      </c>
      <c r="G1713" s="228">
        <v>32.060389999999998</v>
      </c>
      <c r="H1713" s="107"/>
      <c r="I1713" s="156" t="s">
        <v>22</v>
      </c>
      <c r="J1713" s="156"/>
      <c r="K1713" s="243">
        <v>40634</v>
      </c>
      <c r="L1713" s="187"/>
      <c r="M1713" s="90">
        <v>6</v>
      </c>
      <c r="N1713" s="95">
        <v>5</v>
      </c>
      <c r="O1713" s="99"/>
      <c r="P1713" s="311">
        <f t="shared" si="218"/>
        <v>32.060389999999998</v>
      </c>
      <c r="Q1713" s="16">
        <f t="shared" si="216"/>
        <v>32.060389999999998</v>
      </c>
      <c r="R1713" s="23">
        <f t="shared" si="219"/>
        <v>0</v>
      </c>
      <c r="S1713" s="18">
        <f t="shared" si="220"/>
        <v>0</v>
      </c>
      <c r="T1713" s="182"/>
      <c r="U1713" s="3"/>
      <c r="V1713" s="142"/>
      <c r="W1713" s="142"/>
      <c r="X1713" s="142"/>
    </row>
    <row r="1714" spans="1:24" ht="51" x14ac:dyDescent="0.25">
      <c r="A1714" s="155" t="s">
        <v>2923</v>
      </c>
      <c r="B1714" s="141" t="s">
        <v>2056</v>
      </c>
      <c r="C1714" s="105" t="s">
        <v>2934</v>
      </c>
      <c r="D1714" s="90" t="s">
        <v>2933</v>
      </c>
      <c r="E1714" s="266">
        <v>36.340389999999999</v>
      </c>
      <c r="F1714" s="297">
        <f>SUM(F1713+3.93)</f>
        <v>33.370000000000005</v>
      </c>
      <c r="G1714" s="228">
        <v>36.340389999999999</v>
      </c>
      <c r="H1714" s="182"/>
      <c r="I1714" s="156" t="s">
        <v>22</v>
      </c>
      <c r="J1714" s="156"/>
      <c r="K1714" s="243">
        <v>40634</v>
      </c>
      <c r="L1714" s="187"/>
      <c r="M1714" s="90">
        <v>6</v>
      </c>
      <c r="N1714" s="95">
        <v>5</v>
      </c>
      <c r="O1714" s="99"/>
      <c r="P1714" s="311">
        <f t="shared" si="218"/>
        <v>36.340389999999999</v>
      </c>
      <c r="Q1714" s="16">
        <f t="shared" si="216"/>
        <v>36.340389999999999</v>
      </c>
      <c r="R1714" s="23">
        <f t="shared" si="219"/>
        <v>0</v>
      </c>
      <c r="S1714" s="18">
        <f t="shared" si="220"/>
        <v>0</v>
      </c>
      <c r="T1714" s="182"/>
      <c r="U1714" s="3"/>
      <c r="V1714" s="142"/>
      <c r="W1714" s="142"/>
      <c r="X1714" s="142"/>
    </row>
    <row r="1715" spans="1:24" ht="51" x14ac:dyDescent="0.25">
      <c r="A1715" s="155" t="s">
        <v>2923</v>
      </c>
      <c r="B1715" s="141" t="s">
        <v>2056</v>
      </c>
      <c r="C1715" s="105" t="s">
        <v>2935</v>
      </c>
      <c r="D1715" s="90" t="s">
        <v>2933</v>
      </c>
      <c r="E1715" s="266">
        <v>40.62039</v>
      </c>
      <c r="F1715" s="297">
        <f>SUM(F1714,3.93)</f>
        <v>37.300000000000004</v>
      </c>
      <c r="G1715" s="228">
        <v>40.62039</v>
      </c>
      <c r="H1715" s="182"/>
      <c r="I1715" s="156" t="s">
        <v>22</v>
      </c>
      <c r="J1715" s="156"/>
      <c r="K1715" s="243">
        <v>40634</v>
      </c>
      <c r="L1715" s="187"/>
      <c r="M1715" s="90">
        <v>6</v>
      </c>
      <c r="N1715" s="95">
        <v>5</v>
      </c>
      <c r="O1715" s="99"/>
      <c r="P1715" s="311">
        <f t="shared" si="218"/>
        <v>40.62039</v>
      </c>
      <c r="Q1715" s="16">
        <f t="shared" si="216"/>
        <v>40.62039</v>
      </c>
      <c r="R1715" s="23">
        <f t="shared" si="219"/>
        <v>0</v>
      </c>
      <c r="S1715" s="18">
        <f t="shared" si="220"/>
        <v>0</v>
      </c>
      <c r="T1715" s="182"/>
      <c r="U1715" s="3"/>
      <c r="V1715" s="142"/>
      <c r="W1715" s="142"/>
      <c r="X1715" s="142"/>
    </row>
    <row r="1716" spans="1:24" ht="51" x14ac:dyDescent="0.25">
      <c r="A1716" s="155" t="s">
        <v>2923</v>
      </c>
      <c r="B1716" s="141" t="s">
        <v>2056</v>
      </c>
      <c r="C1716" s="105" t="s">
        <v>2936</v>
      </c>
      <c r="D1716" s="90" t="s">
        <v>2933</v>
      </c>
      <c r="E1716" s="266">
        <v>44.900390000000002</v>
      </c>
      <c r="F1716" s="297">
        <f>SUM(F1715,3.93)</f>
        <v>41.230000000000004</v>
      </c>
      <c r="G1716" s="228">
        <v>44.900390000000002</v>
      </c>
      <c r="H1716" s="182"/>
      <c r="I1716" s="156" t="s">
        <v>22</v>
      </c>
      <c r="J1716" s="156"/>
      <c r="K1716" s="243">
        <v>40634</v>
      </c>
      <c r="L1716" s="187"/>
      <c r="M1716" s="90">
        <v>6</v>
      </c>
      <c r="N1716" s="95">
        <v>5</v>
      </c>
      <c r="O1716" s="99"/>
      <c r="P1716" s="311">
        <f t="shared" si="218"/>
        <v>44.900390000000002</v>
      </c>
      <c r="Q1716" s="16">
        <f t="shared" si="216"/>
        <v>44.900390000000002</v>
      </c>
      <c r="R1716" s="23">
        <f t="shared" si="219"/>
        <v>0</v>
      </c>
      <c r="S1716" s="18">
        <f t="shared" si="220"/>
        <v>0</v>
      </c>
      <c r="T1716" s="182"/>
      <c r="U1716" s="3"/>
      <c r="V1716" s="142"/>
      <c r="W1716" s="142"/>
      <c r="X1716" s="142"/>
    </row>
    <row r="1717" spans="1:24" ht="51" x14ac:dyDescent="0.25">
      <c r="A1717" s="155" t="s">
        <v>2923</v>
      </c>
      <c r="B1717" s="141" t="s">
        <v>2056</v>
      </c>
      <c r="C1717" s="105" t="s">
        <v>2937</v>
      </c>
      <c r="D1717" s="90" t="s">
        <v>2933</v>
      </c>
      <c r="E1717" s="266">
        <v>49.180390000000003</v>
      </c>
      <c r="F1717" s="297">
        <f>SUM(F1716,3.93)</f>
        <v>45.160000000000004</v>
      </c>
      <c r="G1717" s="228">
        <v>49.180390000000003</v>
      </c>
      <c r="H1717" s="182"/>
      <c r="I1717" s="156" t="s">
        <v>22</v>
      </c>
      <c r="J1717" s="156"/>
      <c r="K1717" s="243">
        <v>40634</v>
      </c>
      <c r="L1717" s="187"/>
      <c r="M1717" s="90">
        <v>6</v>
      </c>
      <c r="N1717" s="95">
        <v>5</v>
      </c>
      <c r="O1717" s="99"/>
      <c r="P1717" s="311">
        <f t="shared" si="218"/>
        <v>49.180390000000003</v>
      </c>
      <c r="Q1717" s="16">
        <f t="shared" si="216"/>
        <v>49.180390000000003</v>
      </c>
      <c r="R1717" s="23">
        <f t="shared" si="219"/>
        <v>0</v>
      </c>
      <c r="S1717" s="18">
        <f t="shared" si="220"/>
        <v>0</v>
      </c>
      <c r="T1717" s="182"/>
      <c r="U1717" s="3"/>
      <c r="V1717" s="142"/>
      <c r="W1717" s="142"/>
      <c r="X1717" s="142"/>
    </row>
    <row r="1718" spans="1:24" ht="51" x14ac:dyDescent="0.25">
      <c r="A1718" s="155" t="s">
        <v>2923</v>
      </c>
      <c r="B1718" s="141" t="s">
        <v>2056</v>
      </c>
      <c r="C1718" s="105" t="s">
        <v>2938</v>
      </c>
      <c r="D1718" s="90" t="s">
        <v>2933</v>
      </c>
      <c r="E1718" s="266">
        <v>53.460390000000004</v>
      </c>
      <c r="F1718" s="297">
        <f>SUM(F1717,3.93)</f>
        <v>49.09</v>
      </c>
      <c r="G1718" s="228">
        <v>53.460390000000004</v>
      </c>
      <c r="H1718" s="182"/>
      <c r="I1718" s="156" t="s">
        <v>22</v>
      </c>
      <c r="J1718" s="156"/>
      <c r="K1718" s="243">
        <v>40634</v>
      </c>
      <c r="L1718" s="187"/>
      <c r="M1718" s="90">
        <v>6</v>
      </c>
      <c r="N1718" s="95">
        <v>5</v>
      </c>
      <c r="O1718" s="99"/>
      <c r="P1718" s="311">
        <f t="shared" si="218"/>
        <v>53.460390000000004</v>
      </c>
      <c r="Q1718" s="16">
        <f t="shared" si="216"/>
        <v>53.460390000000004</v>
      </c>
      <c r="R1718" s="23">
        <f t="shared" si="219"/>
        <v>0</v>
      </c>
      <c r="S1718" s="18">
        <f t="shared" si="220"/>
        <v>0</v>
      </c>
      <c r="T1718" s="182"/>
      <c r="U1718" s="3"/>
      <c r="V1718" s="142"/>
      <c r="W1718" s="142"/>
      <c r="X1718" s="142"/>
    </row>
    <row r="1719" spans="1:24" ht="89.25" x14ac:dyDescent="0.25">
      <c r="A1719" s="155" t="s">
        <v>2923</v>
      </c>
      <c r="B1719" s="141" t="s">
        <v>2056</v>
      </c>
      <c r="C1719" s="105" t="s">
        <v>2939</v>
      </c>
      <c r="D1719" s="90" t="s">
        <v>2933</v>
      </c>
      <c r="E1719" s="263">
        <v>7.06</v>
      </c>
      <c r="F1719" s="297">
        <v>6.48</v>
      </c>
      <c r="G1719" s="230">
        <v>7.06</v>
      </c>
      <c r="H1719" s="182"/>
      <c r="I1719" s="156" t="s">
        <v>22</v>
      </c>
      <c r="J1719" s="156"/>
      <c r="K1719" s="243">
        <v>40634</v>
      </c>
      <c r="L1719" s="187"/>
      <c r="M1719" s="90">
        <v>6</v>
      </c>
      <c r="N1719" s="95">
        <v>5</v>
      </c>
      <c r="O1719" s="99"/>
      <c r="P1719" s="311">
        <f t="shared" si="218"/>
        <v>7.06</v>
      </c>
      <c r="Q1719" s="16">
        <f t="shared" si="216"/>
        <v>7.06</v>
      </c>
      <c r="R1719" s="23">
        <f t="shared" si="219"/>
        <v>0</v>
      </c>
      <c r="S1719" s="18">
        <f t="shared" si="220"/>
        <v>0</v>
      </c>
      <c r="T1719" s="182"/>
      <c r="U1719" s="3"/>
      <c r="V1719" s="142"/>
      <c r="W1719" s="142"/>
      <c r="X1719" s="142"/>
    </row>
    <row r="1720" spans="1:24" ht="82.5" x14ac:dyDescent="0.25">
      <c r="A1720" s="155" t="s">
        <v>2923</v>
      </c>
      <c r="B1720" s="141" t="s">
        <v>2056</v>
      </c>
      <c r="C1720" s="105" t="s">
        <v>2940</v>
      </c>
      <c r="D1720" s="90" t="s">
        <v>2925</v>
      </c>
      <c r="E1720" s="263">
        <v>5.38</v>
      </c>
      <c r="F1720" s="281">
        <v>4.9400000000000004</v>
      </c>
      <c r="G1720" s="230">
        <v>5.38</v>
      </c>
      <c r="H1720" s="182"/>
      <c r="I1720" s="156" t="s">
        <v>22</v>
      </c>
      <c r="J1720" s="156"/>
      <c r="K1720" s="243">
        <v>40634</v>
      </c>
      <c r="L1720" s="181" t="s">
        <v>2836</v>
      </c>
      <c r="M1720" s="90">
        <v>6</v>
      </c>
      <c r="N1720" s="95">
        <v>5</v>
      </c>
      <c r="O1720" s="99"/>
      <c r="P1720" s="311">
        <f t="shared" si="218"/>
        <v>5.38</v>
      </c>
      <c r="Q1720" s="16">
        <f t="shared" si="216"/>
        <v>5.38</v>
      </c>
      <c r="R1720" s="23">
        <f t="shared" si="219"/>
        <v>0</v>
      </c>
      <c r="S1720" s="18">
        <f t="shared" si="220"/>
        <v>0</v>
      </c>
      <c r="T1720" s="182"/>
      <c r="U1720" s="3"/>
      <c r="V1720" s="142"/>
      <c r="W1720" s="142"/>
      <c r="X1720" s="142"/>
    </row>
    <row r="1721" spans="1:24" ht="82.5" x14ac:dyDescent="0.25">
      <c r="A1721" s="155" t="s">
        <v>2923</v>
      </c>
      <c r="B1721" s="141" t="s">
        <v>2056</v>
      </c>
      <c r="C1721" s="105" t="s">
        <v>2941</v>
      </c>
      <c r="D1721" s="90" t="s">
        <v>2925</v>
      </c>
      <c r="E1721" s="263">
        <v>5.49</v>
      </c>
      <c r="F1721" s="281">
        <v>5.04</v>
      </c>
      <c r="G1721" s="230">
        <v>5.49</v>
      </c>
      <c r="H1721" s="182"/>
      <c r="I1721" s="156" t="s">
        <v>22</v>
      </c>
      <c r="J1721" s="156"/>
      <c r="K1721" s="243">
        <v>40634</v>
      </c>
      <c r="L1721" s="181" t="s">
        <v>2836</v>
      </c>
      <c r="M1721" s="90">
        <v>6</v>
      </c>
      <c r="N1721" s="95">
        <v>5</v>
      </c>
      <c r="O1721" s="99"/>
      <c r="P1721" s="311">
        <f t="shared" si="218"/>
        <v>5.49</v>
      </c>
      <c r="Q1721" s="16">
        <f t="shared" si="216"/>
        <v>5.49</v>
      </c>
      <c r="R1721" s="23">
        <f t="shared" si="219"/>
        <v>0</v>
      </c>
      <c r="S1721" s="18">
        <f t="shared" si="220"/>
        <v>0</v>
      </c>
      <c r="T1721" s="182"/>
      <c r="U1721" s="3"/>
      <c r="V1721" s="142"/>
      <c r="W1721" s="142"/>
      <c r="X1721" s="142"/>
    </row>
    <row r="1722" spans="1:24" ht="82.5" x14ac:dyDescent="0.25">
      <c r="A1722" s="155" t="s">
        <v>2923</v>
      </c>
      <c r="B1722" s="141" t="s">
        <v>2056</v>
      </c>
      <c r="C1722" s="105" t="s">
        <v>2942</v>
      </c>
      <c r="D1722" s="90" t="s">
        <v>2925</v>
      </c>
      <c r="E1722" s="263">
        <v>11.2</v>
      </c>
      <c r="F1722" s="281">
        <v>10.29</v>
      </c>
      <c r="G1722" s="230">
        <v>11.2</v>
      </c>
      <c r="H1722" s="182"/>
      <c r="I1722" s="156" t="s">
        <v>22</v>
      </c>
      <c r="J1722" s="156"/>
      <c r="K1722" s="243">
        <v>40634</v>
      </c>
      <c r="L1722" s="181" t="s">
        <v>2836</v>
      </c>
      <c r="M1722" s="90">
        <v>6</v>
      </c>
      <c r="N1722" s="95">
        <v>5</v>
      </c>
      <c r="O1722" s="99"/>
      <c r="P1722" s="311">
        <f t="shared" si="218"/>
        <v>11.2</v>
      </c>
      <c r="Q1722" s="16">
        <f t="shared" si="216"/>
        <v>11.2</v>
      </c>
      <c r="R1722" s="23">
        <f t="shared" si="219"/>
        <v>0</v>
      </c>
      <c r="S1722" s="18">
        <f t="shared" si="220"/>
        <v>0</v>
      </c>
      <c r="T1722" s="182"/>
      <c r="U1722" s="3"/>
      <c r="V1722" s="142"/>
      <c r="W1722" s="142"/>
      <c r="X1722" s="142"/>
    </row>
    <row r="1723" spans="1:24" ht="82.5" x14ac:dyDescent="0.25">
      <c r="A1723" s="155" t="s">
        <v>2923</v>
      </c>
      <c r="B1723" s="141" t="s">
        <v>2056</v>
      </c>
      <c r="C1723" s="105" t="s">
        <v>2943</v>
      </c>
      <c r="D1723" s="90" t="s">
        <v>2925</v>
      </c>
      <c r="E1723" s="263">
        <v>11.55</v>
      </c>
      <c r="F1723" s="281">
        <v>10.6</v>
      </c>
      <c r="G1723" s="230">
        <v>11.55</v>
      </c>
      <c r="H1723" s="182"/>
      <c r="I1723" s="156" t="s">
        <v>22</v>
      </c>
      <c r="J1723" s="156"/>
      <c r="K1723" s="243">
        <v>40634</v>
      </c>
      <c r="L1723" s="181" t="s">
        <v>2836</v>
      </c>
      <c r="M1723" s="90">
        <v>6</v>
      </c>
      <c r="N1723" s="95">
        <v>5</v>
      </c>
      <c r="O1723" s="99"/>
      <c r="P1723" s="311">
        <f t="shared" si="218"/>
        <v>11.55</v>
      </c>
      <c r="Q1723" s="16">
        <f t="shared" si="216"/>
        <v>11.55</v>
      </c>
      <c r="R1723" s="23">
        <f t="shared" si="219"/>
        <v>0</v>
      </c>
      <c r="S1723" s="18">
        <f t="shared" si="220"/>
        <v>0</v>
      </c>
      <c r="T1723" s="182"/>
      <c r="U1723" s="3"/>
      <c r="V1723" s="142"/>
      <c r="W1723" s="142"/>
      <c r="X1723" s="142"/>
    </row>
    <row r="1724" spans="1:24" ht="82.5" x14ac:dyDescent="0.25">
      <c r="A1724" s="155" t="s">
        <v>2923</v>
      </c>
      <c r="B1724" s="141" t="s">
        <v>2056</v>
      </c>
      <c r="C1724" s="105" t="s">
        <v>2944</v>
      </c>
      <c r="D1724" s="90" t="s">
        <v>2925</v>
      </c>
      <c r="E1724" s="263">
        <v>20.92</v>
      </c>
      <c r="F1724" s="281">
        <v>19.21</v>
      </c>
      <c r="G1724" s="230">
        <v>20.92</v>
      </c>
      <c r="H1724" s="182"/>
      <c r="I1724" s="156" t="s">
        <v>22</v>
      </c>
      <c r="J1724" s="156"/>
      <c r="K1724" s="243">
        <v>40634</v>
      </c>
      <c r="L1724" s="181" t="s">
        <v>2836</v>
      </c>
      <c r="M1724" s="90">
        <v>6</v>
      </c>
      <c r="N1724" s="95">
        <v>5</v>
      </c>
      <c r="O1724" s="99"/>
      <c r="P1724" s="311">
        <f t="shared" si="218"/>
        <v>20.92</v>
      </c>
      <c r="Q1724" s="16">
        <f t="shared" si="216"/>
        <v>20.92</v>
      </c>
      <c r="R1724" s="23">
        <f t="shared" si="219"/>
        <v>0</v>
      </c>
      <c r="S1724" s="18">
        <f t="shared" si="220"/>
        <v>0</v>
      </c>
      <c r="T1724" s="182"/>
      <c r="U1724" s="3"/>
      <c r="V1724" s="142"/>
      <c r="W1724" s="142"/>
      <c r="X1724" s="142"/>
    </row>
    <row r="1725" spans="1:24" ht="82.5" x14ac:dyDescent="0.25">
      <c r="A1725" s="155" t="s">
        <v>2923</v>
      </c>
      <c r="B1725" s="141" t="s">
        <v>2056</v>
      </c>
      <c r="C1725" s="105" t="s">
        <v>2945</v>
      </c>
      <c r="D1725" s="90" t="s">
        <v>2925</v>
      </c>
      <c r="E1725" s="263">
        <v>24.87</v>
      </c>
      <c r="F1725" s="281">
        <v>22.84</v>
      </c>
      <c r="G1725" s="230">
        <v>24.87</v>
      </c>
      <c r="H1725" s="182"/>
      <c r="I1725" s="156" t="s">
        <v>22</v>
      </c>
      <c r="J1725" s="156"/>
      <c r="K1725" s="243">
        <v>40634</v>
      </c>
      <c r="L1725" s="181" t="s">
        <v>2836</v>
      </c>
      <c r="M1725" s="90">
        <v>6</v>
      </c>
      <c r="N1725" s="95">
        <v>5</v>
      </c>
      <c r="O1725" s="99"/>
      <c r="P1725" s="311">
        <f t="shared" si="218"/>
        <v>24.87</v>
      </c>
      <c r="Q1725" s="16">
        <f t="shared" si="216"/>
        <v>24.87</v>
      </c>
      <c r="R1725" s="23">
        <f t="shared" si="219"/>
        <v>0</v>
      </c>
      <c r="S1725" s="18">
        <f t="shared" si="220"/>
        <v>0</v>
      </c>
      <c r="T1725" s="182"/>
      <c r="U1725" s="3"/>
      <c r="V1725" s="142"/>
      <c r="W1725" s="142"/>
      <c r="X1725" s="142"/>
    </row>
    <row r="1726" spans="1:24" ht="82.5" x14ac:dyDescent="0.25">
      <c r="A1726" s="155" t="s">
        <v>2923</v>
      </c>
      <c r="B1726" s="141" t="s">
        <v>2056</v>
      </c>
      <c r="C1726" s="105" t="s">
        <v>2946</v>
      </c>
      <c r="D1726" s="90" t="s">
        <v>2925</v>
      </c>
      <c r="E1726" s="263">
        <v>28.82</v>
      </c>
      <c r="F1726" s="281">
        <v>26.46</v>
      </c>
      <c r="G1726" s="230">
        <v>28.82</v>
      </c>
      <c r="H1726" s="182"/>
      <c r="I1726" s="156" t="s">
        <v>22</v>
      </c>
      <c r="J1726" s="156"/>
      <c r="K1726" s="243">
        <v>40634</v>
      </c>
      <c r="L1726" s="187" t="s">
        <v>2836</v>
      </c>
      <c r="M1726" s="90">
        <v>6</v>
      </c>
      <c r="N1726" s="95">
        <v>5</v>
      </c>
      <c r="O1726" s="99"/>
      <c r="P1726" s="311">
        <f t="shared" si="218"/>
        <v>28.82</v>
      </c>
      <c r="Q1726" s="16">
        <f t="shared" si="216"/>
        <v>28.82</v>
      </c>
      <c r="R1726" s="23">
        <f t="shared" si="219"/>
        <v>0</v>
      </c>
      <c r="S1726" s="18">
        <f t="shared" si="220"/>
        <v>0</v>
      </c>
      <c r="T1726" s="182"/>
      <c r="U1726" s="3"/>
      <c r="V1726" s="142"/>
      <c r="W1726" s="142"/>
      <c r="X1726" s="142"/>
    </row>
    <row r="1727" spans="1:24" ht="82.5" x14ac:dyDescent="0.25">
      <c r="A1727" s="155" t="s">
        <v>2923</v>
      </c>
      <c r="B1727" s="141" t="s">
        <v>2056</v>
      </c>
      <c r="C1727" s="105" t="s">
        <v>2947</v>
      </c>
      <c r="D1727" s="90" t="s">
        <v>2933</v>
      </c>
      <c r="E1727" s="263">
        <v>33.1</v>
      </c>
      <c r="F1727" s="297">
        <f t="shared" ref="F1727:F1732" si="221">SUM(F1726,3.93)</f>
        <v>30.39</v>
      </c>
      <c r="G1727" s="230">
        <v>33.1</v>
      </c>
      <c r="H1727" s="182"/>
      <c r="I1727" s="156" t="s">
        <v>22</v>
      </c>
      <c r="J1727" s="156"/>
      <c r="K1727" s="243">
        <v>40634</v>
      </c>
      <c r="L1727" s="187" t="s">
        <v>2836</v>
      </c>
      <c r="M1727" s="90">
        <v>6</v>
      </c>
      <c r="N1727" s="95">
        <v>5</v>
      </c>
      <c r="O1727" s="99"/>
      <c r="P1727" s="311">
        <f t="shared" si="218"/>
        <v>33.1</v>
      </c>
      <c r="Q1727" s="16">
        <f t="shared" si="216"/>
        <v>33.1</v>
      </c>
      <c r="R1727" s="23">
        <f t="shared" si="219"/>
        <v>0</v>
      </c>
      <c r="S1727" s="18">
        <f t="shared" si="220"/>
        <v>0</v>
      </c>
      <c r="T1727" s="182"/>
      <c r="U1727" s="3"/>
      <c r="V1727" s="142"/>
      <c r="W1727" s="142"/>
      <c r="X1727" s="142"/>
    </row>
    <row r="1728" spans="1:24" ht="82.5" x14ac:dyDescent="0.25">
      <c r="A1728" s="155" t="s">
        <v>2923</v>
      </c>
      <c r="B1728" s="141" t="s">
        <v>2056</v>
      </c>
      <c r="C1728" s="105" t="s">
        <v>2948</v>
      </c>
      <c r="D1728" s="90" t="s">
        <v>2933</v>
      </c>
      <c r="E1728" s="263">
        <v>37.380000000000003</v>
      </c>
      <c r="F1728" s="281">
        <f t="shared" si="221"/>
        <v>34.32</v>
      </c>
      <c r="G1728" s="230">
        <v>37.380000000000003</v>
      </c>
      <c r="H1728" s="182"/>
      <c r="I1728" s="156" t="s">
        <v>22</v>
      </c>
      <c r="J1728" s="156"/>
      <c r="K1728" s="243">
        <v>40634</v>
      </c>
      <c r="L1728" s="187" t="s">
        <v>2836</v>
      </c>
      <c r="M1728" s="90">
        <v>6</v>
      </c>
      <c r="N1728" s="95">
        <v>5</v>
      </c>
      <c r="O1728" s="99"/>
      <c r="P1728" s="311">
        <f t="shared" si="218"/>
        <v>37.380000000000003</v>
      </c>
      <c r="Q1728" s="16">
        <f t="shared" si="216"/>
        <v>37.380000000000003</v>
      </c>
      <c r="R1728" s="23">
        <f t="shared" si="219"/>
        <v>0</v>
      </c>
      <c r="S1728" s="18">
        <f t="shared" si="220"/>
        <v>0</v>
      </c>
      <c r="T1728" s="182"/>
      <c r="U1728" s="3"/>
      <c r="V1728" s="142"/>
      <c r="W1728" s="142"/>
      <c r="X1728" s="142"/>
    </row>
    <row r="1729" spans="1:24" ht="82.5" x14ac:dyDescent="0.25">
      <c r="A1729" s="155" t="s">
        <v>2923</v>
      </c>
      <c r="B1729" s="141" t="s">
        <v>2056</v>
      </c>
      <c r="C1729" s="105" t="s">
        <v>2949</v>
      </c>
      <c r="D1729" s="90" t="s">
        <v>2933</v>
      </c>
      <c r="E1729" s="263">
        <v>41.660000000000004</v>
      </c>
      <c r="F1729" s="281">
        <f t="shared" si="221"/>
        <v>38.25</v>
      </c>
      <c r="G1729" s="230">
        <v>41.660000000000004</v>
      </c>
      <c r="H1729" s="182"/>
      <c r="I1729" s="156" t="s">
        <v>22</v>
      </c>
      <c r="J1729" s="156"/>
      <c r="K1729" s="243">
        <v>40634</v>
      </c>
      <c r="L1729" s="187" t="s">
        <v>2836</v>
      </c>
      <c r="M1729" s="90">
        <v>6</v>
      </c>
      <c r="N1729" s="95">
        <v>5</v>
      </c>
      <c r="O1729" s="99"/>
      <c r="P1729" s="311">
        <f t="shared" si="218"/>
        <v>41.660000000000004</v>
      </c>
      <c r="Q1729" s="16">
        <f t="shared" si="216"/>
        <v>41.660000000000004</v>
      </c>
      <c r="R1729" s="23">
        <f t="shared" si="219"/>
        <v>0</v>
      </c>
      <c r="S1729" s="18">
        <f t="shared" si="220"/>
        <v>0</v>
      </c>
      <c r="T1729" s="182"/>
      <c r="U1729" s="3"/>
      <c r="V1729" s="142"/>
      <c r="W1729" s="142"/>
      <c r="X1729" s="142"/>
    </row>
    <row r="1730" spans="1:24" ht="82.5" x14ac:dyDescent="0.25">
      <c r="A1730" s="155" t="s">
        <v>2923</v>
      </c>
      <c r="B1730" s="141" t="s">
        <v>2056</v>
      </c>
      <c r="C1730" s="105" t="s">
        <v>2950</v>
      </c>
      <c r="D1730" s="90" t="s">
        <v>2933</v>
      </c>
      <c r="E1730" s="263">
        <v>45.940000000000005</v>
      </c>
      <c r="F1730" s="281">
        <f t="shared" si="221"/>
        <v>42.18</v>
      </c>
      <c r="G1730" s="230">
        <v>45.940000000000005</v>
      </c>
      <c r="H1730" s="182"/>
      <c r="I1730" s="156" t="s">
        <v>22</v>
      </c>
      <c r="J1730" s="156"/>
      <c r="K1730" s="243">
        <v>40634</v>
      </c>
      <c r="L1730" s="187" t="s">
        <v>2836</v>
      </c>
      <c r="M1730" s="90">
        <v>6</v>
      </c>
      <c r="N1730" s="95">
        <v>5</v>
      </c>
      <c r="O1730" s="99"/>
      <c r="P1730" s="311">
        <f t="shared" si="218"/>
        <v>45.940000000000005</v>
      </c>
      <c r="Q1730" s="16">
        <f t="shared" si="216"/>
        <v>45.940000000000005</v>
      </c>
      <c r="R1730" s="23">
        <f t="shared" si="219"/>
        <v>0</v>
      </c>
      <c r="S1730" s="18">
        <f t="shared" si="220"/>
        <v>0</v>
      </c>
      <c r="T1730" s="182"/>
      <c r="U1730" s="3"/>
      <c r="V1730" s="142"/>
      <c r="W1730" s="142"/>
      <c r="X1730" s="142"/>
    </row>
    <row r="1731" spans="1:24" ht="82.5" x14ac:dyDescent="0.25">
      <c r="A1731" s="155" t="s">
        <v>2923</v>
      </c>
      <c r="B1731" s="141" t="s">
        <v>2056</v>
      </c>
      <c r="C1731" s="105" t="s">
        <v>2951</v>
      </c>
      <c r="D1731" s="90" t="s">
        <v>2933</v>
      </c>
      <c r="E1731" s="263">
        <v>50.220000000000006</v>
      </c>
      <c r="F1731" s="281">
        <f t="shared" si="221"/>
        <v>46.11</v>
      </c>
      <c r="G1731" s="230">
        <v>50.220000000000006</v>
      </c>
      <c r="H1731" s="182"/>
      <c r="I1731" s="156" t="s">
        <v>22</v>
      </c>
      <c r="J1731" s="156"/>
      <c r="K1731" s="243">
        <v>40634</v>
      </c>
      <c r="L1731" s="187" t="s">
        <v>2836</v>
      </c>
      <c r="M1731" s="90">
        <v>6</v>
      </c>
      <c r="N1731" s="95">
        <v>5</v>
      </c>
      <c r="O1731" s="99"/>
      <c r="P1731" s="311">
        <f t="shared" si="218"/>
        <v>50.220000000000006</v>
      </c>
      <c r="Q1731" s="16">
        <f t="shared" si="216"/>
        <v>50.220000000000006</v>
      </c>
      <c r="R1731" s="23">
        <f t="shared" si="219"/>
        <v>0</v>
      </c>
      <c r="S1731" s="18">
        <f t="shared" si="220"/>
        <v>0</v>
      </c>
      <c r="T1731" s="182"/>
      <c r="U1731" s="3"/>
      <c r="V1731" s="142"/>
      <c r="W1731" s="142"/>
      <c r="X1731" s="142"/>
    </row>
    <row r="1732" spans="1:24" ht="82.5" x14ac:dyDescent="0.25">
      <c r="A1732" s="155" t="s">
        <v>2923</v>
      </c>
      <c r="B1732" s="141" t="s">
        <v>2056</v>
      </c>
      <c r="C1732" s="105" t="s">
        <v>2952</v>
      </c>
      <c r="D1732" s="90" t="s">
        <v>2933</v>
      </c>
      <c r="E1732" s="263">
        <v>54.500000000000007</v>
      </c>
      <c r="F1732" s="281">
        <f t="shared" si="221"/>
        <v>50.04</v>
      </c>
      <c r="G1732" s="230">
        <v>54.500000000000007</v>
      </c>
      <c r="H1732" s="182"/>
      <c r="I1732" s="156" t="s">
        <v>22</v>
      </c>
      <c r="J1732" s="156"/>
      <c r="K1732" s="243">
        <v>40634</v>
      </c>
      <c r="L1732" s="187" t="s">
        <v>2836</v>
      </c>
      <c r="M1732" s="90">
        <v>6</v>
      </c>
      <c r="N1732" s="95">
        <v>5</v>
      </c>
      <c r="O1732" s="99"/>
      <c r="P1732" s="311">
        <f t="shared" si="218"/>
        <v>54.500000000000007</v>
      </c>
      <c r="Q1732" s="16">
        <f t="shared" si="216"/>
        <v>54.500000000000007</v>
      </c>
      <c r="R1732" s="23">
        <f t="shared" si="219"/>
        <v>0</v>
      </c>
      <c r="S1732" s="18">
        <f t="shared" si="220"/>
        <v>0</v>
      </c>
      <c r="T1732" s="182"/>
      <c r="U1732" s="3"/>
      <c r="V1732" s="142"/>
      <c r="W1732" s="142"/>
      <c r="X1732" s="142"/>
    </row>
    <row r="1733" spans="1:24" ht="89.25" x14ac:dyDescent="0.25">
      <c r="A1733" s="155" t="s">
        <v>2923</v>
      </c>
      <c r="B1733" s="141" t="s">
        <v>2056</v>
      </c>
      <c r="C1733" s="105" t="s">
        <v>2953</v>
      </c>
      <c r="D1733" s="90" t="s">
        <v>2933</v>
      </c>
      <c r="E1733" s="263">
        <v>7.06</v>
      </c>
      <c r="F1733" s="281">
        <v>6.48</v>
      </c>
      <c r="G1733" s="230">
        <v>7.06</v>
      </c>
      <c r="H1733" s="182"/>
      <c r="I1733" s="156" t="s">
        <v>22</v>
      </c>
      <c r="J1733" s="156"/>
      <c r="K1733" s="243">
        <v>40634</v>
      </c>
      <c r="L1733" s="187" t="s">
        <v>2836</v>
      </c>
      <c r="M1733" s="90">
        <v>6</v>
      </c>
      <c r="N1733" s="95">
        <v>5</v>
      </c>
      <c r="O1733" s="99"/>
      <c r="P1733" s="311">
        <f t="shared" si="218"/>
        <v>7.06</v>
      </c>
      <c r="Q1733" s="16">
        <f t="shared" si="216"/>
        <v>7.06</v>
      </c>
      <c r="R1733" s="23">
        <f t="shared" si="219"/>
        <v>0</v>
      </c>
      <c r="S1733" s="18">
        <f t="shared" si="220"/>
        <v>0</v>
      </c>
      <c r="T1733" s="182"/>
      <c r="U1733" s="3"/>
      <c r="V1733" s="142"/>
      <c r="W1733" s="142"/>
      <c r="X1733" s="142"/>
    </row>
    <row r="1734" spans="1:24" ht="82.5" x14ac:dyDescent="0.25">
      <c r="A1734" s="155" t="s">
        <v>2923</v>
      </c>
      <c r="B1734" s="141" t="s">
        <v>2056</v>
      </c>
      <c r="C1734" s="105" t="s">
        <v>2954</v>
      </c>
      <c r="D1734" s="90" t="s">
        <v>2925</v>
      </c>
      <c r="E1734" s="263">
        <v>8.15</v>
      </c>
      <c r="F1734" s="281">
        <v>7.48</v>
      </c>
      <c r="G1734" s="230">
        <v>8.15</v>
      </c>
      <c r="H1734" s="182"/>
      <c r="I1734" s="156" t="s">
        <v>22</v>
      </c>
      <c r="J1734" s="156"/>
      <c r="K1734" s="243">
        <v>40634</v>
      </c>
      <c r="L1734" s="187" t="s">
        <v>2836</v>
      </c>
      <c r="M1734" s="90">
        <v>6</v>
      </c>
      <c r="N1734" s="95">
        <v>5</v>
      </c>
      <c r="O1734" s="99"/>
      <c r="P1734" s="311">
        <f t="shared" si="218"/>
        <v>8.15</v>
      </c>
      <c r="Q1734" s="16">
        <f t="shared" si="216"/>
        <v>8.15</v>
      </c>
      <c r="R1734" s="23">
        <f t="shared" si="219"/>
        <v>0</v>
      </c>
      <c r="S1734" s="18">
        <f t="shared" si="220"/>
        <v>0</v>
      </c>
      <c r="T1734" s="182"/>
      <c r="U1734" s="3"/>
      <c r="V1734" s="142"/>
      <c r="W1734" s="142"/>
      <c r="X1734" s="142"/>
    </row>
    <row r="1735" spans="1:24" ht="82.5" x14ac:dyDescent="0.25">
      <c r="A1735" s="155" t="s">
        <v>2923</v>
      </c>
      <c r="B1735" s="141" t="s">
        <v>2056</v>
      </c>
      <c r="C1735" s="105" t="s">
        <v>2955</v>
      </c>
      <c r="D1735" s="90" t="s">
        <v>2925</v>
      </c>
      <c r="E1735" s="263">
        <v>8.27</v>
      </c>
      <c r="F1735" s="281">
        <v>7.59</v>
      </c>
      <c r="G1735" s="230">
        <v>8.27</v>
      </c>
      <c r="H1735" s="182"/>
      <c r="I1735" s="156" t="s">
        <v>22</v>
      </c>
      <c r="J1735" s="156"/>
      <c r="K1735" s="243">
        <v>40634</v>
      </c>
      <c r="L1735" s="181" t="s">
        <v>2836</v>
      </c>
      <c r="M1735" s="90">
        <v>6</v>
      </c>
      <c r="N1735" s="95">
        <v>5</v>
      </c>
      <c r="O1735" s="99"/>
      <c r="P1735" s="311">
        <f t="shared" si="218"/>
        <v>8.27</v>
      </c>
      <c r="Q1735" s="16">
        <f t="shared" si="216"/>
        <v>8.27</v>
      </c>
      <c r="R1735" s="23">
        <f t="shared" si="219"/>
        <v>0</v>
      </c>
      <c r="S1735" s="18">
        <f t="shared" si="220"/>
        <v>0</v>
      </c>
      <c r="T1735" s="182"/>
      <c r="U1735" s="3"/>
      <c r="V1735" s="142"/>
      <c r="W1735" s="142"/>
      <c r="X1735" s="142"/>
    </row>
    <row r="1736" spans="1:24" ht="82.5" x14ac:dyDescent="0.25">
      <c r="A1736" s="155" t="s">
        <v>2923</v>
      </c>
      <c r="B1736" s="141" t="s">
        <v>2056</v>
      </c>
      <c r="C1736" s="105" t="s">
        <v>2956</v>
      </c>
      <c r="D1736" s="90" t="s">
        <v>2925</v>
      </c>
      <c r="E1736" s="263">
        <v>13.98</v>
      </c>
      <c r="F1736" s="281">
        <v>12.84</v>
      </c>
      <c r="G1736" s="230">
        <v>13.98</v>
      </c>
      <c r="H1736" s="182"/>
      <c r="I1736" s="156" t="s">
        <v>22</v>
      </c>
      <c r="J1736" s="156"/>
      <c r="K1736" s="243">
        <v>40634</v>
      </c>
      <c r="L1736" s="181" t="s">
        <v>2836</v>
      </c>
      <c r="M1736" s="90">
        <v>6</v>
      </c>
      <c r="N1736" s="95">
        <v>5</v>
      </c>
      <c r="O1736" s="99"/>
      <c r="P1736" s="311">
        <f t="shared" si="218"/>
        <v>13.98</v>
      </c>
      <c r="Q1736" s="16">
        <f t="shared" si="216"/>
        <v>13.98</v>
      </c>
      <c r="R1736" s="23">
        <f t="shared" si="219"/>
        <v>0</v>
      </c>
      <c r="S1736" s="18">
        <f t="shared" si="220"/>
        <v>0</v>
      </c>
      <c r="T1736" s="182"/>
      <c r="U1736" s="3"/>
      <c r="V1736" s="142"/>
      <c r="W1736" s="142"/>
      <c r="X1736" s="142"/>
    </row>
    <row r="1737" spans="1:24" ht="82.5" x14ac:dyDescent="0.25">
      <c r="A1737" s="155" t="s">
        <v>2923</v>
      </c>
      <c r="B1737" s="141" t="s">
        <v>2056</v>
      </c>
      <c r="C1737" s="105" t="s">
        <v>2957</v>
      </c>
      <c r="D1737" s="90" t="s">
        <v>2925</v>
      </c>
      <c r="E1737" s="263">
        <v>14.32</v>
      </c>
      <c r="F1737" s="281">
        <v>13.15</v>
      </c>
      <c r="G1737" s="230">
        <v>14.32</v>
      </c>
      <c r="H1737" s="182"/>
      <c r="I1737" s="156" t="s">
        <v>22</v>
      </c>
      <c r="J1737" s="156"/>
      <c r="K1737" s="243">
        <v>40634</v>
      </c>
      <c r="L1737" s="181" t="s">
        <v>2836</v>
      </c>
      <c r="M1737" s="90">
        <v>6</v>
      </c>
      <c r="N1737" s="95">
        <v>5</v>
      </c>
      <c r="O1737" s="99"/>
      <c r="P1737" s="311">
        <f t="shared" si="218"/>
        <v>14.32</v>
      </c>
      <c r="Q1737" s="16">
        <f t="shared" si="216"/>
        <v>14.32</v>
      </c>
      <c r="R1737" s="23">
        <f t="shared" si="219"/>
        <v>0</v>
      </c>
      <c r="S1737" s="18">
        <f t="shared" si="220"/>
        <v>0</v>
      </c>
      <c r="T1737" s="182"/>
      <c r="U1737" s="3"/>
      <c r="V1737" s="142"/>
      <c r="W1737" s="142"/>
      <c r="X1737" s="142"/>
    </row>
    <row r="1738" spans="1:24" ht="82.5" x14ac:dyDescent="0.25">
      <c r="A1738" s="155" t="s">
        <v>2923</v>
      </c>
      <c r="B1738" s="141" t="s">
        <v>2056</v>
      </c>
      <c r="C1738" s="105" t="s">
        <v>2958</v>
      </c>
      <c r="D1738" s="90" t="s">
        <v>2925</v>
      </c>
      <c r="E1738" s="263">
        <v>23.7</v>
      </c>
      <c r="F1738" s="281">
        <v>21.76</v>
      </c>
      <c r="G1738" s="230">
        <v>23.7</v>
      </c>
      <c r="H1738" s="182"/>
      <c r="I1738" s="156" t="s">
        <v>22</v>
      </c>
      <c r="J1738" s="156"/>
      <c r="K1738" s="243">
        <v>40634</v>
      </c>
      <c r="L1738" s="181" t="s">
        <v>2836</v>
      </c>
      <c r="M1738" s="90">
        <v>6</v>
      </c>
      <c r="N1738" s="95">
        <v>5</v>
      </c>
      <c r="O1738" s="99"/>
      <c r="P1738" s="311">
        <f t="shared" si="218"/>
        <v>23.7</v>
      </c>
      <c r="Q1738" s="16">
        <f t="shared" si="216"/>
        <v>23.7</v>
      </c>
      <c r="R1738" s="23">
        <f t="shared" si="219"/>
        <v>0</v>
      </c>
      <c r="S1738" s="18">
        <f t="shared" si="220"/>
        <v>0</v>
      </c>
      <c r="T1738" s="182"/>
      <c r="U1738" s="3"/>
      <c r="V1738" s="142"/>
      <c r="W1738" s="142"/>
      <c r="X1738" s="142"/>
    </row>
    <row r="1739" spans="1:24" ht="82.5" x14ac:dyDescent="0.25">
      <c r="A1739" s="155" t="s">
        <v>2923</v>
      </c>
      <c r="B1739" s="141" t="s">
        <v>2056</v>
      </c>
      <c r="C1739" s="105" t="s">
        <v>2959</v>
      </c>
      <c r="D1739" s="90" t="s">
        <v>2925</v>
      </c>
      <c r="E1739" s="263">
        <v>27.64</v>
      </c>
      <c r="F1739" s="281">
        <v>25.38</v>
      </c>
      <c r="G1739" s="230">
        <v>27.64</v>
      </c>
      <c r="H1739" s="182"/>
      <c r="I1739" s="156" t="s">
        <v>22</v>
      </c>
      <c r="J1739" s="156"/>
      <c r="K1739" s="243">
        <v>40634</v>
      </c>
      <c r="L1739" s="181" t="s">
        <v>2836</v>
      </c>
      <c r="M1739" s="90">
        <v>6</v>
      </c>
      <c r="N1739" s="95">
        <v>5</v>
      </c>
      <c r="O1739" s="99"/>
      <c r="P1739" s="311">
        <f t="shared" si="218"/>
        <v>27.64</v>
      </c>
      <c r="Q1739" s="16">
        <f t="shared" si="216"/>
        <v>27.64</v>
      </c>
      <c r="R1739" s="23">
        <f t="shared" si="219"/>
        <v>0</v>
      </c>
      <c r="S1739" s="18">
        <f t="shared" si="220"/>
        <v>0</v>
      </c>
      <c r="T1739" s="182"/>
      <c r="U1739" s="3"/>
      <c r="V1739" s="142"/>
      <c r="W1739" s="142"/>
      <c r="X1739" s="142"/>
    </row>
    <row r="1740" spans="1:24" ht="82.5" x14ac:dyDescent="0.25">
      <c r="A1740" s="155" t="s">
        <v>2923</v>
      </c>
      <c r="B1740" s="141" t="s">
        <v>2056</v>
      </c>
      <c r="C1740" s="105" t="s">
        <v>2960</v>
      </c>
      <c r="D1740" s="90" t="s">
        <v>2925</v>
      </c>
      <c r="E1740" s="263">
        <v>31.59</v>
      </c>
      <c r="F1740" s="281">
        <v>29.01</v>
      </c>
      <c r="G1740" s="230">
        <v>31.59</v>
      </c>
      <c r="H1740" s="182"/>
      <c r="I1740" s="156" t="s">
        <v>22</v>
      </c>
      <c r="J1740" s="156"/>
      <c r="K1740" s="243">
        <v>40634</v>
      </c>
      <c r="L1740" s="181" t="s">
        <v>2836</v>
      </c>
      <c r="M1740" s="90">
        <v>6</v>
      </c>
      <c r="N1740" s="95">
        <v>5</v>
      </c>
      <c r="O1740" s="99"/>
      <c r="P1740" s="311">
        <f t="shared" si="218"/>
        <v>31.59</v>
      </c>
      <c r="Q1740" s="16">
        <f t="shared" si="216"/>
        <v>31.59</v>
      </c>
      <c r="R1740" s="23">
        <f t="shared" si="219"/>
        <v>0</v>
      </c>
      <c r="S1740" s="18">
        <f t="shared" si="220"/>
        <v>0</v>
      </c>
      <c r="T1740" s="182"/>
      <c r="U1740" s="3"/>
      <c r="V1740" s="142"/>
      <c r="W1740" s="142"/>
      <c r="X1740" s="142"/>
    </row>
    <row r="1741" spans="1:24" ht="82.5" x14ac:dyDescent="0.25">
      <c r="A1741" s="155" t="s">
        <v>2923</v>
      </c>
      <c r="B1741" s="141" t="s">
        <v>2056</v>
      </c>
      <c r="C1741" s="105" t="s">
        <v>2961</v>
      </c>
      <c r="D1741" s="90" t="s">
        <v>2933</v>
      </c>
      <c r="E1741" s="263">
        <v>35.869999999999997</v>
      </c>
      <c r="F1741" s="281">
        <f t="shared" ref="F1741:F1746" si="222">SUM(F1740,3.93)</f>
        <v>32.940000000000005</v>
      </c>
      <c r="G1741" s="230">
        <v>35.869999999999997</v>
      </c>
      <c r="H1741" s="182"/>
      <c r="I1741" s="156" t="s">
        <v>22</v>
      </c>
      <c r="J1741" s="156"/>
      <c r="K1741" s="243">
        <v>40634</v>
      </c>
      <c r="L1741" s="181" t="s">
        <v>2836</v>
      </c>
      <c r="M1741" s="90">
        <v>6</v>
      </c>
      <c r="N1741" s="95">
        <v>5</v>
      </c>
      <c r="O1741" s="99"/>
      <c r="P1741" s="311">
        <f t="shared" si="218"/>
        <v>35.869999999999997</v>
      </c>
      <c r="Q1741" s="16">
        <f t="shared" si="216"/>
        <v>35.869999999999997</v>
      </c>
      <c r="R1741" s="23">
        <f t="shared" si="219"/>
        <v>0</v>
      </c>
      <c r="S1741" s="18">
        <f t="shared" si="220"/>
        <v>0</v>
      </c>
      <c r="T1741" s="182"/>
      <c r="U1741" s="3"/>
      <c r="V1741" s="142"/>
      <c r="W1741" s="142"/>
      <c r="X1741" s="142"/>
    </row>
    <row r="1742" spans="1:24" ht="82.5" x14ac:dyDescent="0.25">
      <c r="A1742" s="155" t="s">
        <v>2923</v>
      </c>
      <c r="B1742" s="141" t="s">
        <v>2056</v>
      </c>
      <c r="C1742" s="105" t="s">
        <v>2962</v>
      </c>
      <c r="D1742" s="90" t="s">
        <v>2933</v>
      </c>
      <c r="E1742" s="263">
        <v>40.15</v>
      </c>
      <c r="F1742" s="281">
        <f t="shared" si="222"/>
        <v>36.870000000000005</v>
      </c>
      <c r="G1742" s="230">
        <v>40.15</v>
      </c>
      <c r="H1742" s="182"/>
      <c r="I1742" s="156" t="s">
        <v>22</v>
      </c>
      <c r="J1742" s="156"/>
      <c r="K1742" s="243">
        <v>40634</v>
      </c>
      <c r="L1742" s="181" t="s">
        <v>2836</v>
      </c>
      <c r="M1742" s="90">
        <v>6</v>
      </c>
      <c r="N1742" s="95">
        <v>5</v>
      </c>
      <c r="O1742" s="99"/>
      <c r="P1742" s="311">
        <f t="shared" si="218"/>
        <v>40.15</v>
      </c>
      <c r="Q1742" s="16">
        <f t="shared" si="216"/>
        <v>40.15</v>
      </c>
      <c r="R1742" s="23">
        <f t="shared" si="219"/>
        <v>0</v>
      </c>
      <c r="S1742" s="18">
        <f t="shared" si="220"/>
        <v>0</v>
      </c>
      <c r="T1742" s="182"/>
      <c r="U1742" s="3"/>
      <c r="V1742" s="142"/>
      <c r="W1742" s="142"/>
      <c r="X1742" s="142"/>
    </row>
    <row r="1743" spans="1:24" ht="82.5" x14ac:dyDescent="0.25">
      <c r="A1743" s="155" t="s">
        <v>2923</v>
      </c>
      <c r="B1743" s="141" t="s">
        <v>2056</v>
      </c>
      <c r="C1743" s="105" t="s">
        <v>2963</v>
      </c>
      <c r="D1743" s="90" t="s">
        <v>2933</v>
      </c>
      <c r="E1743" s="263">
        <v>44.43</v>
      </c>
      <c r="F1743" s="281">
        <f t="shared" si="222"/>
        <v>40.800000000000004</v>
      </c>
      <c r="G1743" s="230">
        <v>44.43</v>
      </c>
      <c r="H1743" s="189"/>
      <c r="I1743" s="156" t="s">
        <v>22</v>
      </c>
      <c r="J1743" s="156"/>
      <c r="K1743" s="243">
        <v>40634</v>
      </c>
      <c r="L1743" s="181" t="s">
        <v>2836</v>
      </c>
      <c r="M1743" s="90">
        <v>6</v>
      </c>
      <c r="N1743" s="95">
        <v>5</v>
      </c>
      <c r="O1743" s="99"/>
      <c r="P1743" s="311">
        <f t="shared" si="218"/>
        <v>44.43</v>
      </c>
      <c r="Q1743" s="16">
        <f t="shared" si="216"/>
        <v>44.43</v>
      </c>
      <c r="R1743" s="23">
        <f t="shared" si="219"/>
        <v>0</v>
      </c>
      <c r="S1743" s="18">
        <f t="shared" si="220"/>
        <v>0</v>
      </c>
      <c r="T1743" s="182"/>
      <c r="U1743" s="3"/>
      <c r="V1743" s="142"/>
      <c r="W1743" s="142"/>
      <c r="X1743" s="142"/>
    </row>
    <row r="1744" spans="1:24" ht="82.5" x14ac:dyDescent="0.25">
      <c r="A1744" s="155" t="s">
        <v>2923</v>
      </c>
      <c r="B1744" s="141" t="s">
        <v>2056</v>
      </c>
      <c r="C1744" s="105" t="s">
        <v>2964</v>
      </c>
      <c r="D1744" s="90" t="s">
        <v>2933</v>
      </c>
      <c r="E1744" s="263">
        <v>48.71</v>
      </c>
      <c r="F1744" s="281">
        <f t="shared" si="222"/>
        <v>44.730000000000004</v>
      </c>
      <c r="G1744" s="230">
        <v>48.71</v>
      </c>
      <c r="H1744" s="189"/>
      <c r="I1744" s="156" t="s">
        <v>22</v>
      </c>
      <c r="J1744" s="156"/>
      <c r="K1744" s="243">
        <v>40634</v>
      </c>
      <c r="L1744" s="181" t="s">
        <v>2836</v>
      </c>
      <c r="M1744" s="90">
        <v>6</v>
      </c>
      <c r="N1744" s="95">
        <v>5</v>
      </c>
      <c r="O1744" s="99"/>
      <c r="P1744" s="311">
        <f t="shared" si="218"/>
        <v>48.71</v>
      </c>
      <c r="Q1744" s="16">
        <f t="shared" si="216"/>
        <v>48.71</v>
      </c>
      <c r="R1744" s="23">
        <f t="shared" si="219"/>
        <v>0</v>
      </c>
      <c r="S1744" s="18">
        <f t="shared" si="220"/>
        <v>0</v>
      </c>
      <c r="T1744" s="182"/>
      <c r="U1744" s="3"/>
      <c r="V1744" s="142"/>
      <c r="W1744" s="142"/>
      <c r="X1744" s="142"/>
    </row>
    <row r="1745" spans="1:24" ht="82.5" x14ac:dyDescent="0.25">
      <c r="A1745" s="155" t="s">
        <v>2923</v>
      </c>
      <c r="B1745" s="141" t="s">
        <v>2056</v>
      </c>
      <c r="C1745" s="105" t="s">
        <v>2965</v>
      </c>
      <c r="D1745" s="90" t="s">
        <v>2933</v>
      </c>
      <c r="E1745" s="263">
        <v>52.99</v>
      </c>
      <c r="F1745" s="281">
        <f t="shared" si="222"/>
        <v>48.660000000000004</v>
      </c>
      <c r="G1745" s="230">
        <v>52.99</v>
      </c>
      <c r="H1745" s="189"/>
      <c r="I1745" s="156" t="s">
        <v>22</v>
      </c>
      <c r="J1745" s="156"/>
      <c r="K1745" s="243">
        <v>40634</v>
      </c>
      <c r="L1745" s="181" t="s">
        <v>2836</v>
      </c>
      <c r="M1745" s="90">
        <v>6</v>
      </c>
      <c r="N1745" s="95">
        <v>5</v>
      </c>
      <c r="O1745" s="99"/>
      <c r="P1745" s="311">
        <f t="shared" si="218"/>
        <v>52.99</v>
      </c>
      <c r="Q1745" s="16">
        <f t="shared" si="216"/>
        <v>52.99</v>
      </c>
      <c r="R1745" s="23">
        <f t="shared" si="219"/>
        <v>0</v>
      </c>
      <c r="S1745" s="18">
        <f t="shared" si="220"/>
        <v>0</v>
      </c>
      <c r="T1745" s="182"/>
      <c r="U1745" s="3"/>
      <c r="V1745" s="142"/>
      <c r="W1745" s="142"/>
      <c r="X1745" s="142"/>
    </row>
    <row r="1746" spans="1:24" ht="82.5" x14ac:dyDescent="0.25">
      <c r="A1746" s="155" t="s">
        <v>2923</v>
      </c>
      <c r="B1746" s="141" t="s">
        <v>2056</v>
      </c>
      <c r="C1746" s="105" t="s">
        <v>2966</v>
      </c>
      <c r="D1746" s="90" t="s">
        <v>2933</v>
      </c>
      <c r="E1746" s="263">
        <v>57.27</v>
      </c>
      <c r="F1746" s="281">
        <f t="shared" si="222"/>
        <v>52.59</v>
      </c>
      <c r="G1746" s="230">
        <v>57.27</v>
      </c>
      <c r="H1746" s="189"/>
      <c r="I1746" s="156" t="s">
        <v>22</v>
      </c>
      <c r="J1746" s="156"/>
      <c r="K1746" s="243">
        <v>40634</v>
      </c>
      <c r="L1746" s="181" t="s">
        <v>2836</v>
      </c>
      <c r="M1746" s="90">
        <v>6</v>
      </c>
      <c r="N1746" s="95">
        <v>5</v>
      </c>
      <c r="O1746" s="99"/>
      <c r="P1746" s="311">
        <f t="shared" si="218"/>
        <v>57.27</v>
      </c>
      <c r="Q1746" s="16">
        <f t="shared" si="216"/>
        <v>57.27</v>
      </c>
      <c r="R1746" s="23">
        <f t="shared" si="219"/>
        <v>0</v>
      </c>
      <c r="S1746" s="18">
        <f t="shared" si="220"/>
        <v>0</v>
      </c>
      <c r="T1746" s="182"/>
      <c r="U1746" s="3"/>
      <c r="V1746" s="142"/>
      <c r="W1746" s="142"/>
      <c r="X1746" s="142"/>
    </row>
    <row r="1747" spans="1:24" ht="89.25" x14ac:dyDescent="0.25">
      <c r="A1747" s="155" t="s">
        <v>2923</v>
      </c>
      <c r="B1747" s="141" t="s">
        <v>2056</v>
      </c>
      <c r="C1747" s="105" t="s">
        <v>2967</v>
      </c>
      <c r="D1747" s="90" t="s">
        <v>2933</v>
      </c>
      <c r="E1747" s="263">
        <v>7.06</v>
      </c>
      <c r="F1747" s="281">
        <v>6.48</v>
      </c>
      <c r="G1747" s="230">
        <v>7.06</v>
      </c>
      <c r="H1747" s="189"/>
      <c r="I1747" s="156" t="s">
        <v>22</v>
      </c>
      <c r="J1747" s="156"/>
      <c r="K1747" s="243">
        <v>40634</v>
      </c>
      <c r="L1747" s="181" t="s">
        <v>2836</v>
      </c>
      <c r="M1747" s="90">
        <v>6</v>
      </c>
      <c r="N1747" s="95">
        <v>5</v>
      </c>
      <c r="O1747" s="99"/>
      <c r="P1747" s="311">
        <f t="shared" si="218"/>
        <v>7.06</v>
      </c>
      <c r="Q1747" s="16">
        <f t="shared" si="216"/>
        <v>7.06</v>
      </c>
      <c r="R1747" s="23">
        <f t="shared" si="219"/>
        <v>0</v>
      </c>
      <c r="S1747" s="18">
        <f t="shared" si="220"/>
        <v>0</v>
      </c>
      <c r="T1747" s="182"/>
      <c r="U1747" s="3"/>
      <c r="V1747" s="142"/>
      <c r="W1747" s="142"/>
      <c r="X1747" s="142"/>
    </row>
    <row r="1748" spans="1:24" ht="82.5" x14ac:dyDescent="0.25">
      <c r="A1748" s="155" t="s">
        <v>2923</v>
      </c>
      <c r="B1748" s="141" t="s">
        <v>2056</v>
      </c>
      <c r="C1748" s="105" t="s">
        <v>2968</v>
      </c>
      <c r="D1748" s="90" t="s">
        <v>2925</v>
      </c>
      <c r="E1748" s="263">
        <v>9.6</v>
      </c>
      <c r="F1748" s="281">
        <v>8.81</v>
      </c>
      <c r="G1748" s="230">
        <v>9.6</v>
      </c>
      <c r="H1748" s="182"/>
      <c r="I1748" s="156" t="s">
        <v>22</v>
      </c>
      <c r="J1748" s="156"/>
      <c r="K1748" s="243">
        <v>40634</v>
      </c>
      <c r="L1748" s="181" t="s">
        <v>2836</v>
      </c>
      <c r="M1748" s="90">
        <v>6</v>
      </c>
      <c r="N1748" s="95">
        <v>5</v>
      </c>
      <c r="O1748" s="99"/>
      <c r="P1748" s="311">
        <f t="shared" si="218"/>
        <v>9.6</v>
      </c>
      <c r="Q1748" s="16">
        <f t="shared" si="216"/>
        <v>9.6</v>
      </c>
      <c r="R1748" s="23">
        <f t="shared" si="219"/>
        <v>0</v>
      </c>
      <c r="S1748" s="18">
        <f t="shared" si="220"/>
        <v>0</v>
      </c>
      <c r="T1748" s="182"/>
      <c r="U1748" s="3"/>
      <c r="V1748" s="142"/>
      <c r="W1748" s="142"/>
      <c r="X1748" s="142"/>
    </row>
    <row r="1749" spans="1:24" ht="82.5" x14ac:dyDescent="0.25">
      <c r="A1749" s="155" t="s">
        <v>2923</v>
      </c>
      <c r="B1749" s="141" t="s">
        <v>2056</v>
      </c>
      <c r="C1749" s="105" t="s">
        <v>2969</v>
      </c>
      <c r="D1749" s="90" t="s">
        <v>2925</v>
      </c>
      <c r="E1749" s="263">
        <v>9.7100000000000009</v>
      </c>
      <c r="F1749" s="281">
        <v>8.92</v>
      </c>
      <c r="G1749" s="230">
        <v>9.7100000000000009</v>
      </c>
      <c r="H1749" s="182"/>
      <c r="I1749" s="156" t="s">
        <v>22</v>
      </c>
      <c r="J1749" s="156"/>
      <c r="K1749" s="243">
        <v>40634</v>
      </c>
      <c r="L1749" s="181" t="s">
        <v>2836</v>
      </c>
      <c r="M1749" s="90">
        <v>6</v>
      </c>
      <c r="N1749" s="95">
        <v>5</v>
      </c>
      <c r="O1749" s="99"/>
      <c r="P1749" s="311">
        <f t="shared" si="218"/>
        <v>9.7100000000000009</v>
      </c>
      <c r="Q1749" s="16">
        <f t="shared" si="216"/>
        <v>9.7100000000000009</v>
      </c>
      <c r="R1749" s="23">
        <f t="shared" si="219"/>
        <v>0</v>
      </c>
      <c r="S1749" s="18">
        <f t="shared" si="220"/>
        <v>0</v>
      </c>
      <c r="T1749" s="182"/>
      <c r="U1749" s="3"/>
      <c r="V1749" s="142"/>
      <c r="W1749" s="142"/>
      <c r="X1749" s="142"/>
    </row>
    <row r="1750" spans="1:24" ht="82.5" x14ac:dyDescent="0.25">
      <c r="A1750" s="155" t="s">
        <v>2923</v>
      </c>
      <c r="B1750" s="141" t="s">
        <v>2056</v>
      </c>
      <c r="C1750" s="105" t="s">
        <v>2970</v>
      </c>
      <c r="D1750" s="90" t="s">
        <v>2925</v>
      </c>
      <c r="E1750" s="263">
        <v>15.42</v>
      </c>
      <c r="F1750" s="281">
        <v>14.16</v>
      </c>
      <c r="G1750" s="230">
        <v>15.42</v>
      </c>
      <c r="H1750" s="182"/>
      <c r="I1750" s="156" t="s">
        <v>22</v>
      </c>
      <c r="J1750" s="156"/>
      <c r="K1750" s="243">
        <v>40634</v>
      </c>
      <c r="L1750" s="181" t="s">
        <v>2836</v>
      </c>
      <c r="M1750" s="90">
        <v>6</v>
      </c>
      <c r="N1750" s="95">
        <v>5</v>
      </c>
      <c r="O1750" s="99"/>
      <c r="P1750" s="311">
        <f t="shared" si="218"/>
        <v>15.42</v>
      </c>
      <c r="Q1750" s="16">
        <f t="shared" si="216"/>
        <v>15.42</v>
      </c>
      <c r="R1750" s="23">
        <f t="shared" si="219"/>
        <v>0</v>
      </c>
      <c r="S1750" s="18">
        <f t="shared" si="220"/>
        <v>0</v>
      </c>
      <c r="T1750" s="182"/>
      <c r="U1750" s="3"/>
      <c r="V1750" s="142"/>
      <c r="W1750" s="142"/>
      <c r="X1750" s="142"/>
    </row>
    <row r="1751" spans="1:24" ht="82.5" x14ac:dyDescent="0.25">
      <c r="A1751" s="155" t="s">
        <v>2923</v>
      </c>
      <c r="B1751" s="141" t="s">
        <v>2056</v>
      </c>
      <c r="C1751" s="105" t="s">
        <v>2971</v>
      </c>
      <c r="D1751" s="90" t="s">
        <v>2925</v>
      </c>
      <c r="E1751" s="263">
        <v>15.76</v>
      </c>
      <c r="F1751" s="281">
        <v>14.48</v>
      </c>
      <c r="G1751" s="230">
        <v>15.76</v>
      </c>
      <c r="H1751" s="182"/>
      <c r="I1751" s="156" t="s">
        <v>22</v>
      </c>
      <c r="J1751" s="156"/>
      <c r="K1751" s="243">
        <v>40634</v>
      </c>
      <c r="L1751" s="181" t="s">
        <v>2836</v>
      </c>
      <c r="M1751" s="90">
        <v>6</v>
      </c>
      <c r="N1751" s="95">
        <v>5</v>
      </c>
      <c r="O1751" s="99"/>
      <c r="P1751" s="311">
        <f t="shared" si="218"/>
        <v>15.76</v>
      </c>
      <c r="Q1751" s="16">
        <f t="shared" si="216"/>
        <v>15.76</v>
      </c>
      <c r="R1751" s="23">
        <f t="shared" si="219"/>
        <v>0</v>
      </c>
      <c r="S1751" s="18">
        <f t="shared" si="220"/>
        <v>0</v>
      </c>
      <c r="T1751" s="182"/>
      <c r="U1751" s="3"/>
      <c r="V1751" s="142"/>
      <c r="W1751" s="142"/>
      <c r="X1751" s="142"/>
    </row>
    <row r="1752" spans="1:24" ht="82.5" x14ac:dyDescent="0.25">
      <c r="A1752" s="155" t="s">
        <v>2923</v>
      </c>
      <c r="B1752" s="141" t="s">
        <v>2056</v>
      </c>
      <c r="C1752" s="105" t="s">
        <v>2972</v>
      </c>
      <c r="D1752" s="90" t="s">
        <v>2925</v>
      </c>
      <c r="E1752" s="263">
        <v>25.14</v>
      </c>
      <c r="F1752" s="281">
        <v>23.09</v>
      </c>
      <c r="G1752" s="230">
        <v>25.14</v>
      </c>
      <c r="H1752" s="182"/>
      <c r="I1752" s="156" t="s">
        <v>22</v>
      </c>
      <c r="J1752" s="156"/>
      <c r="K1752" s="243">
        <v>40634</v>
      </c>
      <c r="L1752" s="181" t="s">
        <v>2836</v>
      </c>
      <c r="M1752" s="90">
        <v>6</v>
      </c>
      <c r="N1752" s="95">
        <v>5</v>
      </c>
      <c r="O1752" s="99"/>
      <c r="P1752" s="311">
        <f t="shared" si="218"/>
        <v>25.14</v>
      </c>
      <c r="Q1752" s="16">
        <f t="shared" si="216"/>
        <v>25.14</v>
      </c>
      <c r="R1752" s="23">
        <f t="shared" si="219"/>
        <v>0</v>
      </c>
      <c r="S1752" s="18">
        <f t="shared" si="220"/>
        <v>0</v>
      </c>
      <c r="T1752" s="182"/>
      <c r="U1752" s="3"/>
      <c r="V1752" s="142"/>
      <c r="W1752" s="142"/>
      <c r="X1752" s="142"/>
    </row>
    <row r="1753" spans="1:24" ht="82.5" x14ac:dyDescent="0.25">
      <c r="A1753" s="155" t="s">
        <v>2923</v>
      </c>
      <c r="B1753" s="141" t="s">
        <v>2056</v>
      </c>
      <c r="C1753" s="105" t="s">
        <v>2973</v>
      </c>
      <c r="D1753" s="90" t="s">
        <v>2925</v>
      </c>
      <c r="E1753" s="263">
        <v>29.09</v>
      </c>
      <c r="F1753" s="281">
        <v>26.71</v>
      </c>
      <c r="G1753" s="230">
        <v>29.09</v>
      </c>
      <c r="H1753" s="182"/>
      <c r="I1753" s="156" t="s">
        <v>22</v>
      </c>
      <c r="J1753" s="156"/>
      <c r="K1753" s="243">
        <v>40634</v>
      </c>
      <c r="L1753" s="181" t="s">
        <v>2836</v>
      </c>
      <c r="M1753" s="90">
        <v>6</v>
      </c>
      <c r="N1753" s="95">
        <v>5</v>
      </c>
      <c r="O1753" s="99"/>
      <c r="P1753" s="311">
        <f t="shared" si="218"/>
        <v>29.09</v>
      </c>
      <c r="Q1753" s="16">
        <f t="shared" si="216"/>
        <v>29.09</v>
      </c>
      <c r="R1753" s="23">
        <f t="shared" si="219"/>
        <v>0</v>
      </c>
      <c r="S1753" s="18">
        <f t="shared" si="220"/>
        <v>0</v>
      </c>
      <c r="T1753" s="182"/>
      <c r="U1753" s="3"/>
      <c r="V1753" s="142"/>
      <c r="W1753" s="142"/>
      <c r="X1753" s="142"/>
    </row>
    <row r="1754" spans="1:24" ht="82.5" x14ac:dyDescent="0.25">
      <c r="A1754" s="155" t="s">
        <v>2923</v>
      </c>
      <c r="B1754" s="141" t="s">
        <v>2056</v>
      </c>
      <c r="C1754" s="105" t="s">
        <v>2974</v>
      </c>
      <c r="D1754" s="90" t="s">
        <v>2925</v>
      </c>
      <c r="E1754" s="263">
        <v>33.04</v>
      </c>
      <c r="F1754" s="281">
        <v>30.34</v>
      </c>
      <c r="G1754" s="230">
        <v>33.04</v>
      </c>
      <c r="H1754" s="182"/>
      <c r="I1754" s="156" t="s">
        <v>22</v>
      </c>
      <c r="J1754" s="156"/>
      <c r="K1754" s="243">
        <v>40634</v>
      </c>
      <c r="L1754" s="181" t="s">
        <v>2836</v>
      </c>
      <c r="M1754" s="90">
        <v>6</v>
      </c>
      <c r="N1754" s="95">
        <v>5</v>
      </c>
      <c r="O1754" s="99"/>
      <c r="P1754" s="311">
        <f t="shared" si="218"/>
        <v>33.04</v>
      </c>
      <c r="Q1754" s="16">
        <f t="shared" si="216"/>
        <v>33.04</v>
      </c>
      <c r="R1754" s="23">
        <f t="shared" si="219"/>
        <v>0</v>
      </c>
      <c r="S1754" s="18">
        <f t="shared" si="220"/>
        <v>0</v>
      </c>
      <c r="T1754" s="182"/>
      <c r="U1754" s="3"/>
      <c r="V1754" s="142"/>
      <c r="W1754" s="142"/>
      <c r="X1754" s="142"/>
    </row>
    <row r="1755" spans="1:24" ht="82.5" x14ac:dyDescent="0.25">
      <c r="A1755" s="155" t="s">
        <v>2923</v>
      </c>
      <c r="B1755" s="141" t="s">
        <v>2056</v>
      </c>
      <c r="C1755" s="105" t="s">
        <v>2975</v>
      </c>
      <c r="D1755" s="90" t="s">
        <v>2933</v>
      </c>
      <c r="E1755" s="263">
        <v>37.32</v>
      </c>
      <c r="F1755" s="297">
        <f t="shared" ref="F1755:F1760" si="223">SUM(F1754,3.93)</f>
        <v>34.270000000000003</v>
      </c>
      <c r="G1755" s="230">
        <v>37.32</v>
      </c>
      <c r="H1755" s="189"/>
      <c r="I1755" s="156" t="s">
        <v>22</v>
      </c>
      <c r="J1755" s="156"/>
      <c r="K1755" s="243">
        <v>40634</v>
      </c>
      <c r="L1755" s="181" t="s">
        <v>2836</v>
      </c>
      <c r="M1755" s="90">
        <v>6</v>
      </c>
      <c r="N1755" s="95">
        <v>5</v>
      </c>
      <c r="O1755" s="99"/>
      <c r="P1755" s="311">
        <f t="shared" si="218"/>
        <v>37.32</v>
      </c>
      <c r="Q1755" s="16">
        <f t="shared" si="216"/>
        <v>37.32</v>
      </c>
      <c r="R1755" s="23">
        <f t="shared" si="219"/>
        <v>0</v>
      </c>
      <c r="S1755" s="18">
        <f t="shared" si="220"/>
        <v>0</v>
      </c>
      <c r="T1755" s="182"/>
      <c r="U1755" s="3"/>
      <c r="V1755" s="142"/>
      <c r="W1755" s="142"/>
      <c r="X1755" s="142"/>
    </row>
    <row r="1756" spans="1:24" ht="82.5" x14ac:dyDescent="0.25">
      <c r="A1756" s="155" t="s">
        <v>2923</v>
      </c>
      <c r="B1756" s="141" t="s">
        <v>2056</v>
      </c>
      <c r="C1756" s="105" t="s">
        <v>2976</v>
      </c>
      <c r="D1756" s="90" t="s">
        <v>2933</v>
      </c>
      <c r="E1756" s="263">
        <v>41.6</v>
      </c>
      <c r="F1756" s="297">
        <f t="shared" si="223"/>
        <v>38.200000000000003</v>
      </c>
      <c r="G1756" s="230">
        <v>41.6</v>
      </c>
      <c r="H1756" s="189"/>
      <c r="I1756" s="156" t="s">
        <v>22</v>
      </c>
      <c r="J1756" s="156"/>
      <c r="K1756" s="243">
        <v>40634</v>
      </c>
      <c r="L1756" s="181" t="s">
        <v>2836</v>
      </c>
      <c r="M1756" s="90">
        <v>6</v>
      </c>
      <c r="N1756" s="95">
        <v>5</v>
      </c>
      <c r="O1756" s="99"/>
      <c r="P1756" s="311">
        <f t="shared" si="218"/>
        <v>41.6</v>
      </c>
      <c r="Q1756" s="16">
        <f t="shared" si="216"/>
        <v>41.6</v>
      </c>
      <c r="R1756" s="23">
        <f t="shared" si="219"/>
        <v>0</v>
      </c>
      <c r="S1756" s="18">
        <f t="shared" si="220"/>
        <v>0</v>
      </c>
      <c r="T1756" s="182"/>
      <c r="U1756" s="3"/>
      <c r="V1756" s="142"/>
      <c r="W1756" s="142"/>
      <c r="X1756" s="142"/>
    </row>
    <row r="1757" spans="1:24" ht="82.5" x14ac:dyDescent="0.25">
      <c r="A1757" s="155" t="s">
        <v>2923</v>
      </c>
      <c r="B1757" s="141" t="s">
        <v>2056</v>
      </c>
      <c r="C1757" s="105" t="s">
        <v>2977</v>
      </c>
      <c r="D1757" s="90" t="s">
        <v>2933</v>
      </c>
      <c r="E1757" s="263">
        <v>45.88</v>
      </c>
      <c r="F1757" s="297">
        <f t="shared" si="223"/>
        <v>42.13</v>
      </c>
      <c r="G1757" s="230">
        <v>45.88</v>
      </c>
      <c r="H1757" s="189"/>
      <c r="I1757" s="156" t="s">
        <v>22</v>
      </c>
      <c r="J1757" s="156"/>
      <c r="K1757" s="243">
        <v>40634</v>
      </c>
      <c r="L1757" s="181" t="s">
        <v>2836</v>
      </c>
      <c r="M1757" s="90">
        <v>6</v>
      </c>
      <c r="N1757" s="95">
        <v>5</v>
      </c>
      <c r="O1757" s="99"/>
      <c r="P1757" s="311">
        <f t="shared" si="218"/>
        <v>45.88</v>
      </c>
      <c r="Q1757" s="16">
        <f t="shared" si="216"/>
        <v>45.88</v>
      </c>
      <c r="R1757" s="23">
        <f t="shared" si="219"/>
        <v>0</v>
      </c>
      <c r="S1757" s="18">
        <f t="shared" si="220"/>
        <v>0</v>
      </c>
      <c r="T1757" s="182"/>
      <c r="U1757" s="3"/>
      <c r="V1757" s="142"/>
      <c r="W1757" s="142"/>
      <c r="X1757" s="142"/>
    </row>
    <row r="1758" spans="1:24" ht="82.5" x14ac:dyDescent="0.25">
      <c r="A1758" s="155" t="s">
        <v>2923</v>
      </c>
      <c r="B1758" s="141" t="s">
        <v>2056</v>
      </c>
      <c r="C1758" s="105" t="s">
        <v>2978</v>
      </c>
      <c r="D1758" s="90" t="s">
        <v>2933</v>
      </c>
      <c r="E1758" s="263">
        <v>50.160000000000004</v>
      </c>
      <c r="F1758" s="297">
        <f t="shared" si="223"/>
        <v>46.06</v>
      </c>
      <c r="G1758" s="230">
        <v>50.160000000000004</v>
      </c>
      <c r="H1758" s="189"/>
      <c r="I1758" s="156" t="s">
        <v>22</v>
      </c>
      <c r="J1758" s="156"/>
      <c r="K1758" s="243">
        <v>40634</v>
      </c>
      <c r="L1758" s="181" t="s">
        <v>2836</v>
      </c>
      <c r="M1758" s="90">
        <v>6</v>
      </c>
      <c r="N1758" s="95">
        <v>5</v>
      </c>
      <c r="O1758" s="99"/>
      <c r="P1758" s="311">
        <f t="shared" si="218"/>
        <v>50.160000000000004</v>
      </c>
      <c r="Q1758" s="16">
        <f t="shared" si="216"/>
        <v>50.160000000000004</v>
      </c>
      <c r="R1758" s="23">
        <f t="shared" si="219"/>
        <v>0</v>
      </c>
      <c r="S1758" s="18">
        <f t="shared" si="220"/>
        <v>0</v>
      </c>
      <c r="T1758" s="182"/>
      <c r="U1758" s="3"/>
      <c r="V1758" s="142"/>
      <c r="W1758" s="142"/>
      <c r="X1758" s="142"/>
    </row>
    <row r="1759" spans="1:24" ht="82.5" x14ac:dyDescent="0.25">
      <c r="A1759" s="155" t="s">
        <v>2923</v>
      </c>
      <c r="B1759" s="141" t="s">
        <v>2056</v>
      </c>
      <c r="C1759" s="105" t="s">
        <v>2979</v>
      </c>
      <c r="D1759" s="90" t="s">
        <v>2933</v>
      </c>
      <c r="E1759" s="263">
        <v>54.440000000000005</v>
      </c>
      <c r="F1759" s="297">
        <f t="shared" si="223"/>
        <v>49.99</v>
      </c>
      <c r="G1759" s="230">
        <v>54.440000000000005</v>
      </c>
      <c r="H1759" s="189"/>
      <c r="I1759" s="156" t="s">
        <v>22</v>
      </c>
      <c r="J1759" s="156"/>
      <c r="K1759" s="243">
        <v>40634</v>
      </c>
      <c r="L1759" s="181" t="s">
        <v>2836</v>
      </c>
      <c r="M1759" s="90">
        <v>6</v>
      </c>
      <c r="N1759" s="95">
        <v>5</v>
      </c>
      <c r="O1759" s="99"/>
      <c r="P1759" s="311">
        <f t="shared" si="218"/>
        <v>54.440000000000005</v>
      </c>
      <c r="Q1759" s="16">
        <f t="shared" ref="Q1759:Q1822" si="224">IF(N1759=1,INT(E1759*$U$1*10000)/10000,E1759)</f>
        <v>54.440000000000005</v>
      </c>
      <c r="R1759" s="23">
        <f t="shared" si="219"/>
        <v>0</v>
      </c>
      <c r="S1759" s="18">
        <f t="shared" si="220"/>
        <v>0</v>
      </c>
      <c r="T1759" s="182"/>
      <c r="U1759" s="3"/>
      <c r="V1759" s="142"/>
      <c r="W1759" s="142"/>
      <c r="X1759" s="142"/>
    </row>
    <row r="1760" spans="1:24" ht="82.5" x14ac:dyDescent="0.25">
      <c r="A1760" s="155" t="s">
        <v>2923</v>
      </c>
      <c r="B1760" s="141" t="s">
        <v>2056</v>
      </c>
      <c r="C1760" s="105" t="s">
        <v>2980</v>
      </c>
      <c r="D1760" s="90" t="s">
        <v>2933</v>
      </c>
      <c r="E1760" s="263">
        <v>58.720000000000006</v>
      </c>
      <c r="F1760" s="297">
        <f t="shared" si="223"/>
        <v>53.92</v>
      </c>
      <c r="G1760" s="230">
        <v>58.720000000000006</v>
      </c>
      <c r="H1760" s="189"/>
      <c r="I1760" s="156" t="s">
        <v>22</v>
      </c>
      <c r="J1760" s="156"/>
      <c r="K1760" s="243">
        <v>40634</v>
      </c>
      <c r="L1760" s="181" t="s">
        <v>2836</v>
      </c>
      <c r="M1760" s="90">
        <v>6</v>
      </c>
      <c r="N1760" s="95">
        <v>5</v>
      </c>
      <c r="O1760" s="99"/>
      <c r="P1760" s="311">
        <f t="shared" si="218"/>
        <v>58.720000000000006</v>
      </c>
      <c r="Q1760" s="16">
        <f t="shared" si="224"/>
        <v>58.720000000000006</v>
      </c>
      <c r="R1760" s="23">
        <f t="shared" si="219"/>
        <v>0</v>
      </c>
      <c r="S1760" s="18">
        <f t="shared" si="220"/>
        <v>0</v>
      </c>
      <c r="T1760" s="182"/>
      <c r="U1760" s="3"/>
      <c r="V1760" s="142"/>
      <c r="W1760" s="142"/>
      <c r="X1760" s="142"/>
    </row>
    <row r="1761" spans="1:24" ht="89.25" x14ac:dyDescent="0.25">
      <c r="A1761" s="155" t="s">
        <v>2923</v>
      </c>
      <c r="B1761" s="141" t="s">
        <v>2056</v>
      </c>
      <c r="C1761" s="105" t="s">
        <v>2981</v>
      </c>
      <c r="D1761" s="90" t="s">
        <v>2933</v>
      </c>
      <c r="E1761" s="263">
        <v>7.06</v>
      </c>
      <c r="F1761" s="297">
        <v>6.48</v>
      </c>
      <c r="G1761" s="230">
        <v>7.06</v>
      </c>
      <c r="H1761" s="189"/>
      <c r="I1761" s="156" t="s">
        <v>22</v>
      </c>
      <c r="J1761" s="156"/>
      <c r="K1761" s="243">
        <v>40634</v>
      </c>
      <c r="L1761" s="181" t="s">
        <v>2836</v>
      </c>
      <c r="M1761" s="90">
        <v>6</v>
      </c>
      <c r="N1761" s="95">
        <v>5</v>
      </c>
      <c r="O1761" s="99"/>
      <c r="P1761" s="311">
        <f t="shared" si="218"/>
        <v>7.06</v>
      </c>
      <c r="Q1761" s="16">
        <f t="shared" si="224"/>
        <v>7.06</v>
      </c>
      <c r="R1761" s="23">
        <f t="shared" si="219"/>
        <v>0</v>
      </c>
      <c r="S1761" s="18">
        <f t="shared" si="220"/>
        <v>0</v>
      </c>
      <c r="T1761" s="182"/>
      <c r="U1761" s="3"/>
      <c r="V1761" s="142"/>
      <c r="W1761" s="142"/>
      <c r="X1761" s="142"/>
    </row>
    <row r="1762" spans="1:24" ht="82.5" x14ac:dyDescent="0.25">
      <c r="A1762" s="155" t="s">
        <v>2923</v>
      </c>
      <c r="B1762" s="141" t="s">
        <v>2056</v>
      </c>
      <c r="C1762" s="105" t="s">
        <v>2850</v>
      </c>
      <c r="D1762" s="90" t="s">
        <v>2982</v>
      </c>
      <c r="E1762" s="263">
        <v>4.74</v>
      </c>
      <c r="F1762" s="281">
        <v>4.59</v>
      </c>
      <c r="G1762" s="230">
        <v>4.74</v>
      </c>
      <c r="H1762" s="182"/>
      <c r="I1762" s="156" t="s">
        <v>22</v>
      </c>
      <c r="J1762" s="156"/>
      <c r="K1762" s="243">
        <v>40634</v>
      </c>
      <c r="L1762" s="181" t="s">
        <v>2836</v>
      </c>
      <c r="M1762" s="90">
        <v>6</v>
      </c>
      <c r="N1762" s="95">
        <v>5</v>
      </c>
      <c r="O1762" s="99"/>
      <c r="P1762" s="311">
        <f t="shared" si="218"/>
        <v>4.74</v>
      </c>
      <c r="Q1762" s="16">
        <f t="shared" si="224"/>
        <v>4.74</v>
      </c>
      <c r="R1762" s="23">
        <f t="shared" si="219"/>
        <v>0</v>
      </c>
      <c r="S1762" s="18">
        <f t="shared" si="220"/>
        <v>0</v>
      </c>
      <c r="T1762" s="182"/>
      <c r="U1762" s="3"/>
      <c r="V1762" s="142"/>
      <c r="W1762" s="142"/>
      <c r="X1762" s="142"/>
    </row>
    <row r="1763" spans="1:24" ht="82.5" x14ac:dyDescent="0.25">
      <c r="A1763" s="155" t="s">
        <v>2923</v>
      </c>
      <c r="B1763" s="141" t="s">
        <v>2056</v>
      </c>
      <c r="C1763" s="105" t="s">
        <v>2983</v>
      </c>
      <c r="D1763" s="90" t="s">
        <v>2982</v>
      </c>
      <c r="E1763" s="263">
        <v>4.8899999999999997</v>
      </c>
      <c r="F1763" s="281">
        <v>4.7300000000000004</v>
      </c>
      <c r="G1763" s="230">
        <v>4.8899999999999997</v>
      </c>
      <c r="H1763" s="182"/>
      <c r="I1763" s="156" t="s">
        <v>22</v>
      </c>
      <c r="J1763" s="156"/>
      <c r="K1763" s="243">
        <v>40634</v>
      </c>
      <c r="L1763" s="181" t="s">
        <v>2836</v>
      </c>
      <c r="M1763" s="90">
        <v>6</v>
      </c>
      <c r="N1763" s="95">
        <v>5</v>
      </c>
      <c r="O1763" s="99"/>
      <c r="P1763" s="311">
        <f t="shared" si="218"/>
        <v>4.8899999999999997</v>
      </c>
      <c r="Q1763" s="16">
        <f t="shared" si="224"/>
        <v>4.8899999999999997</v>
      </c>
      <c r="R1763" s="23">
        <f t="shared" si="219"/>
        <v>0</v>
      </c>
      <c r="S1763" s="18">
        <f t="shared" si="220"/>
        <v>0</v>
      </c>
      <c r="T1763" s="182"/>
      <c r="U1763" s="3"/>
      <c r="V1763" s="142"/>
      <c r="W1763" s="142"/>
      <c r="X1763" s="142"/>
    </row>
    <row r="1764" spans="1:24" ht="82.5" x14ac:dyDescent="0.25">
      <c r="A1764" s="155" t="s">
        <v>2923</v>
      </c>
      <c r="B1764" s="141" t="s">
        <v>2056</v>
      </c>
      <c r="C1764" s="105" t="s">
        <v>2984</v>
      </c>
      <c r="D1764" s="90" t="s">
        <v>2982</v>
      </c>
      <c r="E1764" s="263">
        <v>5.88</v>
      </c>
      <c r="F1764" s="281">
        <v>5.69</v>
      </c>
      <c r="G1764" s="230">
        <v>5.88</v>
      </c>
      <c r="H1764" s="182"/>
      <c r="I1764" s="156" t="s">
        <v>22</v>
      </c>
      <c r="J1764" s="156"/>
      <c r="K1764" s="243">
        <v>40634</v>
      </c>
      <c r="L1764" s="181" t="s">
        <v>2836</v>
      </c>
      <c r="M1764" s="90">
        <v>6</v>
      </c>
      <c r="N1764" s="95">
        <v>5</v>
      </c>
      <c r="O1764" s="99"/>
      <c r="P1764" s="311">
        <f t="shared" si="218"/>
        <v>5.88</v>
      </c>
      <c r="Q1764" s="16">
        <f t="shared" si="224"/>
        <v>5.88</v>
      </c>
      <c r="R1764" s="23">
        <f t="shared" si="219"/>
        <v>0</v>
      </c>
      <c r="S1764" s="18">
        <f t="shared" si="220"/>
        <v>0</v>
      </c>
      <c r="T1764" s="182"/>
      <c r="U1764" s="3"/>
      <c r="V1764" s="142"/>
      <c r="W1764" s="142"/>
      <c r="X1764" s="142"/>
    </row>
    <row r="1765" spans="1:24" ht="82.5" x14ac:dyDescent="0.25">
      <c r="A1765" s="155" t="s">
        <v>2923</v>
      </c>
      <c r="B1765" s="141" t="s">
        <v>2056</v>
      </c>
      <c r="C1765" s="105" t="s">
        <v>2854</v>
      </c>
      <c r="D1765" s="90" t="s">
        <v>2982</v>
      </c>
      <c r="E1765" s="263">
        <v>8.9</v>
      </c>
      <c r="F1765" s="281">
        <v>8.6199999999999992</v>
      </c>
      <c r="G1765" s="230">
        <v>8.9</v>
      </c>
      <c r="H1765" s="182"/>
      <c r="I1765" s="156" t="s">
        <v>22</v>
      </c>
      <c r="J1765" s="156"/>
      <c r="K1765" s="243">
        <v>40634</v>
      </c>
      <c r="L1765" s="181" t="s">
        <v>2836</v>
      </c>
      <c r="M1765" s="90">
        <v>6</v>
      </c>
      <c r="N1765" s="95">
        <v>5</v>
      </c>
      <c r="O1765" s="99"/>
      <c r="P1765" s="311">
        <f t="shared" si="218"/>
        <v>8.9</v>
      </c>
      <c r="Q1765" s="16">
        <f t="shared" si="224"/>
        <v>8.9</v>
      </c>
      <c r="R1765" s="23">
        <f t="shared" si="219"/>
        <v>0</v>
      </c>
      <c r="S1765" s="18">
        <f t="shared" si="220"/>
        <v>0</v>
      </c>
      <c r="T1765" s="182"/>
      <c r="U1765" s="3"/>
      <c r="V1765" s="142"/>
      <c r="W1765" s="142"/>
      <c r="X1765" s="142"/>
    </row>
    <row r="1766" spans="1:24" ht="82.5" x14ac:dyDescent="0.25">
      <c r="A1766" s="155" t="s">
        <v>2923</v>
      </c>
      <c r="B1766" s="141" t="s">
        <v>2056</v>
      </c>
      <c r="C1766" s="105" t="s">
        <v>2855</v>
      </c>
      <c r="D1766" s="90" t="s">
        <v>2982</v>
      </c>
      <c r="E1766" s="263">
        <v>10.48</v>
      </c>
      <c r="F1766" s="281">
        <v>10.14</v>
      </c>
      <c r="G1766" s="230">
        <v>10.48</v>
      </c>
      <c r="H1766" s="182"/>
      <c r="I1766" s="156" t="s">
        <v>22</v>
      </c>
      <c r="J1766" s="156"/>
      <c r="K1766" s="243">
        <v>40634</v>
      </c>
      <c r="L1766" s="181" t="s">
        <v>2836</v>
      </c>
      <c r="M1766" s="90">
        <v>6</v>
      </c>
      <c r="N1766" s="95">
        <v>5</v>
      </c>
      <c r="O1766" s="99"/>
      <c r="P1766" s="311">
        <f t="shared" si="218"/>
        <v>10.48</v>
      </c>
      <c r="Q1766" s="16">
        <f t="shared" si="224"/>
        <v>10.48</v>
      </c>
      <c r="R1766" s="23">
        <f t="shared" si="219"/>
        <v>0</v>
      </c>
      <c r="S1766" s="18">
        <f t="shared" si="220"/>
        <v>0</v>
      </c>
      <c r="T1766" s="182"/>
      <c r="U1766" s="3"/>
      <c r="V1766" s="142"/>
      <c r="W1766" s="142"/>
      <c r="X1766" s="142"/>
    </row>
    <row r="1767" spans="1:24" ht="82.5" x14ac:dyDescent="0.25">
      <c r="A1767" s="155" t="s">
        <v>2923</v>
      </c>
      <c r="B1767" s="141" t="s">
        <v>2056</v>
      </c>
      <c r="C1767" s="105" t="s">
        <v>2856</v>
      </c>
      <c r="D1767" s="90" t="s">
        <v>2982</v>
      </c>
      <c r="E1767" s="263">
        <v>27.74</v>
      </c>
      <c r="F1767" s="281">
        <v>26.86</v>
      </c>
      <c r="G1767" s="230">
        <v>27.74</v>
      </c>
      <c r="H1767" s="182"/>
      <c r="I1767" s="156" t="s">
        <v>22</v>
      </c>
      <c r="J1767" s="156"/>
      <c r="K1767" s="243">
        <v>40634</v>
      </c>
      <c r="L1767" s="181" t="s">
        <v>2836</v>
      </c>
      <c r="M1767" s="90">
        <v>6</v>
      </c>
      <c r="N1767" s="95">
        <v>5</v>
      </c>
      <c r="O1767" s="99"/>
      <c r="P1767" s="311">
        <f t="shared" si="218"/>
        <v>27.74</v>
      </c>
      <c r="Q1767" s="16">
        <f t="shared" si="224"/>
        <v>27.74</v>
      </c>
      <c r="R1767" s="23">
        <f t="shared" si="219"/>
        <v>0</v>
      </c>
      <c r="S1767" s="18">
        <f t="shared" si="220"/>
        <v>0</v>
      </c>
      <c r="T1767" s="182"/>
      <c r="U1767" s="3"/>
      <c r="V1767" s="142"/>
      <c r="W1767" s="142"/>
      <c r="X1767" s="142"/>
    </row>
    <row r="1768" spans="1:24" ht="82.5" x14ac:dyDescent="0.25">
      <c r="A1768" s="155" t="s">
        <v>2923</v>
      </c>
      <c r="B1768" s="141" t="s">
        <v>2056</v>
      </c>
      <c r="C1768" s="105" t="s">
        <v>2857</v>
      </c>
      <c r="D1768" s="90" t="s">
        <v>2982</v>
      </c>
      <c r="E1768" s="263">
        <v>37.82</v>
      </c>
      <c r="F1768" s="281">
        <v>36.61</v>
      </c>
      <c r="G1768" s="230">
        <v>37.82</v>
      </c>
      <c r="H1768" s="182"/>
      <c r="I1768" s="156" t="s">
        <v>22</v>
      </c>
      <c r="J1768" s="156"/>
      <c r="K1768" s="243">
        <v>40634</v>
      </c>
      <c r="L1768" s="181" t="s">
        <v>2836</v>
      </c>
      <c r="M1768" s="90">
        <v>6</v>
      </c>
      <c r="N1768" s="95">
        <v>5</v>
      </c>
      <c r="O1768" s="99"/>
      <c r="P1768" s="311">
        <f t="shared" si="218"/>
        <v>37.82</v>
      </c>
      <c r="Q1768" s="16">
        <f t="shared" si="224"/>
        <v>37.82</v>
      </c>
      <c r="R1768" s="23">
        <f t="shared" si="219"/>
        <v>0</v>
      </c>
      <c r="S1768" s="18">
        <f t="shared" si="220"/>
        <v>0</v>
      </c>
      <c r="T1768" s="182"/>
      <c r="U1768" s="3"/>
      <c r="V1768" s="142"/>
      <c r="W1768" s="142"/>
      <c r="X1768" s="142"/>
    </row>
    <row r="1769" spans="1:24" ht="82.5" x14ac:dyDescent="0.25">
      <c r="A1769" s="155" t="s">
        <v>2923</v>
      </c>
      <c r="B1769" s="141" t="s">
        <v>2056</v>
      </c>
      <c r="C1769" s="105" t="s">
        <v>2858</v>
      </c>
      <c r="D1769" s="90" t="s">
        <v>2982</v>
      </c>
      <c r="E1769" s="263">
        <v>64.819999999999993</v>
      </c>
      <c r="F1769" s="281">
        <v>62.75</v>
      </c>
      <c r="G1769" s="230">
        <v>64.819999999999993</v>
      </c>
      <c r="H1769" s="182"/>
      <c r="I1769" s="156" t="s">
        <v>22</v>
      </c>
      <c r="J1769" s="156"/>
      <c r="K1769" s="243">
        <v>40634</v>
      </c>
      <c r="L1769" s="181" t="s">
        <v>2836</v>
      </c>
      <c r="M1769" s="90">
        <v>6</v>
      </c>
      <c r="N1769" s="95">
        <v>5</v>
      </c>
      <c r="O1769" s="99"/>
      <c r="P1769" s="311">
        <f t="shared" si="218"/>
        <v>64.819999999999993</v>
      </c>
      <c r="Q1769" s="16">
        <f t="shared" si="224"/>
        <v>64.819999999999993</v>
      </c>
      <c r="R1769" s="23">
        <f t="shared" si="219"/>
        <v>0</v>
      </c>
      <c r="S1769" s="18">
        <f t="shared" si="220"/>
        <v>0</v>
      </c>
      <c r="T1769" s="182"/>
      <c r="U1769" s="3"/>
      <c r="V1769" s="142"/>
      <c r="W1769" s="142"/>
      <c r="X1769" s="142"/>
    </row>
    <row r="1770" spans="1:24" ht="82.5" x14ac:dyDescent="0.25">
      <c r="A1770" s="155" t="s">
        <v>2923</v>
      </c>
      <c r="B1770" s="141" t="s">
        <v>2056</v>
      </c>
      <c r="C1770" s="105" t="s">
        <v>2985</v>
      </c>
      <c r="D1770" s="90" t="s">
        <v>2982</v>
      </c>
      <c r="E1770" s="263">
        <v>169.25</v>
      </c>
      <c r="F1770" s="281">
        <v>163.84</v>
      </c>
      <c r="G1770" s="230">
        <v>169.25</v>
      </c>
      <c r="H1770" s="182"/>
      <c r="I1770" s="156" t="s">
        <v>22</v>
      </c>
      <c r="J1770" s="156"/>
      <c r="K1770" s="243">
        <v>40634</v>
      </c>
      <c r="L1770" s="181" t="s">
        <v>2836</v>
      </c>
      <c r="M1770" s="90">
        <v>6</v>
      </c>
      <c r="N1770" s="95">
        <v>5</v>
      </c>
      <c r="O1770" s="99"/>
      <c r="P1770" s="311">
        <f t="shared" si="218"/>
        <v>169.25</v>
      </c>
      <c r="Q1770" s="16">
        <f t="shared" si="224"/>
        <v>169.25</v>
      </c>
      <c r="R1770" s="23">
        <f t="shared" si="219"/>
        <v>0</v>
      </c>
      <c r="S1770" s="18">
        <f t="shared" si="220"/>
        <v>0</v>
      </c>
      <c r="T1770" s="182"/>
      <c r="U1770" s="3"/>
      <c r="V1770" s="142"/>
      <c r="W1770" s="142"/>
      <c r="X1770" s="142"/>
    </row>
    <row r="1771" spans="1:24" ht="82.5" x14ac:dyDescent="0.25">
      <c r="A1771" s="155" t="s">
        <v>2923</v>
      </c>
      <c r="B1771" s="141" t="s">
        <v>2056</v>
      </c>
      <c r="C1771" s="105" t="s">
        <v>2986</v>
      </c>
      <c r="D1771" s="90" t="s">
        <v>2987</v>
      </c>
      <c r="E1771" s="263">
        <v>0</v>
      </c>
      <c r="F1771" s="285">
        <v>0</v>
      </c>
      <c r="G1771" s="230">
        <v>0</v>
      </c>
      <c r="H1771" s="182"/>
      <c r="I1771" s="156" t="s">
        <v>22</v>
      </c>
      <c r="J1771" s="156"/>
      <c r="K1771" s="243">
        <v>40634</v>
      </c>
      <c r="L1771" s="181" t="s">
        <v>2836</v>
      </c>
      <c r="M1771" s="90">
        <v>6</v>
      </c>
      <c r="N1771" s="95">
        <v>5</v>
      </c>
      <c r="O1771" s="99"/>
      <c r="P1771" s="311">
        <f t="shared" ref="P1771:P1834" si="225">IF(N1771=1,INT(E1771*$U$1*100)/100,E1771)</f>
        <v>0</v>
      </c>
      <c r="Q1771" s="16">
        <f t="shared" si="224"/>
        <v>0</v>
      </c>
      <c r="R1771" s="23">
        <f t="shared" ref="R1771:R1834" si="226">P1771-E1771</f>
        <v>0</v>
      </c>
      <c r="S1771" s="18">
        <f t="shared" ref="S1771:S1834" si="227">IF(E1771&lt;&gt;0,R1771/E1771,0)</f>
        <v>0</v>
      </c>
      <c r="T1771" s="182"/>
      <c r="U1771" s="3"/>
      <c r="V1771" s="142"/>
      <c r="W1771" s="142"/>
      <c r="X1771" s="142"/>
    </row>
    <row r="1772" spans="1:24" ht="82.5" x14ac:dyDescent="0.25">
      <c r="A1772" s="155" t="s">
        <v>2923</v>
      </c>
      <c r="B1772" s="141" t="s">
        <v>2056</v>
      </c>
      <c r="C1772" s="105" t="s">
        <v>2988</v>
      </c>
      <c r="D1772" s="90" t="s">
        <v>2987</v>
      </c>
      <c r="E1772" s="263">
        <v>3.65</v>
      </c>
      <c r="F1772" s="281">
        <v>3.53</v>
      </c>
      <c r="G1772" s="230">
        <v>3.65</v>
      </c>
      <c r="H1772" s="182"/>
      <c r="I1772" s="156" t="s">
        <v>22</v>
      </c>
      <c r="J1772" s="156"/>
      <c r="K1772" s="243">
        <v>40634</v>
      </c>
      <c r="L1772" s="181" t="s">
        <v>2836</v>
      </c>
      <c r="M1772" s="90">
        <v>6</v>
      </c>
      <c r="N1772" s="95">
        <v>5</v>
      </c>
      <c r="O1772" s="99"/>
      <c r="P1772" s="311">
        <f t="shared" si="225"/>
        <v>3.65</v>
      </c>
      <c r="Q1772" s="16">
        <f t="shared" si="224"/>
        <v>3.65</v>
      </c>
      <c r="R1772" s="23">
        <f t="shared" si="226"/>
        <v>0</v>
      </c>
      <c r="S1772" s="18">
        <f t="shared" si="227"/>
        <v>0</v>
      </c>
      <c r="T1772" s="182"/>
      <c r="U1772" s="3"/>
      <c r="V1772" s="142"/>
      <c r="W1772" s="142"/>
      <c r="X1772" s="142"/>
    </row>
    <row r="1773" spans="1:24" ht="82.5" x14ac:dyDescent="0.25">
      <c r="A1773" s="155" t="s">
        <v>2923</v>
      </c>
      <c r="B1773" s="141" t="s">
        <v>2056</v>
      </c>
      <c r="C1773" s="105" t="s">
        <v>2989</v>
      </c>
      <c r="D1773" s="90" t="s">
        <v>2990</v>
      </c>
      <c r="E1773" s="263">
        <v>17.91</v>
      </c>
      <c r="F1773" s="281">
        <v>17.34</v>
      </c>
      <c r="G1773" s="230">
        <v>17.91</v>
      </c>
      <c r="H1773" s="182"/>
      <c r="I1773" s="156" t="s">
        <v>22</v>
      </c>
      <c r="J1773" s="156"/>
      <c r="K1773" s="243">
        <v>40634</v>
      </c>
      <c r="L1773" s="181" t="s">
        <v>2836</v>
      </c>
      <c r="M1773" s="90">
        <v>6</v>
      </c>
      <c r="N1773" s="95">
        <v>5</v>
      </c>
      <c r="O1773" s="99"/>
      <c r="P1773" s="311">
        <f t="shared" si="225"/>
        <v>17.91</v>
      </c>
      <c r="Q1773" s="16">
        <f t="shared" si="224"/>
        <v>17.91</v>
      </c>
      <c r="R1773" s="23">
        <f t="shared" si="226"/>
        <v>0</v>
      </c>
      <c r="S1773" s="18">
        <f t="shared" si="227"/>
        <v>0</v>
      </c>
      <c r="T1773" s="182"/>
      <c r="U1773" s="3"/>
      <c r="V1773" s="142"/>
      <c r="W1773" s="142"/>
      <c r="X1773" s="142"/>
    </row>
    <row r="1774" spans="1:24" ht="82.5" x14ac:dyDescent="0.25">
      <c r="A1774" s="155" t="s">
        <v>2923</v>
      </c>
      <c r="B1774" s="141" t="s">
        <v>2056</v>
      </c>
      <c r="C1774" s="105" t="s">
        <v>2991</v>
      </c>
      <c r="D1774" s="90" t="s">
        <v>2990</v>
      </c>
      <c r="E1774" s="263">
        <v>17.91</v>
      </c>
      <c r="F1774" s="281">
        <v>17.34</v>
      </c>
      <c r="G1774" s="230">
        <v>17.91</v>
      </c>
      <c r="H1774" s="182"/>
      <c r="I1774" s="156" t="s">
        <v>22</v>
      </c>
      <c r="J1774" s="156"/>
      <c r="K1774" s="243">
        <v>40634</v>
      </c>
      <c r="L1774" s="181" t="s">
        <v>2836</v>
      </c>
      <c r="M1774" s="90">
        <v>6</v>
      </c>
      <c r="N1774" s="95">
        <v>5</v>
      </c>
      <c r="O1774" s="99"/>
      <c r="P1774" s="311">
        <f t="shared" si="225"/>
        <v>17.91</v>
      </c>
      <c r="Q1774" s="16">
        <f t="shared" si="224"/>
        <v>17.91</v>
      </c>
      <c r="R1774" s="23">
        <f t="shared" si="226"/>
        <v>0</v>
      </c>
      <c r="S1774" s="18">
        <f t="shared" si="227"/>
        <v>0</v>
      </c>
      <c r="T1774" s="182"/>
      <c r="U1774" s="3"/>
      <c r="V1774" s="142"/>
      <c r="W1774" s="142"/>
      <c r="X1774" s="142"/>
    </row>
    <row r="1775" spans="1:24" ht="82.5" x14ac:dyDescent="0.25">
      <c r="A1775" s="155" t="s">
        <v>2923</v>
      </c>
      <c r="B1775" s="141" t="s">
        <v>2056</v>
      </c>
      <c r="C1775" s="105" t="s">
        <v>2992</v>
      </c>
      <c r="D1775" s="90" t="s">
        <v>2990</v>
      </c>
      <c r="E1775" s="263">
        <v>20.77</v>
      </c>
      <c r="F1775" s="281">
        <v>20.11</v>
      </c>
      <c r="G1775" s="230">
        <v>20.77</v>
      </c>
      <c r="H1775" s="182"/>
      <c r="I1775" s="156" t="s">
        <v>22</v>
      </c>
      <c r="J1775" s="156"/>
      <c r="K1775" s="243">
        <v>40634</v>
      </c>
      <c r="L1775" s="181" t="s">
        <v>2836</v>
      </c>
      <c r="M1775" s="90">
        <v>6</v>
      </c>
      <c r="N1775" s="95">
        <v>5</v>
      </c>
      <c r="O1775" s="99"/>
      <c r="P1775" s="311">
        <f t="shared" si="225"/>
        <v>20.77</v>
      </c>
      <c r="Q1775" s="16">
        <f t="shared" si="224"/>
        <v>20.77</v>
      </c>
      <c r="R1775" s="23">
        <f t="shared" si="226"/>
        <v>0</v>
      </c>
      <c r="S1775" s="18">
        <f t="shared" si="227"/>
        <v>0</v>
      </c>
      <c r="T1775" s="182"/>
      <c r="U1775" s="3"/>
      <c r="V1775" s="142"/>
      <c r="W1775" s="142"/>
      <c r="X1775" s="142"/>
    </row>
    <row r="1776" spans="1:24" ht="82.5" x14ac:dyDescent="0.25">
      <c r="A1776" s="155" t="s">
        <v>2923</v>
      </c>
      <c r="B1776" s="141" t="s">
        <v>2056</v>
      </c>
      <c r="C1776" s="105" t="s">
        <v>2993</v>
      </c>
      <c r="D1776" s="90" t="s">
        <v>2990</v>
      </c>
      <c r="E1776" s="263">
        <v>51.26</v>
      </c>
      <c r="F1776" s="281">
        <v>49.62</v>
      </c>
      <c r="G1776" s="230">
        <v>51.26</v>
      </c>
      <c r="H1776" s="182"/>
      <c r="I1776" s="156" t="s">
        <v>22</v>
      </c>
      <c r="J1776" s="156"/>
      <c r="K1776" s="243">
        <v>40634</v>
      </c>
      <c r="L1776" s="181" t="s">
        <v>2836</v>
      </c>
      <c r="M1776" s="90">
        <v>6</v>
      </c>
      <c r="N1776" s="95">
        <v>5</v>
      </c>
      <c r="O1776" s="99"/>
      <c r="P1776" s="311">
        <f t="shared" si="225"/>
        <v>51.26</v>
      </c>
      <c r="Q1776" s="16">
        <f t="shared" si="224"/>
        <v>51.26</v>
      </c>
      <c r="R1776" s="23">
        <f t="shared" si="226"/>
        <v>0</v>
      </c>
      <c r="S1776" s="18">
        <f t="shared" si="227"/>
        <v>0</v>
      </c>
      <c r="T1776" s="182"/>
      <c r="U1776" s="3"/>
      <c r="V1776" s="142"/>
      <c r="W1776" s="142"/>
      <c r="X1776" s="142"/>
    </row>
    <row r="1777" spans="1:24" ht="82.5" x14ac:dyDescent="0.25">
      <c r="A1777" s="155" t="s">
        <v>2923</v>
      </c>
      <c r="B1777" s="141" t="s">
        <v>2056</v>
      </c>
      <c r="C1777" s="105" t="s">
        <v>2994</v>
      </c>
      <c r="D1777" s="90" t="s">
        <v>2990</v>
      </c>
      <c r="E1777" s="263">
        <v>78.17</v>
      </c>
      <c r="F1777" s="281">
        <v>75.680000000000007</v>
      </c>
      <c r="G1777" s="230">
        <v>78.17</v>
      </c>
      <c r="H1777" s="182"/>
      <c r="I1777" s="156" t="s">
        <v>22</v>
      </c>
      <c r="J1777" s="156"/>
      <c r="K1777" s="243">
        <v>40634</v>
      </c>
      <c r="L1777" s="181" t="s">
        <v>2836</v>
      </c>
      <c r="M1777" s="90">
        <v>6</v>
      </c>
      <c r="N1777" s="95">
        <v>5</v>
      </c>
      <c r="O1777" s="99"/>
      <c r="P1777" s="311">
        <f t="shared" si="225"/>
        <v>78.17</v>
      </c>
      <c r="Q1777" s="16">
        <f t="shared" si="224"/>
        <v>78.17</v>
      </c>
      <c r="R1777" s="23">
        <f t="shared" si="226"/>
        <v>0</v>
      </c>
      <c r="S1777" s="18">
        <f t="shared" si="227"/>
        <v>0</v>
      </c>
      <c r="T1777" s="182"/>
      <c r="U1777" s="3"/>
      <c r="V1777" s="142"/>
      <c r="W1777" s="142"/>
      <c r="X1777" s="142"/>
    </row>
    <row r="1778" spans="1:24" ht="82.5" x14ac:dyDescent="0.25">
      <c r="A1778" s="155" t="s">
        <v>2923</v>
      </c>
      <c r="B1778" s="141" t="s">
        <v>2056</v>
      </c>
      <c r="C1778" s="105" t="s">
        <v>2995</v>
      </c>
      <c r="D1778" s="90" t="s">
        <v>2990</v>
      </c>
      <c r="E1778" s="263">
        <v>169.23</v>
      </c>
      <c r="F1778" s="281">
        <v>163.82</v>
      </c>
      <c r="G1778" s="230">
        <v>169.23</v>
      </c>
      <c r="H1778" s="182"/>
      <c r="I1778" s="156" t="s">
        <v>22</v>
      </c>
      <c r="J1778" s="156"/>
      <c r="K1778" s="243">
        <v>40634</v>
      </c>
      <c r="L1778" s="181" t="s">
        <v>2836</v>
      </c>
      <c r="M1778" s="90">
        <v>6</v>
      </c>
      <c r="N1778" s="95">
        <v>5</v>
      </c>
      <c r="O1778" s="99"/>
      <c r="P1778" s="311">
        <f t="shared" si="225"/>
        <v>169.23</v>
      </c>
      <c r="Q1778" s="16">
        <f t="shared" si="224"/>
        <v>169.23</v>
      </c>
      <c r="R1778" s="23">
        <f t="shared" si="226"/>
        <v>0</v>
      </c>
      <c r="S1778" s="18">
        <f t="shared" si="227"/>
        <v>0</v>
      </c>
      <c r="T1778" s="182"/>
      <c r="U1778" s="3"/>
      <c r="V1778" s="142"/>
      <c r="W1778" s="142"/>
      <c r="X1778" s="142"/>
    </row>
    <row r="1779" spans="1:24" ht="82.5" x14ac:dyDescent="0.25">
      <c r="A1779" s="155" t="s">
        <v>2923</v>
      </c>
      <c r="B1779" s="141" t="s">
        <v>2056</v>
      </c>
      <c r="C1779" s="105" t="s">
        <v>2996</v>
      </c>
      <c r="D1779" s="90" t="s">
        <v>2990</v>
      </c>
      <c r="E1779" s="263">
        <v>285.08</v>
      </c>
      <c r="F1779" s="281">
        <v>275.97000000000003</v>
      </c>
      <c r="G1779" s="230">
        <v>285.08</v>
      </c>
      <c r="H1779" s="182"/>
      <c r="I1779" s="156" t="s">
        <v>22</v>
      </c>
      <c r="J1779" s="156"/>
      <c r="K1779" s="243">
        <v>40634</v>
      </c>
      <c r="L1779" s="181" t="s">
        <v>2836</v>
      </c>
      <c r="M1779" s="90">
        <v>6</v>
      </c>
      <c r="N1779" s="95">
        <v>5</v>
      </c>
      <c r="O1779" s="99"/>
      <c r="P1779" s="311">
        <f t="shared" si="225"/>
        <v>285.08</v>
      </c>
      <c r="Q1779" s="16">
        <f t="shared" si="224"/>
        <v>285.08</v>
      </c>
      <c r="R1779" s="23">
        <f t="shared" si="226"/>
        <v>0</v>
      </c>
      <c r="S1779" s="18">
        <f t="shared" si="227"/>
        <v>0</v>
      </c>
      <c r="T1779" s="182"/>
      <c r="U1779" s="3"/>
      <c r="V1779" s="142"/>
      <c r="W1779" s="142"/>
      <c r="X1779" s="142"/>
    </row>
    <row r="1780" spans="1:24" ht="82.5" x14ac:dyDescent="0.25">
      <c r="A1780" s="155" t="s">
        <v>2923</v>
      </c>
      <c r="B1780" s="141" t="s">
        <v>2056</v>
      </c>
      <c r="C1780" s="105" t="s">
        <v>2997</v>
      </c>
      <c r="D1780" s="90" t="s">
        <v>2990</v>
      </c>
      <c r="E1780" s="263">
        <v>584.32000000000005</v>
      </c>
      <c r="F1780" s="281">
        <v>565.65</v>
      </c>
      <c r="G1780" s="230">
        <v>584.32000000000005</v>
      </c>
      <c r="H1780" s="182"/>
      <c r="I1780" s="156" t="s">
        <v>22</v>
      </c>
      <c r="J1780" s="156"/>
      <c r="K1780" s="243">
        <v>40634</v>
      </c>
      <c r="L1780" s="181" t="s">
        <v>2836</v>
      </c>
      <c r="M1780" s="90">
        <v>6</v>
      </c>
      <c r="N1780" s="95">
        <v>5</v>
      </c>
      <c r="O1780" s="99"/>
      <c r="P1780" s="311">
        <f t="shared" si="225"/>
        <v>584.32000000000005</v>
      </c>
      <c r="Q1780" s="16">
        <f t="shared" si="224"/>
        <v>584.32000000000005</v>
      </c>
      <c r="R1780" s="23">
        <f t="shared" si="226"/>
        <v>0</v>
      </c>
      <c r="S1780" s="18">
        <f t="shared" si="227"/>
        <v>0</v>
      </c>
      <c r="T1780" s="182"/>
      <c r="U1780" s="3"/>
      <c r="V1780" s="142"/>
      <c r="W1780" s="142"/>
      <c r="X1780" s="142"/>
    </row>
    <row r="1781" spans="1:24" ht="82.5" x14ac:dyDescent="0.25">
      <c r="A1781" s="155" t="s">
        <v>2923</v>
      </c>
      <c r="B1781" s="141" t="s">
        <v>2056</v>
      </c>
      <c r="C1781" s="105" t="s">
        <v>2998</v>
      </c>
      <c r="D1781" s="90" t="s">
        <v>2990</v>
      </c>
      <c r="E1781" s="263">
        <v>846.45</v>
      </c>
      <c r="F1781" s="281">
        <v>819.41</v>
      </c>
      <c r="G1781" s="230">
        <v>846.45</v>
      </c>
      <c r="H1781" s="182"/>
      <c r="I1781" s="156" t="s">
        <v>22</v>
      </c>
      <c r="J1781" s="156"/>
      <c r="K1781" s="243">
        <v>40634</v>
      </c>
      <c r="L1781" s="181" t="s">
        <v>2836</v>
      </c>
      <c r="M1781" s="90">
        <v>6</v>
      </c>
      <c r="N1781" s="95">
        <v>5</v>
      </c>
      <c r="O1781" s="99"/>
      <c r="P1781" s="311">
        <f t="shared" si="225"/>
        <v>846.45</v>
      </c>
      <c r="Q1781" s="16">
        <f t="shared" si="224"/>
        <v>846.45</v>
      </c>
      <c r="R1781" s="23">
        <f t="shared" si="226"/>
        <v>0</v>
      </c>
      <c r="S1781" s="18">
        <f t="shared" si="227"/>
        <v>0</v>
      </c>
      <c r="T1781" s="182"/>
      <c r="U1781" s="3"/>
      <c r="V1781" s="142"/>
      <c r="W1781" s="142"/>
      <c r="X1781" s="142"/>
    </row>
    <row r="1782" spans="1:24" ht="82.5" x14ac:dyDescent="0.25">
      <c r="A1782" s="155" t="s">
        <v>2923</v>
      </c>
      <c r="B1782" s="141" t="s">
        <v>2056</v>
      </c>
      <c r="C1782" s="105" t="s">
        <v>2999</v>
      </c>
      <c r="D1782" s="90" t="s">
        <v>3000</v>
      </c>
      <c r="E1782" s="263">
        <v>0</v>
      </c>
      <c r="F1782" s="285">
        <v>0</v>
      </c>
      <c r="G1782" s="230">
        <v>0</v>
      </c>
      <c r="H1782" s="182"/>
      <c r="I1782" s="156" t="s">
        <v>22</v>
      </c>
      <c r="J1782" s="156"/>
      <c r="K1782" s="243">
        <v>40634</v>
      </c>
      <c r="L1782" s="181" t="s">
        <v>2836</v>
      </c>
      <c r="M1782" s="90">
        <v>6</v>
      </c>
      <c r="N1782" s="95">
        <v>6</v>
      </c>
      <c r="O1782" s="99"/>
      <c r="P1782" s="311">
        <f t="shared" si="225"/>
        <v>0</v>
      </c>
      <c r="Q1782" s="16">
        <f t="shared" si="224"/>
        <v>0</v>
      </c>
      <c r="R1782" s="23">
        <f t="shared" si="226"/>
        <v>0</v>
      </c>
      <c r="S1782" s="18">
        <f t="shared" si="227"/>
        <v>0</v>
      </c>
      <c r="T1782" s="182"/>
      <c r="U1782" s="3"/>
      <c r="V1782" s="142"/>
      <c r="W1782" s="142"/>
      <c r="X1782" s="142"/>
    </row>
    <row r="1783" spans="1:24" ht="82.5" x14ac:dyDescent="0.25">
      <c r="A1783" s="155" t="s">
        <v>2923</v>
      </c>
      <c r="B1783" s="141" t="s">
        <v>2056</v>
      </c>
      <c r="C1783" s="105" t="s">
        <v>3001</v>
      </c>
      <c r="D1783" s="90" t="s">
        <v>3000</v>
      </c>
      <c r="E1783" s="263">
        <v>4.49</v>
      </c>
      <c r="F1783" s="281">
        <v>4.3499999999999996</v>
      </c>
      <c r="G1783" s="230">
        <v>4.49</v>
      </c>
      <c r="H1783" s="182"/>
      <c r="I1783" s="156" t="s">
        <v>22</v>
      </c>
      <c r="J1783" s="156"/>
      <c r="K1783" s="243">
        <v>40634</v>
      </c>
      <c r="L1783" s="181" t="s">
        <v>2836</v>
      </c>
      <c r="M1783" s="90">
        <v>6</v>
      </c>
      <c r="N1783" s="95">
        <v>5</v>
      </c>
      <c r="O1783" s="99"/>
      <c r="P1783" s="311">
        <f t="shared" si="225"/>
        <v>4.49</v>
      </c>
      <c r="Q1783" s="16">
        <f t="shared" si="224"/>
        <v>4.49</v>
      </c>
      <c r="R1783" s="23">
        <f t="shared" si="226"/>
        <v>0</v>
      </c>
      <c r="S1783" s="18">
        <f t="shared" si="227"/>
        <v>0</v>
      </c>
      <c r="T1783" s="190"/>
      <c r="U1783" s="3"/>
      <c r="V1783" s="142"/>
      <c r="W1783" s="142"/>
      <c r="X1783" s="142"/>
    </row>
    <row r="1784" spans="1:24" ht="82.5" x14ac:dyDescent="0.25">
      <c r="A1784" s="155" t="s">
        <v>2923</v>
      </c>
      <c r="B1784" s="141" t="s">
        <v>2056</v>
      </c>
      <c r="C1784" s="105" t="s">
        <v>3002</v>
      </c>
      <c r="D1784" s="90" t="s">
        <v>3003</v>
      </c>
      <c r="E1784" s="263">
        <v>23.62</v>
      </c>
      <c r="F1784" s="281">
        <v>22.86</v>
      </c>
      <c r="G1784" s="230">
        <v>23.62</v>
      </c>
      <c r="H1784" s="182"/>
      <c r="I1784" s="156" t="s">
        <v>22</v>
      </c>
      <c r="J1784" s="156"/>
      <c r="K1784" s="243">
        <v>40634</v>
      </c>
      <c r="L1784" s="181" t="s">
        <v>2836</v>
      </c>
      <c r="M1784" s="90">
        <v>6</v>
      </c>
      <c r="N1784" s="95">
        <v>5</v>
      </c>
      <c r="O1784" s="99"/>
      <c r="P1784" s="311">
        <f t="shared" si="225"/>
        <v>23.62</v>
      </c>
      <c r="Q1784" s="16">
        <f t="shared" si="224"/>
        <v>23.62</v>
      </c>
      <c r="R1784" s="23">
        <f t="shared" si="226"/>
        <v>0</v>
      </c>
      <c r="S1784" s="18">
        <f t="shared" si="227"/>
        <v>0</v>
      </c>
      <c r="T1784" s="190"/>
      <c r="U1784" s="3"/>
      <c r="V1784" s="142"/>
      <c r="W1784" s="142"/>
      <c r="X1784" s="142"/>
    </row>
    <row r="1785" spans="1:24" ht="82.5" x14ac:dyDescent="0.25">
      <c r="A1785" s="155" t="s">
        <v>2923</v>
      </c>
      <c r="B1785" s="141" t="s">
        <v>2056</v>
      </c>
      <c r="C1785" s="105" t="s">
        <v>3004</v>
      </c>
      <c r="D1785" s="90" t="s">
        <v>3003</v>
      </c>
      <c r="E1785" s="263">
        <v>23.62</v>
      </c>
      <c r="F1785" s="281">
        <v>22.86</v>
      </c>
      <c r="G1785" s="230">
        <v>23.62</v>
      </c>
      <c r="H1785" s="182"/>
      <c r="I1785" s="156" t="s">
        <v>22</v>
      </c>
      <c r="J1785" s="156"/>
      <c r="K1785" s="243">
        <v>40634</v>
      </c>
      <c r="L1785" s="181" t="s">
        <v>2836</v>
      </c>
      <c r="M1785" s="90">
        <v>6</v>
      </c>
      <c r="N1785" s="95">
        <v>5</v>
      </c>
      <c r="O1785" s="99"/>
      <c r="P1785" s="311">
        <f t="shared" si="225"/>
        <v>23.62</v>
      </c>
      <c r="Q1785" s="16">
        <f t="shared" si="224"/>
        <v>23.62</v>
      </c>
      <c r="R1785" s="23">
        <f t="shared" si="226"/>
        <v>0</v>
      </c>
      <c r="S1785" s="18">
        <f t="shared" si="227"/>
        <v>0</v>
      </c>
      <c r="T1785" s="190"/>
      <c r="U1785" s="3"/>
      <c r="V1785" s="142"/>
      <c r="W1785" s="142"/>
      <c r="X1785" s="142"/>
    </row>
    <row r="1786" spans="1:24" ht="82.5" x14ac:dyDescent="0.25">
      <c r="A1786" s="155" t="s">
        <v>2923</v>
      </c>
      <c r="B1786" s="141" t="s">
        <v>2056</v>
      </c>
      <c r="C1786" s="105" t="s">
        <v>3005</v>
      </c>
      <c r="D1786" s="90" t="s">
        <v>3003</v>
      </c>
      <c r="E1786" s="263">
        <v>26.48</v>
      </c>
      <c r="F1786" s="281">
        <v>25.63</v>
      </c>
      <c r="G1786" s="230">
        <v>26.48</v>
      </c>
      <c r="H1786" s="182"/>
      <c r="I1786" s="156" t="s">
        <v>22</v>
      </c>
      <c r="J1786" s="156"/>
      <c r="K1786" s="243">
        <v>40634</v>
      </c>
      <c r="L1786" s="181" t="s">
        <v>2836</v>
      </c>
      <c r="M1786" s="90">
        <v>6</v>
      </c>
      <c r="N1786" s="95">
        <v>5</v>
      </c>
      <c r="O1786" s="99"/>
      <c r="P1786" s="311">
        <f t="shared" si="225"/>
        <v>26.48</v>
      </c>
      <c r="Q1786" s="16">
        <f t="shared" si="224"/>
        <v>26.48</v>
      </c>
      <c r="R1786" s="23">
        <f t="shared" si="226"/>
        <v>0</v>
      </c>
      <c r="S1786" s="18">
        <f t="shared" si="227"/>
        <v>0</v>
      </c>
      <c r="T1786" s="190"/>
      <c r="U1786" s="3"/>
      <c r="V1786" s="142"/>
      <c r="W1786" s="142"/>
      <c r="X1786" s="142"/>
    </row>
    <row r="1787" spans="1:24" ht="127.5" x14ac:dyDescent="0.25">
      <c r="A1787" s="155" t="s">
        <v>2923</v>
      </c>
      <c r="B1787" s="141" t="s">
        <v>2056</v>
      </c>
      <c r="C1787" s="191" t="s">
        <v>3006</v>
      </c>
      <c r="D1787" s="90" t="s">
        <v>3003</v>
      </c>
      <c r="E1787" s="263">
        <v>70.3</v>
      </c>
      <c r="F1787" s="298">
        <v>68.05</v>
      </c>
      <c r="G1787" s="230">
        <v>70.3</v>
      </c>
      <c r="H1787" s="192"/>
      <c r="I1787" s="156" t="s">
        <v>22</v>
      </c>
      <c r="J1787" s="156"/>
      <c r="K1787" s="243">
        <v>40634</v>
      </c>
      <c r="L1787" s="181" t="s">
        <v>2836</v>
      </c>
      <c r="M1787" s="90">
        <v>6</v>
      </c>
      <c r="N1787" s="95">
        <v>5</v>
      </c>
      <c r="O1787" s="99"/>
      <c r="P1787" s="311">
        <f t="shared" si="225"/>
        <v>70.3</v>
      </c>
      <c r="Q1787" s="16">
        <f t="shared" si="224"/>
        <v>70.3</v>
      </c>
      <c r="R1787" s="23">
        <f t="shared" si="226"/>
        <v>0</v>
      </c>
      <c r="S1787" s="18">
        <f t="shared" si="227"/>
        <v>0</v>
      </c>
      <c r="T1787" s="190"/>
      <c r="U1787" s="3"/>
      <c r="V1787" s="142"/>
      <c r="W1787" s="142"/>
      <c r="X1787" s="142"/>
    </row>
    <row r="1788" spans="1:24" ht="127.5" x14ac:dyDescent="0.25">
      <c r="A1788" s="155" t="s">
        <v>2923</v>
      </c>
      <c r="B1788" s="141" t="s">
        <v>2056</v>
      </c>
      <c r="C1788" s="191" t="s">
        <v>3007</v>
      </c>
      <c r="D1788" s="90" t="s">
        <v>3003</v>
      </c>
      <c r="E1788" s="263">
        <v>108.66</v>
      </c>
      <c r="F1788" s="298">
        <v>105.19</v>
      </c>
      <c r="G1788" s="230">
        <v>108.66</v>
      </c>
      <c r="H1788" s="192"/>
      <c r="I1788" s="156" t="s">
        <v>22</v>
      </c>
      <c r="J1788" s="156"/>
      <c r="K1788" s="243">
        <v>40634</v>
      </c>
      <c r="L1788" s="181" t="s">
        <v>2836</v>
      </c>
      <c r="M1788" s="90">
        <v>6</v>
      </c>
      <c r="N1788" s="95">
        <v>5</v>
      </c>
      <c r="O1788" s="99"/>
      <c r="P1788" s="311">
        <f t="shared" si="225"/>
        <v>108.66</v>
      </c>
      <c r="Q1788" s="16">
        <f t="shared" si="224"/>
        <v>108.66</v>
      </c>
      <c r="R1788" s="23">
        <f t="shared" si="226"/>
        <v>0</v>
      </c>
      <c r="S1788" s="18">
        <f t="shared" si="227"/>
        <v>0</v>
      </c>
      <c r="T1788" s="190"/>
      <c r="U1788" s="3"/>
      <c r="V1788" s="142"/>
      <c r="W1788" s="142"/>
      <c r="X1788" s="142"/>
    </row>
    <row r="1789" spans="1:24" ht="127.5" x14ac:dyDescent="0.25">
      <c r="A1789" s="155" t="s">
        <v>2923</v>
      </c>
      <c r="B1789" s="141" t="s">
        <v>2056</v>
      </c>
      <c r="C1789" s="191" t="s">
        <v>3008</v>
      </c>
      <c r="D1789" s="90" t="s">
        <v>3003</v>
      </c>
      <c r="E1789" s="263">
        <v>235.9</v>
      </c>
      <c r="F1789" s="298">
        <v>228.36</v>
      </c>
      <c r="G1789" s="230">
        <v>235.9</v>
      </c>
      <c r="H1789" s="192"/>
      <c r="I1789" s="156" t="s">
        <v>22</v>
      </c>
      <c r="J1789" s="156"/>
      <c r="K1789" s="243">
        <v>40634</v>
      </c>
      <c r="L1789" s="181" t="s">
        <v>2836</v>
      </c>
      <c r="M1789" s="90">
        <v>6</v>
      </c>
      <c r="N1789" s="95">
        <v>5</v>
      </c>
      <c r="O1789" s="99"/>
      <c r="P1789" s="311">
        <f t="shared" si="225"/>
        <v>235.9</v>
      </c>
      <c r="Q1789" s="16">
        <f t="shared" si="224"/>
        <v>235.9</v>
      </c>
      <c r="R1789" s="23">
        <f t="shared" si="226"/>
        <v>0</v>
      </c>
      <c r="S1789" s="18">
        <f t="shared" si="227"/>
        <v>0</v>
      </c>
      <c r="T1789" s="190"/>
      <c r="U1789" s="3"/>
      <c r="V1789" s="142"/>
      <c r="W1789" s="142"/>
      <c r="X1789" s="142"/>
    </row>
    <row r="1790" spans="1:24" ht="114.75" x14ac:dyDescent="0.25">
      <c r="A1790" s="155" t="s">
        <v>2923</v>
      </c>
      <c r="B1790" s="141" t="s">
        <v>2056</v>
      </c>
      <c r="C1790" s="191" t="s">
        <v>3009</v>
      </c>
      <c r="D1790" s="90" t="s">
        <v>3003</v>
      </c>
      <c r="E1790" s="263">
        <v>399.37</v>
      </c>
      <c r="F1790" s="298">
        <v>386.61</v>
      </c>
      <c r="G1790" s="230">
        <v>399.37</v>
      </c>
      <c r="H1790" s="192"/>
      <c r="I1790" s="156" t="s">
        <v>22</v>
      </c>
      <c r="J1790" s="156"/>
      <c r="K1790" s="243">
        <v>40634</v>
      </c>
      <c r="L1790" s="181" t="s">
        <v>2836</v>
      </c>
      <c r="M1790" s="90">
        <v>6</v>
      </c>
      <c r="N1790" s="95">
        <v>5</v>
      </c>
      <c r="O1790" s="99"/>
      <c r="P1790" s="311">
        <f t="shared" si="225"/>
        <v>399.37</v>
      </c>
      <c r="Q1790" s="16">
        <f t="shared" si="224"/>
        <v>399.37</v>
      </c>
      <c r="R1790" s="23">
        <f t="shared" si="226"/>
        <v>0</v>
      </c>
      <c r="S1790" s="18">
        <f t="shared" si="227"/>
        <v>0</v>
      </c>
      <c r="T1790" s="190"/>
      <c r="U1790" s="3"/>
      <c r="V1790" s="142"/>
      <c r="W1790" s="142"/>
      <c r="X1790" s="142"/>
    </row>
    <row r="1791" spans="1:24" ht="127.5" x14ac:dyDescent="0.25">
      <c r="A1791" s="155" t="s">
        <v>2923</v>
      </c>
      <c r="B1791" s="141" t="s">
        <v>2056</v>
      </c>
      <c r="C1791" s="191" t="s">
        <v>3010</v>
      </c>
      <c r="D1791" s="90" t="s">
        <v>3003</v>
      </c>
      <c r="E1791" s="263">
        <v>822.43</v>
      </c>
      <c r="F1791" s="298">
        <v>796.16</v>
      </c>
      <c r="G1791" s="230">
        <v>822.43</v>
      </c>
      <c r="H1791" s="192"/>
      <c r="I1791" s="156" t="s">
        <v>22</v>
      </c>
      <c r="J1791" s="156"/>
      <c r="K1791" s="243">
        <v>40634</v>
      </c>
      <c r="L1791" s="181" t="s">
        <v>2836</v>
      </c>
      <c r="M1791" s="90">
        <v>6</v>
      </c>
      <c r="N1791" s="95">
        <v>5</v>
      </c>
      <c r="O1791" s="99"/>
      <c r="P1791" s="311">
        <f t="shared" si="225"/>
        <v>822.43</v>
      </c>
      <c r="Q1791" s="16">
        <f t="shared" si="224"/>
        <v>822.43</v>
      </c>
      <c r="R1791" s="23">
        <f t="shared" si="226"/>
        <v>0</v>
      </c>
      <c r="S1791" s="18">
        <f t="shared" si="227"/>
        <v>0</v>
      </c>
      <c r="T1791" s="190"/>
      <c r="U1791" s="3"/>
      <c r="V1791" s="142"/>
      <c r="W1791" s="142"/>
      <c r="X1791" s="142"/>
    </row>
    <row r="1792" spans="1:24" ht="127.5" x14ac:dyDescent="0.25">
      <c r="A1792" s="155" t="s">
        <v>2923</v>
      </c>
      <c r="B1792" s="141" t="s">
        <v>2056</v>
      </c>
      <c r="C1792" s="191" t="s">
        <v>3011</v>
      </c>
      <c r="D1792" s="90" t="s">
        <v>3003</v>
      </c>
      <c r="E1792" s="263">
        <v>1189.3399999999999</v>
      </c>
      <c r="F1792" s="298">
        <v>1151.3399999999999</v>
      </c>
      <c r="G1792" s="230">
        <v>1189.3399999999999</v>
      </c>
      <c r="H1792" s="192"/>
      <c r="I1792" s="156" t="s">
        <v>22</v>
      </c>
      <c r="J1792" s="156"/>
      <c r="K1792" s="243">
        <v>40634</v>
      </c>
      <c r="L1792" s="181" t="s">
        <v>2836</v>
      </c>
      <c r="M1792" s="90">
        <v>6</v>
      </c>
      <c r="N1792" s="95">
        <v>5</v>
      </c>
      <c r="O1792" s="99"/>
      <c r="P1792" s="311">
        <f t="shared" si="225"/>
        <v>1189.3399999999999</v>
      </c>
      <c r="Q1792" s="16">
        <f t="shared" si="224"/>
        <v>1189.3399999999999</v>
      </c>
      <c r="R1792" s="23">
        <f t="shared" si="226"/>
        <v>0</v>
      </c>
      <c r="S1792" s="18">
        <f t="shared" si="227"/>
        <v>0</v>
      </c>
      <c r="T1792" s="190"/>
      <c r="U1792" s="3"/>
      <c r="V1792" s="142"/>
      <c r="W1792" s="142"/>
      <c r="X1792" s="142"/>
    </row>
    <row r="1793" spans="1:24" ht="82.5" x14ac:dyDescent="0.25">
      <c r="A1793" s="155" t="s">
        <v>2923</v>
      </c>
      <c r="B1793" s="141" t="s">
        <v>2056</v>
      </c>
      <c r="C1793" s="105" t="s">
        <v>3012</v>
      </c>
      <c r="D1793" s="90" t="s">
        <v>3013</v>
      </c>
      <c r="E1793" s="263">
        <v>0</v>
      </c>
      <c r="F1793" s="299">
        <v>0</v>
      </c>
      <c r="G1793" s="230">
        <v>0</v>
      </c>
      <c r="H1793" s="182"/>
      <c r="I1793" s="156" t="s">
        <v>22</v>
      </c>
      <c r="J1793" s="156"/>
      <c r="K1793" s="243">
        <v>40634</v>
      </c>
      <c r="L1793" s="181" t="s">
        <v>2836</v>
      </c>
      <c r="M1793" s="90">
        <v>6</v>
      </c>
      <c r="N1793" s="95">
        <v>6</v>
      </c>
      <c r="O1793" s="99"/>
      <c r="P1793" s="311">
        <f t="shared" si="225"/>
        <v>0</v>
      </c>
      <c r="Q1793" s="16">
        <f t="shared" si="224"/>
        <v>0</v>
      </c>
      <c r="R1793" s="23">
        <f t="shared" si="226"/>
        <v>0</v>
      </c>
      <c r="S1793" s="18">
        <f t="shared" si="227"/>
        <v>0</v>
      </c>
      <c r="T1793" s="190"/>
      <c r="U1793" s="3"/>
      <c r="V1793" s="142"/>
      <c r="W1793" s="142"/>
      <c r="X1793" s="142"/>
    </row>
    <row r="1794" spans="1:24" ht="82.5" x14ac:dyDescent="0.25">
      <c r="A1794" s="155" t="s">
        <v>2923</v>
      </c>
      <c r="B1794" s="141" t="s">
        <v>2056</v>
      </c>
      <c r="C1794" s="105" t="s">
        <v>3014</v>
      </c>
      <c r="D1794" s="90" t="s">
        <v>3013</v>
      </c>
      <c r="E1794" s="263">
        <v>6.32</v>
      </c>
      <c r="F1794" s="298">
        <v>6.12</v>
      </c>
      <c r="G1794" s="230">
        <v>6.32</v>
      </c>
      <c r="H1794" s="182"/>
      <c r="I1794" s="156" t="s">
        <v>22</v>
      </c>
      <c r="J1794" s="156"/>
      <c r="K1794" s="243">
        <v>40634</v>
      </c>
      <c r="L1794" s="181" t="s">
        <v>2836</v>
      </c>
      <c r="M1794" s="90">
        <v>6</v>
      </c>
      <c r="N1794" s="95">
        <v>5</v>
      </c>
      <c r="O1794" s="99"/>
      <c r="P1794" s="311">
        <f t="shared" si="225"/>
        <v>6.32</v>
      </c>
      <c r="Q1794" s="16">
        <f t="shared" si="224"/>
        <v>6.32</v>
      </c>
      <c r="R1794" s="23">
        <f t="shared" si="226"/>
        <v>0</v>
      </c>
      <c r="S1794" s="18">
        <f t="shared" si="227"/>
        <v>0</v>
      </c>
      <c r="T1794" s="190"/>
      <c r="U1794" s="3"/>
      <c r="V1794" s="142"/>
      <c r="W1794" s="142"/>
      <c r="X1794" s="142"/>
    </row>
    <row r="1795" spans="1:24" ht="82.5" x14ac:dyDescent="0.25">
      <c r="A1795" s="155" t="s">
        <v>2923</v>
      </c>
      <c r="B1795" s="141" t="s">
        <v>2056</v>
      </c>
      <c r="C1795" s="122" t="s">
        <v>3015</v>
      </c>
      <c r="D1795" s="90" t="s">
        <v>3013</v>
      </c>
      <c r="E1795" s="263">
        <v>2.74</v>
      </c>
      <c r="F1795" s="298">
        <v>2.65</v>
      </c>
      <c r="G1795" s="230">
        <v>2.74</v>
      </c>
      <c r="H1795" s="192"/>
      <c r="I1795" s="156" t="s">
        <v>22</v>
      </c>
      <c r="J1795" s="156"/>
      <c r="K1795" s="243">
        <v>40634</v>
      </c>
      <c r="L1795" s="181" t="s">
        <v>2836</v>
      </c>
      <c r="M1795" s="90">
        <v>6</v>
      </c>
      <c r="N1795" s="95">
        <v>5</v>
      </c>
      <c r="O1795" s="99"/>
      <c r="P1795" s="311">
        <f t="shared" si="225"/>
        <v>2.74</v>
      </c>
      <c r="Q1795" s="16">
        <f t="shared" si="224"/>
        <v>2.74</v>
      </c>
      <c r="R1795" s="23">
        <f t="shared" si="226"/>
        <v>0</v>
      </c>
      <c r="S1795" s="18">
        <f t="shared" si="227"/>
        <v>0</v>
      </c>
      <c r="T1795" s="190"/>
      <c r="U1795" s="3"/>
      <c r="V1795" s="142"/>
      <c r="W1795" s="142"/>
      <c r="X1795" s="142"/>
    </row>
    <row r="1796" spans="1:24" ht="82.5" x14ac:dyDescent="0.25">
      <c r="A1796" s="155" t="s">
        <v>2923</v>
      </c>
      <c r="B1796" s="141" t="s">
        <v>2056</v>
      </c>
      <c r="C1796" s="122" t="s">
        <v>3016</v>
      </c>
      <c r="D1796" s="90" t="s">
        <v>3013</v>
      </c>
      <c r="E1796" s="263">
        <v>6.32</v>
      </c>
      <c r="F1796" s="298">
        <v>6.12</v>
      </c>
      <c r="G1796" s="230">
        <v>6.32</v>
      </c>
      <c r="H1796" s="192"/>
      <c r="I1796" s="156" t="s">
        <v>22</v>
      </c>
      <c r="J1796" s="156"/>
      <c r="K1796" s="243">
        <v>40634</v>
      </c>
      <c r="L1796" s="181" t="s">
        <v>2836</v>
      </c>
      <c r="M1796" s="90">
        <v>6</v>
      </c>
      <c r="N1796" s="95">
        <v>5</v>
      </c>
      <c r="O1796" s="99"/>
      <c r="P1796" s="311">
        <f t="shared" si="225"/>
        <v>6.32</v>
      </c>
      <c r="Q1796" s="16">
        <f t="shared" si="224"/>
        <v>6.32</v>
      </c>
      <c r="R1796" s="23">
        <f t="shared" si="226"/>
        <v>0</v>
      </c>
      <c r="S1796" s="18">
        <f t="shared" si="227"/>
        <v>0</v>
      </c>
      <c r="T1796" s="190"/>
      <c r="U1796" s="3"/>
      <c r="V1796" s="142"/>
      <c r="W1796" s="142"/>
      <c r="X1796" s="142"/>
    </row>
    <row r="1797" spans="1:24" ht="82.5" x14ac:dyDescent="0.25">
      <c r="A1797" s="155" t="s">
        <v>2923</v>
      </c>
      <c r="B1797" s="141" t="s">
        <v>2056</v>
      </c>
      <c r="C1797" s="105" t="s">
        <v>3017</v>
      </c>
      <c r="D1797" s="90" t="s">
        <v>3018</v>
      </c>
      <c r="E1797" s="263">
        <v>4.74</v>
      </c>
      <c r="F1797" s="281">
        <v>4.59</v>
      </c>
      <c r="G1797" s="230">
        <v>4.74</v>
      </c>
      <c r="H1797" s="182"/>
      <c r="I1797" s="156" t="s">
        <v>22</v>
      </c>
      <c r="J1797" s="156"/>
      <c r="K1797" s="243">
        <v>40634</v>
      </c>
      <c r="L1797" s="181" t="s">
        <v>2836</v>
      </c>
      <c r="M1797" s="90">
        <v>6</v>
      </c>
      <c r="N1797" s="95">
        <v>5</v>
      </c>
      <c r="O1797" s="99"/>
      <c r="P1797" s="311">
        <f t="shared" si="225"/>
        <v>4.74</v>
      </c>
      <c r="Q1797" s="16">
        <f t="shared" si="224"/>
        <v>4.74</v>
      </c>
      <c r="R1797" s="23">
        <f t="shared" si="226"/>
        <v>0</v>
      </c>
      <c r="S1797" s="18">
        <f t="shared" si="227"/>
        <v>0</v>
      </c>
      <c r="T1797" s="190"/>
      <c r="U1797" s="3"/>
      <c r="V1797" s="142"/>
      <c r="W1797" s="142"/>
      <c r="X1797" s="142"/>
    </row>
    <row r="1798" spans="1:24" ht="82.5" x14ac:dyDescent="0.25">
      <c r="A1798" s="155" t="s">
        <v>2923</v>
      </c>
      <c r="B1798" s="141" t="s">
        <v>2056</v>
      </c>
      <c r="C1798" s="105" t="s">
        <v>3019</v>
      </c>
      <c r="D1798" s="90" t="s">
        <v>3018</v>
      </c>
      <c r="E1798" s="263">
        <v>4.8899999999999997</v>
      </c>
      <c r="F1798" s="281">
        <v>4.7300000000000004</v>
      </c>
      <c r="G1798" s="230">
        <v>4.8899999999999997</v>
      </c>
      <c r="H1798" s="182"/>
      <c r="I1798" s="156" t="s">
        <v>22</v>
      </c>
      <c r="J1798" s="156"/>
      <c r="K1798" s="243">
        <v>40634</v>
      </c>
      <c r="L1798" s="181" t="s">
        <v>2836</v>
      </c>
      <c r="M1798" s="90">
        <v>6</v>
      </c>
      <c r="N1798" s="95">
        <v>5</v>
      </c>
      <c r="O1798" s="99"/>
      <c r="P1798" s="311">
        <f t="shared" si="225"/>
        <v>4.8899999999999997</v>
      </c>
      <c r="Q1798" s="16">
        <f t="shared" si="224"/>
        <v>4.8899999999999997</v>
      </c>
      <c r="R1798" s="23">
        <f t="shared" si="226"/>
        <v>0</v>
      </c>
      <c r="S1798" s="18">
        <f t="shared" si="227"/>
        <v>0</v>
      </c>
      <c r="T1798" s="190"/>
      <c r="U1798" s="3"/>
      <c r="V1798" s="142"/>
      <c r="W1798" s="142"/>
      <c r="X1798" s="142"/>
    </row>
    <row r="1799" spans="1:24" ht="82.5" x14ac:dyDescent="0.25">
      <c r="A1799" s="155" t="s">
        <v>2923</v>
      </c>
      <c r="B1799" s="141" t="s">
        <v>2056</v>
      </c>
      <c r="C1799" s="105" t="s">
        <v>3020</v>
      </c>
      <c r="D1799" s="90" t="s">
        <v>3018</v>
      </c>
      <c r="E1799" s="263">
        <v>5.88</v>
      </c>
      <c r="F1799" s="281">
        <v>5.69</v>
      </c>
      <c r="G1799" s="230">
        <v>5.88</v>
      </c>
      <c r="H1799" s="182"/>
      <c r="I1799" s="156" t="s">
        <v>22</v>
      </c>
      <c r="J1799" s="156"/>
      <c r="K1799" s="243">
        <v>40634</v>
      </c>
      <c r="L1799" s="181" t="s">
        <v>2836</v>
      </c>
      <c r="M1799" s="90">
        <v>6</v>
      </c>
      <c r="N1799" s="95">
        <v>5</v>
      </c>
      <c r="O1799" s="99"/>
      <c r="P1799" s="311">
        <f t="shared" si="225"/>
        <v>5.88</v>
      </c>
      <c r="Q1799" s="16">
        <f t="shared" si="224"/>
        <v>5.88</v>
      </c>
      <c r="R1799" s="23">
        <f t="shared" si="226"/>
        <v>0</v>
      </c>
      <c r="S1799" s="18">
        <f t="shared" si="227"/>
        <v>0</v>
      </c>
      <c r="T1799" s="190"/>
      <c r="U1799" s="3"/>
      <c r="V1799" s="142"/>
      <c r="W1799" s="142"/>
      <c r="X1799" s="142"/>
    </row>
    <row r="1800" spans="1:24" ht="82.5" x14ac:dyDescent="0.25">
      <c r="A1800" s="155" t="s">
        <v>2923</v>
      </c>
      <c r="B1800" s="141" t="s">
        <v>2056</v>
      </c>
      <c r="C1800" s="105" t="s">
        <v>3021</v>
      </c>
      <c r="D1800" s="90" t="s">
        <v>3018</v>
      </c>
      <c r="E1800" s="263">
        <v>8.9</v>
      </c>
      <c r="F1800" s="281">
        <v>8.6199999999999992</v>
      </c>
      <c r="G1800" s="230">
        <v>8.9</v>
      </c>
      <c r="H1800" s="182"/>
      <c r="I1800" s="156" t="s">
        <v>22</v>
      </c>
      <c r="J1800" s="156"/>
      <c r="K1800" s="243">
        <v>40634</v>
      </c>
      <c r="L1800" s="181" t="s">
        <v>2836</v>
      </c>
      <c r="M1800" s="90">
        <v>6</v>
      </c>
      <c r="N1800" s="95">
        <v>5</v>
      </c>
      <c r="O1800" s="99"/>
      <c r="P1800" s="311">
        <f t="shared" si="225"/>
        <v>8.9</v>
      </c>
      <c r="Q1800" s="16">
        <f t="shared" si="224"/>
        <v>8.9</v>
      </c>
      <c r="R1800" s="23">
        <f t="shared" si="226"/>
        <v>0</v>
      </c>
      <c r="S1800" s="18">
        <f t="shared" si="227"/>
        <v>0</v>
      </c>
      <c r="T1800" s="190"/>
      <c r="U1800" s="3"/>
      <c r="V1800" s="142"/>
      <c r="W1800" s="142"/>
      <c r="X1800" s="142"/>
    </row>
    <row r="1801" spans="1:24" ht="82.5" x14ac:dyDescent="0.25">
      <c r="A1801" s="155" t="s">
        <v>2923</v>
      </c>
      <c r="B1801" s="141" t="s">
        <v>2056</v>
      </c>
      <c r="C1801" s="105" t="s">
        <v>3022</v>
      </c>
      <c r="D1801" s="90" t="s">
        <v>3018</v>
      </c>
      <c r="E1801" s="263">
        <v>10.48</v>
      </c>
      <c r="F1801" s="281">
        <v>10.14</v>
      </c>
      <c r="G1801" s="230">
        <v>10.48</v>
      </c>
      <c r="H1801" s="182"/>
      <c r="I1801" s="156" t="s">
        <v>22</v>
      </c>
      <c r="J1801" s="156"/>
      <c r="K1801" s="243">
        <v>40634</v>
      </c>
      <c r="L1801" s="181" t="s">
        <v>2836</v>
      </c>
      <c r="M1801" s="90">
        <v>6</v>
      </c>
      <c r="N1801" s="95">
        <v>5</v>
      </c>
      <c r="O1801" s="99"/>
      <c r="P1801" s="311">
        <f t="shared" si="225"/>
        <v>10.48</v>
      </c>
      <c r="Q1801" s="16">
        <f t="shared" si="224"/>
        <v>10.48</v>
      </c>
      <c r="R1801" s="23">
        <f t="shared" si="226"/>
        <v>0</v>
      </c>
      <c r="S1801" s="18">
        <f t="shared" si="227"/>
        <v>0</v>
      </c>
      <c r="T1801" s="190"/>
      <c r="U1801" s="3"/>
      <c r="V1801" s="142"/>
      <c r="W1801" s="142"/>
      <c r="X1801" s="142"/>
    </row>
    <row r="1802" spans="1:24" ht="82.5" x14ac:dyDescent="0.25">
      <c r="A1802" s="155" t="s">
        <v>2923</v>
      </c>
      <c r="B1802" s="141" t="s">
        <v>2056</v>
      </c>
      <c r="C1802" s="105" t="s">
        <v>3023</v>
      </c>
      <c r="D1802" s="90" t="s">
        <v>3018</v>
      </c>
      <c r="E1802" s="263">
        <v>27.74</v>
      </c>
      <c r="F1802" s="281">
        <v>26.86</v>
      </c>
      <c r="G1802" s="230">
        <v>27.74</v>
      </c>
      <c r="H1802" s="182"/>
      <c r="I1802" s="156" t="s">
        <v>22</v>
      </c>
      <c r="J1802" s="156"/>
      <c r="K1802" s="243">
        <v>40634</v>
      </c>
      <c r="L1802" s="181" t="s">
        <v>2836</v>
      </c>
      <c r="M1802" s="90">
        <v>6</v>
      </c>
      <c r="N1802" s="95">
        <v>5</v>
      </c>
      <c r="O1802" s="99"/>
      <c r="P1802" s="311">
        <f t="shared" si="225"/>
        <v>27.74</v>
      </c>
      <c r="Q1802" s="16">
        <f t="shared" si="224"/>
        <v>27.74</v>
      </c>
      <c r="R1802" s="23">
        <f t="shared" si="226"/>
        <v>0</v>
      </c>
      <c r="S1802" s="18">
        <f t="shared" si="227"/>
        <v>0</v>
      </c>
      <c r="T1802" s="190"/>
      <c r="U1802" s="3"/>
      <c r="V1802" s="142"/>
      <c r="W1802" s="142"/>
      <c r="X1802" s="142"/>
    </row>
    <row r="1803" spans="1:24" ht="82.5" x14ac:dyDescent="0.25">
      <c r="A1803" s="155" t="s">
        <v>2923</v>
      </c>
      <c r="B1803" s="141" t="s">
        <v>2056</v>
      </c>
      <c r="C1803" s="105" t="s">
        <v>3024</v>
      </c>
      <c r="D1803" s="90" t="s">
        <v>3018</v>
      </c>
      <c r="E1803" s="263">
        <v>37.82</v>
      </c>
      <c r="F1803" s="281">
        <v>36.61</v>
      </c>
      <c r="G1803" s="230">
        <v>37.82</v>
      </c>
      <c r="H1803" s="182"/>
      <c r="I1803" s="156" t="s">
        <v>22</v>
      </c>
      <c r="J1803" s="156"/>
      <c r="K1803" s="243">
        <v>40634</v>
      </c>
      <c r="L1803" s="181" t="s">
        <v>2836</v>
      </c>
      <c r="M1803" s="90">
        <v>6</v>
      </c>
      <c r="N1803" s="95">
        <v>5</v>
      </c>
      <c r="O1803" s="99"/>
      <c r="P1803" s="311">
        <f t="shared" si="225"/>
        <v>37.82</v>
      </c>
      <c r="Q1803" s="16">
        <f t="shared" si="224"/>
        <v>37.82</v>
      </c>
      <c r="R1803" s="23">
        <f t="shared" si="226"/>
        <v>0</v>
      </c>
      <c r="S1803" s="18">
        <f t="shared" si="227"/>
        <v>0</v>
      </c>
      <c r="T1803" s="190"/>
      <c r="U1803" s="3"/>
      <c r="V1803" s="142"/>
      <c r="W1803" s="142"/>
      <c r="X1803" s="142"/>
    </row>
    <row r="1804" spans="1:24" ht="82.5" x14ac:dyDescent="0.25">
      <c r="A1804" s="155" t="s">
        <v>2923</v>
      </c>
      <c r="B1804" s="141" t="s">
        <v>2056</v>
      </c>
      <c r="C1804" s="105" t="s">
        <v>3025</v>
      </c>
      <c r="D1804" s="90" t="s">
        <v>3018</v>
      </c>
      <c r="E1804" s="263">
        <v>64.819999999999993</v>
      </c>
      <c r="F1804" s="281">
        <v>62.75</v>
      </c>
      <c r="G1804" s="230">
        <v>64.819999999999993</v>
      </c>
      <c r="H1804" s="182"/>
      <c r="I1804" s="156" t="s">
        <v>22</v>
      </c>
      <c r="J1804" s="156"/>
      <c r="K1804" s="243">
        <v>40634</v>
      </c>
      <c r="L1804" s="181" t="s">
        <v>2836</v>
      </c>
      <c r="M1804" s="90">
        <v>6</v>
      </c>
      <c r="N1804" s="95">
        <v>5</v>
      </c>
      <c r="O1804" s="99"/>
      <c r="P1804" s="311">
        <f t="shared" si="225"/>
        <v>64.819999999999993</v>
      </c>
      <c r="Q1804" s="16">
        <f t="shared" si="224"/>
        <v>64.819999999999993</v>
      </c>
      <c r="R1804" s="23">
        <f t="shared" si="226"/>
        <v>0</v>
      </c>
      <c r="S1804" s="18">
        <f t="shared" si="227"/>
        <v>0</v>
      </c>
      <c r="T1804" s="190"/>
      <c r="U1804" s="3"/>
      <c r="V1804" s="142"/>
      <c r="W1804" s="142"/>
      <c r="X1804" s="142"/>
    </row>
    <row r="1805" spans="1:24" ht="82.5" x14ac:dyDescent="0.25">
      <c r="A1805" s="155" t="s">
        <v>2923</v>
      </c>
      <c r="B1805" s="141" t="s">
        <v>2056</v>
      </c>
      <c r="C1805" s="105" t="s">
        <v>3026</v>
      </c>
      <c r="D1805" s="90" t="s">
        <v>3018</v>
      </c>
      <c r="E1805" s="263">
        <v>169.25</v>
      </c>
      <c r="F1805" s="281">
        <v>163.84</v>
      </c>
      <c r="G1805" s="230">
        <v>169.25</v>
      </c>
      <c r="H1805" s="182"/>
      <c r="I1805" s="156" t="s">
        <v>22</v>
      </c>
      <c r="J1805" s="156"/>
      <c r="K1805" s="243">
        <v>40634</v>
      </c>
      <c r="L1805" s="181" t="s">
        <v>2836</v>
      </c>
      <c r="M1805" s="90">
        <v>6</v>
      </c>
      <c r="N1805" s="95">
        <v>5</v>
      </c>
      <c r="O1805" s="99"/>
      <c r="P1805" s="311">
        <f t="shared" si="225"/>
        <v>169.25</v>
      </c>
      <c r="Q1805" s="16">
        <f t="shared" si="224"/>
        <v>169.25</v>
      </c>
      <c r="R1805" s="23">
        <f t="shared" si="226"/>
        <v>0</v>
      </c>
      <c r="S1805" s="18">
        <f t="shared" si="227"/>
        <v>0</v>
      </c>
      <c r="T1805" s="190"/>
      <c r="U1805" s="3"/>
      <c r="V1805" s="142"/>
      <c r="W1805" s="142"/>
      <c r="X1805" s="142"/>
    </row>
    <row r="1806" spans="1:24" ht="82.5" x14ac:dyDescent="0.25">
      <c r="A1806" s="155" t="s">
        <v>2923</v>
      </c>
      <c r="B1806" s="141" t="s">
        <v>2056</v>
      </c>
      <c r="C1806" s="105" t="s">
        <v>3027</v>
      </c>
      <c r="D1806" s="90" t="s">
        <v>3028</v>
      </c>
      <c r="E1806" s="263">
        <v>0</v>
      </c>
      <c r="F1806" s="297">
        <v>0</v>
      </c>
      <c r="G1806" s="230">
        <v>0</v>
      </c>
      <c r="H1806" s="182"/>
      <c r="I1806" s="156" t="s">
        <v>22</v>
      </c>
      <c r="J1806" s="156"/>
      <c r="K1806" s="243">
        <v>40634</v>
      </c>
      <c r="L1806" s="181" t="s">
        <v>2836</v>
      </c>
      <c r="M1806" s="90">
        <v>6</v>
      </c>
      <c r="N1806" s="95">
        <v>5</v>
      </c>
      <c r="O1806" s="99"/>
      <c r="P1806" s="311">
        <f t="shared" si="225"/>
        <v>0</v>
      </c>
      <c r="Q1806" s="16">
        <f t="shared" si="224"/>
        <v>0</v>
      </c>
      <c r="R1806" s="23">
        <f t="shared" si="226"/>
        <v>0</v>
      </c>
      <c r="S1806" s="18">
        <f t="shared" si="227"/>
        <v>0</v>
      </c>
      <c r="T1806" s="190"/>
      <c r="U1806" s="3"/>
      <c r="V1806" s="142"/>
      <c r="W1806" s="142"/>
      <c r="X1806" s="142"/>
    </row>
    <row r="1807" spans="1:24" ht="82.5" x14ac:dyDescent="0.25">
      <c r="A1807" s="155" t="s">
        <v>2923</v>
      </c>
      <c r="B1807" s="141" t="s">
        <v>2056</v>
      </c>
      <c r="C1807" s="105" t="s">
        <v>3029</v>
      </c>
      <c r="D1807" s="90" t="s">
        <v>3028</v>
      </c>
      <c r="E1807" s="263">
        <v>3.74</v>
      </c>
      <c r="F1807" s="281">
        <v>3.62</v>
      </c>
      <c r="G1807" s="230">
        <v>3.74</v>
      </c>
      <c r="H1807" s="182"/>
      <c r="I1807" s="156" t="s">
        <v>22</v>
      </c>
      <c r="J1807" s="156"/>
      <c r="K1807" s="243">
        <v>40634</v>
      </c>
      <c r="L1807" s="181" t="s">
        <v>2836</v>
      </c>
      <c r="M1807" s="90">
        <v>6</v>
      </c>
      <c r="N1807" s="95">
        <v>5</v>
      </c>
      <c r="O1807" s="99"/>
      <c r="P1807" s="311">
        <f t="shared" si="225"/>
        <v>3.74</v>
      </c>
      <c r="Q1807" s="16">
        <f t="shared" si="224"/>
        <v>3.74</v>
      </c>
      <c r="R1807" s="23">
        <f t="shared" si="226"/>
        <v>0</v>
      </c>
      <c r="S1807" s="18">
        <f t="shared" si="227"/>
        <v>0</v>
      </c>
      <c r="T1807" s="190"/>
      <c r="U1807" s="3"/>
      <c r="V1807" s="142"/>
      <c r="W1807" s="142"/>
      <c r="X1807" s="142"/>
    </row>
    <row r="1808" spans="1:24" ht="82.5" x14ac:dyDescent="0.25">
      <c r="A1808" s="155" t="s">
        <v>2923</v>
      </c>
      <c r="B1808" s="141" t="s">
        <v>2056</v>
      </c>
      <c r="C1808" s="105" t="s">
        <v>3030</v>
      </c>
      <c r="D1808" s="90" t="s">
        <v>3031</v>
      </c>
      <c r="E1808" s="263">
        <v>12.42</v>
      </c>
      <c r="F1808" s="281">
        <v>12.03</v>
      </c>
      <c r="G1808" s="230">
        <v>12.42</v>
      </c>
      <c r="H1808" s="176" t="s">
        <v>3032</v>
      </c>
      <c r="I1808" s="156" t="s">
        <v>22</v>
      </c>
      <c r="J1808" s="156"/>
      <c r="K1808" s="243">
        <v>40634</v>
      </c>
      <c r="L1808" s="181" t="s">
        <v>2836</v>
      </c>
      <c r="M1808" s="90">
        <v>6</v>
      </c>
      <c r="N1808" s="95">
        <v>5</v>
      </c>
      <c r="O1808" s="99"/>
      <c r="P1808" s="311">
        <f t="shared" si="225"/>
        <v>12.42</v>
      </c>
      <c r="Q1808" s="16">
        <f t="shared" si="224"/>
        <v>12.42</v>
      </c>
      <c r="R1808" s="23">
        <f t="shared" si="226"/>
        <v>0</v>
      </c>
      <c r="S1808" s="18">
        <f t="shared" si="227"/>
        <v>0</v>
      </c>
      <c r="T1808" s="182"/>
      <c r="U1808" s="3"/>
      <c r="V1808" s="142"/>
      <c r="W1808" s="142"/>
      <c r="X1808" s="142"/>
    </row>
    <row r="1809" spans="1:24" ht="82.5" x14ac:dyDescent="0.25">
      <c r="A1809" s="155" t="s">
        <v>2923</v>
      </c>
      <c r="B1809" s="141" t="s">
        <v>2056</v>
      </c>
      <c r="C1809" s="105" t="s">
        <v>3033</v>
      </c>
      <c r="D1809" s="90" t="s">
        <v>3031</v>
      </c>
      <c r="E1809" s="263">
        <v>12.42</v>
      </c>
      <c r="F1809" s="281">
        <v>12.03</v>
      </c>
      <c r="G1809" s="230">
        <v>12.42</v>
      </c>
      <c r="H1809" s="176" t="s">
        <v>3032</v>
      </c>
      <c r="I1809" s="156" t="s">
        <v>22</v>
      </c>
      <c r="J1809" s="156"/>
      <c r="K1809" s="243">
        <v>40634</v>
      </c>
      <c r="L1809" s="181" t="s">
        <v>2836</v>
      </c>
      <c r="M1809" s="90">
        <v>6</v>
      </c>
      <c r="N1809" s="95">
        <v>5</v>
      </c>
      <c r="O1809" s="99"/>
      <c r="P1809" s="311">
        <f t="shared" si="225"/>
        <v>12.42</v>
      </c>
      <c r="Q1809" s="16">
        <f t="shared" si="224"/>
        <v>12.42</v>
      </c>
      <c r="R1809" s="23">
        <f t="shared" si="226"/>
        <v>0</v>
      </c>
      <c r="S1809" s="18">
        <f t="shared" si="227"/>
        <v>0</v>
      </c>
      <c r="T1809" s="182"/>
      <c r="U1809" s="3"/>
      <c r="V1809" s="142"/>
      <c r="W1809" s="142"/>
      <c r="X1809" s="142"/>
    </row>
    <row r="1810" spans="1:24" ht="82.5" x14ac:dyDescent="0.25">
      <c r="A1810" s="155" t="s">
        <v>2923</v>
      </c>
      <c r="B1810" s="141" t="s">
        <v>2056</v>
      </c>
      <c r="C1810" s="105" t="s">
        <v>3034</v>
      </c>
      <c r="D1810" s="90" t="s">
        <v>3031</v>
      </c>
      <c r="E1810" s="263">
        <v>12.42</v>
      </c>
      <c r="F1810" s="281">
        <v>12.03</v>
      </c>
      <c r="G1810" s="230">
        <v>12.42</v>
      </c>
      <c r="H1810" s="176" t="s">
        <v>3032</v>
      </c>
      <c r="I1810" s="156" t="s">
        <v>22</v>
      </c>
      <c r="J1810" s="156"/>
      <c r="K1810" s="243">
        <v>40634</v>
      </c>
      <c r="L1810" s="181" t="s">
        <v>2836</v>
      </c>
      <c r="M1810" s="90">
        <v>6</v>
      </c>
      <c r="N1810" s="95">
        <v>5</v>
      </c>
      <c r="O1810" s="99"/>
      <c r="P1810" s="311">
        <f t="shared" si="225"/>
        <v>12.42</v>
      </c>
      <c r="Q1810" s="16">
        <f t="shared" si="224"/>
        <v>12.42</v>
      </c>
      <c r="R1810" s="23">
        <f t="shared" si="226"/>
        <v>0</v>
      </c>
      <c r="S1810" s="18">
        <f t="shared" si="227"/>
        <v>0</v>
      </c>
      <c r="T1810" s="182"/>
      <c r="U1810" s="3"/>
      <c r="V1810" s="142"/>
      <c r="W1810" s="142"/>
      <c r="X1810" s="142"/>
    </row>
    <row r="1811" spans="1:24" ht="82.5" x14ac:dyDescent="0.25">
      <c r="A1811" s="155" t="s">
        <v>2923</v>
      </c>
      <c r="B1811" s="141" t="s">
        <v>2056</v>
      </c>
      <c r="C1811" s="105" t="s">
        <v>3035</v>
      </c>
      <c r="D1811" s="90" t="s">
        <v>3031</v>
      </c>
      <c r="E1811" s="263">
        <v>49.49</v>
      </c>
      <c r="F1811" s="281">
        <v>47.91</v>
      </c>
      <c r="G1811" s="230">
        <v>49.49</v>
      </c>
      <c r="H1811" s="176" t="s">
        <v>3032</v>
      </c>
      <c r="I1811" s="156" t="s">
        <v>22</v>
      </c>
      <c r="J1811" s="156"/>
      <c r="K1811" s="243">
        <v>40634</v>
      </c>
      <c r="L1811" s="181" t="s">
        <v>2836</v>
      </c>
      <c r="M1811" s="90">
        <v>6</v>
      </c>
      <c r="N1811" s="95">
        <v>5</v>
      </c>
      <c r="O1811" s="99"/>
      <c r="P1811" s="311">
        <f t="shared" si="225"/>
        <v>49.49</v>
      </c>
      <c r="Q1811" s="16">
        <f t="shared" si="224"/>
        <v>49.49</v>
      </c>
      <c r="R1811" s="23">
        <f t="shared" si="226"/>
        <v>0</v>
      </c>
      <c r="S1811" s="18">
        <f t="shared" si="227"/>
        <v>0</v>
      </c>
      <c r="T1811" s="182"/>
      <c r="U1811" s="3"/>
      <c r="V1811" s="142"/>
      <c r="W1811" s="142"/>
      <c r="X1811" s="142"/>
    </row>
    <row r="1812" spans="1:24" ht="82.5" x14ac:dyDescent="0.25">
      <c r="A1812" s="155" t="s">
        <v>2923</v>
      </c>
      <c r="B1812" s="141" t="s">
        <v>2056</v>
      </c>
      <c r="C1812" s="105" t="s">
        <v>3036</v>
      </c>
      <c r="D1812" s="90" t="s">
        <v>3031</v>
      </c>
      <c r="E1812" s="263">
        <v>72.989999999999995</v>
      </c>
      <c r="F1812" s="281">
        <v>70.66</v>
      </c>
      <c r="G1812" s="230">
        <v>72.989999999999995</v>
      </c>
      <c r="H1812" s="176" t="s">
        <v>3032</v>
      </c>
      <c r="I1812" s="156" t="s">
        <v>22</v>
      </c>
      <c r="J1812" s="156"/>
      <c r="K1812" s="243">
        <v>40634</v>
      </c>
      <c r="L1812" s="181" t="s">
        <v>2836</v>
      </c>
      <c r="M1812" s="90">
        <v>6</v>
      </c>
      <c r="N1812" s="95">
        <v>5</v>
      </c>
      <c r="O1812" s="99"/>
      <c r="P1812" s="311">
        <f t="shared" si="225"/>
        <v>72.989999999999995</v>
      </c>
      <c r="Q1812" s="16">
        <f t="shared" si="224"/>
        <v>72.989999999999995</v>
      </c>
      <c r="R1812" s="23">
        <f t="shared" si="226"/>
        <v>0</v>
      </c>
      <c r="S1812" s="18">
        <f t="shared" si="227"/>
        <v>0</v>
      </c>
      <c r="T1812" s="182"/>
      <c r="U1812" s="3"/>
      <c r="V1812" s="142"/>
      <c r="W1812" s="142"/>
      <c r="X1812" s="142"/>
    </row>
    <row r="1813" spans="1:24" ht="82.5" x14ac:dyDescent="0.25">
      <c r="A1813" s="155" t="s">
        <v>2923</v>
      </c>
      <c r="B1813" s="141" t="s">
        <v>2056</v>
      </c>
      <c r="C1813" s="105" t="s">
        <v>3037</v>
      </c>
      <c r="D1813" s="90" t="s">
        <v>3031</v>
      </c>
      <c r="E1813" s="263">
        <v>72.989999999999995</v>
      </c>
      <c r="F1813" s="285">
        <v>70.66</v>
      </c>
      <c r="G1813" s="230">
        <v>72.989999999999995</v>
      </c>
      <c r="H1813" s="176" t="s">
        <v>3032</v>
      </c>
      <c r="I1813" s="95" t="s">
        <v>22</v>
      </c>
      <c r="J1813" s="156"/>
      <c r="K1813" s="243">
        <v>40634</v>
      </c>
      <c r="L1813" s="181" t="s">
        <v>2836</v>
      </c>
      <c r="M1813" s="90">
        <v>6</v>
      </c>
      <c r="N1813" s="95">
        <v>5</v>
      </c>
      <c r="O1813" s="99"/>
      <c r="P1813" s="311">
        <f t="shared" si="225"/>
        <v>72.989999999999995</v>
      </c>
      <c r="Q1813" s="16">
        <f t="shared" si="224"/>
        <v>72.989999999999995</v>
      </c>
      <c r="R1813" s="23">
        <f t="shared" si="226"/>
        <v>0</v>
      </c>
      <c r="S1813" s="18">
        <f t="shared" si="227"/>
        <v>0</v>
      </c>
      <c r="T1813" s="182"/>
      <c r="U1813" s="3"/>
      <c r="V1813" s="142"/>
      <c r="W1813" s="142"/>
      <c r="X1813" s="142"/>
    </row>
    <row r="1814" spans="1:24" ht="82.5" x14ac:dyDescent="0.25">
      <c r="A1814" s="155" t="s">
        <v>2923</v>
      </c>
      <c r="B1814" s="141" t="s">
        <v>2056</v>
      </c>
      <c r="C1814" s="105" t="s">
        <v>3038</v>
      </c>
      <c r="D1814" s="90" t="s">
        <v>3031</v>
      </c>
      <c r="E1814" s="263">
        <v>72.989999999999995</v>
      </c>
      <c r="F1814" s="285">
        <v>70.66</v>
      </c>
      <c r="G1814" s="230">
        <v>72.989999999999995</v>
      </c>
      <c r="H1814" s="176" t="s">
        <v>3032</v>
      </c>
      <c r="I1814" s="95" t="s">
        <v>22</v>
      </c>
      <c r="J1814" s="156"/>
      <c r="K1814" s="243">
        <v>40634</v>
      </c>
      <c r="L1814" s="181" t="s">
        <v>2836</v>
      </c>
      <c r="M1814" s="90">
        <v>6</v>
      </c>
      <c r="N1814" s="95">
        <v>5</v>
      </c>
      <c r="O1814" s="99"/>
      <c r="P1814" s="311">
        <f t="shared" si="225"/>
        <v>72.989999999999995</v>
      </c>
      <c r="Q1814" s="16">
        <f t="shared" si="224"/>
        <v>72.989999999999995</v>
      </c>
      <c r="R1814" s="23">
        <f t="shared" si="226"/>
        <v>0</v>
      </c>
      <c r="S1814" s="18">
        <f t="shared" si="227"/>
        <v>0</v>
      </c>
      <c r="T1814" s="182"/>
      <c r="U1814" s="3"/>
      <c r="V1814" s="142"/>
      <c r="W1814" s="142"/>
      <c r="X1814" s="142"/>
    </row>
    <row r="1815" spans="1:24" ht="82.5" x14ac:dyDescent="0.25">
      <c r="A1815" s="155" t="s">
        <v>2923</v>
      </c>
      <c r="B1815" s="141" t="s">
        <v>2056</v>
      </c>
      <c r="C1815" s="105" t="s">
        <v>3039</v>
      </c>
      <c r="D1815" s="90" t="s">
        <v>3031</v>
      </c>
      <c r="E1815" s="263">
        <v>81.3</v>
      </c>
      <c r="F1815" s="285">
        <v>78.709999999999994</v>
      </c>
      <c r="G1815" s="230">
        <v>81.3</v>
      </c>
      <c r="H1815" s="176" t="s">
        <v>3032</v>
      </c>
      <c r="I1815" s="95" t="s">
        <v>22</v>
      </c>
      <c r="J1815" s="156"/>
      <c r="K1815" s="243">
        <v>40634</v>
      </c>
      <c r="L1815" s="181" t="s">
        <v>2836</v>
      </c>
      <c r="M1815" s="90">
        <v>6</v>
      </c>
      <c r="N1815" s="95">
        <v>5</v>
      </c>
      <c r="O1815" s="99"/>
      <c r="P1815" s="311">
        <f t="shared" si="225"/>
        <v>81.3</v>
      </c>
      <c r="Q1815" s="16">
        <f t="shared" si="224"/>
        <v>81.3</v>
      </c>
      <c r="R1815" s="23">
        <f t="shared" si="226"/>
        <v>0</v>
      </c>
      <c r="S1815" s="18">
        <f t="shared" si="227"/>
        <v>0</v>
      </c>
      <c r="T1815" s="182"/>
      <c r="U1815" s="3"/>
      <c r="V1815" s="142"/>
      <c r="W1815" s="142"/>
      <c r="X1815" s="142"/>
    </row>
    <row r="1816" spans="1:24" ht="82.5" x14ac:dyDescent="0.25">
      <c r="A1816" s="155" t="s">
        <v>2923</v>
      </c>
      <c r="B1816" s="141" t="s">
        <v>2056</v>
      </c>
      <c r="C1816" s="105" t="s">
        <v>3040</v>
      </c>
      <c r="D1816" s="90" t="s">
        <v>3031</v>
      </c>
      <c r="E1816" s="263">
        <v>138.78</v>
      </c>
      <c r="F1816" s="285">
        <v>134.35</v>
      </c>
      <c r="G1816" s="230">
        <v>138.78</v>
      </c>
      <c r="H1816" s="176" t="s">
        <v>3032</v>
      </c>
      <c r="I1816" s="95" t="s">
        <v>22</v>
      </c>
      <c r="J1816" s="156"/>
      <c r="K1816" s="243">
        <v>40634</v>
      </c>
      <c r="L1816" s="181" t="s">
        <v>2836</v>
      </c>
      <c r="M1816" s="90">
        <v>6</v>
      </c>
      <c r="N1816" s="95">
        <v>5</v>
      </c>
      <c r="O1816" s="99"/>
      <c r="P1816" s="311">
        <f t="shared" si="225"/>
        <v>138.78</v>
      </c>
      <c r="Q1816" s="16">
        <f t="shared" si="224"/>
        <v>138.78</v>
      </c>
      <c r="R1816" s="23">
        <f t="shared" si="226"/>
        <v>0</v>
      </c>
      <c r="S1816" s="18">
        <f t="shared" si="227"/>
        <v>0</v>
      </c>
      <c r="T1816" s="182"/>
      <c r="U1816" s="3"/>
      <c r="V1816" s="142"/>
      <c r="W1816" s="142"/>
      <c r="X1816" s="142"/>
    </row>
    <row r="1817" spans="1:24" ht="82.5" x14ac:dyDescent="0.25">
      <c r="A1817" s="155" t="s">
        <v>2923</v>
      </c>
      <c r="B1817" s="141" t="s">
        <v>2056</v>
      </c>
      <c r="C1817" s="105" t="s">
        <v>3041</v>
      </c>
      <c r="D1817" s="90" t="s">
        <v>3031</v>
      </c>
      <c r="E1817" s="263">
        <v>187.22</v>
      </c>
      <c r="F1817" s="285">
        <v>181.24</v>
      </c>
      <c r="G1817" s="230">
        <v>187.22</v>
      </c>
      <c r="H1817" s="176" t="s">
        <v>3032</v>
      </c>
      <c r="I1817" s="95" t="s">
        <v>22</v>
      </c>
      <c r="J1817" s="156"/>
      <c r="K1817" s="243">
        <v>40634</v>
      </c>
      <c r="L1817" s="181" t="s">
        <v>2836</v>
      </c>
      <c r="M1817" s="90">
        <v>6</v>
      </c>
      <c r="N1817" s="95">
        <v>5</v>
      </c>
      <c r="O1817" s="99"/>
      <c r="P1817" s="311">
        <f t="shared" si="225"/>
        <v>187.22</v>
      </c>
      <c r="Q1817" s="16">
        <f t="shared" si="224"/>
        <v>187.22</v>
      </c>
      <c r="R1817" s="23">
        <f t="shared" si="226"/>
        <v>0</v>
      </c>
      <c r="S1817" s="18">
        <f t="shared" si="227"/>
        <v>0</v>
      </c>
      <c r="T1817" s="182"/>
      <c r="U1817" s="3"/>
      <c r="V1817" s="142"/>
      <c r="W1817" s="142"/>
      <c r="X1817" s="142"/>
    </row>
    <row r="1818" spans="1:24" ht="82.5" x14ac:dyDescent="0.25">
      <c r="A1818" s="155" t="s">
        <v>2923</v>
      </c>
      <c r="B1818" s="141" t="s">
        <v>2056</v>
      </c>
      <c r="C1818" s="105" t="s">
        <v>3042</v>
      </c>
      <c r="D1818" s="90" t="s">
        <v>3043</v>
      </c>
      <c r="E1818" s="263">
        <v>6.81</v>
      </c>
      <c r="F1818" s="281">
        <v>6.59</v>
      </c>
      <c r="G1818" s="230">
        <v>6.81</v>
      </c>
      <c r="H1818" s="176"/>
      <c r="I1818" s="156" t="s">
        <v>22</v>
      </c>
      <c r="J1818" s="156"/>
      <c r="K1818" s="243">
        <v>40634</v>
      </c>
      <c r="L1818" s="181" t="s">
        <v>2836</v>
      </c>
      <c r="M1818" s="90">
        <v>6</v>
      </c>
      <c r="N1818" s="95">
        <v>5</v>
      </c>
      <c r="O1818" s="99"/>
      <c r="P1818" s="311">
        <f t="shared" si="225"/>
        <v>6.81</v>
      </c>
      <c r="Q1818" s="16">
        <f t="shared" si="224"/>
        <v>6.81</v>
      </c>
      <c r="R1818" s="23">
        <f t="shared" si="226"/>
        <v>0</v>
      </c>
      <c r="S1818" s="18">
        <f t="shared" si="227"/>
        <v>0</v>
      </c>
      <c r="T1818" s="182"/>
      <c r="U1818" s="3"/>
      <c r="V1818" s="142"/>
      <c r="W1818" s="142"/>
      <c r="X1818" s="142"/>
    </row>
    <row r="1819" spans="1:24" ht="82.5" x14ac:dyDescent="0.25">
      <c r="A1819" s="155" t="s">
        <v>2923</v>
      </c>
      <c r="B1819" s="141" t="s">
        <v>2056</v>
      </c>
      <c r="C1819" s="105" t="s">
        <v>3044</v>
      </c>
      <c r="D1819" s="90" t="s">
        <v>3043</v>
      </c>
      <c r="E1819" s="263">
        <v>6.81</v>
      </c>
      <c r="F1819" s="281">
        <v>6.59</v>
      </c>
      <c r="G1819" s="230">
        <v>6.81</v>
      </c>
      <c r="H1819" s="176"/>
      <c r="I1819" s="156" t="s">
        <v>22</v>
      </c>
      <c r="J1819" s="156"/>
      <c r="K1819" s="243">
        <v>40634</v>
      </c>
      <c r="L1819" s="181" t="s">
        <v>2836</v>
      </c>
      <c r="M1819" s="90">
        <v>6</v>
      </c>
      <c r="N1819" s="95">
        <v>5</v>
      </c>
      <c r="O1819" s="99"/>
      <c r="P1819" s="311">
        <f t="shared" si="225"/>
        <v>6.81</v>
      </c>
      <c r="Q1819" s="16">
        <f t="shared" si="224"/>
        <v>6.81</v>
      </c>
      <c r="R1819" s="23">
        <f t="shared" si="226"/>
        <v>0</v>
      </c>
      <c r="S1819" s="18">
        <f t="shared" si="227"/>
        <v>0</v>
      </c>
      <c r="T1819" s="182"/>
      <c r="U1819" s="3"/>
      <c r="V1819" s="142"/>
      <c r="W1819" s="142"/>
      <c r="X1819" s="142"/>
    </row>
    <row r="1820" spans="1:24" ht="82.5" x14ac:dyDescent="0.25">
      <c r="A1820" s="155" t="s">
        <v>2923</v>
      </c>
      <c r="B1820" s="141" t="s">
        <v>2056</v>
      </c>
      <c r="C1820" s="105" t="s">
        <v>3045</v>
      </c>
      <c r="D1820" s="90" t="s">
        <v>3043</v>
      </c>
      <c r="E1820" s="263">
        <v>9.68</v>
      </c>
      <c r="F1820" s="281">
        <v>9.3699999999999992</v>
      </c>
      <c r="G1820" s="230">
        <v>9.68</v>
      </c>
      <c r="H1820" s="176"/>
      <c r="I1820" s="156" t="s">
        <v>22</v>
      </c>
      <c r="J1820" s="156"/>
      <c r="K1820" s="243">
        <v>40634</v>
      </c>
      <c r="L1820" s="181" t="s">
        <v>2836</v>
      </c>
      <c r="M1820" s="90">
        <v>6</v>
      </c>
      <c r="N1820" s="95">
        <v>5</v>
      </c>
      <c r="O1820" s="99"/>
      <c r="P1820" s="311">
        <f t="shared" si="225"/>
        <v>9.68</v>
      </c>
      <c r="Q1820" s="16">
        <f t="shared" si="224"/>
        <v>9.68</v>
      </c>
      <c r="R1820" s="23">
        <f t="shared" si="226"/>
        <v>0</v>
      </c>
      <c r="S1820" s="18">
        <f t="shared" si="227"/>
        <v>0</v>
      </c>
      <c r="T1820" s="182"/>
      <c r="U1820" s="3"/>
      <c r="V1820" s="142"/>
      <c r="W1820" s="142"/>
      <c r="X1820" s="142"/>
    </row>
    <row r="1821" spans="1:24" ht="82.5" x14ac:dyDescent="0.25">
      <c r="A1821" s="155" t="s">
        <v>2923</v>
      </c>
      <c r="B1821" s="141" t="s">
        <v>2056</v>
      </c>
      <c r="C1821" s="105" t="s">
        <v>3046</v>
      </c>
      <c r="D1821" s="90" t="s">
        <v>3043</v>
      </c>
      <c r="E1821" s="263">
        <v>14.28</v>
      </c>
      <c r="F1821" s="281">
        <v>13.82</v>
      </c>
      <c r="G1821" s="230">
        <v>14.28</v>
      </c>
      <c r="H1821" s="176"/>
      <c r="I1821" s="156" t="s">
        <v>22</v>
      </c>
      <c r="J1821" s="156"/>
      <c r="K1821" s="243">
        <v>40634</v>
      </c>
      <c r="L1821" s="181" t="s">
        <v>2836</v>
      </c>
      <c r="M1821" s="90">
        <v>6</v>
      </c>
      <c r="N1821" s="95">
        <v>5</v>
      </c>
      <c r="O1821" s="99"/>
      <c r="P1821" s="311">
        <f t="shared" si="225"/>
        <v>14.28</v>
      </c>
      <c r="Q1821" s="16">
        <f t="shared" si="224"/>
        <v>14.28</v>
      </c>
      <c r="R1821" s="23">
        <f t="shared" si="226"/>
        <v>0</v>
      </c>
      <c r="S1821" s="18">
        <f t="shared" si="227"/>
        <v>0</v>
      </c>
      <c r="T1821" s="182"/>
      <c r="U1821" s="3"/>
      <c r="V1821" s="142"/>
      <c r="W1821" s="142"/>
      <c r="X1821" s="142"/>
    </row>
    <row r="1822" spans="1:24" ht="82.5" x14ac:dyDescent="0.25">
      <c r="A1822" s="155" t="s">
        <v>2923</v>
      </c>
      <c r="B1822" s="141" t="s">
        <v>2056</v>
      </c>
      <c r="C1822" s="105" t="s">
        <v>3047</v>
      </c>
      <c r="D1822" s="90" t="s">
        <v>3043</v>
      </c>
      <c r="E1822" s="263">
        <v>19.010000000000002</v>
      </c>
      <c r="F1822" s="281">
        <v>18.399999999999999</v>
      </c>
      <c r="G1822" s="230">
        <v>19.010000000000002</v>
      </c>
      <c r="H1822" s="176"/>
      <c r="I1822" s="156" t="s">
        <v>22</v>
      </c>
      <c r="J1822" s="156"/>
      <c r="K1822" s="243">
        <v>40634</v>
      </c>
      <c r="L1822" s="181" t="s">
        <v>2836</v>
      </c>
      <c r="M1822" s="90">
        <v>6</v>
      </c>
      <c r="N1822" s="95">
        <v>5</v>
      </c>
      <c r="O1822" s="99"/>
      <c r="P1822" s="311">
        <f t="shared" si="225"/>
        <v>19.010000000000002</v>
      </c>
      <c r="Q1822" s="16">
        <f t="shared" si="224"/>
        <v>19.010000000000002</v>
      </c>
      <c r="R1822" s="23">
        <f t="shared" si="226"/>
        <v>0</v>
      </c>
      <c r="S1822" s="18">
        <f t="shared" si="227"/>
        <v>0</v>
      </c>
      <c r="T1822" s="182"/>
      <c r="U1822" s="3"/>
      <c r="V1822" s="142"/>
      <c r="W1822" s="142"/>
      <c r="X1822" s="142"/>
    </row>
    <row r="1823" spans="1:24" ht="82.5" x14ac:dyDescent="0.25">
      <c r="A1823" s="155" t="s">
        <v>2923</v>
      </c>
      <c r="B1823" s="141" t="s">
        <v>2056</v>
      </c>
      <c r="C1823" s="105" t="s">
        <v>3048</v>
      </c>
      <c r="D1823" s="90" t="s">
        <v>3043</v>
      </c>
      <c r="E1823" s="263">
        <v>39.82</v>
      </c>
      <c r="F1823" s="281">
        <v>38.54</v>
      </c>
      <c r="G1823" s="230">
        <v>39.82</v>
      </c>
      <c r="H1823" s="176"/>
      <c r="I1823" s="156" t="s">
        <v>22</v>
      </c>
      <c r="J1823" s="156"/>
      <c r="K1823" s="243">
        <v>40634</v>
      </c>
      <c r="L1823" s="181" t="s">
        <v>2836</v>
      </c>
      <c r="M1823" s="90">
        <v>6</v>
      </c>
      <c r="N1823" s="95">
        <v>5</v>
      </c>
      <c r="O1823" s="99"/>
      <c r="P1823" s="311">
        <f t="shared" si="225"/>
        <v>39.82</v>
      </c>
      <c r="Q1823" s="16">
        <f t="shared" ref="Q1823:Q1850" si="228">IF(N1823=1,INT(E1823*$U$1*10000)/10000,E1823)</f>
        <v>39.82</v>
      </c>
      <c r="R1823" s="23">
        <f t="shared" si="226"/>
        <v>0</v>
      </c>
      <c r="S1823" s="18">
        <f t="shared" si="227"/>
        <v>0</v>
      </c>
      <c r="T1823" s="182"/>
      <c r="U1823" s="3"/>
      <c r="V1823" s="142"/>
      <c r="W1823" s="142"/>
      <c r="X1823" s="142"/>
    </row>
    <row r="1824" spans="1:24" ht="82.5" x14ac:dyDescent="0.25">
      <c r="A1824" s="155" t="s">
        <v>2923</v>
      </c>
      <c r="B1824" s="141" t="s">
        <v>2056</v>
      </c>
      <c r="C1824" s="105" t="s">
        <v>3049</v>
      </c>
      <c r="D1824" s="90" t="s">
        <v>3043</v>
      </c>
      <c r="E1824" s="263">
        <v>63.21</v>
      </c>
      <c r="F1824" s="281">
        <v>61.19</v>
      </c>
      <c r="G1824" s="230">
        <v>63.21</v>
      </c>
      <c r="H1824" s="176"/>
      <c r="I1824" s="156" t="s">
        <v>22</v>
      </c>
      <c r="J1824" s="156"/>
      <c r="K1824" s="243">
        <v>40634</v>
      </c>
      <c r="L1824" s="181" t="s">
        <v>2836</v>
      </c>
      <c r="M1824" s="90">
        <v>6</v>
      </c>
      <c r="N1824" s="95">
        <v>5</v>
      </c>
      <c r="O1824" s="99"/>
      <c r="P1824" s="311">
        <f t="shared" si="225"/>
        <v>63.21</v>
      </c>
      <c r="Q1824" s="16">
        <f t="shared" si="228"/>
        <v>63.21</v>
      </c>
      <c r="R1824" s="23">
        <f t="shared" si="226"/>
        <v>0</v>
      </c>
      <c r="S1824" s="18">
        <f t="shared" si="227"/>
        <v>0</v>
      </c>
      <c r="T1824" s="182"/>
      <c r="U1824" s="3"/>
      <c r="V1824" s="142"/>
      <c r="W1824" s="142"/>
      <c r="X1824" s="142"/>
    </row>
    <row r="1825" spans="1:24" ht="82.5" x14ac:dyDescent="0.25">
      <c r="A1825" s="155" t="s">
        <v>2923</v>
      </c>
      <c r="B1825" s="141" t="s">
        <v>2056</v>
      </c>
      <c r="C1825" s="105" t="s">
        <v>3050</v>
      </c>
      <c r="D1825" s="90" t="s">
        <v>3043</v>
      </c>
      <c r="E1825" s="263">
        <v>122.1</v>
      </c>
      <c r="F1825" s="281">
        <v>118.2</v>
      </c>
      <c r="G1825" s="230">
        <v>122.1</v>
      </c>
      <c r="H1825" s="176"/>
      <c r="I1825" s="156" t="s">
        <v>22</v>
      </c>
      <c r="J1825" s="156"/>
      <c r="K1825" s="243">
        <v>40634</v>
      </c>
      <c r="L1825" s="181" t="s">
        <v>2836</v>
      </c>
      <c r="M1825" s="90">
        <v>6</v>
      </c>
      <c r="N1825" s="95">
        <v>5</v>
      </c>
      <c r="O1825" s="99"/>
      <c r="P1825" s="311">
        <f t="shared" si="225"/>
        <v>122.1</v>
      </c>
      <c r="Q1825" s="16">
        <f t="shared" si="228"/>
        <v>122.1</v>
      </c>
      <c r="R1825" s="23">
        <f t="shared" si="226"/>
        <v>0</v>
      </c>
      <c r="S1825" s="18">
        <f t="shared" si="227"/>
        <v>0</v>
      </c>
      <c r="T1825" s="182"/>
      <c r="U1825" s="3"/>
      <c r="V1825" s="142"/>
      <c r="W1825" s="142"/>
      <c r="X1825" s="142"/>
    </row>
    <row r="1826" spans="1:24" ht="82.5" x14ac:dyDescent="0.25">
      <c r="A1826" s="155" t="s">
        <v>2923</v>
      </c>
      <c r="B1826" s="141" t="s">
        <v>2056</v>
      </c>
      <c r="C1826" s="105" t="s">
        <v>3051</v>
      </c>
      <c r="D1826" s="90" t="s">
        <v>3043</v>
      </c>
      <c r="E1826" s="263">
        <v>180.87</v>
      </c>
      <c r="F1826" s="281">
        <v>175.09</v>
      </c>
      <c r="G1826" s="230">
        <v>180.87</v>
      </c>
      <c r="H1826" s="176"/>
      <c r="I1826" s="156" t="s">
        <v>22</v>
      </c>
      <c r="J1826" s="156"/>
      <c r="K1826" s="243">
        <v>40634</v>
      </c>
      <c r="L1826" s="181" t="s">
        <v>2836</v>
      </c>
      <c r="M1826" s="90">
        <v>6</v>
      </c>
      <c r="N1826" s="95">
        <v>5</v>
      </c>
      <c r="O1826" s="99"/>
      <c r="P1826" s="311">
        <f t="shared" si="225"/>
        <v>180.87</v>
      </c>
      <c r="Q1826" s="16">
        <f t="shared" si="228"/>
        <v>180.87</v>
      </c>
      <c r="R1826" s="23">
        <f t="shared" si="226"/>
        <v>0</v>
      </c>
      <c r="S1826" s="18">
        <f t="shared" si="227"/>
        <v>0</v>
      </c>
      <c r="T1826" s="182"/>
      <c r="U1826" s="3"/>
      <c r="V1826" s="142"/>
      <c r="W1826" s="142"/>
      <c r="X1826" s="142"/>
    </row>
    <row r="1827" spans="1:24" ht="82.5" x14ac:dyDescent="0.25">
      <c r="A1827" s="155" t="s">
        <v>2923</v>
      </c>
      <c r="B1827" s="141" t="s">
        <v>2056</v>
      </c>
      <c r="C1827" s="105" t="s">
        <v>3052</v>
      </c>
      <c r="D1827" s="90" t="s">
        <v>3043</v>
      </c>
      <c r="E1827" s="263">
        <v>187.23</v>
      </c>
      <c r="F1827" s="281">
        <v>181.24</v>
      </c>
      <c r="G1827" s="230">
        <v>187.23</v>
      </c>
      <c r="H1827" s="176"/>
      <c r="I1827" s="156" t="s">
        <v>22</v>
      </c>
      <c r="J1827" s="156"/>
      <c r="K1827" s="243">
        <v>40634</v>
      </c>
      <c r="L1827" s="181" t="s">
        <v>2836</v>
      </c>
      <c r="M1827" s="90">
        <v>6</v>
      </c>
      <c r="N1827" s="95">
        <v>5</v>
      </c>
      <c r="O1827" s="99"/>
      <c r="P1827" s="311">
        <f t="shared" si="225"/>
        <v>187.23</v>
      </c>
      <c r="Q1827" s="16">
        <f t="shared" si="228"/>
        <v>187.23</v>
      </c>
      <c r="R1827" s="23">
        <f t="shared" si="226"/>
        <v>0</v>
      </c>
      <c r="S1827" s="18">
        <f t="shared" si="227"/>
        <v>0</v>
      </c>
      <c r="T1827" s="182"/>
      <c r="U1827" s="3"/>
      <c r="V1827" s="142"/>
      <c r="W1827" s="142"/>
      <c r="X1827" s="142"/>
    </row>
    <row r="1828" spans="1:24" ht="82.5" x14ac:dyDescent="0.25">
      <c r="A1828" s="155" t="s">
        <v>2923</v>
      </c>
      <c r="B1828" s="141" t="s">
        <v>2056</v>
      </c>
      <c r="C1828" s="105" t="s">
        <v>3053</v>
      </c>
      <c r="D1828" s="90" t="s">
        <v>3054</v>
      </c>
      <c r="E1828" s="263">
        <v>0</v>
      </c>
      <c r="F1828" s="281">
        <v>0</v>
      </c>
      <c r="G1828" s="230">
        <v>0</v>
      </c>
      <c r="H1828" s="176"/>
      <c r="I1828" s="156" t="s">
        <v>22</v>
      </c>
      <c r="J1828" s="156"/>
      <c r="K1828" s="243">
        <v>40634</v>
      </c>
      <c r="L1828" s="181" t="s">
        <v>2836</v>
      </c>
      <c r="M1828" s="90">
        <v>6</v>
      </c>
      <c r="N1828" s="95">
        <v>6</v>
      </c>
      <c r="O1828" s="99"/>
      <c r="P1828" s="311">
        <f t="shared" si="225"/>
        <v>0</v>
      </c>
      <c r="Q1828" s="16">
        <f t="shared" si="228"/>
        <v>0</v>
      </c>
      <c r="R1828" s="23">
        <f t="shared" si="226"/>
        <v>0</v>
      </c>
      <c r="S1828" s="18">
        <f t="shared" si="227"/>
        <v>0</v>
      </c>
      <c r="T1828" s="182"/>
      <c r="U1828" s="3"/>
      <c r="V1828" s="142"/>
      <c r="W1828" s="142"/>
      <c r="X1828" s="142"/>
    </row>
    <row r="1829" spans="1:24" ht="82.5" x14ac:dyDescent="0.25">
      <c r="A1829" s="155" t="s">
        <v>2923</v>
      </c>
      <c r="B1829" s="141" t="s">
        <v>2056</v>
      </c>
      <c r="C1829" s="105" t="s">
        <v>3055</v>
      </c>
      <c r="D1829" s="90" t="s">
        <v>3054</v>
      </c>
      <c r="E1829" s="263">
        <v>6.94</v>
      </c>
      <c r="F1829" s="281">
        <v>6.72</v>
      </c>
      <c r="G1829" s="230">
        <v>6.94</v>
      </c>
      <c r="H1829" s="176"/>
      <c r="I1829" s="156" t="s">
        <v>22</v>
      </c>
      <c r="J1829" s="156"/>
      <c r="K1829" s="243">
        <v>40634</v>
      </c>
      <c r="L1829" s="181" t="s">
        <v>2836</v>
      </c>
      <c r="M1829" s="90">
        <v>6</v>
      </c>
      <c r="N1829" s="95">
        <v>5</v>
      </c>
      <c r="O1829" s="99"/>
      <c r="P1829" s="311">
        <f t="shared" si="225"/>
        <v>6.94</v>
      </c>
      <c r="Q1829" s="16">
        <f t="shared" si="228"/>
        <v>6.94</v>
      </c>
      <c r="R1829" s="23">
        <f t="shared" si="226"/>
        <v>0</v>
      </c>
      <c r="S1829" s="18">
        <f t="shared" si="227"/>
        <v>0</v>
      </c>
      <c r="T1829" s="182"/>
      <c r="U1829" s="3"/>
      <c r="V1829" s="142"/>
      <c r="W1829" s="142"/>
      <c r="X1829" s="142"/>
    </row>
    <row r="1830" spans="1:24" ht="82.5" x14ac:dyDescent="0.25">
      <c r="A1830" s="155" t="s">
        <v>2923</v>
      </c>
      <c r="B1830" s="141" t="s">
        <v>2056</v>
      </c>
      <c r="C1830" s="105" t="s">
        <v>3056</v>
      </c>
      <c r="D1830" s="90" t="s">
        <v>3057</v>
      </c>
      <c r="E1830" s="263">
        <v>15.38</v>
      </c>
      <c r="F1830" s="281">
        <v>15.32</v>
      </c>
      <c r="G1830" s="230">
        <v>15.38</v>
      </c>
      <c r="H1830" s="176"/>
      <c r="I1830" s="156" t="s">
        <v>22</v>
      </c>
      <c r="J1830" s="156"/>
      <c r="K1830" s="243">
        <v>40634</v>
      </c>
      <c r="L1830" s="181" t="s">
        <v>2836</v>
      </c>
      <c r="M1830" s="90">
        <v>6</v>
      </c>
      <c r="N1830" s="95">
        <v>5</v>
      </c>
      <c r="O1830" s="99"/>
      <c r="P1830" s="311">
        <f t="shared" si="225"/>
        <v>15.38</v>
      </c>
      <c r="Q1830" s="16">
        <f t="shared" si="228"/>
        <v>15.38</v>
      </c>
      <c r="R1830" s="23">
        <f t="shared" si="226"/>
        <v>0</v>
      </c>
      <c r="S1830" s="18">
        <f t="shared" si="227"/>
        <v>0</v>
      </c>
      <c r="T1830" s="182"/>
      <c r="U1830" s="3"/>
      <c r="V1830" s="142"/>
      <c r="W1830" s="142"/>
      <c r="X1830" s="142"/>
    </row>
    <row r="1831" spans="1:24" ht="82.5" x14ac:dyDescent="0.25">
      <c r="A1831" s="155" t="s">
        <v>2923</v>
      </c>
      <c r="B1831" s="141" t="s">
        <v>2056</v>
      </c>
      <c r="C1831" s="105" t="s">
        <v>3058</v>
      </c>
      <c r="D1831" s="90" t="s">
        <v>3057</v>
      </c>
      <c r="E1831" s="263">
        <v>21.11</v>
      </c>
      <c r="F1831" s="281">
        <v>20.440000000000001</v>
      </c>
      <c r="G1831" s="230">
        <v>21.11</v>
      </c>
      <c r="H1831" s="176"/>
      <c r="I1831" s="156" t="s">
        <v>22</v>
      </c>
      <c r="J1831" s="156"/>
      <c r="K1831" s="243">
        <v>40634</v>
      </c>
      <c r="L1831" s="181" t="s">
        <v>2836</v>
      </c>
      <c r="M1831" s="90">
        <v>6</v>
      </c>
      <c r="N1831" s="95">
        <v>5</v>
      </c>
      <c r="O1831" s="99"/>
      <c r="P1831" s="311">
        <f t="shared" si="225"/>
        <v>21.11</v>
      </c>
      <c r="Q1831" s="16">
        <f t="shared" si="228"/>
        <v>21.11</v>
      </c>
      <c r="R1831" s="23">
        <f t="shared" si="226"/>
        <v>0</v>
      </c>
      <c r="S1831" s="18">
        <f t="shared" si="227"/>
        <v>0</v>
      </c>
      <c r="T1831" s="182"/>
      <c r="U1831" s="3"/>
      <c r="V1831" s="142"/>
      <c r="W1831" s="142"/>
      <c r="X1831" s="142"/>
    </row>
    <row r="1832" spans="1:24" ht="82.5" x14ac:dyDescent="0.25">
      <c r="A1832" s="155" t="s">
        <v>2923</v>
      </c>
      <c r="B1832" s="141" t="s">
        <v>2056</v>
      </c>
      <c r="C1832" s="105" t="s">
        <v>3059</v>
      </c>
      <c r="D1832" s="90" t="s">
        <v>3057</v>
      </c>
      <c r="E1832" s="263">
        <v>26.38</v>
      </c>
      <c r="F1832" s="281">
        <v>25.54</v>
      </c>
      <c r="G1832" s="230">
        <v>26.38</v>
      </c>
      <c r="H1832" s="176"/>
      <c r="I1832" s="156" t="s">
        <v>22</v>
      </c>
      <c r="J1832" s="156"/>
      <c r="K1832" s="243">
        <v>40634</v>
      </c>
      <c r="L1832" s="181" t="s">
        <v>2836</v>
      </c>
      <c r="M1832" s="90">
        <v>6</v>
      </c>
      <c r="N1832" s="95">
        <v>5</v>
      </c>
      <c r="O1832" s="99"/>
      <c r="P1832" s="311">
        <f t="shared" si="225"/>
        <v>26.38</v>
      </c>
      <c r="Q1832" s="16">
        <f t="shared" si="228"/>
        <v>26.38</v>
      </c>
      <c r="R1832" s="23">
        <f t="shared" si="226"/>
        <v>0</v>
      </c>
      <c r="S1832" s="18">
        <f t="shared" si="227"/>
        <v>0</v>
      </c>
      <c r="T1832" s="182"/>
      <c r="U1832" s="3"/>
      <c r="V1832" s="142"/>
      <c r="W1832" s="142"/>
      <c r="X1832" s="142"/>
    </row>
    <row r="1833" spans="1:24" ht="82.5" x14ac:dyDescent="0.25">
      <c r="A1833" s="155" t="s">
        <v>2923</v>
      </c>
      <c r="B1833" s="141" t="s">
        <v>2056</v>
      </c>
      <c r="C1833" s="105" t="s">
        <v>3060</v>
      </c>
      <c r="D1833" s="90" t="s">
        <v>3061</v>
      </c>
      <c r="E1833" s="263">
        <v>0</v>
      </c>
      <c r="F1833" s="297">
        <v>0</v>
      </c>
      <c r="G1833" s="230">
        <v>0</v>
      </c>
      <c r="H1833" s="176"/>
      <c r="I1833" s="156" t="s">
        <v>22</v>
      </c>
      <c r="J1833" s="156"/>
      <c r="K1833" s="243">
        <v>40634</v>
      </c>
      <c r="L1833" s="181" t="s">
        <v>2836</v>
      </c>
      <c r="M1833" s="90">
        <v>6</v>
      </c>
      <c r="N1833" s="95">
        <v>6</v>
      </c>
      <c r="O1833" s="99"/>
      <c r="P1833" s="311">
        <f t="shared" si="225"/>
        <v>0</v>
      </c>
      <c r="Q1833" s="16">
        <f t="shared" si="228"/>
        <v>0</v>
      </c>
      <c r="R1833" s="23">
        <f t="shared" si="226"/>
        <v>0</v>
      </c>
      <c r="S1833" s="18">
        <f t="shared" si="227"/>
        <v>0</v>
      </c>
      <c r="T1833" s="182"/>
      <c r="U1833" s="3"/>
      <c r="V1833" s="142"/>
      <c r="W1833" s="142"/>
      <c r="X1833" s="142"/>
    </row>
    <row r="1834" spans="1:24" ht="82.5" x14ac:dyDescent="0.25">
      <c r="A1834" s="155" t="s">
        <v>2923</v>
      </c>
      <c r="B1834" s="141" t="s">
        <v>2056</v>
      </c>
      <c r="C1834" s="105" t="s">
        <v>3062</v>
      </c>
      <c r="D1834" s="90" t="s">
        <v>3061</v>
      </c>
      <c r="E1834" s="263">
        <v>4.2</v>
      </c>
      <c r="F1834" s="281">
        <v>4.0599999999999996</v>
      </c>
      <c r="G1834" s="230">
        <v>4.2</v>
      </c>
      <c r="H1834" s="176"/>
      <c r="I1834" s="156" t="s">
        <v>22</v>
      </c>
      <c r="J1834" s="156"/>
      <c r="K1834" s="243">
        <v>40634</v>
      </c>
      <c r="L1834" s="181" t="s">
        <v>2836</v>
      </c>
      <c r="M1834" s="90">
        <v>6</v>
      </c>
      <c r="N1834" s="95">
        <v>5</v>
      </c>
      <c r="O1834" s="99"/>
      <c r="P1834" s="311">
        <f t="shared" si="225"/>
        <v>4.2</v>
      </c>
      <c r="Q1834" s="16">
        <f t="shared" si="228"/>
        <v>4.2</v>
      </c>
      <c r="R1834" s="23">
        <f t="shared" si="226"/>
        <v>0</v>
      </c>
      <c r="S1834" s="18">
        <f t="shared" si="227"/>
        <v>0</v>
      </c>
      <c r="T1834" s="182"/>
      <c r="U1834" s="3"/>
      <c r="V1834" s="142"/>
      <c r="W1834" s="142"/>
      <c r="X1834" s="142"/>
    </row>
    <row r="1835" spans="1:24" ht="82.5" x14ac:dyDescent="0.25">
      <c r="A1835" s="155" t="s">
        <v>2923</v>
      </c>
      <c r="B1835" s="141" t="s">
        <v>2056</v>
      </c>
      <c r="C1835" s="105" t="s">
        <v>3063</v>
      </c>
      <c r="D1835" s="90" t="s">
        <v>3064</v>
      </c>
      <c r="E1835" s="265">
        <v>2.5960000000000001</v>
      </c>
      <c r="F1835" s="300">
        <v>2.5129999999999999</v>
      </c>
      <c r="G1835" s="232">
        <v>2.5960000000000001</v>
      </c>
      <c r="H1835" s="176"/>
      <c r="I1835" s="156" t="s">
        <v>22</v>
      </c>
      <c r="J1835" s="156"/>
      <c r="K1835" s="243">
        <v>40634</v>
      </c>
      <c r="L1835" s="181" t="s">
        <v>2836</v>
      </c>
      <c r="M1835" s="90">
        <v>6</v>
      </c>
      <c r="N1835" s="95">
        <v>5</v>
      </c>
      <c r="O1835" s="98" t="s">
        <v>3279</v>
      </c>
      <c r="P1835" s="311">
        <f t="shared" ref="P1835:P1846" si="229">IF(N1835=1,INT(E1835*$U$1*100)/100,E1835)</f>
        <v>2.5960000000000001</v>
      </c>
      <c r="Q1835" s="16">
        <f t="shared" si="228"/>
        <v>2.5960000000000001</v>
      </c>
      <c r="R1835" s="23">
        <f t="shared" ref="R1835:R1850" si="230">P1835-E1835</f>
        <v>0</v>
      </c>
      <c r="S1835" s="18">
        <f t="shared" ref="S1835:S1850" si="231">IF(E1835&lt;&gt;0,R1835/E1835,0)</f>
        <v>0</v>
      </c>
      <c r="T1835" s="182"/>
      <c r="U1835" s="3"/>
      <c r="V1835" s="142"/>
      <c r="W1835" s="142"/>
      <c r="X1835" s="142"/>
    </row>
    <row r="1836" spans="1:24" ht="82.5" x14ac:dyDescent="0.25">
      <c r="A1836" s="155" t="s">
        <v>2923</v>
      </c>
      <c r="B1836" s="141" t="s">
        <v>2056</v>
      </c>
      <c r="C1836" s="105" t="s">
        <v>3065</v>
      </c>
      <c r="D1836" s="90" t="s">
        <v>3064</v>
      </c>
      <c r="E1836" s="265">
        <v>3.169</v>
      </c>
      <c r="F1836" s="300">
        <v>3.0680000000000001</v>
      </c>
      <c r="G1836" s="232">
        <v>3.169</v>
      </c>
      <c r="H1836" s="176"/>
      <c r="I1836" s="156" t="s">
        <v>22</v>
      </c>
      <c r="J1836" s="156"/>
      <c r="K1836" s="243">
        <v>40634</v>
      </c>
      <c r="L1836" s="181" t="s">
        <v>2836</v>
      </c>
      <c r="M1836" s="90">
        <v>6</v>
      </c>
      <c r="N1836" s="95">
        <v>5</v>
      </c>
      <c r="O1836" s="98" t="s">
        <v>3279</v>
      </c>
      <c r="P1836" s="311">
        <f t="shared" si="229"/>
        <v>3.169</v>
      </c>
      <c r="Q1836" s="16">
        <f t="shared" si="228"/>
        <v>3.169</v>
      </c>
      <c r="R1836" s="23">
        <f t="shared" si="230"/>
        <v>0</v>
      </c>
      <c r="S1836" s="18">
        <f t="shared" si="231"/>
        <v>0</v>
      </c>
      <c r="T1836" s="182"/>
      <c r="U1836" s="3"/>
      <c r="V1836" s="142"/>
      <c r="W1836" s="142"/>
      <c r="X1836" s="142"/>
    </row>
    <row r="1837" spans="1:24" ht="82.5" x14ac:dyDescent="0.25">
      <c r="A1837" s="155" t="s">
        <v>2923</v>
      </c>
      <c r="B1837" s="141" t="s">
        <v>2056</v>
      </c>
      <c r="C1837" s="105" t="s">
        <v>3066</v>
      </c>
      <c r="D1837" s="90" t="s">
        <v>3064</v>
      </c>
      <c r="E1837" s="265">
        <v>0.64400000000000002</v>
      </c>
      <c r="F1837" s="300">
        <v>0.623</v>
      </c>
      <c r="G1837" s="232">
        <v>0.64400000000000002</v>
      </c>
      <c r="H1837" s="176"/>
      <c r="I1837" s="156" t="s">
        <v>22</v>
      </c>
      <c r="J1837" s="156"/>
      <c r="K1837" s="243">
        <v>40634</v>
      </c>
      <c r="L1837" s="181" t="s">
        <v>2836</v>
      </c>
      <c r="M1837" s="90">
        <v>6</v>
      </c>
      <c r="N1837" s="95">
        <v>5</v>
      </c>
      <c r="O1837" s="98" t="s">
        <v>3279</v>
      </c>
      <c r="P1837" s="311">
        <f t="shared" si="229"/>
        <v>0.64400000000000002</v>
      </c>
      <c r="Q1837" s="16">
        <f t="shared" si="228"/>
        <v>0.64400000000000002</v>
      </c>
      <c r="R1837" s="23">
        <f t="shared" si="230"/>
        <v>0</v>
      </c>
      <c r="S1837" s="18">
        <f t="shared" si="231"/>
        <v>0</v>
      </c>
      <c r="T1837" s="182"/>
      <c r="U1837" s="3"/>
      <c r="V1837" s="142"/>
      <c r="W1837" s="142"/>
      <c r="X1837" s="142"/>
    </row>
    <row r="1838" spans="1:24" ht="82.5" x14ac:dyDescent="0.25">
      <c r="A1838" s="155" t="s">
        <v>2923</v>
      </c>
      <c r="B1838" s="141" t="s">
        <v>2056</v>
      </c>
      <c r="C1838" s="105" t="s">
        <v>3067</v>
      </c>
      <c r="D1838" s="90" t="s">
        <v>3068</v>
      </c>
      <c r="E1838" s="267">
        <v>1.4870000000000001</v>
      </c>
      <c r="F1838" s="296">
        <v>1.4395</v>
      </c>
      <c r="G1838" s="234">
        <v>1.4870000000000001</v>
      </c>
      <c r="H1838" s="182"/>
      <c r="I1838" s="156" t="s">
        <v>22</v>
      </c>
      <c r="J1838" s="156"/>
      <c r="K1838" s="243">
        <v>40634</v>
      </c>
      <c r="L1838" s="181" t="s">
        <v>2836</v>
      </c>
      <c r="M1838" s="90">
        <v>6</v>
      </c>
      <c r="N1838" s="95">
        <v>5</v>
      </c>
      <c r="O1838" s="98" t="s">
        <v>3280</v>
      </c>
      <c r="P1838" s="311">
        <f t="shared" si="229"/>
        <v>1.4870000000000001</v>
      </c>
      <c r="Q1838" s="16">
        <f t="shared" si="228"/>
        <v>1.4870000000000001</v>
      </c>
      <c r="R1838" s="23">
        <f t="shared" si="230"/>
        <v>0</v>
      </c>
      <c r="S1838" s="18">
        <f t="shared" si="231"/>
        <v>0</v>
      </c>
      <c r="T1838" s="182"/>
      <c r="U1838" s="3"/>
      <c r="V1838" s="142"/>
      <c r="W1838" s="142"/>
      <c r="X1838" s="142"/>
    </row>
    <row r="1839" spans="1:24" ht="114.75" x14ac:dyDescent="0.25">
      <c r="A1839" s="155" t="s">
        <v>2923</v>
      </c>
      <c r="B1839" s="141" t="s">
        <v>2056</v>
      </c>
      <c r="C1839" s="105" t="s">
        <v>3069</v>
      </c>
      <c r="D1839" s="90" t="s">
        <v>3070</v>
      </c>
      <c r="E1839" s="267">
        <v>1.3362000000000001</v>
      </c>
      <c r="F1839" s="296">
        <v>1.2935000000000001</v>
      </c>
      <c r="G1839" s="234">
        <v>1.3362000000000001</v>
      </c>
      <c r="H1839" s="182"/>
      <c r="I1839" s="156" t="s">
        <v>22</v>
      </c>
      <c r="J1839" s="156"/>
      <c r="K1839" s="243">
        <v>40634</v>
      </c>
      <c r="L1839" s="181" t="s">
        <v>2836</v>
      </c>
      <c r="M1839" s="90">
        <v>6</v>
      </c>
      <c r="N1839" s="95">
        <v>5</v>
      </c>
      <c r="O1839" s="98" t="s">
        <v>3280</v>
      </c>
      <c r="P1839" s="311">
        <f t="shared" si="229"/>
        <v>1.3362000000000001</v>
      </c>
      <c r="Q1839" s="16">
        <f t="shared" si="228"/>
        <v>1.3362000000000001</v>
      </c>
      <c r="R1839" s="23">
        <f t="shared" si="230"/>
        <v>0</v>
      </c>
      <c r="S1839" s="18">
        <f t="shared" si="231"/>
        <v>0</v>
      </c>
      <c r="T1839" s="182"/>
      <c r="U1839" s="3"/>
      <c r="V1839" s="142"/>
      <c r="W1839" s="142"/>
      <c r="X1839" s="142"/>
    </row>
    <row r="1840" spans="1:24" ht="140.25" x14ac:dyDescent="0.25">
      <c r="A1840" s="155" t="s">
        <v>2923</v>
      </c>
      <c r="B1840" s="141" t="s">
        <v>2056</v>
      </c>
      <c r="C1840" s="105" t="s">
        <v>3071</v>
      </c>
      <c r="D1840" s="90" t="s">
        <v>3072</v>
      </c>
      <c r="E1840" s="267">
        <v>1.2602</v>
      </c>
      <c r="F1840" s="296">
        <v>1.2199</v>
      </c>
      <c r="G1840" s="234">
        <v>1.2602</v>
      </c>
      <c r="H1840" s="182"/>
      <c r="I1840" s="156" t="s">
        <v>22</v>
      </c>
      <c r="J1840" s="156"/>
      <c r="K1840" s="243">
        <v>40634</v>
      </c>
      <c r="L1840" s="181" t="s">
        <v>2836</v>
      </c>
      <c r="M1840" s="90">
        <v>6</v>
      </c>
      <c r="N1840" s="95">
        <v>5</v>
      </c>
      <c r="O1840" s="98" t="s">
        <v>3280</v>
      </c>
      <c r="P1840" s="311">
        <f t="shared" si="229"/>
        <v>1.2602</v>
      </c>
      <c r="Q1840" s="16">
        <f t="shared" si="228"/>
        <v>1.2602</v>
      </c>
      <c r="R1840" s="23">
        <f t="shared" si="230"/>
        <v>0</v>
      </c>
      <c r="S1840" s="18">
        <f t="shared" si="231"/>
        <v>0</v>
      </c>
      <c r="T1840" s="182"/>
      <c r="U1840" s="3"/>
      <c r="V1840" s="142"/>
      <c r="W1840" s="142"/>
      <c r="X1840" s="142"/>
    </row>
    <row r="1841" spans="1:24" ht="165.75" x14ac:dyDescent="0.25">
      <c r="A1841" s="155" t="s">
        <v>2923</v>
      </c>
      <c r="B1841" s="141" t="s">
        <v>2056</v>
      </c>
      <c r="C1841" s="105" t="s">
        <v>3073</v>
      </c>
      <c r="D1841" s="90" t="s">
        <v>3074</v>
      </c>
      <c r="E1841" s="267">
        <v>1.1840999999999999</v>
      </c>
      <c r="F1841" s="296">
        <v>1.1462000000000001</v>
      </c>
      <c r="G1841" s="234">
        <v>1.1840999999999999</v>
      </c>
      <c r="H1841" s="182"/>
      <c r="I1841" s="156" t="s">
        <v>22</v>
      </c>
      <c r="J1841" s="156"/>
      <c r="K1841" s="243">
        <v>40634</v>
      </c>
      <c r="L1841" s="181" t="s">
        <v>2836</v>
      </c>
      <c r="M1841" s="90">
        <v>6</v>
      </c>
      <c r="N1841" s="95">
        <v>5</v>
      </c>
      <c r="O1841" s="98" t="s">
        <v>3280</v>
      </c>
      <c r="P1841" s="311">
        <f t="shared" si="229"/>
        <v>1.1840999999999999</v>
      </c>
      <c r="Q1841" s="16">
        <f t="shared" si="228"/>
        <v>1.1840999999999999</v>
      </c>
      <c r="R1841" s="23">
        <f t="shared" si="230"/>
        <v>0</v>
      </c>
      <c r="S1841" s="18">
        <f t="shared" si="231"/>
        <v>0</v>
      </c>
      <c r="T1841" s="182"/>
      <c r="U1841" s="3"/>
      <c r="V1841" s="142"/>
      <c r="W1841" s="142"/>
      <c r="X1841" s="142"/>
    </row>
    <row r="1842" spans="1:24" ht="165.75" x14ac:dyDescent="0.25">
      <c r="A1842" s="155" t="s">
        <v>2923</v>
      </c>
      <c r="B1842" s="141" t="s">
        <v>2056</v>
      </c>
      <c r="C1842" s="105" t="s">
        <v>3075</v>
      </c>
      <c r="D1842" s="90" t="s">
        <v>3076</v>
      </c>
      <c r="E1842" s="267">
        <v>1.1460999999999999</v>
      </c>
      <c r="F1842" s="296">
        <v>1.1093999999999999</v>
      </c>
      <c r="G1842" s="234">
        <v>1.1460999999999999</v>
      </c>
      <c r="H1842" s="182"/>
      <c r="I1842" s="156" t="s">
        <v>22</v>
      </c>
      <c r="J1842" s="156"/>
      <c r="K1842" s="243">
        <v>40634</v>
      </c>
      <c r="L1842" s="181" t="s">
        <v>2836</v>
      </c>
      <c r="M1842" s="90">
        <v>6</v>
      </c>
      <c r="N1842" s="95">
        <v>5</v>
      </c>
      <c r="O1842" s="98" t="s">
        <v>3280</v>
      </c>
      <c r="P1842" s="311">
        <f t="shared" si="229"/>
        <v>1.1460999999999999</v>
      </c>
      <c r="Q1842" s="16">
        <f t="shared" si="228"/>
        <v>1.1460999999999999</v>
      </c>
      <c r="R1842" s="23">
        <f t="shared" si="230"/>
        <v>0</v>
      </c>
      <c r="S1842" s="18">
        <f t="shared" si="231"/>
        <v>0</v>
      </c>
      <c r="T1842" s="182"/>
      <c r="U1842" s="3"/>
      <c r="V1842" s="142"/>
      <c r="W1842" s="142"/>
      <c r="X1842" s="142"/>
    </row>
    <row r="1843" spans="1:24" ht="82.5" x14ac:dyDescent="0.25">
      <c r="A1843" s="155" t="s">
        <v>2923</v>
      </c>
      <c r="B1843" s="141" t="s">
        <v>2056</v>
      </c>
      <c r="C1843" s="105" t="s">
        <v>3077</v>
      </c>
      <c r="D1843" s="90" t="s">
        <v>3078</v>
      </c>
      <c r="E1843" s="264">
        <v>0.59440000000000004</v>
      </c>
      <c r="F1843" s="296">
        <v>0.57540000000000002</v>
      </c>
      <c r="G1843" s="231">
        <v>0.59440000000000004</v>
      </c>
      <c r="H1843" s="176"/>
      <c r="I1843" s="156" t="s">
        <v>22</v>
      </c>
      <c r="J1843" s="156"/>
      <c r="K1843" s="243">
        <v>40634</v>
      </c>
      <c r="L1843" s="181" t="s">
        <v>2836</v>
      </c>
      <c r="M1843" s="90">
        <v>6</v>
      </c>
      <c r="N1843" s="95">
        <v>5</v>
      </c>
      <c r="O1843" s="98" t="s">
        <v>3280</v>
      </c>
      <c r="P1843" s="311">
        <f t="shared" si="229"/>
        <v>0.59440000000000004</v>
      </c>
      <c r="Q1843" s="16">
        <f t="shared" si="228"/>
        <v>0.59440000000000004</v>
      </c>
      <c r="R1843" s="23">
        <f t="shared" si="230"/>
        <v>0</v>
      </c>
      <c r="S1843" s="18">
        <f t="shared" si="231"/>
        <v>0</v>
      </c>
      <c r="T1843" s="182"/>
      <c r="U1843" s="3"/>
      <c r="V1843" s="142"/>
      <c r="W1843" s="142"/>
      <c r="X1843" s="142"/>
    </row>
    <row r="1844" spans="1:24" ht="82.5" x14ac:dyDescent="0.25">
      <c r="A1844" s="155" t="s">
        <v>2923</v>
      </c>
      <c r="B1844" s="141" t="s">
        <v>2056</v>
      </c>
      <c r="C1844" s="105" t="s">
        <v>3079</v>
      </c>
      <c r="D1844" s="90" t="s">
        <v>3080</v>
      </c>
      <c r="E1844" s="263">
        <v>121.3</v>
      </c>
      <c r="F1844" s="281">
        <v>117.42</v>
      </c>
      <c r="G1844" s="230">
        <v>121.3</v>
      </c>
      <c r="H1844" s="180"/>
      <c r="I1844" s="156" t="s">
        <v>22</v>
      </c>
      <c r="J1844" s="156"/>
      <c r="K1844" s="243">
        <v>40634</v>
      </c>
      <c r="L1844" s="181" t="s">
        <v>2836</v>
      </c>
      <c r="M1844" s="90">
        <v>6</v>
      </c>
      <c r="N1844" s="95">
        <v>5</v>
      </c>
      <c r="O1844" s="99"/>
      <c r="P1844" s="311">
        <f t="shared" si="229"/>
        <v>121.3</v>
      </c>
      <c r="Q1844" s="16">
        <f t="shared" si="228"/>
        <v>121.3</v>
      </c>
      <c r="R1844" s="23">
        <f t="shared" si="230"/>
        <v>0</v>
      </c>
      <c r="S1844" s="18">
        <f t="shared" si="231"/>
        <v>0</v>
      </c>
      <c r="T1844" s="182"/>
      <c r="U1844" s="3"/>
      <c r="V1844" s="142"/>
      <c r="W1844" s="142"/>
      <c r="X1844" s="142"/>
    </row>
    <row r="1845" spans="1:24" ht="114.75" x14ac:dyDescent="0.25">
      <c r="A1845" s="155" t="s">
        <v>2923</v>
      </c>
      <c r="B1845" s="141" t="s">
        <v>2056</v>
      </c>
      <c r="C1845" s="105" t="s">
        <v>3081</v>
      </c>
      <c r="D1845" s="90" t="s">
        <v>3082</v>
      </c>
      <c r="E1845" s="263">
        <v>121.3</v>
      </c>
      <c r="F1845" s="281">
        <v>117.42</v>
      </c>
      <c r="G1845" s="230">
        <v>121.3</v>
      </c>
      <c r="H1845" s="176"/>
      <c r="I1845" s="156" t="s">
        <v>22</v>
      </c>
      <c r="J1845" s="156"/>
      <c r="K1845" s="243">
        <v>40634</v>
      </c>
      <c r="L1845" s="181" t="s">
        <v>2836</v>
      </c>
      <c r="M1845" s="90">
        <v>6</v>
      </c>
      <c r="N1845" s="95">
        <v>5</v>
      </c>
      <c r="O1845" s="99"/>
      <c r="P1845" s="311">
        <f t="shared" si="229"/>
        <v>121.3</v>
      </c>
      <c r="Q1845" s="16">
        <f t="shared" si="228"/>
        <v>121.3</v>
      </c>
      <c r="R1845" s="23">
        <f t="shared" si="230"/>
        <v>0</v>
      </c>
      <c r="S1845" s="18">
        <f t="shared" si="231"/>
        <v>0</v>
      </c>
      <c r="T1845" s="182"/>
      <c r="U1845" s="3"/>
      <c r="V1845" s="142"/>
      <c r="W1845" s="142"/>
      <c r="X1845" s="142"/>
    </row>
    <row r="1846" spans="1:24" ht="114.75" x14ac:dyDescent="0.25">
      <c r="A1846" s="155" t="s">
        <v>2923</v>
      </c>
      <c r="B1846" s="141" t="s">
        <v>2056</v>
      </c>
      <c r="C1846" s="105" t="s">
        <v>3083</v>
      </c>
      <c r="D1846" s="90" t="s">
        <v>3084</v>
      </c>
      <c r="E1846" s="263">
        <v>22.06</v>
      </c>
      <c r="F1846" s="281">
        <v>21.35</v>
      </c>
      <c r="G1846" s="230">
        <v>22.06</v>
      </c>
      <c r="H1846" s="176"/>
      <c r="I1846" s="156" t="s">
        <v>22</v>
      </c>
      <c r="J1846" s="156"/>
      <c r="K1846" s="243">
        <v>40634</v>
      </c>
      <c r="L1846" s="181" t="s">
        <v>2836</v>
      </c>
      <c r="M1846" s="90">
        <v>6</v>
      </c>
      <c r="N1846" s="95">
        <v>5</v>
      </c>
      <c r="O1846" s="99"/>
      <c r="P1846" s="311">
        <f t="shared" si="229"/>
        <v>22.06</v>
      </c>
      <c r="Q1846" s="16">
        <f t="shared" si="228"/>
        <v>22.06</v>
      </c>
      <c r="R1846" s="23">
        <f t="shared" si="230"/>
        <v>0</v>
      </c>
      <c r="S1846" s="18">
        <f t="shared" si="231"/>
        <v>0</v>
      </c>
      <c r="T1846" s="182"/>
      <c r="U1846" s="3"/>
      <c r="V1846" s="142"/>
      <c r="W1846" s="142"/>
      <c r="X1846" s="142"/>
    </row>
    <row r="1847" spans="1:24" ht="38.25" x14ac:dyDescent="0.25">
      <c r="A1847" s="155" t="s">
        <v>2915</v>
      </c>
      <c r="B1847" s="141" t="s">
        <v>2056</v>
      </c>
      <c r="C1847" s="105" t="s">
        <v>3085</v>
      </c>
      <c r="D1847" s="90" t="s">
        <v>3086</v>
      </c>
      <c r="E1847" s="259">
        <v>258.07</v>
      </c>
      <c r="F1847" s="281">
        <v>250</v>
      </c>
      <c r="G1847" s="221"/>
      <c r="H1847" s="90"/>
      <c r="I1847" s="95" t="s">
        <v>21</v>
      </c>
      <c r="J1847" s="105"/>
      <c r="K1847" s="90"/>
      <c r="L1847" s="185"/>
      <c r="M1847" s="90">
        <v>6</v>
      </c>
      <c r="N1847" s="95">
        <v>1</v>
      </c>
      <c r="O1847" s="99"/>
      <c r="P1847" s="311">
        <f t="shared" ref="P1847:P1850" si="232">IF(N1847=1,INT(E1847*$T$1*100)/100,E1847)</f>
        <v>264.31</v>
      </c>
      <c r="Q1847" s="16" t="e">
        <f t="shared" si="228"/>
        <v>#VALUE!</v>
      </c>
      <c r="R1847" s="23">
        <f t="shared" si="230"/>
        <v>6.2400000000000091</v>
      </c>
      <c r="S1847" s="18">
        <f t="shared" si="231"/>
        <v>2.4179486185918586E-2</v>
      </c>
      <c r="T1847" s="182"/>
      <c r="U1847" s="3"/>
      <c r="V1847" s="142"/>
      <c r="W1847" s="142"/>
      <c r="X1847" s="142"/>
    </row>
    <row r="1848" spans="1:24" ht="51" x14ac:dyDescent="0.25">
      <c r="A1848" s="155" t="s">
        <v>2915</v>
      </c>
      <c r="B1848" s="141" t="s">
        <v>2056</v>
      </c>
      <c r="C1848" s="105" t="s">
        <v>3087</v>
      </c>
      <c r="D1848" s="90" t="s">
        <v>3088</v>
      </c>
      <c r="E1848" s="259">
        <v>10.32</v>
      </c>
      <c r="F1848" s="281">
        <v>10</v>
      </c>
      <c r="G1848" s="221"/>
      <c r="H1848" s="90"/>
      <c r="I1848" s="95" t="s">
        <v>21</v>
      </c>
      <c r="J1848" s="105"/>
      <c r="K1848" s="176"/>
      <c r="L1848" s="185"/>
      <c r="M1848" s="90">
        <v>6</v>
      </c>
      <c r="N1848" s="95">
        <v>1</v>
      </c>
      <c r="O1848" s="99"/>
      <c r="P1848" s="311">
        <f t="shared" si="232"/>
        <v>10.56</v>
      </c>
      <c r="Q1848" s="16" t="e">
        <f t="shared" si="228"/>
        <v>#VALUE!</v>
      </c>
      <c r="R1848" s="23">
        <f t="shared" si="230"/>
        <v>0.24000000000000021</v>
      </c>
      <c r="S1848" s="18">
        <f t="shared" si="231"/>
        <v>2.3255813953488393E-2</v>
      </c>
      <c r="T1848" s="182"/>
      <c r="U1848" s="3"/>
      <c r="V1848" s="142"/>
      <c r="W1848" s="142"/>
      <c r="X1848" s="142"/>
    </row>
    <row r="1849" spans="1:24" ht="51" x14ac:dyDescent="0.25">
      <c r="A1849" s="155" t="s">
        <v>2915</v>
      </c>
      <c r="B1849" s="141" t="s">
        <v>2056</v>
      </c>
      <c r="C1849" s="105" t="s">
        <v>3089</v>
      </c>
      <c r="D1849" s="90" t="s">
        <v>3088</v>
      </c>
      <c r="E1849" s="259">
        <v>10.32</v>
      </c>
      <c r="F1849" s="281">
        <v>10</v>
      </c>
      <c r="G1849" s="221"/>
      <c r="H1849" s="90"/>
      <c r="I1849" s="95" t="s">
        <v>21</v>
      </c>
      <c r="J1849" s="105"/>
      <c r="K1849" s="176"/>
      <c r="L1849" s="185"/>
      <c r="M1849" s="90">
        <v>6</v>
      </c>
      <c r="N1849" s="95">
        <v>1</v>
      </c>
      <c r="O1849" s="99"/>
      <c r="P1849" s="311">
        <f t="shared" si="232"/>
        <v>10.56</v>
      </c>
      <c r="Q1849" s="16" t="e">
        <f t="shared" si="228"/>
        <v>#VALUE!</v>
      </c>
      <c r="R1849" s="23">
        <f t="shared" si="230"/>
        <v>0.24000000000000021</v>
      </c>
      <c r="S1849" s="18">
        <f t="shared" si="231"/>
        <v>2.3255813953488393E-2</v>
      </c>
      <c r="T1849" s="182"/>
      <c r="U1849" s="3"/>
      <c r="V1849" s="142"/>
      <c r="W1849" s="142"/>
      <c r="X1849" s="142"/>
    </row>
    <row r="1850" spans="1:24" ht="25.5" x14ac:dyDescent="0.25">
      <c r="A1850" s="155" t="s">
        <v>2915</v>
      </c>
      <c r="B1850" s="141" t="s">
        <v>2056</v>
      </c>
      <c r="C1850" s="105" t="s">
        <v>3090</v>
      </c>
      <c r="D1850" s="90" t="s">
        <v>3091</v>
      </c>
      <c r="E1850" s="259">
        <v>5.16</v>
      </c>
      <c r="F1850" s="281">
        <v>5</v>
      </c>
      <c r="G1850" s="221"/>
      <c r="H1850" s="193"/>
      <c r="I1850" s="95" t="s">
        <v>21</v>
      </c>
      <c r="J1850" s="105"/>
      <c r="K1850" s="193"/>
      <c r="L1850" s="194"/>
      <c r="M1850" s="90">
        <v>6</v>
      </c>
      <c r="N1850" s="195">
        <v>1</v>
      </c>
      <c r="O1850" s="99"/>
      <c r="P1850" s="311">
        <f t="shared" si="232"/>
        <v>5.28</v>
      </c>
      <c r="Q1850" s="16" t="e">
        <f t="shared" si="228"/>
        <v>#VALUE!</v>
      </c>
      <c r="R1850" s="23">
        <f t="shared" si="230"/>
        <v>0.12000000000000011</v>
      </c>
      <c r="S1850" s="18">
        <f t="shared" si="231"/>
        <v>2.3255813953488393E-2</v>
      </c>
      <c r="T1850" s="196"/>
      <c r="U1850" s="3"/>
      <c r="V1850" s="142"/>
      <c r="W1850" s="142"/>
      <c r="X1850" s="142"/>
    </row>
    <row r="1851" spans="1:24" ht="38.25" x14ac:dyDescent="0.25">
      <c r="A1851" s="155" t="s">
        <v>2915</v>
      </c>
      <c r="B1851" s="141" t="s">
        <v>2056</v>
      </c>
      <c r="C1851" s="105" t="s">
        <v>3092</v>
      </c>
      <c r="D1851" s="90" t="s">
        <v>3093</v>
      </c>
      <c r="E1851" s="268" t="s">
        <v>3094</v>
      </c>
      <c r="F1851" s="294" t="s">
        <v>3094</v>
      </c>
      <c r="G1851" s="37"/>
      <c r="H1851" s="180"/>
      <c r="I1851" s="195" t="s">
        <v>22</v>
      </c>
      <c r="J1851" s="105"/>
      <c r="K1851" s="90"/>
      <c r="L1851" s="185"/>
      <c r="M1851" s="90">
        <v>6</v>
      </c>
      <c r="N1851" s="95">
        <v>6</v>
      </c>
      <c r="O1851" s="99"/>
      <c r="P1851" s="321" t="s">
        <v>3095</v>
      </c>
      <c r="Q1851" s="197" t="e">
        <v>#VALUE!</v>
      </c>
      <c r="R1851" s="198">
        <v>16.149999999999999</v>
      </c>
      <c r="S1851" s="199">
        <v>3.2299999999999995E-2</v>
      </c>
      <c r="T1851" s="182"/>
      <c r="U1851" s="3"/>
      <c r="V1851" s="142"/>
      <c r="W1851" s="142"/>
      <c r="X1851" s="142"/>
    </row>
    <row r="1852" spans="1:24" ht="38.25" x14ac:dyDescent="0.25">
      <c r="A1852" s="155" t="s">
        <v>2915</v>
      </c>
      <c r="B1852" s="141" t="s">
        <v>2056</v>
      </c>
      <c r="C1852" s="105" t="s">
        <v>3096</v>
      </c>
      <c r="D1852" s="90" t="s">
        <v>3093</v>
      </c>
      <c r="E1852" s="268" t="s">
        <v>3097</v>
      </c>
      <c r="F1852" s="294" t="s">
        <v>3097</v>
      </c>
      <c r="G1852" s="37"/>
      <c r="H1852" s="90"/>
      <c r="I1852" s="195" t="s">
        <v>22</v>
      </c>
      <c r="J1852" s="105"/>
      <c r="K1852" s="90"/>
      <c r="L1852" s="185"/>
      <c r="M1852" s="90">
        <v>6</v>
      </c>
      <c r="N1852" s="95">
        <v>6</v>
      </c>
      <c r="O1852" s="99"/>
      <c r="P1852" s="321" t="s">
        <v>3098</v>
      </c>
      <c r="Q1852" s="197" t="e">
        <v>#VALUE!</v>
      </c>
      <c r="R1852" s="198">
        <v>32.299999999999997</v>
      </c>
      <c r="S1852" s="199">
        <v>3.2299999999999995E-2</v>
      </c>
      <c r="T1852" s="182"/>
      <c r="U1852" s="3"/>
      <c r="V1852" s="142"/>
      <c r="W1852" s="142"/>
      <c r="X1852" s="142"/>
    </row>
    <row r="1853" spans="1:24" ht="38.25" x14ac:dyDescent="0.25">
      <c r="A1853" s="155" t="s">
        <v>2915</v>
      </c>
      <c r="B1853" s="141" t="s">
        <v>2056</v>
      </c>
      <c r="C1853" s="105" t="s">
        <v>3099</v>
      </c>
      <c r="D1853" s="90" t="s">
        <v>3093</v>
      </c>
      <c r="E1853" s="268" t="s">
        <v>3100</v>
      </c>
      <c r="F1853" s="294" t="s">
        <v>3100</v>
      </c>
      <c r="G1853" s="37"/>
      <c r="H1853" s="90"/>
      <c r="I1853" s="195" t="s">
        <v>22</v>
      </c>
      <c r="J1853" s="105"/>
      <c r="K1853" s="90"/>
      <c r="L1853" s="185"/>
      <c r="M1853" s="90">
        <v>6</v>
      </c>
      <c r="N1853" s="95">
        <v>6</v>
      </c>
      <c r="O1853" s="99"/>
      <c r="P1853" s="321" t="s">
        <v>3101</v>
      </c>
      <c r="Q1853" s="197" t="e">
        <v>#VALUE!</v>
      </c>
      <c r="R1853" s="198">
        <v>48.45</v>
      </c>
      <c r="S1853" s="199">
        <v>3.2300000000000002E-2</v>
      </c>
      <c r="T1853" s="182"/>
      <c r="U1853" s="3"/>
      <c r="V1853" s="142"/>
      <c r="W1853" s="142"/>
      <c r="X1853" s="142"/>
    </row>
    <row r="1854" spans="1:24" ht="25.5" x14ac:dyDescent="0.25">
      <c r="A1854" s="155" t="s">
        <v>2915</v>
      </c>
      <c r="B1854" s="141" t="s">
        <v>2056</v>
      </c>
      <c r="C1854" s="105" t="s">
        <v>3102</v>
      </c>
      <c r="D1854" s="90" t="s">
        <v>3103</v>
      </c>
      <c r="E1854" s="259">
        <v>25.8</v>
      </c>
      <c r="F1854" s="281">
        <v>25</v>
      </c>
      <c r="G1854" s="221"/>
      <c r="H1854" s="90"/>
      <c r="I1854" s="195" t="s">
        <v>21</v>
      </c>
      <c r="J1854" s="105"/>
      <c r="K1854" s="90"/>
      <c r="L1854" s="185"/>
      <c r="M1854" s="90">
        <v>6</v>
      </c>
      <c r="N1854" s="95">
        <v>1</v>
      </c>
      <c r="O1854" s="99"/>
      <c r="P1854" s="311">
        <f t="shared" ref="P1854:P1864" si="233">IF(N1854=1,INT(E1854*$T$1*100)/100,E1854)</f>
        <v>26.42</v>
      </c>
      <c r="Q1854" s="16" t="e">
        <f t="shared" ref="Q1854:Q1893" si="234">IF(N1854=1,INT(E1854*$U$1*10000)/10000,E1854)</f>
        <v>#VALUE!</v>
      </c>
      <c r="R1854" s="23">
        <f t="shared" ref="R1854:R1893" si="235">P1854-E1854</f>
        <v>0.62000000000000099</v>
      </c>
      <c r="S1854" s="18">
        <f t="shared" ref="S1854:S1893" si="236">IF(E1854&lt;&gt;0,R1854/E1854,0)</f>
        <v>2.4031007751938022E-2</v>
      </c>
      <c r="T1854" s="182"/>
      <c r="U1854" s="3"/>
      <c r="V1854" s="142"/>
      <c r="W1854" s="142"/>
      <c r="X1854" s="142"/>
    </row>
    <row r="1855" spans="1:24" ht="76.5" x14ac:dyDescent="0.25">
      <c r="A1855" s="155" t="s">
        <v>2915</v>
      </c>
      <c r="B1855" s="141" t="s">
        <v>2056</v>
      </c>
      <c r="C1855" s="105" t="s">
        <v>3104</v>
      </c>
      <c r="D1855" s="90" t="s">
        <v>3105</v>
      </c>
      <c r="E1855" s="259">
        <v>30.96</v>
      </c>
      <c r="F1855" s="281">
        <v>30</v>
      </c>
      <c r="G1855" s="221"/>
      <c r="H1855" s="176"/>
      <c r="I1855" s="156" t="s">
        <v>21</v>
      </c>
      <c r="J1855" s="184"/>
      <c r="K1855" s="176"/>
      <c r="L1855" s="200"/>
      <c r="M1855" s="90">
        <v>6</v>
      </c>
      <c r="N1855" s="95">
        <v>1</v>
      </c>
      <c r="O1855" s="99"/>
      <c r="P1855" s="311">
        <f t="shared" si="233"/>
        <v>31.7</v>
      </c>
      <c r="Q1855" s="16" t="e">
        <f t="shared" si="234"/>
        <v>#VALUE!</v>
      </c>
      <c r="R1855" s="23">
        <f t="shared" si="235"/>
        <v>0.73999999999999844</v>
      </c>
      <c r="S1855" s="18">
        <f t="shared" si="236"/>
        <v>2.3901808785529666E-2</v>
      </c>
      <c r="T1855" s="182"/>
      <c r="U1855" s="3"/>
      <c r="V1855" s="142"/>
      <c r="W1855" s="142"/>
      <c r="X1855" s="142"/>
    </row>
    <row r="1856" spans="1:24" ht="38.25" x14ac:dyDescent="0.25">
      <c r="A1856" s="155" t="s">
        <v>2915</v>
      </c>
      <c r="B1856" s="141" t="s">
        <v>2056</v>
      </c>
      <c r="C1856" s="105" t="s">
        <v>3106</v>
      </c>
      <c r="D1856" s="90" t="s">
        <v>3107</v>
      </c>
      <c r="E1856" s="259">
        <v>56.77</v>
      </c>
      <c r="F1856" s="281">
        <v>55</v>
      </c>
      <c r="G1856" s="221"/>
      <c r="H1856" s="176"/>
      <c r="I1856" s="156" t="s">
        <v>21</v>
      </c>
      <c r="J1856" s="184"/>
      <c r="K1856" s="176"/>
      <c r="L1856" s="200"/>
      <c r="M1856" s="90">
        <v>6</v>
      </c>
      <c r="N1856" s="95">
        <v>1</v>
      </c>
      <c r="O1856" s="99"/>
      <c r="P1856" s="311">
        <f t="shared" si="233"/>
        <v>58.14</v>
      </c>
      <c r="Q1856" s="16" t="e">
        <f t="shared" si="234"/>
        <v>#VALUE!</v>
      </c>
      <c r="R1856" s="23">
        <f t="shared" si="235"/>
        <v>1.3699999999999974</v>
      </c>
      <c r="S1856" s="18">
        <f t="shared" si="236"/>
        <v>2.4132464329751583E-2</v>
      </c>
      <c r="T1856" s="182"/>
      <c r="U1856" s="3"/>
      <c r="V1856" s="142"/>
      <c r="W1856" s="142"/>
      <c r="X1856" s="142"/>
    </row>
    <row r="1857" spans="1:24" ht="38.25" x14ac:dyDescent="0.25">
      <c r="A1857" s="155" t="s">
        <v>2915</v>
      </c>
      <c r="B1857" s="141" t="s">
        <v>2056</v>
      </c>
      <c r="C1857" s="105" t="s">
        <v>3108</v>
      </c>
      <c r="D1857" s="90" t="s">
        <v>3109</v>
      </c>
      <c r="E1857" s="259">
        <v>56.77</v>
      </c>
      <c r="F1857" s="281">
        <v>55</v>
      </c>
      <c r="G1857" s="221"/>
      <c r="H1857" s="176"/>
      <c r="I1857" s="156" t="s">
        <v>21</v>
      </c>
      <c r="J1857" s="184"/>
      <c r="K1857" s="176"/>
      <c r="L1857" s="200"/>
      <c r="M1857" s="90">
        <v>6</v>
      </c>
      <c r="N1857" s="95">
        <v>1</v>
      </c>
      <c r="O1857" s="99"/>
      <c r="P1857" s="311">
        <f t="shared" si="233"/>
        <v>58.14</v>
      </c>
      <c r="Q1857" s="16" t="e">
        <f t="shared" si="234"/>
        <v>#VALUE!</v>
      </c>
      <c r="R1857" s="23">
        <f t="shared" si="235"/>
        <v>1.3699999999999974</v>
      </c>
      <c r="S1857" s="18">
        <f t="shared" si="236"/>
        <v>2.4132464329751583E-2</v>
      </c>
      <c r="T1857" s="182"/>
      <c r="U1857" s="3"/>
      <c r="V1857" s="142"/>
      <c r="W1857" s="142"/>
      <c r="X1857" s="142"/>
    </row>
    <row r="1858" spans="1:24" ht="51" x14ac:dyDescent="0.25">
      <c r="A1858" s="155" t="s">
        <v>2915</v>
      </c>
      <c r="B1858" s="141" t="s">
        <v>2056</v>
      </c>
      <c r="C1858" s="105" t="s">
        <v>3110</v>
      </c>
      <c r="D1858" s="90" t="s">
        <v>3109</v>
      </c>
      <c r="E1858" s="259">
        <v>77.42</v>
      </c>
      <c r="F1858" s="281">
        <v>75</v>
      </c>
      <c r="G1858" s="221"/>
      <c r="H1858" s="90"/>
      <c r="I1858" s="156" t="s">
        <v>21</v>
      </c>
      <c r="J1858" s="184"/>
      <c r="K1858" s="176"/>
      <c r="L1858" s="200"/>
      <c r="M1858" s="90">
        <v>6</v>
      </c>
      <c r="N1858" s="95">
        <v>1</v>
      </c>
      <c r="O1858" s="99"/>
      <c r="P1858" s="311">
        <f t="shared" si="233"/>
        <v>79.290000000000006</v>
      </c>
      <c r="Q1858" s="16" t="e">
        <f t="shared" si="234"/>
        <v>#VALUE!</v>
      </c>
      <c r="R1858" s="23">
        <f t="shared" si="235"/>
        <v>1.8700000000000045</v>
      </c>
      <c r="S1858" s="18">
        <f t="shared" si="236"/>
        <v>2.4153965383621863E-2</v>
      </c>
      <c r="T1858" s="182"/>
      <c r="U1858" s="3"/>
      <c r="V1858" s="142"/>
      <c r="W1858" s="142"/>
      <c r="X1858" s="142"/>
    </row>
    <row r="1859" spans="1:24" ht="38.25" x14ac:dyDescent="0.25">
      <c r="A1859" s="155" t="s">
        <v>2915</v>
      </c>
      <c r="B1859" s="141" t="s">
        <v>2056</v>
      </c>
      <c r="C1859" s="105" t="s">
        <v>3111</v>
      </c>
      <c r="D1859" s="90" t="s">
        <v>3112</v>
      </c>
      <c r="E1859" s="259">
        <v>56.77</v>
      </c>
      <c r="F1859" s="281">
        <v>55</v>
      </c>
      <c r="G1859" s="221"/>
      <c r="H1859" s="176"/>
      <c r="I1859" s="156" t="s">
        <v>21</v>
      </c>
      <c r="J1859" s="184"/>
      <c r="K1859" s="176"/>
      <c r="L1859" s="200"/>
      <c r="M1859" s="90">
        <v>6</v>
      </c>
      <c r="N1859" s="95">
        <v>1</v>
      </c>
      <c r="O1859" s="99"/>
      <c r="P1859" s="311">
        <f t="shared" si="233"/>
        <v>58.14</v>
      </c>
      <c r="Q1859" s="16" t="e">
        <f t="shared" si="234"/>
        <v>#VALUE!</v>
      </c>
      <c r="R1859" s="23">
        <f t="shared" si="235"/>
        <v>1.3699999999999974</v>
      </c>
      <c r="S1859" s="18">
        <f t="shared" si="236"/>
        <v>2.4132464329751583E-2</v>
      </c>
      <c r="T1859" s="182"/>
      <c r="U1859" s="3"/>
      <c r="V1859" s="142"/>
      <c r="W1859" s="142"/>
      <c r="X1859" s="142"/>
    </row>
    <row r="1860" spans="1:24" ht="63.75" x14ac:dyDescent="0.25">
      <c r="A1860" s="155" t="s">
        <v>2915</v>
      </c>
      <c r="B1860" s="141" t="s">
        <v>2056</v>
      </c>
      <c r="C1860" s="105" t="s">
        <v>3113</v>
      </c>
      <c r="D1860" s="90" t="s">
        <v>3112</v>
      </c>
      <c r="E1860" s="259">
        <v>237.42</v>
      </c>
      <c r="F1860" s="281">
        <v>230</v>
      </c>
      <c r="G1860" s="221"/>
      <c r="H1860" s="90"/>
      <c r="I1860" s="156" t="s">
        <v>21</v>
      </c>
      <c r="J1860" s="184"/>
      <c r="K1860" s="176"/>
      <c r="L1860" s="200"/>
      <c r="M1860" s="90">
        <v>6</v>
      </c>
      <c r="N1860" s="95">
        <v>1</v>
      </c>
      <c r="O1860" s="99"/>
      <c r="P1860" s="311">
        <f t="shared" si="233"/>
        <v>243.16</v>
      </c>
      <c r="Q1860" s="16" t="e">
        <f t="shared" si="234"/>
        <v>#VALUE!</v>
      </c>
      <c r="R1860" s="23">
        <f t="shared" si="235"/>
        <v>5.7400000000000091</v>
      </c>
      <c r="S1860" s="18">
        <f t="shared" si="236"/>
        <v>2.417656473759586E-2</v>
      </c>
      <c r="T1860" s="182"/>
      <c r="U1860" s="3"/>
      <c r="V1860" s="142"/>
      <c r="W1860" s="142"/>
      <c r="X1860" s="142"/>
    </row>
    <row r="1861" spans="1:24" ht="38.25" x14ac:dyDescent="0.25">
      <c r="A1861" s="155" t="s">
        <v>2915</v>
      </c>
      <c r="B1861" s="141" t="s">
        <v>2056</v>
      </c>
      <c r="C1861" s="105" t="s">
        <v>3114</v>
      </c>
      <c r="D1861" s="90" t="s">
        <v>3115</v>
      </c>
      <c r="E1861" s="259">
        <v>41.29</v>
      </c>
      <c r="F1861" s="281">
        <v>40</v>
      </c>
      <c r="G1861" s="221"/>
      <c r="H1861" s="90"/>
      <c r="I1861" s="156" t="s">
        <v>21</v>
      </c>
      <c r="J1861" s="184"/>
      <c r="K1861" s="176"/>
      <c r="L1861" s="200"/>
      <c r="M1861" s="90">
        <v>6</v>
      </c>
      <c r="N1861" s="95">
        <v>1</v>
      </c>
      <c r="O1861" s="99"/>
      <c r="P1861" s="311">
        <f t="shared" si="233"/>
        <v>42.28</v>
      </c>
      <c r="Q1861" s="16" t="e">
        <f t="shared" si="234"/>
        <v>#VALUE!</v>
      </c>
      <c r="R1861" s="23">
        <f t="shared" si="235"/>
        <v>0.99000000000000199</v>
      </c>
      <c r="S1861" s="18">
        <f t="shared" si="236"/>
        <v>2.3976749818358005E-2</v>
      </c>
      <c r="T1861" s="182"/>
      <c r="U1861" s="3"/>
      <c r="V1861" s="142"/>
      <c r="W1861" s="142"/>
      <c r="X1861" s="142"/>
    </row>
    <row r="1862" spans="1:24" ht="51" x14ac:dyDescent="0.25">
      <c r="A1862" s="155" t="s">
        <v>2915</v>
      </c>
      <c r="B1862" s="141" t="s">
        <v>2056</v>
      </c>
      <c r="C1862" s="105" t="s">
        <v>3116</v>
      </c>
      <c r="D1862" s="90" t="s">
        <v>3117</v>
      </c>
      <c r="E1862" s="259">
        <v>41.29</v>
      </c>
      <c r="F1862" s="281">
        <v>40</v>
      </c>
      <c r="G1862" s="221"/>
      <c r="H1862" s="90"/>
      <c r="I1862" s="95" t="s">
        <v>21</v>
      </c>
      <c r="J1862" s="105"/>
      <c r="K1862" s="90"/>
      <c r="L1862" s="185"/>
      <c r="M1862" s="90">
        <v>6</v>
      </c>
      <c r="N1862" s="95">
        <v>1</v>
      </c>
      <c r="O1862" s="99"/>
      <c r="P1862" s="311">
        <f t="shared" si="233"/>
        <v>42.28</v>
      </c>
      <c r="Q1862" s="16" t="e">
        <f t="shared" si="234"/>
        <v>#VALUE!</v>
      </c>
      <c r="R1862" s="23">
        <f t="shared" si="235"/>
        <v>0.99000000000000199</v>
      </c>
      <c r="S1862" s="18">
        <f t="shared" si="236"/>
        <v>2.3976749818358005E-2</v>
      </c>
      <c r="T1862" s="182"/>
      <c r="U1862" s="3"/>
      <c r="V1862" s="142"/>
      <c r="W1862" s="142"/>
      <c r="X1862" s="142"/>
    </row>
    <row r="1863" spans="1:24" ht="63.75" x14ac:dyDescent="0.25">
      <c r="A1863" s="155" t="s">
        <v>2915</v>
      </c>
      <c r="B1863" s="141" t="s">
        <v>2056</v>
      </c>
      <c r="C1863" s="105" t="s">
        <v>3118</v>
      </c>
      <c r="D1863" s="90" t="s">
        <v>3117</v>
      </c>
      <c r="E1863" s="259">
        <v>1.03</v>
      </c>
      <c r="F1863" s="285">
        <v>1</v>
      </c>
      <c r="G1863" s="221"/>
      <c r="H1863" s="90"/>
      <c r="I1863" s="95" t="s">
        <v>21</v>
      </c>
      <c r="J1863" s="105"/>
      <c r="K1863" s="90"/>
      <c r="L1863" s="185"/>
      <c r="M1863" s="90">
        <v>6</v>
      </c>
      <c r="N1863" s="95">
        <v>1</v>
      </c>
      <c r="O1863" s="99"/>
      <c r="P1863" s="311">
        <f t="shared" si="233"/>
        <v>1.05</v>
      </c>
      <c r="Q1863" s="16" t="e">
        <f t="shared" si="234"/>
        <v>#VALUE!</v>
      </c>
      <c r="R1863" s="23">
        <f t="shared" si="235"/>
        <v>2.0000000000000018E-2</v>
      </c>
      <c r="S1863" s="18">
        <f t="shared" si="236"/>
        <v>1.9417475728155355E-2</v>
      </c>
      <c r="T1863" s="182"/>
      <c r="U1863" s="3"/>
      <c r="V1863" s="142"/>
      <c r="W1863" s="142"/>
      <c r="X1863" s="142"/>
    </row>
    <row r="1864" spans="1:24" ht="38.25" x14ac:dyDescent="0.25">
      <c r="A1864" s="155" t="s">
        <v>2915</v>
      </c>
      <c r="B1864" s="141" t="s">
        <v>2056</v>
      </c>
      <c r="C1864" s="105" t="s">
        <v>3119</v>
      </c>
      <c r="D1864" s="90" t="s">
        <v>3120</v>
      </c>
      <c r="E1864" s="259">
        <v>258.07</v>
      </c>
      <c r="F1864" s="281">
        <v>250</v>
      </c>
      <c r="G1864" s="221"/>
      <c r="H1864" s="176"/>
      <c r="I1864" s="156" t="s">
        <v>21</v>
      </c>
      <c r="J1864" s="184"/>
      <c r="K1864" s="176"/>
      <c r="L1864" s="200"/>
      <c r="M1864" s="90">
        <v>6</v>
      </c>
      <c r="N1864" s="95">
        <v>1</v>
      </c>
      <c r="O1864" s="99"/>
      <c r="P1864" s="311">
        <f t="shared" si="233"/>
        <v>264.31</v>
      </c>
      <c r="Q1864" s="16" t="e">
        <f t="shared" si="234"/>
        <v>#VALUE!</v>
      </c>
      <c r="R1864" s="23">
        <f t="shared" si="235"/>
        <v>6.2400000000000091</v>
      </c>
      <c r="S1864" s="18">
        <f t="shared" si="236"/>
        <v>2.4179486185918586E-2</v>
      </c>
      <c r="T1864" s="182"/>
      <c r="U1864" s="3"/>
      <c r="V1864" s="142"/>
      <c r="W1864" s="142"/>
      <c r="X1864" s="142"/>
    </row>
    <row r="1865" spans="1:24" ht="25.5" x14ac:dyDescent="0.25">
      <c r="A1865" s="155" t="s">
        <v>2915</v>
      </c>
      <c r="B1865" s="141" t="s">
        <v>2056</v>
      </c>
      <c r="C1865" s="105" t="s">
        <v>3121</v>
      </c>
      <c r="D1865" s="90" t="s">
        <v>3122</v>
      </c>
      <c r="E1865" s="259" t="s">
        <v>2082</v>
      </c>
      <c r="F1865" s="285" t="s">
        <v>2082</v>
      </c>
      <c r="G1865" s="221"/>
      <c r="H1865" s="90"/>
      <c r="I1865" s="95" t="s">
        <v>22</v>
      </c>
      <c r="J1865" s="105"/>
      <c r="K1865" s="90"/>
      <c r="L1865" s="185"/>
      <c r="M1865" s="90">
        <v>6</v>
      </c>
      <c r="N1865" s="95">
        <v>6</v>
      </c>
      <c r="O1865" s="99"/>
      <c r="P1865" s="318" t="str">
        <f>+E1865</f>
        <v>Calculation</v>
      </c>
      <c r="Q1865" s="100" t="str">
        <f t="shared" si="234"/>
        <v>Calculation</v>
      </c>
      <c r="R1865" s="131" t="e">
        <f t="shared" si="235"/>
        <v>#VALUE!</v>
      </c>
      <c r="S1865" s="132" t="e">
        <f t="shared" si="236"/>
        <v>#VALUE!</v>
      </c>
      <c r="T1865" s="182"/>
      <c r="U1865" s="3"/>
      <c r="V1865" s="142"/>
      <c r="W1865" s="142"/>
      <c r="X1865" s="142"/>
    </row>
    <row r="1866" spans="1:24" ht="15" x14ac:dyDescent="0.25">
      <c r="A1866" s="155" t="s">
        <v>2915</v>
      </c>
      <c r="B1866" s="141" t="s">
        <v>2056</v>
      </c>
      <c r="C1866" s="105" t="s">
        <v>3123</v>
      </c>
      <c r="D1866" s="90" t="s">
        <v>3124</v>
      </c>
      <c r="E1866" s="259">
        <v>77.42</v>
      </c>
      <c r="F1866" s="281">
        <v>75</v>
      </c>
      <c r="G1866" s="221"/>
      <c r="H1866" s="90"/>
      <c r="I1866" s="95" t="s">
        <v>21</v>
      </c>
      <c r="J1866" s="105"/>
      <c r="K1866" s="90"/>
      <c r="L1866" s="185"/>
      <c r="M1866" s="90">
        <v>6</v>
      </c>
      <c r="N1866" s="95">
        <v>1</v>
      </c>
      <c r="O1866" s="99"/>
      <c r="P1866" s="311">
        <f t="shared" ref="P1866:P1877" si="237">IF(N1866=1,INT(E1866*$T$1*100)/100,E1866)</f>
        <v>79.290000000000006</v>
      </c>
      <c r="Q1866" s="16" t="e">
        <f t="shared" si="234"/>
        <v>#VALUE!</v>
      </c>
      <c r="R1866" s="23">
        <f t="shared" si="235"/>
        <v>1.8700000000000045</v>
      </c>
      <c r="S1866" s="18">
        <f t="shared" si="236"/>
        <v>2.4153965383621863E-2</v>
      </c>
      <c r="T1866" s="182"/>
      <c r="U1866" s="3"/>
      <c r="V1866" s="142"/>
      <c r="W1866" s="142"/>
      <c r="X1866" s="142"/>
    </row>
    <row r="1867" spans="1:24" ht="25.5" x14ac:dyDescent="0.25">
      <c r="A1867" s="155" t="s">
        <v>2915</v>
      </c>
      <c r="B1867" s="141" t="s">
        <v>2056</v>
      </c>
      <c r="C1867" s="105" t="s">
        <v>3125</v>
      </c>
      <c r="D1867" s="90" t="s">
        <v>3126</v>
      </c>
      <c r="E1867" s="259">
        <v>77.42</v>
      </c>
      <c r="F1867" s="281">
        <v>75</v>
      </c>
      <c r="G1867" s="221"/>
      <c r="H1867" s="90"/>
      <c r="I1867" s="95" t="s">
        <v>21</v>
      </c>
      <c r="J1867" s="105"/>
      <c r="K1867" s="90"/>
      <c r="L1867" s="185"/>
      <c r="M1867" s="90">
        <v>6</v>
      </c>
      <c r="N1867" s="95">
        <v>1</v>
      </c>
      <c r="O1867" s="99"/>
      <c r="P1867" s="311">
        <f t="shared" si="237"/>
        <v>79.290000000000006</v>
      </c>
      <c r="Q1867" s="16" t="e">
        <f t="shared" si="234"/>
        <v>#VALUE!</v>
      </c>
      <c r="R1867" s="23">
        <f t="shared" si="235"/>
        <v>1.8700000000000045</v>
      </c>
      <c r="S1867" s="18">
        <f t="shared" si="236"/>
        <v>2.4153965383621863E-2</v>
      </c>
      <c r="T1867" s="182"/>
      <c r="U1867" s="3"/>
      <c r="V1867" s="142"/>
      <c r="W1867" s="142"/>
      <c r="X1867" s="142"/>
    </row>
    <row r="1868" spans="1:24" ht="25.5" x14ac:dyDescent="0.25">
      <c r="A1868" s="155" t="s">
        <v>2915</v>
      </c>
      <c r="B1868" s="141" t="s">
        <v>2056</v>
      </c>
      <c r="C1868" s="105" t="s">
        <v>3127</v>
      </c>
      <c r="D1868" s="90" t="s">
        <v>3126</v>
      </c>
      <c r="E1868" s="259">
        <v>361.3</v>
      </c>
      <c r="F1868" s="281">
        <v>350</v>
      </c>
      <c r="G1868" s="221"/>
      <c r="H1868" s="90"/>
      <c r="I1868" s="95" t="s">
        <v>21</v>
      </c>
      <c r="J1868" s="105"/>
      <c r="K1868" s="90"/>
      <c r="L1868" s="185"/>
      <c r="M1868" s="90">
        <v>6</v>
      </c>
      <c r="N1868" s="95">
        <v>1</v>
      </c>
      <c r="O1868" s="99"/>
      <c r="P1868" s="311">
        <f t="shared" si="237"/>
        <v>370.04</v>
      </c>
      <c r="Q1868" s="16" t="e">
        <f t="shared" si="234"/>
        <v>#VALUE!</v>
      </c>
      <c r="R1868" s="23">
        <f t="shared" si="235"/>
        <v>8.7400000000000091</v>
      </c>
      <c r="S1868" s="18">
        <f t="shared" si="236"/>
        <v>2.4190423470799912E-2</v>
      </c>
      <c r="T1868" s="182"/>
      <c r="U1868" s="3"/>
      <c r="V1868" s="142"/>
      <c r="W1868" s="142"/>
      <c r="X1868" s="142"/>
    </row>
    <row r="1869" spans="1:24" ht="51" x14ac:dyDescent="0.25">
      <c r="A1869" s="155" t="s">
        <v>2915</v>
      </c>
      <c r="B1869" s="141" t="s">
        <v>2056</v>
      </c>
      <c r="C1869" s="105" t="s">
        <v>3128</v>
      </c>
      <c r="D1869" s="90" t="s">
        <v>3129</v>
      </c>
      <c r="E1869" s="259">
        <v>25.8</v>
      </c>
      <c r="F1869" s="281">
        <v>25</v>
      </c>
      <c r="G1869" s="221"/>
      <c r="H1869" s="90"/>
      <c r="I1869" s="95" t="s">
        <v>21</v>
      </c>
      <c r="J1869" s="105"/>
      <c r="K1869" s="90"/>
      <c r="L1869" s="185"/>
      <c r="M1869" s="90">
        <v>6</v>
      </c>
      <c r="N1869" s="95">
        <v>1</v>
      </c>
      <c r="O1869" s="99"/>
      <c r="P1869" s="311">
        <f t="shared" si="237"/>
        <v>26.42</v>
      </c>
      <c r="Q1869" s="16" t="e">
        <f t="shared" si="234"/>
        <v>#VALUE!</v>
      </c>
      <c r="R1869" s="23">
        <f t="shared" si="235"/>
        <v>0.62000000000000099</v>
      </c>
      <c r="S1869" s="18">
        <f t="shared" si="236"/>
        <v>2.4031007751938022E-2</v>
      </c>
      <c r="T1869" s="182"/>
      <c r="U1869" s="3"/>
      <c r="V1869" s="142"/>
      <c r="W1869" s="142"/>
      <c r="X1869" s="142"/>
    </row>
    <row r="1870" spans="1:24" ht="25.5" x14ac:dyDescent="0.25">
      <c r="A1870" s="155" t="s">
        <v>2915</v>
      </c>
      <c r="B1870" s="141" t="s">
        <v>2056</v>
      </c>
      <c r="C1870" s="105" t="s">
        <v>3130</v>
      </c>
      <c r="D1870" s="90" t="s">
        <v>3131</v>
      </c>
      <c r="E1870" s="259">
        <v>10.32</v>
      </c>
      <c r="F1870" s="281">
        <v>10</v>
      </c>
      <c r="G1870" s="221"/>
      <c r="H1870" s="90"/>
      <c r="I1870" s="95" t="s">
        <v>21</v>
      </c>
      <c r="J1870" s="105"/>
      <c r="K1870" s="176"/>
      <c r="L1870" s="185"/>
      <c r="M1870" s="90">
        <v>6</v>
      </c>
      <c r="N1870" s="95">
        <v>1</v>
      </c>
      <c r="O1870" s="99"/>
      <c r="P1870" s="311">
        <f t="shared" si="237"/>
        <v>10.56</v>
      </c>
      <c r="Q1870" s="16" t="e">
        <f t="shared" si="234"/>
        <v>#VALUE!</v>
      </c>
      <c r="R1870" s="23">
        <f t="shared" si="235"/>
        <v>0.24000000000000021</v>
      </c>
      <c r="S1870" s="18">
        <f t="shared" si="236"/>
        <v>2.3255813953488393E-2</v>
      </c>
      <c r="T1870" s="182"/>
      <c r="U1870" s="3"/>
      <c r="V1870" s="142"/>
      <c r="W1870" s="142"/>
      <c r="X1870" s="142"/>
    </row>
    <row r="1871" spans="1:24" ht="15" x14ac:dyDescent="0.25">
      <c r="A1871" s="155" t="s">
        <v>2915</v>
      </c>
      <c r="B1871" s="141" t="s">
        <v>2056</v>
      </c>
      <c r="C1871" s="105" t="s">
        <v>3132</v>
      </c>
      <c r="D1871" s="90" t="s">
        <v>3133</v>
      </c>
      <c r="E1871" s="259">
        <v>5.16</v>
      </c>
      <c r="F1871" s="281">
        <v>5</v>
      </c>
      <c r="G1871" s="221"/>
      <c r="H1871" s="90"/>
      <c r="I1871" s="95" t="s">
        <v>21</v>
      </c>
      <c r="J1871" s="105"/>
      <c r="K1871" s="176"/>
      <c r="L1871" s="185"/>
      <c r="M1871" s="90">
        <v>6</v>
      </c>
      <c r="N1871" s="95">
        <v>1</v>
      </c>
      <c r="O1871" s="99"/>
      <c r="P1871" s="311">
        <f t="shared" si="237"/>
        <v>5.28</v>
      </c>
      <c r="Q1871" s="16" t="e">
        <f t="shared" si="234"/>
        <v>#VALUE!</v>
      </c>
      <c r="R1871" s="23">
        <f t="shared" si="235"/>
        <v>0.12000000000000011</v>
      </c>
      <c r="S1871" s="18">
        <f t="shared" si="236"/>
        <v>2.3255813953488393E-2</v>
      </c>
      <c r="T1871" s="182"/>
      <c r="U1871" s="3"/>
      <c r="V1871" s="142"/>
      <c r="W1871" s="142"/>
      <c r="X1871" s="142"/>
    </row>
    <row r="1872" spans="1:24" ht="25.5" x14ac:dyDescent="0.25">
      <c r="A1872" s="155" t="s">
        <v>2915</v>
      </c>
      <c r="B1872" s="141" t="s">
        <v>2056</v>
      </c>
      <c r="C1872" s="105" t="s">
        <v>3134</v>
      </c>
      <c r="D1872" s="90" t="s">
        <v>3135</v>
      </c>
      <c r="E1872" s="259">
        <v>25.8</v>
      </c>
      <c r="F1872" s="281">
        <v>25</v>
      </c>
      <c r="G1872" s="221"/>
      <c r="H1872" s="90"/>
      <c r="I1872" s="95" t="s">
        <v>21</v>
      </c>
      <c r="J1872" s="105"/>
      <c r="K1872" s="90"/>
      <c r="L1872" s="185"/>
      <c r="M1872" s="90">
        <v>6</v>
      </c>
      <c r="N1872" s="95">
        <v>1</v>
      </c>
      <c r="O1872" s="99"/>
      <c r="P1872" s="311">
        <f t="shared" si="237"/>
        <v>26.42</v>
      </c>
      <c r="Q1872" s="16" t="e">
        <f t="shared" si="234"/>
        <v>#VALUE!</v>
      </c>
      <c r="R1872" s="23">
        <f t="shared" si="235"/>
        <v>0.62000000000000099</v>
      </c>
      <c r="S1872" s="18">
        <f t="shared" si="236"/>
        <v>2.4031007751938022E-2</v>
      </c>
      <c r="T1872" s="182"/>
      <c r="U1872" s="3"/>
      <c r="V1872" s="142"/>
      <c r="W1872" s="142"/>
      <c r="X1872" s="142"/>
    </row>
    <row r="1873" spans="1:24" ht="25.5" x14ac:dyDescent="0.25">
      <c r="A1873" s="155" t="s">
        <v>2915</v>
      </c>
      <c r="B1873" s="141" t="s">
        <v>2056</v>
      </c>
      <c r="C1873" s="105" t="s">
        <v>3136</v>
      </c>
      <c r="D1873" s="90" t="s">
        <v>3135</v>
      </c>
      <c r="E1873" s="259">
        <v>51.61</v>
      </c>
      <c r="F1873" s="281">
        <v>50</v>
      </c>
      <c r="G1873" s="221"/>
      <c r="H1873" s="90"/>
      <c r="I1873" s="95" t="s">
        <v>21</v>
      </c>
      <c r="J1873" s="105"/>
      <c r="K1873" s="90"/>
      <c r="L1873" s="185"/>
      <c r="M1873" s="90">
        <v>6</v>
      </c>
      <c r="N1873" s="95">
        <v>1</v>
      </c>
      <c r="O1873" s="99"/>
      <c r="P1873" s="311">
        <f t="shared" si="237"/>
        <v>52.85</v>
      </c>
      <c r="Q1873" s="16" t="e">
        <f t="shared" si="234"/>
        <v>#VALUE!</v>
      </c>
      <c r="R1873" s="23">
        <f t="shared" si="235"/>
        <v>1.240000000000002</v>
      </c>
      <c r="S1873" s="18">
        <f t="shared" si="236"/>
        <v>2.4026351482270916E-2</v>
      </c>
      <c r="T1873" s="182"/>
      <c r="U1873" s="3"/>
      <c r="V1873" s="142"/>
      <c r="W1873" s="142"/>
      <c r="X1873" s="142"/>
    </row>
    <row r="1874" spans="1:24" ht="25.5" x14ac:dyDescent="0.25">
      <c r="A1874" s="155" t="s">
        <v>2915</v>
      </c>
      <c r="B1874" s="141" t="s">
        <v>2056</v>
      </c>
      <c r="C1874" s="105" t="s">
        <v>3137</v>
      </c>
      <c r="D1874" s="90" t="s">
        <v>3135</v>
      </c>
      <c r="E1874" s="259">
        <v>175.49</v>
      </c>
      <c r="F1874" s="281">
        <v>170</v>
      </c>
      <c r="G1874" s="221"/>
      <c r="H1874" s="90"/>
      <c r="I1874" s="95" t="s">
        <v>21</v>
      </c>
      <c r="J1874" s="105"/>
      <c r="K1874" s="176"/>
      <c r="L1874" s="185"/>
      <c r="M1874" s="90">
        <v>6</v>
      </c>
      <c r="N1874" s="95">
        <v>1</v>
      </c>
      <c r="O1874" s="99"/>
      <c r="P1874" s="311">
        <f t="shared" si="237"/>
        <v>179.73</v>
      </c>
      <c r="Q1874" s="16" t="e">
        <f t="shared" si="234"/>
        <v>#VALUE!</v>
      </c>
      <c r="R1874" s="23">
        <f t="shared" si="235"/>
        <v>4.2399999999999807</v>
      </c>
      <c r="S1874" s="18">
        <f t="shared" si="236"/>
        <v>2.4160920850190781E-2</v>
      </c>
      <c r="T1874" s="182"/>
      <c r="U1874" s="3"/>
      <c r="V1874" s="142"/>
      <c r="W1874" s="142"/>
      <c r="X1874" s="142"/>
    </row>
    <row r="1875" spans="1:24" ht="51" x14ac:dyDescent="0.25">
      <c r="A1875" s="155" t="s">
        <v>2915</v>
      </c>
      <c r="B1875" s="141" t="s">
        <v>2056</v>
      </c>
      <c r="C1875" s="105" t="s">
        <v>3138</v>
      </c>
      <c r="D1875" s="90" t="s">
        <v>3139</v>
      </c>
      <c r="E1875" s="259">
        <v>77.42</v>
      </c>
      <c r="F1875" s="281">
        <v>75</v>
      </c>
      <c r="G1875" s="221"/>
      <c r="H1875" s="176"/>
      <c r="I1875" s="156" t="s">
        <v>21</v>
      </c>
      <c r="J1875" s="184"/>
      <c r="K1875" s="176"/>
      <c r="L1875" s="200"/>
      <c r="M1875" s="90">
        <v>6</v>
      </c>
      <c r="N1875" s="95">
        <v>1</v>
      </c>
      <c r="O1875" s="99"/>
      <c r="P1875" s="311">
        <f t="shared" si="237"/>
        <v>79.290000000000006</v>
      </c>
      <c r="Q1875" s="16" t="e">
        <f t="shared" si="234"/>
        <v>#VALUE!</v>
      </c>
      <c r="R1875" s="23">
        <f t="shared" si="235"/>
        <v>1.8700000000000045</v>
      </c>
      <c r="S1875" s="18">
        <f t="shared" si="236"/>
        <v>2.4153965383621863E-2</v>
      </c>
      <c r="T1875" s="182"/>
      <c r="U1875" s="3"/>
      <c r="V1875" s="142"/>
      <c r="W1875" s="142"/>
      <c r="X1875" s="142"/>
    </row>
    <row r="1876" spans="1:24" ht="25.5" x14ac:dyDescent="0.25">
      <c r="A1876" s="155" t="s">
        <v>2915</v>
      </c>
      <c r="B1876" s="141" t="s">
        <v>2056</v>
      </c>
      <c r="C1876" s="105" t="s">
        <v>3140</v>
      </c>
      <c r="D1876" s="90" t="s">
        <v>3141</v>
      </c>
      <c r="E1876" s="259">
        <v>25.8</v>
      </c>
      <c r="F1876" s="299">
        <v>25</v>
      </c>
      <c r="G1876" s="221"/>
      <c r="H1876" s="90"/>
      <c r="I1876" s="95" t="s">
        <v>21</v>
      </c>
      <c r="J1876" s="105"/>
      <c r="K1876" s="90"/>
      <c r="L1876" s="185"/>
      <c r="M1876" s="90">
        <v>6</v>
      </c>
      <c r="N1876" s="95">
        <v>1</v>
      </c>
      <c r="O1876" s="99"/>
      <c r="P1876" s="311">
        <f t="shared" si="237"/>
        <v>26.42</v>
      </c>
      <c r="Q1876" s="16" t="e">
        <f t="shared" si="234"/>
        <v>#VALUE!</v>
      </c>
      <c r="R1876" s="23">
        <f t="shared" si="235"/>
        <v>0.62000000000000099</v>
      </c>
      <c r="S1876" s="18">
        <f t="shared" si="236"/>
        <v>2.4031007751938022E-2</v>
      </c>
      <c r="T1876" s="182"/>
      <c r="U1876" s="3"/>
      <c r="V1876" s="142"/>
      <c r="W1876" s="142"/>
      <c r="X1876" s="142"/>
    </row>
    <row r="1877" spans="1:24" ht="15" x14ac:dyDescent="0.25">
      <c r="A1877" s="155" t="s">
        <v>2915</v>
      </c>
      <c r="B1877" s="125" t="s">
        <v>2056</v>
      </c>
      <c r="C1877" s="105" t="s">
        <v>2442</v>
      </c>
      <c r="D1877" s="90" t="s">
        <v>3141</v>
      </c>
      <c r="E1877" s="259">
        <v>25.8</v>
      </c>
      <c r="F1877" s="299">
        <v>25</v>
      </c>
      <c r="G1877" s="221"/>
      <c r="H1877" s="90"/>
      <c r="I1877" s="95" t="s">
        <v>21</v>
      </c>
      <c r="J1877" s="105"/>
      <c r="K1877" s="90"/>
      <c r="L1877" s="185"/>
      <c r="M1877" s="90">
        <v>6</v>
      </c>
      <c r="N1877" s="95">
        <v>1</v>
      </c>
      <c r="O1877" s="99"/>
      <c r="P1877" s="311">
        <f t="shared" si="237"/>
        <v>26.42</v>
      </c>
      <c r="Q1877" s="16" t="e">
        <f t="shared" si="234"/>
        <v>#VALUE!</v>
      </c>
      <c r="R1877" s="23">
        <f t="shared" si="235"/>
        <v>0.62000000000000099</v>
      </c>
      <c r="S1877" s="18">
        <f t="shared" si="236"/>
        <v>2.4031007751938022E-2</v>
      </c>
      <c r="T1877" s="182"/>
      <c r="U1877" s="3"/>
      <c r="V1877" s="142"/>
      <c r="W1877" s="142"/>
      <c r="X1877" s="142"/>
    </row>
    <row r="1878" spans="1:24" ht="25.5" x14ac:dyDescent="0.25">
      <c r="A1878" s="155" t="s">
        <v>2915</v>
      </c>
      <c r="B1878" s="141" t="s">
        <v>2056</v>
      </c>
      <c r="C1878" s="105" t="s">
        <v>3142</v>
      </c>
      <c r="D1878" s="90" t="s">
        <v>3143</v>
      </c>
      <c r="E1878" s="259" t="s">
        <v>2082</v>
      </c>
      <c r="F1878" s="299" t="s">
        <v>2082</v>
      </c>
      <c r="G1878" s="221"/>
      <c r="H1878" s="90"/>
      <c r="I1878" s="95" t="s">
        <v>22</v>
      </c>
      <c r="J1878" s="105"/>
      <c r="K1878" s="90"/>
      <c r="L1878" s="185"/>
      <c r="M1878" s="90">
        <v>6</v>
      </c>
      <c r="N1878" s="95">
        <v>6</v>
      </c>
      <c r="O1878" s="99"/>
      <c r="P1878" s="318" t="s">
        <v>2082</v>
      </c>
      <c r="Q1878" s="100" t="str">
        <f t="shared" si="234"/>
        <v>Calculation</v>
      </c>
      <c r="R1878" s="131" t="e">
        <f t="shared" si="235"/>
        <v>#VALUE!</v>
      </c>
      <c r="S1878" s="132" t="e">
        <f t="shared" si="236"/>
        <v>#VALUE!</v>
      </c>
      <c r="T1878" s="182"/>
      <c r="U1878" s="3"/>
      <c r="V1878" s="142"/>
      <c r="W1878" s="142"/>
      <c r="X1878" s="142"/>
    </row>
    <row r="1879" spans="1:24" ht="38.25" x14ac:dyDescent="0.25">
      <c r="A1879" s="155" t="s">
        <v>2915</v>
      </c>
      <c r="B1879" s="141" t="s">
        <v>2056</v>
      </c>
      <c r="C1879" s="105" t="s">
        <v>3144</v>
      </c>
      <c r="D1879" s="90" t="s">
        <v>3145</v>
      </c>
      <c r="E1879" s="259">
        <v>50</v>
      </c>
      <c r="F1879" s="281">
        <v>50</v>
      </c>
      <c r="G1879" s="221"/>
      <c r="H1879" s="90"/>
      <c r="I1879" s="95" t="s">
        <v>22</v>
      </c>
      <c r="J1879" s="105"/>
      <c r="K1879" s="90"/>
      <c r="L1879" s="185"/>
      <c r="M1879" s="90">
        <v>6</v>
      </c>
      <c r="N1879" s="95">
        <v>6</v>
      </c>
      <c r="O1879" s="99"/>
      <c r="P1879" s="311">
        <f t="shared" ref="P1879:P1892" si="238">IF(N1879=1,INT(E1879*$U$1*100)/100,E1879)</f>
        <v>50</v>
      </c>
      <c r="Q1879" s="16">
        <f t="shared" si="234"/>
        <v>50</v>
      </c>
      <c r="R1879" s="23">
        <f t="shared" si="235"/>
        <v>0</v>
      </c>
      <c r="S1879" s="18">
        <f t="shared" si="236"/>
        <v>0</v>
      </c>
      <c r="T1879" s="182"/>
      <c r="U1879" s="3"/>
      <c r="V1879" s="142"/>
      <c r="W1879" s="142"/>
      <c r="X1879" s="142"/>
    </row>
    <row r="1880" spans="1:24" ht="25.5" x14ac:dyDescent="0.25">
      <c r="A1880" s="155" t="s">
        <v>3146</v>
      </c>
      <c r="B1880" s="141" t="s">
        <v>2056</v>
      </c>
      <c r="C1880" s="105" t="s">
        <v>3147</v>
      </c>
      <c r="D1880" s="90" t="s">
        <v>3148</v>
      </c>
      <c r="E1880" s="259">
        <v>206.46</v>
      </c>
      <c r="F1880" s="281">
        <v>200</v>
      </c>
      <c r="G1880" s="221"/>
      <c r="H1880" s="90"/>
      <c r="I1880" s="95" t="s">
        <v>21</v>
      </c>
      <c r="J1880" s="95"/>
      <c r="K1880" s="90"/>
      <c r="L1880" s="97"/>
      <c r="M1880" s="98">
        <v>6</v>
      </c>
      <c r="N1880" s="95">
        <v>1</v>
      </c>
      <c r="O1880" s="99"/>
      <c r="P1880" s="311">
        <f t="shared" ref="P1880:P1886" si="239">IF(N1880=1,INT(E1880*$T$1*100)/100,E1880)</f>
        <v>211.45</v>
      </c>
      <c r="Q1880" s="16" t="e">
        <f t="shared" si="234"/>
        <v>#VALUE!</v>
      </c>
      <c r="R1880" s="23">
        <f t="shared" si="235"/>
        <v>4.9899999999999807</v>
      </c>
      <c r="S1880" s="18">
        <f t="shared" si="236"/>
        <v>2.4169330620943428E-2</v>
      </c>
      <c r="T1880" s="101"/>
      <c r="U1880" s="3"/>
      <c r="V1880" s="142"/>
      <c r="W1880" s="142"/>
      <c r="X1880" s="142"/>
    </row>
    <row r="1881" spans="1:24" ht="51" x14ac:dyDescent="0.25">
      <c r="A1881" s="155" t="s">
        <v>3146</v>
      </c>
      <c r="B1881" s="141" t="s">
        <v>2056</v>
      </c>
      <c r="C1881" s="105" t="s">
        <v>3149</v>
      </c>
      <c r="D1881" s="90" t="s">
        <v>3150</v>
      </c>
      <c r="E1881" s="259">
        <v>51.61</v>
      </c>
      <c r="F1881" s="281">
        <v>50</v>
      </c>
      <c r="G1881" s="221"/>
      <c r="H1881" s="90"/>
      <c r="I1881" s="95" t="s">
        <v>21</v>
      </c>
      <c r="J1881" s="95"/>
      <c r="K1881" s="90"/>
      <c r="L1881" s="97"/>
      <c r="M1881" s="98">
        <v>6</v>
      </c>
      <c r="N1881" s="95">
        <v>1</v>
      </c>
      <c r="O1881" s="99"/>
      <c r="P1881" s="311">
        <f t="shared" si="239"/>
        <v>52.85</v>
      </c>
      <c r="Q1881" s="16" t="e">
        <f t="shared" si="234"/>
        <v>#VALUE!</v>
      </c>
      <c r="R1881" s="23">
        <f t="shared" si="235"/>
        <v>1.240000000000002</v>
      </c>
      <c r="S1881" s="18">
        <f t="shared" si="236"/>
        <v>2.4026351482270916E-2</v>
      </c>
      <c r="T1881" s="101"/>
      <c r="U1881" s="3"/>
      <c r="V1881" s="142"/>
      <c r="W1881" s="142"/>
      <c r="X1881" s="142"/>
    </row>
    <row r="1882" spans="1:24" ht="51" x14ac:dyDescent="0.25">
      <c r="A1882" s="155" t="s">
        <v>3146</v>
      </c>
      <c r="B1882" s="141" t="s">
        <v>2056</v>
      </c>
      <c r="C1882" s="105" t="s">
        <v>3151</v>
      </c>
      <c r="D1882" s="90" t="s">
        <v>3150</v>
      </c>
      <c r="E1882" s="259">
        <v>25.8</v>
      </c>
      <c r="F1882" s="281">
        <v>25</v>
      </c>
      <c r="G1882" s="221"/>
      <c r="H1882" s="90"/>
      <c r="I1882" s="95" t="s">
        <v>21</v>
      </c>
      <c r="J1882" s="95"/>
      <c r="K1882" s="90"/>
      <c r="L1882" s="97"/>
      <c r="M1882" s="98">
        <v>6</v>
      </c>
      <c r="N1882" s="95">
        <v>1</v>
      </c>
      <c r="O1882" s="99"/>
      <c r="P1882" s="311">
        <f t="shared" si="239"/>
        <v>26.42</v>
      </c>
      <c r="Q1882" s="16" t="e">
        <f t="shared" si="234"/>
        <v>#VALUE!</v>
      </c>
      <c r="R1882" s="23">
        <f t="shared" si="235"/>
        <v>0.62000000000000099</v>
      </c>
      <c r="S1882" s="18">
        <f t="shared" si="236"/>
        <v>2.4031007751938022E-2</v>
      </c>
      <c r="T1882" s="101"/>
      <c r="U1882" s="3"/>
      <c r="V1882" s="142"/>
      <c r="W1882" s="142"/>
      <c r="X1882" s="142"/>
    </row>
    <row r="1883" spans="1:24" ht="51" x14ac:dyDescent="0.25">
      <c r="A1883" s="155" t="s">
        <v>3146</v>
      </c>
      <c r="B1883" s="141" t="s">
        <v>2056</v>
      </c>
      <c r="C1883" s="105" t="s">
        <v>3152</v>
      </c>
      <c r="D1883" s="90" t="s">
        <v>3153</v>
      </c>
      <c r="E1883" s="259">
        <v>258.07</v>
      </c>
      <c r="F1883" s="281">
        <v>250</v>
      </c>
      <c r="G1883" s="221"/>
      <c r="H1883" s="90"/>
      <c r="I1883" s="95" t="s">
        <v>21</v>
      </c>
      <c r="J1883" s="95"/>
      <c r="K1883" s="90"/>
      <c r="L1883" s="97"/>
      <c r="M1883" s="98">
        <v>6</v>
      </c>
      <c r="N1883" s="95">
        <v>1</v>
      </c>
      <c r="O1883" s="99"/>
      <c r="P1883" s="311">
        <f t="shared" si="239"/>
        <v>264.31</v>
      </c>
      <c r="Q1883" s="16" t="e">
        <f t="shared" si="234"/>
        <v>#VALUE!</v>
      </c>
      <c r="R1883" s="23">
        <f t="shared" si="235"/>
        <v>6.2400000000000091</v>
      </c>
      <c r="S1883" s="18">
        <f t="shared" si="236"/>
        <v>2.4179486185918586E-2</v>
      </c>
      <c r="T1883" s="101"/>
      <c r="U1883" s="3"/>
      <c r="V1883" s="142"/>
      <c r="W1883" s="142"/>
      <c r="X1883" s="142"/>
    </row>
    <row r="1884" spans="1:24" ht="51" x14ac:dyDescent="0.25">
      <c r="A1884" s="155" t="s">
        <v>3146</v>
      </c>
      <c r="B1884" s="141" t="s">
        <v>2056</v>
      </c>
      <c r="C1884" s="105" t="s">
        <v>3154</v>
      </c>
      <c r="D1884" s="90" t="s">
        <v>3153</v>
      </c>
      <c r="E1884" s="259">
        <v>51.61</v>
      </c>
      <c r="F1884" s="281">
        <v>50</v>
      </c>
      <c r="G1884" s="221"/>
      <c r="H1884" s="90"/>
      <c r="I1884" s="95" t="s">
        <v>21</v>
      </c>
      <c r="J1884" s="95"/>
      <c r="K1884" s="90"/>
      <c r="L1884" s="97"/>
      <c r="M1884" s="98">
        <v>6</v>
      </c>
      <c r="N1884" s="95">
        <v>1</v>
      </c>
      <c r="O1884" s="99"/>
      <c r="P1884" s="311">
        <f t="shared" si="239"/>
        <v>52.85</v>
      </c>
      <c r="Q1884" s="16" t="e">
        <f t="shared" si="234"/>
        <v>#VALUE!</v>
      </c>
      <c r="R1884" s="23">
        <f t="shared" si="235"/>
        <v>1.240000000000002</v>
      </c>
      <c r="S1884" s="18">
        <f t="shared" si="236"/>
        <v>2.4026351482270916E-2</v>
      </c>
      <c r="T1884" s="101"/>
      <c r="U1884" s="3"/>
      <c r="V1884" s="142"/>
      <c r="W1884" s="142"/>
      <c r="X1884" s="142"/>
    </row>
    <row r="1885" spans="1:24" ht="63.75" x14ac:dyDescent="0.25">
      <c r="A1885" s="155" t="s">
        <v>3146</v>
      </c>
      <c r="B1885" s="141" t="s">
        <v>2056</v>
      </c>
      <c r="C1885" s="105" t="s">
        <v>3155</v>
      </c>
      <c r="D1885" s="90" t="s">
        <v>3156</v>
      </c>
      <c r="E1885" s="259">
        <v>10.32</v>
      </c>
      <c r="F1885" s="281">
        <v>10</v>
      </c>
      <c r="G1885" s="221"/>
      <c r="H1885" s="90"/>
      <c r="I1885" s="95" t="s">
        <v>21</v>
      </c>
      <c r="J1885" s="95"/>
      <c r="K1885" s="90"/>
      <c r="L1885" s="97"/>
      <c r="M1885" s="98">
        <v>6</v>
      </c>
      <c r="N1885" s="95">
        <v>1</v>
      </c>
      <c r="O1885" s="99"/>
      <c r="P1885" s="311">
        <f t="shared" si="239"/>
        <v>10.56</v>
      </c>
      <c r="Q1885" s="16" t="e">
        <f t="shared" si="234"/>
        <v>#VALUE!</v>
      </c>
      <c r="R1885" s="23">
        <f t="shared" si="235"/>
        <v>0.24000000000000021</v>
      </c>
      <c r="S1885" s="18">
        <f t="shared" si="236"/>
        <v>2.3255813953488393E-2</v>
      </c>
      <c r="T1885" s="101"/>
      <c r="U1885" s="3"/>
      <c r="V1885" s="142"/>
      <c r="W1885" s="142"/>
      <c r="X1885" s="142"/>
    </row>
    <row r="1886" spans="1:24" ht="25.5" x14ac:dyDescent="0.25">
      <c r="A1886" s="155" t="s">
        <v>3146</v>
      </c>
      <c r="B1886" s="141" t="s">
        <v>2056</v>
      </c>
      <c r="C1886" s="105" t="s">
        <v>3157</v>
      </c>
      <c r="D1886" s="90" t="s">
        <v>3158</v>
      </c>
      <c r="E1886" s="259">
        <v>206.46</v>
      </c>
      <c r="F1886" s="281">
        <v>200</v>
      </c>
      <c r="G1886" s="221"/>
      <c r="H1886" s="90"/>
      <c r="I1886" s="95" t="s">
        <v>21</v>
      </c>
      <c r="J1886" s="95"/>
      <c r="K1886" s="90"/>
      <c r="L1886" s="97"/>
      <c r="M1886" s="98">
        <v>6</v>
      </c>
      <c r="N1886" s="95">
        <v>1</v>
      </c>
      <c r="O1886" s="99"/>
      <c r="P1886" s="311">
        <f t="shared" si="239"/>
        <v>211.45</v>
      </c>
      <c r="Q1886" s="16" t="e">
        <f t="shared" si="234"/>
        <v>#VALUE!</v>
      </c>
      <c r="R1886" s="23">
        <f t="shared" si="235"/>
        <v>4.9899999999999807</v>
      </c>
      <c r="S1886" s="18">
        <f t="shared" si="236"/>
        <v>2.4169330620943428E-2</v>
      </c>
      <c r="T1886" s="101"/>
      <c r="U1886" s="3"/>
      <c r="V1886" s="142"/>
      <c r="W1886" s="142"/>
      <c r="X1886" s="142"/>
    </row>
    <row r="1887" spans="1:24" ht="76.5" x14ac:dyDescent="0.25">
      <c r="A1887" s="155" t="s">
        <v>3146</v>
      </c>
      <c r="B1887" s="141" t="s">
        <v>2056</v>
      </c>
      <c r="C1887" s="105" t="s">
        <v>3159</v>
      </c>
      <c r="D1887" s="90" t="s">
        <v>3160</v>
      </c>
      <c r="E1887" s="259">
        <v>1199.1099999999999</v>
      </c>
      <c r="F1887" s="281">
        <v>1199.1099999999999</v>
      </c>
      <c r="G1887" s="221"/>
      <c r="H1887" s="176"/>
      <c r="I1887" s="201" t="s">
        <v>22</v>
      </c>
      <c r="J1887" s="156"/>
      <c r="K1887" s="202" t="s">
        <v>3161</v>
      </c>
      <c r="L1887" s="97" t="s">
        <v>3162</v>
      </c>
      <c r="M1887" s="98">
        <v>6</v>
      </c>
      <c r="N1887" s="95">
        <v>5</v>
      </c>
      <c r="O1887" s="99"/>
      <c r="P1887" s="311">
        <f t="shared" si="238"/>
        <v>1199.1099999999999</v>
      </c>
      <c r="Q1887" s="16">
        <f t="shared" si="234"/>
        <v>1199.1099999999999</v>
      </c>
      <c r="R1887" s="23">
        <f t="shared" si="235"/>
        <v>0</v>
      </c>
      <c r="S1887" s="18">
        <f t="shared" si="236"/>
        <v>0</v>
      </c>
      <c r="T1887" s="101"/>
      <c r="U1887" s="3"/>
      <c r="V1887" s="142"/>
      <c r="W1887" s="142"/>
      <c r="X1887" s="142"/>
    </row>
    <row r="1888" spans="1:24" ht="67.5" x14ac:dyDescent="0.25">
      <c r="A1888" s="155" t="s">
        <v>3146</v>
      </c>
      <c r="B1888" s="141" t="s">
        <v>2056</v>
      </c>
      <c r="C1888" s="105" t="s">
        <v>3163</v>
      </c>
      <c r="D1888" s="90" t="s">
        <v>3160</v>
      </c>
      <c r="E1888" s="259">
        <v>3427.07</v>
      </c>
      <c r="F1888" s="281">
        <v>3427.07</v>
      </c>
      <c r="G1888" s="221"/>
      <c r="H1888" s="176"/>
      <c r="I1888" s="201" t="s">
        <v>22</v>
      </c>
      <c r="J1888" s="156"/>
      <c r="K1888" s="203" t="s">
        <v>3161</v>
      </c>
      <c r="L1888" s="204"/>
      <c r="M1888" s="98">
        <v>6</v>
      </c>
      <c r="N1888" s="95">
        <v>3</v>
      </c>
      <c r="O1888" s="99"/>
      <c r="P1888" s="311">
        <f t="shared" si="238"/>
        <v>3427.07</v>
      </c>
      <c r="Q1888" s="16">
        <f t="shared" si="234"/>
        <v>3427.07</v>
      </c>
      <c r="R1888" s="23">
        <f t="shared" si="235"/>
        <v>0</v>
      </c>
      <c r="S1888" s="18">
        <f t="shared" si="236"/>
        <v>0</v>
      </c>
      <c r="T1888" s="101"/>
      <c r="U1888" s="3"/>
      <c r="V1888" s="142"/>
      <c r="W1888" s="142"/>
      <c r="X1888" s="142"/>
    </row>
    <row r="1889" spans="1:24" ht="38.25" x14ac:dyDescent="0.25">
      <c r="A1889" s="155" t="s">
        <v>3146</v>
      </c>
      <c r="B1889" s="141" t="s">
        <v>2056</v>
      </c>
      <c r="C1889" s="105" t="s">
        <v>3164</v>
      </c>
      <c r="D1889" s="90" t="s">
        <v>3165</v>
      </c>
      <c r="E1889" s="259">
        <v>516.15</v>
      </c>
      <c r="F1889" s="281">
        <v>500</v>
      </c>
      <c r="G1889" s="221"/>
      <c r="H1889" s="90"/>
      <c r="I1889" s="95" t="s">
        <v>21</v>
      </c>
      <c r="J1889" s="95"/>
      <c r="K1889" s="90"/>
      <c r="L1889" s="97"/>
      <c r="M1889" s="98">
        <v>6</v>
      </c>
      <c r="N1889" s="188">
        <v>1</v>
      </c>
      <c r="O1889" s="99"/>
      <c r="P1889" s="311">
        <f t="shared" ref="P1889:P1890" si="240">IF(N1889=1,INT(E1889*$T$1*100)/100,E1889)</f>
        <v>528.64</v>
      </c>
      <c r="Q1889" s="16" t="e">
        <f t="shared" si="234"/>
        <v>#VALUE!</v>
      </c>
      <c r="R1889" s="23">
        <f t="shared" si="235"/>
        <v>12.490000000000009</v>
      </c>
      <c r="S1889" s="18">
        <f t="shared" si="236"/>
        <v>2.4198391940327444E-2</v>
      </c>
      <c r="T1889" s="101"/>
      <c r="U1889" s="3"/>
      <c r="V1889" s="142"/>
      <c r="W1889" s="142"/>
      <c r="X1889" s="142"/>
    </row>
    <row r="1890" spans="1:24" ht="25.5" x14ac:dyDescent="0.25">
      <c r="A1890" s="155" t="s">
        <v>3166</v>
      </c>
      <c r="B1890" s="141" t="s">
        <v>2056</v>
      </c>
      <c r="C1890" s="105" t="s">
        <v>3167</v>
      </c>
      <c r="D1890" s="90" t="s">
        <v>3168</v>
      </c>
      <c r="E1890" s="259">
        <v>206.46</v>
      </c>
      <c r="F1890" s="285">
        <v>200</v>
      </c>
      <c r="G1890" s="221"/>
      <c r="H1890" s="90"/>
      <c r="I1890" s="95" t="s">
        <v>21</v>
      </c>
      <c r="J1890" s="95"/>
      <c r="K1890" s="90"/>
      <c r="L1890" s="97"/>
      <c r="M1890" s="98">
        <v>6</v>
      </c>
      <c r="N1890" s="95">
        <v>1</v>
      </c>
      <c r="O1890" s="99"/>
      <c r="P1890" s="311">
        <f t="shared" si="240"/>
        <v>211.45</v>
      </c>
      <c r="Q1890" s="16" t="e">
        <f t="shared" si="234"/>
        <v>#VALUE!</v>
      </c>
      <c r="R1890" s="23">
        <f t="shared" si="235"/>
        <v>4.9899999999999807</v>
      </c>
      <c r="S1890" s="18">
        <f t="shared" si="236"/>
        <v>2.4169330620943428E-2</v>
      </c>
      <c r="T1890" s="101"/>
      <c r="U1890" s="3"/>
      <c r="V1890" s="142"/>
      <c r="W1890" s="142"/>
      <c r="X1890" s="142"/>
    </row>
    <row r="1891" spans="1:24" ht="25.5" x14ac:dyDescent="0.25">
      <c r="A1891" s="155" t="s">
        <v>3166</v>
      </c>
      <c r="B1891" s="141" t="s">
        <v>2056</v>
      </c>
      <c r="C1891" s="105" t="s">
        <v>3159</v>
      </c>
      <c r="D1891" s="90" t="s">
        <v>3169</v>
      </c>
      <c r="E1891" s="259">
        <v>588.70000000000005</v>
      </c>
      <c r="F1891" s="285">
        <v>588.70000000000005</v>
      </c>
      <c r="G1891" s="221"/>
      <c r="H1891" s="176" t="s">
        <v>3170</v>
      </c>
      <c r="I1891" s="156" t="s">
        <v>22</v>
      </c>
      <c r="J1891" s="156"/>
      <c r="K1891" s="96"/>
      <c r="L1891" s="97" t="s">
        <v>3171</v>
      </c>
      <c r="M1891" s="98">
        <v>6</v>
      </c>
      <c r="N1891" s="95">
        <v>5</v>
      </c>
      <c r="O1891" s="99"/>
      <c r="P1891" s="311">
        <f t="shared" si="238"/>
        <v>588.70000000000005</v>
      </c>
      <c r="Q1891" s="16">
        <f t="shared" si="234"/>
        <v>588.70000000000005</v>
      </c>
      <c r="R1891" s="23">
        <f t="shared" si="235"/>
        <v>0</v>
      </c>
      <c r="S1891" s="18">
        <f t="shared" si="236"/>
        <v>0</v>
      </c>
      <c r="T1891" s="101"/>
      <c r="U1891" s="3"/>
      <c r="V1891" s="142"/>
      <c r="W1891" s="142"/>
      <c r="X1891" s="142"/>
    </row>
    <row r="1892" spans="1:24" ht="24" x14ac:dyDescent="0.25">
      <c r="A1892" s="205" t="s">
        <v>3166</v>
      </c>
      <c r="B1892" s="141" t="s">
        <v>2056</v>
      </c>
      <c r="C1892" s="206" t="s">
        <v>3163</v>
      </c>
      <c r="D1892" s="207" t="s">
        <v>3169</v>
      </c>
      <c r="E1892" s="259">
        <v>3835.44</v>
      </c>
      <c r="F1892" s="301">
        <v>3835.44</v>
      </c>
      <c r="G1892" s="235"/>
      <c r="H1892" s="208"/>
      <c r="I1892" s="156" t="s">
        <v>22</v>
      </c>
      <c r="J1892" s="209"/>
      <c r="K1892" s="210"/>
      <c r="L1892" s="211"/>
      <c r="M1892" s="98">
        <v>6</v>
      </c>
      <c r="N1892" s="95">
        <v>3</v>
      </c>
      <c r="O1892" s="99"/>
      <c r="P1892" s="311">
        <f t="shared" si="238"/>
        <v>3835.44</v>
      </c>
      <c r="Q1892" s="16">
        <f t="shared" si="234"/>
        <v>3835.44</v>
      </c>
      <c r="R1892" s="23">
        <f t="shared" si="235"/>
        <v>0</v>
      </c>
      <c r="S1892" s="18">
        <f t="shared" si="236"/>
        <v>0</v>
      </c>
      <c r="T1892" s="212"/>
      <c r="U1892" s="3"/>
      <c r="V1892" s="142"/>
      <c r="W1892" s="142"/>
      <c r="X1892" s="142"/>
    </row>
    <row r="1893" spans="1:24" ht="36" x14ac:dyDescent="0.25">
      <c r="A1893" s="214" t="s">
        <v>3172</v>
      </c>
      <c r="B1893" s="141" t="s">
        <v>2056</v>
      </c>
      <c r="C1893" s="214" t="s">
        <v>3173</v>
      </c>
      <c r="D1893" s="237" t="s">
        <v>3174</v>
      </c>
      <c r="E1893" s="259">
        <v>438.72</v>
      </c>
      <c r="F1893" s="302">
        <v>425</v>
      </c>
      <c r="G1893" s="235"/>
      <c r="H1893" s="208"/>
      <c r="I1893" s="156" t="s">
        <v>21</v>
      </c>
      <c r="J1893" s="209"/>
      <c r="K1893" s="210"/>
      <c r="L1893" s="211"/>
      <c r="M1893" s="98">
        <v>6</v>
      </c>
      <c r="N1893" s="95">
        <v>1</v>
      </c>
      <c r="O1893" s="99"/>
      <c r="P1893" s="311">
        <f t="shared" ref="P1893" si="241">IF(N1893=1,INT(E1893*$T$1*100)/100,E1893)</f>
        <v>449.34</v>
      </c>
      <c r="Q1893" s="16" t="e">
        <f t="shared" si="234"/>
        <v>#VALUE!</v>
      </c>
      <c r="R1893" s="23">
        <f t="shared" si="235"/>
        <v>10.619999999999948</v>
      </c>
      <c r="S1893" s="18">
        <f t="shared" si="236"/>
        <v>2.4206783369802944E-2</v>
      </c>
      <c r="T1893" s="212"/>
      <c r="U1893" s="3"/>
      <c r="V1893" s="142"/>
      <c r="W1893" s="142"/>
      <c r="X1893" s="142"/>
    </row>
    <row r="1894" spans="1:24" ht="45.75" thickBot="1" x14ac:dyDescent="0.3">
      <c r="A1894" s="517" t="s">
        <v>488</v>
      </c>
      <c r="B1894" s="133" t="s">
        <v>2056</v>
      </c>
      <c r="C1894" s="515" t="s">
        <v>3296</v>
      </c>
      <c r="D1894" s="518" t="s">
        <v>3297</v>
      </c>
      <c r="E1894" s="258"/>
      <c r="P1894" s="311"/>
      <c r="U1894" s="2"/>
      <c r="W1894" s="2"/>
      <c r="X1894" s="2"/>
    </row>
    <row r="1895" spans="1:24" ht="39" customHeight="1" x14ac:dyDescent="0.25">
      <c r="A1895" s="2" t="s">
        <v>3175</v>
      </c>
      <c r="B1895" s="2" t="s">
        <v>3176</v>
      </c>
      <c r="C1895" s="24" t="s">
        <v>3177</v>
      </c>
      <c r="D1895" s="28" t="s">
        <v>3178</v>
      </c>
      <c r="E1895" s="255">
        <v>5</v>
      </c>
      <c r="F1895" s="10">
        <v>5</v>
      </c>
      <c r="K1895" s="11"/>
      <c r="M1895" s="307">
        <v>6</v>
      </c>
      <c r="N1895" s="11">
        <v>6</v>
      </c>
      <c r="O1895" s="99"/>
      <c r="P1895" s="311">
        <f t="shared" ref="P1895:P1906" si="242">IF(N1895=1,INT(E1895*$T$1*100)/100,E1895)</f>
        <v>5</v>
      </c>
      <c r="Q1895" s="16">
        <f t="shared" ref="Q1895:Q1906" si="243">IF(N1895=1,INT(E1895*$T$1*10000)/10000,E1895)</f>
        <v>5</v>
      </c>
      <c r="R1895" s="23">
        <f t="shared" ref="R1895:R1906" si="244">P1895-E1895</f>
        <v>0</v>
      </c>
      <c r="S1895" s="18">
        <f t="shared" ref="S1895:S1906" si="245">IF(E1895&lt;&gt;0,R1895/E1895,0)</f>
        <v>0</v>
      </c>
      <c r="W1895" s="2"/>
      <c r="X1895" s="2"/>
    </row>
    <row r="1896" spans="1:24" ht="39" customHeight="1" x14ac:dyDescent="0.25">
      <c r="A1896" s="2" t="s">
        <v>3179</v>
      </c>
      <c r="B1896" s="2" t="s">
        <v>3176</v>
      </c>
      <c r="C1896" s="24" t="s">
        <v>3180</v>
      </c>
      <c r="D1896" s="2" t="s">
        <v>3181</v>
      </c>
      <c r="E1896" s="255">
        <v>25</v>
      </c>
      <c r="F1896" s="10">
        <v>25</v>
      </c>
      <c r="K1896" s="11"/>
      <c r="M1896" s="307">
        <v>6</v>
      </c>
      <c r="N1896" s="11">
        <v>6</v>
      </c>
      <c r="O1896" s="99"/>
      <c r="P1896" s="311">
        <f t="shared" si="242"/>
        <v>25</v>
      </c>
      <c r="Q1896" s="16">
        <f t="shared" si="243"/>
        <v>25</v>
      </c>
      <c r="R1896" s="23">
        <f t="shared" si="244"/>
        <v>0</v>
      </c>
      <c r="S1896" s="18">
        <f t="shared" si="245"/>
        <v>0</v>
      </c>
      <c r="W1896" s="2"/>
      <c r="X1896" s="2"/>
    </row>
    <row r="1897" spans="1:24" ht="39" customHeight="1" x14ac:dyDescent="0.25">
      <c r="A1897" s="2" t="s">
        <v>3182</v>
      </c>
      <c r="B1897" s="2" t="s">
        <v>3176</v>
      </c>
      <c r="C1897" s="2" t="s">
        <v>3183</v>
      </c>
      <c r="D1897" s="2" t="s">
        <v>3184</v>
      </c>
      <c r="E1897" s="255">
        <v>92.9</v>
      </c>
      <c r="F1897" s="10">
        <v>90</v>
      </c>
      <c r="K1897" s="11"/>
      <c r="M1897" s="307">
        <v>6</v>
      </c>
      <c r="N1897" s="11">
        <v>1</v>
      </c>
      <c r="O1897" s="22"/>
      <c r="P1897" s="311">
        <f t="shared" si="242"/>
        <v>95.14</v>
      </c>
      <c r="Q1897" s="16">
        <f t="shared" si="243"/>
        <v>95.1494</v>
      </c>
      <c r="R1897" s="23">
        <f t="shared" si="244"/>
        <v>2.2399999999999949</v>
      </c>
      <c r="S1897" s="18">
        <f t="shared" si="245"/>
        <v>2.4111948331539235E-2</v>
      </c>
      <c r="W1897" s="2"/>
      <c r="X1897" s="2"/>
    </row>
    <row r="1898" spans="1:24" ht="39" customHeight="1" x14ac:dyDescent="0.25">
      <c r="A1898" s="2" t="s">
        <v>3185</v>
      </c>
      <c r="B1898" s="2" t="s">
        <v>3176</v>
      </c>
      <c r="C1898" s="24" t="s">
        <v>3186</v>
      </c>
      <c r="D1898" s="28" t="s">
        <v>3187</v>
      </c>
      <c r="E1898" s="255">
        <v>129.03</v>
      </c>
      <c r="F1898" s="10">
        <v>125</v>
      </c>
      <c r="J1898" s="11" t="s">
        <v>21</v>
      </c>
      <c r="K1898" s="11"/>
      <c r="M1898" s="307">
        <v>1</v>
      </c>
      <c r="N1898" s="11">
        <v>1</v>
      </c>
      <c r="O1898" s="22"/>
      <c r="P1898" s="311">
        <f t="shared" si="242"/>
        <v>132.15</v>
      </c>
      <c r="Q1898" s="16">
        <f t="shared" si="243"/>
        <v>132.15430000000001</v>
      </c>
      <c r="R1898" s="23">
        <f t="shared" si="244"/>
        <v>3.1200000000000045</v>
      </c>
      <c r="S1898" s="18">
        <f t="shared" si="245"/>
        <v>2.418042315740529E-2</v>
      </c>
      <c r="W1898" s="2"/>
      <c r="X1898" s="2"/>
    </row>
    <row r="1899" spans="1:24" ht="39" customHeight="1" x14ac:dyDescent="0.25">
      <c r="A1899" s="2" t="s">
        <v>3185</v>
      </c>
      <c r="B1899" s="2" t="s">
        <v>3176</v>
      </c>
      <c r="C1899" s="24" t="s">
        <v>3188</v>
      </c>
      <c r="D1899" s="28" t="s">
        <v>3187</v>
      </c>
      <c r="E1899" s="255">
        <v>258.07</v>
      </c>
      <c r="F1899" s="10">
        <v>250</v>
      </c>
      <c r="H1899" s="2" t="s">
        <v>3187</v>
      </c>
      <c r="J1899" s="11" t="s">
        <v>21</v>
      </c>
      <c r="K1899" s="11"/>
      <c r="M1899" s="307">
        <v>1</v>
      </c>
      <c r="N1899" s="11">
        <v>1</v>
      </c>
      <c r="O1899" s="22"/>
      <c r="P1899" s="311">
        <f t="shared" si="242"/>
        <v>264.31</v>
      </c>
      <c r="Q1899" s="16">
        <f t="shared" si="243"/>
        <v>264.31889999999999</v>
      </c>
      <c r="R1899" s="23">
        <f t="shared" si="244"/>
        <v>6.2400000000000091</v>
      </c>
      <c r="S1899" s="18">
        <f t="shared" si="245"/>
        <v>2.4179486185918586E-2</v>
      </c>
      <c r="W1899" s="2"/>
      <c r="X1899" s="2"/>
    </row>
    <row r="1900" spans="1:24" ht="39" customHeight="1" x14ac:dyDescent="0.25">
      <c r="A1900" s="2" t="s">
        <v>3185</v>
      </c>
      <c r="B1900" s="2" t="s">
        <v>3176</v>
      </c>
      <c r="C1900" s="24" t="s">
        <v>3189</v>
      </c>
      <c r="D1900" s="28" t="s">
        <v>3187</v>
      </c>
      <c r="E1900" s="255">
        <v>387.11</v>
      </c>
      <c r="F1900" s="10">
        <v>375</v>
      </c>
      <c r="H1900" s="2" t="s">
        <v>3187</v>
      </c>
      <c r="J1900" s="11" t="s">
        <v>21</v>
      </c>
      <c r="K1900" s="11"/>
      <c r="M1900" s="307">
        <v>1</v>
      </c>
      <c r="N1900" s="11">
        <v>1</v>
      </c>
      <c r="O1900" s="22"/>
      <c r="P1900" s="311">
        <f t="shared" si="242"/>
        <v>396.48</v>
      </c>
      <c r="Q1900" s="16">
        <f t="shared" si="243"/>
        <v>396.48340000000002</v>
      </c>
      <c r="R1900" s="23">
        <f t="shared" si="244"/>
        <v>9.3700000000000045</v>
      </c>
      <c r="S1900" s="18">
        <f t="shared" si="245"/>
        <v>2.4205006328950437E-2</v>
      </c>
      <c r="W1900" s="2"/>
      <c r="X1900" s="2"/>
    </row>
    <row r="1901" spans="1:24" ht="39" customHeight="1" x14ac:dyDescent="0.25">
      <c r="A1901" s="2" t="s">
        <v>3185</v>
      </c>
      <c r="B1901" s="2" t="s">
        <v>3176</v>
      </c>
      <c r="C1901" s="2" t="s">
        <v>3190</v>
      </c>
      <c r="D1901" s="28" t="s">
        <v>3187</v>
      </c>
      <c r="E1901" s="255">
        <v>206.46</v>
      </c>
      <c r="F1901" s="10">
        <v>200</v>
      </c>
      <c r="H1901" s="2" t="s">
        <v>3187</v>
      </c>
      <c r="J1901" s="11" t="s">
        <v>21</v>
      </c>
      <c r="K1901" s="11"/>
      <c r="M1901" s="307">
        <v>1</v>
      </c>
      <c r="N1901" s="11">
        <v>1</v>
      </c>
      <c r="O1901" s="22"/>
      <c r="P1901" s="311">
        <f t="shared" si="242"/>
        <v>211.45</v>
      </c>
      <c r="Q1901" s="16">
        <f t="shared" si="243"/>
        <v>211.45920000000001</v>
      </c>
      <c r="R1901" s="23">
        <f t="shared" si="244"/>
        <v>4.9899999999999807</v>
      </c>
      <c r="S1901" s="18">
        <f t="shared" si="245"/>
        <v>2.4169330620943428E-2</v>
      </c>
      <c r="W1901" s="2"/>
      <c r="X1901" s="2"/>
    </row>
    <row r="1902" spans="1:24" ht="39" customHeight="1" x14ac:dyDescent="0.25">
      <c r="A1902" s="2" t="s">
        <v>3185</v>
      </c>
      <c r="B1902" s="2" t="s">
        <v>3176</v>
      </c>
      <c r="C1902" s="2" t="s">
        <v>3191</v>
      </c>
      <c r="D1902" s="28" t="s">
        <v>3187</v>
      </c>
      <c r="E1902" s="255">
        <v>412.92</v>
      </c>
      <c r="F1902" s="10">
        <v>400</v>
      </c>
      <c r="H1902" s="2" t="s">
        <v>3187</v>
      </c>
      <c r="J1902" s="11" t="s">
        <v>21</v>
      </c>
      <c r="K1902" s="11"/>
      <c r="M1902" s="307">
        <v>1</v>
      </c>
      <c r="N1902" s="11">
        <v>1</v>
      </c>
      <c r="O1902" s="22"/>
      <c r="P1902" s="311">
        <f t="shared" si="242"/>
        <v>422.91</v>
      </c>
      <c r="Q1902" s="16">
        <f t="shared" si="243"/>
        <v>422.91840000000002</v>
      </c>
      <c r="R1902" s="23">
        <f t="shared" si="244"/>
        <v>9.9900000000000091</v>
      </c>
      <c r="S1902" s="18">
        <f t="shared" si="245"/>
        <v>2.4193548387096794E-2</v>
      </c>
      <c r="W1902" s="2"/>
      <c r="X1902" s="2"/>
    </row>
    <row r="1903" spans="1:24" ht="39" customHeight="1" x14ac:dyDescent="0.25">
      <c r="A1903" s="2" t="s">
        <v>3185</v>
      </c>
      <c r="B1903" s="2" t="s">
        <v>3176</v>
      </c>
      <c r="C1903" s="2" t="s">
        <v>3192</v>
      </c>
      <c r="D1903" s="28" t="s">
        <v>3187</v>
      </c>
      <c r="E1903" s="255">
        <v>619.38</v>
      </c>
      <c r="F1903" s="10">
        <v>600</v>
      </c>
      <c r="H1903" s="2" t="s">
        <v>3187</v>
      </c>
      <c r="J1903" s="11" t="s">
        <v>21</v>
      </c>
      <c r="K1903" s="11"/>
      <c r="M1903" s="307">
        <v>1</v>
      </c>
      <c r="N1903" s="11">
        <v>1</v>
      </c>
      <c r="O1903" s="22"/>
      <c r="P1903" s="311">
        <f t="shared" si="242"/>
        <v>634.37</v>
      </c>
      <c r="Q1903" s="16">
        <f t="shared" si="243"/>
        <v>634.37760000000003</v>
      </c>
      <c r="R1903" s="23">
        <f t="shared" si="244"/>
        <v>14.990000000000009</v>
      </c>
      <c r="S1903" s="18">
        <f t="shared" si="245"/>
        <v>2.420162097581454E-2</v>
      </c>
      <c r="W1903" s="2"/>
      <c r="X1903" s="2"/>
    </row>
    <row r="1904" spans="1:24" ht="39" customHeight="1" x14ac:dyDescent="0.25">
      <c r="A1904" s="2" t="s">
        <v>3193</v>
      </c>
      <c r="B1904" s="2" t="s">
        <v>3176</v>
      </c>
      <c r="C1904" s="24" t="s">
        <v>3194</v>
      </c>
      <c r="D1904" s="28" t="s">
        <v>3195</v>
      </c>
      <c r="E1904" s="255">
        <v>15.63</v>
      </c>
      <c r="F1904" s="10">
        <v>15.15</v>
      </c>
      <c r="H1904" s="2" t="s">
        <v>3196</v>
      </c>
      <c r="K1904" s="11"/>
      <c r="M1904" s="307">
        <v>1</v>
      </c>
      <c r="N1904" s="11">
        <v>1</v>
      </c>
      <c r="O1904" s="22"/>
      <c r="P1904" s="311">
        <f t="shared" si="242"/>
        <v>16</v>
      </c>
      <c r="Q1904" s="16">
        <f t="shared" si="243"/>
        <v>16.008400000000002</v>
      </c>
      <c r="R1904" s="23">
        <f t="shared" si="244"/>
        <v>0.36999999999999922</v>
      </c>
      <c r="S1904" s="18">
        <f t="shared" si="245"/>
        <v>2.3672424824056251E-2</v>
      </c>
      <c r="W1904" s="2"/>
      <c r="X1904" s="2"/>
    </row>
    <row r="1905" spans="1:24" ht="39" customHeight="1" x14ac:dyDescent="0.25">
      <c r="A1905" s="2" t="s">
        <v>3197</v>
      </c>
      <c r="B1905" s="2" t="s">
        <v>3176</v>
      </c>
      <c r="C1905" s="24" t="s">
        <v>3198</v>
      </c>
      <c r="D1905" s="28" t="s">
        <v>3199</v>
      </c>
      <c r="E1905" s="255">
        <v>22.93</v>
      </c>
      <c r="F1905" s="10">
        <v>22.22</v>
      </c>
      <c r="H1905" s="2" t="s">
        <v>3196</v>
      </c>
      <c r="K1905" s="11"/>
      <c r="M1905" s="307">
        <v>6</v>
      </c>
      <c r="N1905" s="11">
        <v>1</v>
      </c>
      <c r="O1905" s="22"/>
      <c r="P1905" s="311">
        <f t="shared" si="242"/>
        <v>23.48</v>
      </c>
      <c r="Q1905" s="16">
        <f t="shared" si="243"/>
        <v>23.485199999999999</v>
      </c>
      <c r="R1905" s="23">
        <f t="shared" si="244"/>
        <v>0.55000000000000071</v>
      </c>
      <c r="S1905" s="18">
        <f t="shared" si="245"/>
        <v>2.39860444832098E-2</v>
      </c>
      <c r="W1905" s="2"/>
      <c r="X1905" s="2"/>
    </row>
    <row r="1906" spans="1:24" ht="39" customHeight="1" x14ac:dyDescent="0.25">
      <c r="A1906" s="2" t="s">
        <v>3200</v>
      </c>
      <c r="B1906" s="2" t="s">
        <v>3176</v>
      </c>
      <c r="C1906" s="24" t="s">
        <v>3201</v>
      </c>
      <c r="D1906" s="28" t="s">
        <v>3178</v>
      </c>
      <c r="E1906" s="255">
        <v>2.06</v>
      </c>
      <c r="F1906" s="10">
        <v>2</v>
      </c>
      <c r="K1906" s="11"/>
      <c r="M1906" s="307">
        <v>6</v>
      </c>
      <c r="N1906" s="11">
        <v>1</v>
      </c>
      <c r="O1906" s="22"/>
      <c r="P1906" s="311">
        <f t="shared" si="242"/>
        <v>2.1</v>
      </c>
      <c r="Q1906" s="16">
        <f t="shared" si="243"/>
        <v>2.1097999999999999</v>
      </c>
      <c r="R1906" s="23">
        <f t="shared" si="244"/>
        <v>4.0000000000000036E-2</v>
      </c>
      <c r="S1906" s="18">
        <f t="shared" si="245"/>
        <v>1.9417475728155355E-2</v>
      </c>
    </row>
  </sheetData>
  <autoFilter ref="A1:X1"/>
  <pageMargins left="0.25" right="0" top="0.5" bottom="0.25" header="0.3" footer="0.05"/>
  <pageSetup paperSize="5" fitToHeight="0" orientation="landscape" r:id="rId1"/>
  <headerFooter>
    <oddHeader>&amp;R&amp;P</oddHead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V1898"/>
  <sheetViews>
    <sheetView workbookViewId="0">
      <selection activeCell="T1" sqref="T1"/>
    </sheetView>
  </sheetViews>
  <sheetFormatPr defaultColWidth="9.140625" defaultRowHeight="39" customHeight="1" x14ac:dyDescent="0.2"/>
  <cols>
    <col min="1" max="1" width="18.5703125" style="2" customWidth="1"/>
    <col min="2" max="2" width="14.7109375" style="2" customWidth="1"/>
    <col min="3" max="3" width="24.28515625" style="2" customWidth="1"/>
    <col min="4" max="4" width="11.140625" style="2" customWidth="1"/>
    <col min="5" max="5" width="16.85546875" style="269" customWidth="1"/>
    <col min="6" max="6" width="12.140625" style="288" customWidth="1"/>
    <col min="7" max="7" width="11.7109375" style="10" customWidth="1"/>
    <col min="8" max="8" width="22.5703125" style="2" customWidth="1"/>
    <col min="9" max="9" width="8.7109375" style="11" bestFit="1" customWidth="1"/>
    <col min="10" max="10" width="9.42578125" style="11" bestFit="1" customWidth="1"/>
    <col min="11" max="11" width="10" style="13" bestFit="1" customWidth="1"/>
    <col min="12" max="12" width="29" style="2" customWidth="1"/>
    <col min="13" max="13" width="18.7109375" style="12" customWidth="1"/>
    <col min="14" max="14" width="18" style="13" customWidth="1"/>
    <col min="15" max="15" width="12.140625" style="14" customWidth="1"/>
    <col min="16" max="16" width="23.5703125" style="313" customWidth="1"/>
    <col min="17" max="17" width="11.5703125" style="16" customWidth="1"/>
    <col min="18" max="18" width="9.140625" style="17" customWidth="1"/>
    <col min="19" max="19" width="9.140625" style="18" customWidth="1"/>
    <col min="20" max="20" width="7.85546875" style="17" customWidth="1"/>
    <col min="21" max="21" width="15.28515625" style="19" customWidth="1"/>
    <col min="22" max="22" width="25.7109375" style="2" customWidth="1"/>
    <col min="23" max="23" width="9.85546875" style="275" customWidth="1"/>
    <col min="24" max="24" width="11.7109375" style="276" customWidth="1"/>
    <col min="25" max="25" width="10.5703125" style="215" bestFit="1" customWidth="1"/>
    <col min="26" max="16384" width="9.140625" style="2"/>
  </cols>
  <sheetData>
    <row r="1" spans="1:26" s="1" customFormat="1" ht="121.5" customHeight="1" thickBot="1" x14ac:dyDescent="0.3">
      <c r="A1" s="244" t="s">
        <v>0</v>
      </c>
      <c r="B1" s="244" t="s">
        <v>1</v>
      </c>
      <c r="C1" s="244" t="s">
        <v>2</v>
      </c>
      <c r="D1" s="245" t="s">
        <v>3</v>
      </c>
      <c r="E1" s="258" t="s">
        <v>3204</v>
      </c>
      <c r="F1" s="278" t="s">
        <v>4</v>
      </c>
      <c r="G1" s="246" t="s">
        <v>3205</v>
      </c>
      <c r="H1" s="247" t="s">
        <v>5</v>
      </c>
      <c r="I1" s="247" t="s">
        <v>6</v>
      </c>
      <c r="J1" s="247" t="s">
        <v>7</v>
      </c>
      <c r="K1" s="247" t="s">
        <v>8</v>
      </c>
      <c r="L1" s="247" t="s">
        <v>9</v>
      </c>
      <c r="M1" s="248" t="s">
        <v>10</v>
      </c>
      <c r="N1" s="249" t="s">
        <v>11</v>
      </c>
      <c r="O1" s="250" t="s">
        <v>12</v>
      </c>
      <c r="P1" s="310" t="s">
        <v>3271</v>
      </c>
      <c r="Q1" s="251" t="s">
        <v>3272</v>
      </c>
      <c r="R1" s="252" t="s">
        <v>13</v>
      </c>
      <c r="S1" s="253" t="s">
        <v>14</v>
      </c>
      <c r="T1" s="252">
        <v>1.024214</v>
      </c>
      <c r="U1" s="254" t="s">
        <v>15</v>
      </c>
      <c r="V1" s="247" t="s">
        <v>16</v>
      </c>
      <c r="W1" s="270" t="s">
        <v>3229</v>
      </c>
      <c r="X1" s="271" t="s">
        <v>3230</v>
      </c>
      <c r="Y1" s="219"/>
    </row>
    <row r="2" spans="1:26" ht="38.25" x14ac:dyDescent="0.25">
      <c r="A2" s="2" t="s">
        <v>17</v>
      </c>
      <c r="B2" s="2" t="s">
        <v>18</v>
      </c>
      <c r="C2" s="2" t="s">
        <v>19</v>
      </c>
      <c r="D2" s="20" t="s">
        <v>20</v>
      </c>
      <c r="E2" s="255">
        <v>25</v>
      </c>
      <c r="F2" s="10">
        <v>25</v>
      </c>
      <c r="I2" s="11" t="s">
        <v>21</v>
      </c>
      <c r="J2" s="11" t="s">
        <v>22</v>
      </c>
      <c r="K2" s="21">
        <v>40544</v>
      </c>
      <c r="M2" s="12">
        <v>1</v>
      </c>
      <c r="N2" s="13" t="s">
        <v>23</v>
      </c>
      <c r="O2" s="22"/>
      <c r="P2" s="311">
        <f t="shared" ref="P2:P23" si="0">IF(N2=1,INT(E2*$T$1*100)/100,E2)</f>
        <v>25</v>
      </c>
      <c r="Q2" s="16">
        <f t="shared" ref="Q2:Q23" si="1">IF(N2=1,INT(E2*$T$1*10000)/10000,E2)</f>
        <v>25</v>
      </c>
      <c r="R2" s="23">
        <f>P2-E2</f>
        <v>0</v>
      </c>
      <c r="S2" s="18">
        <f>IF(E2&lt;&gt;0,R2/E2,0)</f>
        <v>0</v>
      </c>
      <c r="W2" s="2"/>
      <c r="X2" s="2"/>
      <c r="Z2" s="3"/>
    </row>
    <row r="3" spans="1:26" ht="51" x14ac:dyDescent="0.25">
      <c r="A3" s="2" t="s">
        <v>17</v>
      </c>
      <c r="B3" s="2" t="s">
        <v>18</v>
      </c>
      <c r="C3" s="2" t="s">
        <v>24</v>
      </c>
      <c r="D3" s="20" t="s">
        <v>25</v>
      </c>
      <c r="E3" s="255" t="s">
        <v>26</v>
      </c>
      <c r="F3" s="10" t="s">
        <v>26</v>
      </c>
      <c r="H3" s="24" t="s">
        <v>27</v>
      </c>
      <c r="I3" s="11" t="s">
        <v>22</v>
      </c>
      <c r="J3" s="11" t="s">
        <v>22</v>
      </c>
      <c r="K3" s="11" t="s">
        <v>28</v>
      </c>
      <c r="M3" s="12">
        <v>1</v>
      </c>
      <c r="N3" s="13">
        <v>3</v>
      </c>
      <c r="O3" s="25"/>
      <c r="P3" s="311" t="str">
        <f t="shared" si="0"/>
        <v>TBD</v>
      </c>
      <c r="Q3" s="16" t="str">
        <f t="shared" si="1"/>
        <v>TBD</v>
      </c>
      <c r="R3" s="23">
        <v>0</v>
      </c>
      <c r="S3" s="18">
        <v>0</v>
      </c>
      <c r="W3" s="2"/>
      <c r="X3" s="2"/>
      <c r="Z3" s="3"/>
    </row>
    <row r="4" spans="1:26" ht="51" x14ac:dyDescent="0.25">
      <c r="A4" s="2" t="s">
        <v>17</v>
      </c>
      <c r="B4" s="2" t="s">
        <v>18</v>
      </c>
      <c r="C4" s="2" t="s">
        <v>29</v>
      </c>
      <c r="D4" s="20" t="s">
        <v>25</v>
      </c>
      <c r="E4" s="255" t="s">
        <v>30</v>
      </c>
      <c r="F4" s="26" t="s">
        <v>30</v>
      </c>
      <c r="H4" s="2" t="s">
        <v>31</v>
      </c>
      <c r="K4" s="11"/>
      <c r="M4" s="12">
        <v>1</v>
      </c>
      <c r="N4" s="13">
        <v>3</v>
      </c>
      <c r="O4" s="22"/>
      <c r="P4" s="311" t="str">
        <f t="shared" si="0"/>
        <v>Varies</v>
      </c>
      <c r="Q4" s="16" t="str">
        <f t="shared" si="1"/>
        <v>Varies</v>
      </c>
      <c r="R4" s="23">
        <v>0</v>
      </c>
      <c r="S4" s="18">
        <v>0</v>
      </c>
      <c r="W4" s="2"/>
      <c r="X4" s="2"/>
      <c r="Z4" s="3"/>
    </row>
    <row r="5" spans="1:26" ht="51" x14ac:dyDescent="0.25">
      <c r="A5" s="2" t="s">
        <v>32</v>
      </c>
      <c r="B5" s="2" t="s">
        <v>18</v>
      </c>
      <c r="C5" s="2" t="s">
        <v>33</v>
      </c>
      <c r="D5" s="20" t="s">
        <v>34</v>
      </c>
      <c r="E5" s="255" t="s">
        <v>26</v>
      </c>
      <c r="F5" s="10" t="s">
        <v>26</v>
      </c>
      <c r="H5" s="24" t="s">
        <v>27</v>
      </c>
      <c r="I5" s="11" t="s">
        <v>22</v>
      </c>
      <c r="J5" s="11" t="s">
        <v>22</v>
      </c>
      <c r="K5" s="11" t="s">
        <v>28</v>
      </c>
      <c r="M5" s="12">
        <v>2</v>
      </c>
      <c r="N5" s="13">
        <v>3</v>
      </c>
      <c r="O5" s="22"/>
      <c r="P5" s="311" t="str">
        <f t="shared" si="0"/>
        <v>TBD</v>
      </c>
      <c r="Q5" s="16" t="str">
        <f t="shared" si="1"/>
        <v>TBD</v>
      </c>
      <c r="R5" s="23">
        <v>0</v>
      </c>
      <c r="S5" s="18">
        <v>0</v>
      </c>
      <c r="W5" s="2"/>
      <c r="X5" s="2"/>
      <c r="Z5" s="3"/>
    </row>
    <row r="6" spans="1:26" ht="38.25" x14ac:dyDescent="0.25">
      <c r="A6" s="27" t="s">
        <v>35</v>
      </c>
      <c r="B6" s="27" t="s">
        <v>18</v>
      </c>
      <c r="C6" s="24" t="s">
        <v>36</v>
      </c>
      <c r="D6" s="28" t="s">
        <v>37</v>
      </c>
      <c r="E6" s="255">
        <v>1000</v>
      </c>
      <c r="F6" s="29">
        <v>1000</v>
      </c>
      <c r="G6" s="29"/>
      <c r="H6" s="2" t="s">
        <v>38</v>
      </c>
      <c r="I6" s="11" t="s">
        <v>22</v>
      </c>
      <c r="J6" s="11" t="s">
        <v>22</v>
      </c>
      <c r="K6" s="21">
        <v>40725</v>
      </c>
      <c r="L6" s="2" t="s">
        <v>39</v>
      </c>
      <c r="M6" s="12">
        <v>6</v>
      </c>
      <c r="N6" s="13">
        <v>5</v>
      </c>
      <c r="O6" s="22"/>
      <c r="P6" s="311">
        <f t="shared" si="0"/>
        <v>1000</v>
      </c>
      <c r="Q6" s="16">
        <f t="shared" si="1"/>
        <v>1000</v>
      </c>
      <c r="R6" s="23">
        <f t="shared" ref="R6:R23" si="2">P6-E6</f>
        <v>0</v>
      </c>
      <c r="S6" s="18">
        <f t="shared" ref="S6:S23" si="3">IF(E6&lt;&gt;0,R6/E6,0)</f>
        <v>0</v>
      </c>
      <c r="W6" s="2"/>
      <c r="X6" s="2"/>
      <c r="Z6" s="3"/>
    </row>
    <row r="7" spans="1:26" ht="38.25" x14ac:dyDescent="0.25">
      <c r="A7" s="27" t="s">
        <v>35</v>
      </c>
      <c r="B7" s="27" t="s">
        <v>18</v>
      </c>
      <c r="C7" s="24" t="s">
        <v>40</v>
      </c>
      <c r="D7" s="28" t="s">
        <v>41</v>
      </c>
      <c r="E7" s="255">
        <v>1000</v>
      </c>
      <c r="F7" s="29">
        <v>1000</v>
      </c>
      <c r="G7" s="29"/>
      <c r="H7" s="2" t="s">
        <v>38</v>
      </c>
      <c r="I7" s="11" t="s">
        <v>22</v>
      </c>
      <c r="J7" s="11" t="s">
        <v>22</v>
      </c>
      <c r="K7" s="21">
        <v>40725</v>
      </c>
      <c r="L7" s="2" t="s">
        <v>39</v>
      </c>
      <c r="M7" s="12">
        <v>6</v>
      </c>
      <c r="N7" s="13">
        <v>5</v>
      </c>
      <c r="O7" s="22"/>
      <c r="P7" s="311">
        <f t="shared" si="0"/>
        <v>1000</v>
      </c>
      <c r="Q7" s="16">
        <f t="shared" si="1"/>
        <v>1000</v>
      </c>
      <c r="R7" s="23">
        <f t="shared" si="2"/>
        <v>0</v>
      </c>
      <c r="S7" s="18">
        <f t="shared" si="3"/>
        <v>0</v>
      </c>
      <c r="W7" s="2"/>
      <c r="X7" s="2"/>
      <c r="Z7" s="3"/>
    </row>
    <row r="8" spans="1:26" ht="38.25" x14ac:dyDescent="0.25">
      <c r="A8" s="27" t="s">
        <v>35</v>
      </c>
      <c r="B8" s="27" t="s">
        <v>18</v>
      </c>
      <c r="C8" s="24" t="s">
        <v>42</v>
      </c>
      <c r="D8" s="28" t="s">
        <v>43</v>
      </c>
      <c r="E8" s="255">
        <v>65</v>
      </c>
      <c r="F8" s="29">
        <v>65</v>
      </c>
      <c r="G8" s="29"/>
      <c r="H8" s="2" t="s">
        <v>38</v>
      </c>
      <c r="I8" s="11" t="s">
        <v>22</v>
      </c>
      <c r="J8" s="11" t="s">
        <v>22</v>
      </c>
      <c r="K8" s="21">
        <v>40725</v>
      </c>
      <c r="L8" s="2" t="s">
        <v>39</v>
      </c>
      <c r="M8" s="12">
        <v>6</v>
      </c>
      <c r="N8" s="13">
        <v>5</v>
      </c>
      <c r="O8" s="22"/>
      <c r="P8" s="311">
        <f t="shared" si="0"/>
        <v>65</v>
      </c>
      <c r="Q8" s="16">
        <f t="shared" si="1"/>
        <v>65</v>
      </c>
      <c r="R8" s="23">
        <f t="shared" si="2"/>
        <v>0</v>
      </c>
      <c r="S8" s="18">
        <f t="shared" si="3"/>
        <v>0</v>
      </c>
      <c r="W8" s="2"/>
      <c r="X8" s="2"/>
      <c r="Z8" s="3"/>
    </row>
    <row r="9" spans="1:26" ht="38.25" x14ac:dyDescent="0.25">
      <c r="A9" s="27" t="s">
        <v>35</v>
      </c>
      <c r="B9" s="27" t="s">
        <v>18</v>
      </c>
      <c r="C9" s="24" t="s">
        <v>44</v>
      </c>
      <c r="D9" s="28" t="s">
        <v>45</v>
      </c>
      <c r="E9" s="255">
        <v>33.25</v>
      </c>
      <c r="F9" s="29">
        <v>33.25</v>
      </c>
      <c r="G9" s="29"/>
      <c r="H9" s="2" t="s">
        <v>38</v>
      </c>
      <c r="I9" s="11" t="s">
        <v>22</v>
      </c>
      <c r="J9" s="11" t="s">
        <v>22</v>
      </c>
      <c r="K9" s="21">
        <v>40725</v>
      </c>
      <c r="L9" s="2" t="s">
        <v>39</v>
      </c>
      <c r="M9" s="12">
        <v>6</v>
      </c>
      <c r="N9" s="13">
        <v>5</v>
      </c>
      <c r="O9" s="22"/>
      <c r="P9" s="311">
        <f t="shared" si="0"/>
        <v>33.25</v>
      </c>
      <c r="Q9" s="16">
        <f t="shared" si="1"/>
        <v>33.25</v>
      </c>
      <c r="R9" s="23">
        <f t="shared" si="2"/>
        <v>0</v>
      </c>
      <c r="S9" s="18">
        <f t="shared" si="3"/>
        <v>0</v>
      </c>
      <c r="W9" s="2"/>
      <c r="X9" s="2"/>
      <c r="Z9" s="3"/>
    </row>
    <row r="10" spans="1:26" ht="38.25" x14ac:dyDescent="0.25">
      <c r="A10" s="27" t="s">
        <v>35</v>
      </c>
      <c r="B10" s="27" t="s">
        <v>18</v>
      </c>
      <c r="C10" s="24" t="s">
        <v>46</v>
      </c>
      <c r="D10" s="28" t="s">
        <v>47</v>
      </c>
      <c r="E10" s="255">
        <v>0.7</v>
      </c>
      <c r="F10" s="29">
        <v>0.7</v>
      </c>
      <c r="G10" s="29"/>
      <c r="H10" s="2" t="s">
        <v>38</v>
      </c>
      <c r="I10" s="11" t="s">
        <v>22</v>
      </c>
      <c r="J10" s="11" t="s">
        <v>22</v>
      </c>
      <c r="K10" s="21">
        <v>40725</v>
      </c>
      <c r="L10" s="2" t="s">
        <v>39</v>
      </c>
      <c r="M10" s="12">
        <v>6</v>
      </c>
      <c r="N10" s="13">
        <v>5</v>
      </c>
      <c r="O10" s="22"/>
      <c r="P10" s="311">
        <f t="shared" si="0"/>
        <v>0.7</v>
      </c>
      <c r="Q10" s="16">
        <f t="shared" si="1"/>
        <v>0.7</v>
      </c>
      <c r="R10" s="23">
        <f t="shared" si="2"/>
        <v>0</v>
      </c>
      <c r="S10" s="18">
        <f t="shared" si="3"/>
        <v>0</v>
      </c>
      <c r="W10" s="2"/>
      <c r="X10" s="2"/>
      <c r="Z10" s="3"/>
    </row>
    <row r="11" spans="1:26" ht="38.25" x14ac:dyDescent="0.25">
      <c r="A11" s="27" t="s">
        <v>35</v>
      </c>
      <c r="B11" s="27" t="s">
        <v>18</v>
      </c>
      <c r="C11" s="24" t="s">
        <v>48</v>
      </c>
      <c r="D11" s="28" t="s">
        <v>49</v>
      </c>
      <c r="E11" s="255">
        <v>0.49</v>
      </c>
      <c r="F11" s="29">
        <v>0.49</v>
      </c>
      <c r="G11" s="29"/>
      <c r="H11" s="2" t="s">
        <v>38</v>
      </c>
      <c r="I11" s="11" t="s">
        <v>22</v>
      </c>
      <c r="J11" s="11" t="s">
        <v>22</v>
      </c>
      <c r="K11" s="21">
        <v>40725</v>
      </c>
      <c r="L11" s="2" t="s">
        <v>39</v>
      </c>
      <c r="M11" s="12">
        <v>6</v>
      </c>
      <c r="N11" s="13">
        <v>5</v>
      </c>
      <c r="O11" s="22"/>
      <c r="P11" s="311">
        <f t="shared" si="0"/>
        <v>0.49</v>
      </c>
      <c r="Q11" s="16">
        <f t="shared" si="1"/>
        <v>0.49</v>
      </c>
      <c r="R11" s="23">
        <f t="shared" si="2"/>
        <v>0</v>
      </c>
      <c r="S11" s="18">
        <f t="shared" si="3"/>
        <v>0</v>
      </c>
      <c r="W11" s="2"/>
      <c r="X11" s="2"/>
      <c r="Z11" s="3"/>
    </row>
    <row r="12" spans="1:26" ht="38.25" x14ac:dyDescent="0.25">
      <c r="A12" s="27" t="s">
        <v>35</v>
      </c>
      <c r="B12" s="27" t="s">
        <v>18</v>
      </c>
      <c r="C12" s="24" t="s">
        <v>50</v>
      </c>
      <c r="D12" s="28" t="s">
        <v>51</v>
      </c>
      <c r="E12" s="255">
        <v>11.39</v>
      </c>
      <c r="F12" s="29">
        <v>11.39</v>
      </c>
      <c r="G12" s="29"/>
      <c r="H12" s="2" t="s">
        <v>38</v>
      </c>
      <c r="I12" s="11" t="s">
        <v>22</v>
      </c>
      <c r="J12" s="11" t="s">
        <v>22</v>
      </c>
      <c r="K12" s="21">
        <v>40725</v>
      </c>
      <c r="L12" s="2" t="s">
        <v>39</v>
      </c>
      <c r="M12" s="12">
        <v>6</v>
      </c>
      <c r="N12" s="13">
        <v>5</v>
      </c>
      <c r="O12" s="22"/>
      <c r="P12" s="311">
        <f t="shared" si="0"/>
        <v>11.39</v>
      </c>
      <c r="Q12" s="16">
        <f t="shared" si="1"/>
        <v>11.39</v>
      </c>
      <c r="R12" s="23">
        <f t="shared" si="2"/>
        <v>0</v>
      </c>
      <c r="S12" s="18">
        <f t="shared" si="3"/>
        <v>0</v>
      </c>
      <c r="W12" s="2"/>
      <c r="X12" s="2"/>
      <c r="Z12" s="3"/>
    </row>
    <row r="13" spans="1:26" ht="38.25" x14ac:dyDescent="0.25">
      <c r="A13" s="27" t="s">
        <v>35</v>
      </c>
      <c r="B13" s="27" t="s">
        <v>18</v>
      </c>
      <c r="C13" s="24" t="s">
        <v>52</v>
      </c>
      <c r="D13" s="28" t="s">
        <v>53</v>
      </c>
      <c r="E13" s="255">
        <v>1.06</v>
      </c>
      <c r="F13" s="29">
        <v>1.06</v>
      </c>
      <c r="G13" s="29"/>
      <c r="H13" s="2" t="s">
        <v>38</v>
      </c>
      <c r="I13" s="11" t="s">
        <v>22</v>
      </c>
      <c r="J13" s="11" t="s">
        <v>22</v>
      </c>
      <c r="K13" s="21">
        <v>40725</v>
      </c>
      <c r="L13" s="2" t="s">
        <v>39</v>
      </c>
      <c r="M13" s="12">
        <v>6</v>
      </c>
      <c r="N13" s="13">
        <v>5</v>
      </c>
      <c r="O13" s="22"/>
      <c r="P13" s="311">
        <f t="shared" si="0"/>
        <v>1.06</v>
      </c>
      <c r="Q13" s="16">
        <f t="shared" si="1"/>
        <v>1.06</v>
      </c>
      <c r="R13" s="23">
        <f t="shared" si="2"/>
        <v>0</v>
      </c>
      <c r="S13" s="18">
        <f t="shared" si="3"/>
        <v>0</v>
      </c>
      <c r="W13" s="2"/>
      <c r="X13" s="2"/>
      <c r="Z13" s="3"/>
    </row>
    <row r="14" spans="1:26" ht="38.25" x14ac:dyDescent="0.25">
      <c r="A14" s="27" t="s">
        <v>35</v>
      </c>
      <c r="B14" s="27" t="s">
        <v>18</v>
      </c>
      <c r="C14" s="24" t="s">
        <v>54</v>
      </c>
      <c r="D14" s="28" t="s">
        <v>55</v>
      </c>
      <c r="E14" s="255">
        <v>9.26</v>
      </c>
      <c r="F14" s="29">
        <v>9.26</v>
      </c>
      <c r="G14" s="29"/>
      <c r="H14" s="2" t="s">
        <v>38</v>
      </c>
      <c r="I14" s="11" t="s">
        <v>22</v>
      </c>
      <c r="J14" s="11" t="s">
        <v>22</v>
      </c>
      <c r="K14" s="21">
        <v>40725</v>
      </c>
      <c r="L14" s="2" t="s">
        <v>39</v>
      </c>
      <c r="M14" s="12">
        <v>6</v>
      </c>
      <c r="N14" s="13">
        <v>5</v>
      </c>
      <c r="O14" s="22"/>
      <c r="P14" s="311">
        <f t="shared" si="0"/>
        <v>9.26</v>
      </c>
      <c r="Q14" s="16">
        <f t="shared" si="1"/>
        <v>9.26</v>
      </c>
      <c r="R14" s="23">
        <f t="shared" si="2"/>
        <v>0</v>
      </c>
      <c r="S14" s="18">
        <f t="shared" si="3"/>
        <v>0</v>
      </c>
      <c r="W14" s="2"/>
      <c r="X14" s="2"/>
      <c r="Z14" s="3"/>
    </row>
    <row r="15" spans="1:26" ht="38.25" x14ac:dyDescent="0.25">
      <c r="A15" s="27" t="s">
        <v>35</v>
      </c>
      <c r="B15" s="27" t="s">
        <v>18</v>
      </c>
      <c r="C15" s="24" t="s">
        <v>56</v>
      </c>
      <c r="D15" s="28" t="s">
        <v>57</v>
      </c>
      <c r="E15" s="255">
        <v>1.0900000000000001</v>
      </c>
      <c r="F15" s="29">
        <v>1.0900000000000001</v>
      </c>
      <c r="G15" s="29"/>
      <c r="H15" s="2" t="s">
        <v>38</v>
      </c>
      <c r="I15" s="11" t="s">
        <v>22</v>
      </c>
      <c r="J15" s="11" t="s">
        <v>22</v>
      </c>
      <c r="K15" s="21">
        <v>40725</v>
      </c>
      <c r="L15" s="2" t="s">
        <v>39</v>
      </c>
      <c r="M15" s="12">
        <v>6</v>
      </c>
      <c r="N15" s="13">
        <v>5</v>
      </c>
      <c r="O15" s="22"/>
      <c r="P15" s="311">
        <f t="shared" si="0"/>
        <v>1.0900000000000001</v>
      </c>
      <c r="Q15" s="16">
        <f t="shared" si="1"/>
        <v>1.0900000000000001</v>
      </c>
      <c r="R15" s="23">
        <f t="shared" si="2"/>
        <v>0</v>
      </c>
      <c r="S15" s="18">
        <f t="shared" si="3"/>
        <v>0</v>
      </c>
      <c r="W15" s="2"/>
      <c r="X15" s="2"/>
      <c r="Z15" s="3"/>
    </row>
    <row r="16" spans="1:26" ht="38.25" x14ac:dyDescent="0.25">
      <c r="A16" s="27" t="s">
        <v>35</v>
      </c>
      <c r="B16" s="27" t="s">
        <v>18</v>
      </c>
      <c r="C16" s="24" t="s">
        <v>58</v>
      </c>
      <c r="D16" s="28" t="s">
        <v>59</v>
      </c>
      <c r="E16" s="255">
        <v>1.0900000000000001</v>
      </c>
      <c r="F16" s="29">
        <v>1.0900000000000001</v>
      </c>
      <c r="G16" s="29"/>
      <c r="H16" s="2" t="s">
        <v>38</v>
      </c>
      <c r="I16" s="11" t="s">
        <v>22</v>
      </c>
      <c r="J16" s="11" t="s">
        <v>22</v>
      </c>
      <c r="K16" s="21">
        <v>40725</v>
      </c>
      <c r="L16" s="2" t="s">
        <v>39</v>
      </c>
      <c r="M16" s="12">
        <v>6</v>
      </c>
      <c r="N16" s="13">
        <v>5</v>
      </c>
      <c r="O16" s="22"/>
      <c r="P16" s="311">
        <f t="shared" si="0"/>
        <v>1.0900000000000001</v>
      </c>
      <c r="Q16" s="16">
        <f t="shared" si="1"/>
        <v>1.0900000000000001</v>
      </c>
      <c r="R16" s="23">
        <f t="shared" si="2"/>
        <v>0</v>
      </c>
      <c r="S16" s="18">
        <f t="shared" si="3"/>
        <v>0</v>
      </c>
      <c r="W16" s="2"/>
      <c r="X16" s="2"/>
      <c r="Z16" s="3"/>
    </row>
    <row r="17" spans="1:205" ht="38.25" x14ac:dyDescent="0.25">
      <c r="A17" s="27" t="s">
        <v>35</v>
      </c>
      <c r="B17" s="27" t="s">
        <v>18</v>
      </c>
      <c r="C17" s="24" t="s">
        <v>60</v>
      </c>
      <c r="D17" s="28" t="s">
        <v>61</v>
      </c>
      <c r="E17" s="256">
        <v>1.1200000000000001</v>
      </c>
      <c r="F17" s="29">
        <v>1.1200000000000001</v>
      </c>
      <c r="G17" s="29"/>
      <c r="H17" s="2" t="s">
        <v>38</v>
      </c>
      <c r="I17" s="11" t="s">
        <v>22</v>
      </c>
      <c r="J17" s="11" t="s">
        <v>22</v>
      </c>
      <c r="K17" s="21">
        <v>40725</v>
      </c>
      <c r="L17" s="2" t="s">
        <v>39</v>
      </c>
      <c r="M17" s="12">
        <v>6</v>
      </c>
      <c r="N17" s="13">
        <v>5</v>
      </c>
      <c r="O17" s="22"/>
      <c r="P17" s="311">
        <f t="shared" si="0"/>
        <v>1.1200000000000001</v>
      </c>
      <c r="Q17" s="16">
        <f t="shared" si="1"/>
        <v>1.1200000000000001</v>
      </c>
      <c r="R17" s="23">
        <f t="shared" si="2"/>
        <v>0</v>
      </c>
      <c r="S17" s="18">
        <f t="shared" si="3"/>
        <v>0</v>
      </c>
      <c r="V17" s="3"/>
      <c r="W17" s="3"/>
      <c r="X17" s="3"/>
      <c r="Y17" s="216"/>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row>
    <row r="18" spans="1:205" s="3" customFormat="1" ht="38.25" x14ac:dyDescent="0.25">
      <c r="A18" s="27" t="s">
        <v>35</v>
      </c>
      <c r="B18" s="27" t="s">
        <v>18</v>
      </c>
      <c r="C18" s="24" t="s">
        <v>62</v>
      </c>
      <c r="D18" s="28" t="s">
        <v>63</v>
      </c>
      <c r="E18" s="256">
        <v>2.76</v>
      </c>
      <c r="F18" s="29">
        <v>2.76</v>
      </c>
      <c r="G18" s="29"/>
      <c r="H18" s="2" t="s">
        <v>38</v>
      </c>
      <c r="I18" s="11" t="s">
        <v>22</v>
      </c>
      <c r="J18" s="11" t="s">
        <v>22</v>
      </c>
      <c r="K18" s="21">
        <v>40725</v>
      </c>
      <c r="L18" s="2" t="s">
        <v>39</v>
      </c>
      <c r="M18" s="12">
        <v>6</v>
      </c>
      <c r="N18" s="13">
        <v>5</v>
      </c>
      <c r="O18" s="22"/>
      <c r="P18" s="311">
        <f t="shared" si="0"/>
        <v>2.76</v>
      </c>
      <c r="Q18" s="16">
        <f t="shared" si="1"/>
        <v>2.76</v>
      </c>
      <c r="R18" s="23">
        <f t="shared" si="2"/>
        <v>0</v>
      </c>
      <c r="S18" s="18">
        <f t="shared" si="3"/>
        <v>0</v>
      </c>
      <c r="T18" s="17"/>
      <c r="U18" s="19"/>
      <c r="Y18" s="216"/>
    </row>
    <row r="19" spans="1:205" s="3" customFormat="1" ht="38.25" x14ac:dyDescent="0.25">
      <c r="A19" s="27" t="s">
        <v>35</v>
      </c>
      <c r="B19" s="27" t="s">
        <v>18</v>
      </c>
      <c r="C19" s="24" t="s">
        <v>64</v>
      </c>
      <c r="D19" s="28" t="s">
        <v>65</v>
      </c>
      <c r="E19" s="256">
        <v>15</v>
      </c>
      <c r="F19" s="29">
        <v>15</v>
      </c>
      <c r="G19" s="29"/>
      <c r="H19" s="2" t="s">
        <v>38</v>
      </c>
      <c r="I19" s="11" t="s">
        <v>22</v>
      </c>
      <c r="J19" s="11" t="s">
        <v>22</v>
      </c>
      <c r="K19" s="21">
        <v>40725</v>
      </c>
      <c r="L19" s="2" t="s">
        <v>39</v>
      </c>
      <c r="M19" s="12">
        <v>6</v>
      </c>
      <c r="N19" s="13">
        <v>5</v>
      </c>
      <c r="O19" s="22"/>
      <c r="P19" s="311">
        <f t="shared" si="0"/>
        <v>15</v>
      </c>
      <c r="Q19" s="16">
        <f t="shared" si="1"/>
        <v>15</v>
      </c>
      <c r="R19" s="23">
        <f t="shared" si="2"/>
        <v>0</v>
      </c>
      <c r="S19" s="18">
        <f t="shared" si="3"/>
        <v>0</v>
      </c>
      <c r="T19" s="17"/>
      <c r="U19" s="19"/>
      <c r="Y19" s="216"/>
    </row>
    <row r="20" spans="1:205" s="3" customFormat="1" ht="38.25" x14ac:dyDescent="0.25">
      <c r="A20" s="27" t="s">
        <v>35</v>
      </c>
      <c r="B20" s="27" t="s">
        <v>18</v>
      </c>
      <c r="C20" s="24" t="s">
        <v>66</v>
      </c>
      <c r="D20" s="28" t="s">
        <v>67</v>
      </c>
      <c r="E20" s="256">
        <v>2.76</v>
      </c>
      <c r="F20" s="29">
        <v>2.76</v>
      </c>
      <c r="G20" s="29"/>
      <c r="H20" s="2" t="s">
        <v>38</v>
      </c>
      <c r="I20" s="11" t="s">
        <v>22</v>
      </c>
      <c r="J20" s="11" t="s">
        <v>22</v>
      </c>
      <c r="K20" s="21">
        <v>40725</v>
      </c>
      <c r="L20" s="2" t="s">
        <v>39</v>
      </c>
      <c r="M20" s="12">
        <v>6</v>
      </c>
      <c r="N20" s="13">
        <v>5</v>
      </c>
      <c r="O20" s="22"/>
      <c r="P20" s="311">
        <f t="shared" si="0"/>
        <v>2.76</v>
      </c>
      <c r="Q20" s="16">
        <f t="shared" si="1"/>
        <v>2.76</v>
      </c>
      <c r="R20" s="23">
        <f t="shared" si="2"/>
        <v>0</v>
      </c>
      <c r="S20" s="18">
        <f t="shared" si="3"/>
        <v>0</v>
      </c>
      <c r="T20" s="17"/>
      <c r="U20" s="19"/>
      <c r="Y20" s="216"/>
    </row>
    <row r="21" spans="1:205" s="3" customFormat="1" ht="38.25" x14ac:dyDescent="0.25">
      <c r="A21" s="27" t="s">
        <v>35</v>
      </c>
      <c r="B21" s="27" t="s">
        <v>18</v>
      </c>
      <c r="C21" s="24" t="s">
        <v>68</v>
      </c>
      <c r="D21" s="28" t="s">
        <v>69</v>
      </c>
      <c r="E21" s="256">
        <v>3.73</v>
      </c>
      <c r="F21" s="29">
        <v>3.73</v>
      </c>
      <c r="G21" s="29"/>
      <c r="H21" s="2" t="s">
        <v>38</v>
      </c>
      <c r="I21" s="11" t="s">
        <v>22</v>
      </c>
      <c r="J21" s="11" t="s">
        <v>22</v>
      </c>
      <c r="K21" s="21">
        <v>40725</v>
      </c>
      <c r="L21" s="2" t="s">
        <v>39</v>
      </c>
      <c r="M21" s="12">
        <v>6</v>
      </c>
      <c r="N21" s="13">
        <v>5</v>
      </c>
      <c r="O21" s="22"/>
      <c r="P21" s="311">
        <f t="shared" si="0"/>
        <v>3.73</v>
      </c>
      <c r="Q21" s="16">
        <f t="shared" si="1"/>
        <v>3.73</v>
      </c>
      <c r="R21" s="23">
        <f t="shared" si="2"/>
        <v>0</v>
      </c>
      <c r="S21" s="18">
        <f t="shared" si="3"/>
        <v>0</v>
      </c>
      <c r="T21" s="17"/>
      <c r="U21" s="19"/>
      <c r="Y21" s="216"/>
    </row>
    <row r="22" spans="1:205" s="3" customFormat="1" ht="38.25" x14ac:dyDescent="0.25">
      <c r="A22" s="27" t="s">
        <v>35</v>
      </c>
      <c r="B22" s="27" t="s">
        <v>18</v>
      </c>
      <c r="C22" s="24" t="s">
        <v>70</v>
      </c>
      <c r="D22" s="28" t="s">
        <v>71</v>
      </c>
      <c r="E22" s="256">
        <v>150</v>
      </c>
      <c r="F22" s="29">
        <v>150</v>
      </c>
      <c r="G22" s="29"/>
      <c r="H22" s="2" t="s">
        <v>38</v>
      </c>
      <c r="I22" s="11" t="s">
        <v>22</v>
      </c>
      <c r="J22" s="11" t="s">
        <v>22</v>
      </c>
      <c r="K22" s="21">
        <v>40725</v>
      </c>
      <c r="L22" s="2" t="s">
        <v>39</v>
      </c>
      <c r="M22" s="12">
        <v>6</v>
      </c>
      <c r="N22" s="13">
        <v>5</v>
      </c>
      <c r="O22" s="22"/>
      <c r="P22" s="311">
        <f t="shared" si="0"/>
        <v>150</v>
      </c>
      <c r="Q22" s="16">
        <f t="shared" si="1"/>
        <v>150</v>
      </c>
      <c r="R22" s="23">
        <f t="shared" si="2"/>
        <v>0</v>
      </c>
      <c r="S22" s="18">
        <f t="shared" si="3"/>
        <v>0</v>
      </c>
      <c r="T22" s="17"/>
      <c r="U22" s="19"/>
      <c r="Y22" s="216"/>
    </row>
    <row r="23" spans="1:205" s="3" customFormat="1" ht="51" x14ac:dyDescent="0.25">
      <c r="A23" s="27" t="s">
        <v>35</v>
      </c>
      <c r="B23" s="27" t="s">
        <v>18</v>
      </c>
      <c r="C23" s="24" t="s">
        <v>72</v>
      </c>
      <c r="D23" s="28" t="s">
        <v>73</v>
      </c>
      <c r="E23" s="256">
        <v>25</v>
      </c>
      <c r="F23" s="29">
        <v>25</v>
      </c>
      <c r="G23" s="29"/>
      <c r="H23" s="2" t="s">
        <v>38</v>
      </c>
      <c r="I23" s="11" t="s">
        <v>22</v>
      </c>
      <c r="J23" s="11" t="s">
        <v>22</v>
      </c>
      <c r="K23" s="21">
        <v>40725</v>
      </c>
      <c r="L23" s="2" t="s">
        <v>39</v>
      </c>
      <c r="M23" s="12">
        <v>6</v>
      </c>
      <c r="N23" s="13">
        <v>5</v>
      </c>
      <c r="O23" s="22"/>
      <c r="P23" s="311">
        <f t="shared" si="0"/>
        <v>25</v>
      </c>
      <c r="Q23" s="16">
        <f t="shared" si="1"/>
        <v>25</v>
      </c>
      <c r="R23" s="23">
        <f t="shared" si="2"/>
        <v>0</v>
      </c>
      <c r="S23" s="18">
        <f t="shared" si="3"/>
        <v>0</v>
      </c>
      <c r="T23" s="17"/>
      <c r="U23" s="19"/>
      <c r="Y23" s="216"/>
    </row>
    <row r="24" spans="1:205" s="3" customFormat="1" ht="63.75" x14ac:dyDescent="0.25">
      <c r="A24" s="27" t="s">
        <v>35</v>
      </c>
      <c r="B24" s="2" t="s">
        <v>18</v>
      </c>
      <c r="C24" s="24" t="s">
        <v>74</v>
      </c>
      <c r="D24" s="28" t="s">
        <v>75</v>
      </c>
      <c r="E24" s="256" t="s">
        <v>76</v>
      </c>
      <c r="F24" s="29" t="s">
        <v>76</v>
      </c>
      <c r="G24" s="29"/>
      <c r="H24" s="2" t="s">
        <v>38</v>
      </c>
      <c r="I24" s="11" t="s">
        <v>22</v>
      </c>
      <c r="J24" s="11"/>
      <c r="K24" s="11" t="s">
        <v>28</v>
      </c>
      <c r="L24" s="2"/>
      <c r="M24" s="12">
        <v>6</v>
      </c>
      <c r="N24" s="13">
        <v>5</v>
      </c>
      <c r="O24" s="22"/>
      <c r="P24" s="312" t="s">
        <v>76</v>
      </c>
      <c r="Q24" s="29" t="s">
        <v>76</v>
      </c>
      <c r="R24" s="29" t="s">
        <v>76</v>
      </c>
      <c r="S24" s="29" t="s">
        <v>76</v>
      </c>
      <c r="T24" s="17"/>
      <c r="U24" s="19"/>
      <c r="Y24" s="216"/>
    </row>
    <row r="25" spans="1:205" s="3" customFormat="1" ht="51" x14ac:dyDescent="0.25">
      <c r="A25" s="27" t="s">
        <v>35</v>
      </c>
      <c r="B25" s="27" t="s">
        <v>18</v>
      </c>
      <c r="C25" s="24" t="s">
        <v>77</v>
      </c>
      <c r="D25" s="28" t="s">
        <v>78</v>
      </c>
      <c r="E25" s="255">
        <v>13</v>
      </c>
      <c r="F25" s="29">
        <v>13</v>
      </c>
      <c r="G25" s="29"/>
      <c r="H25" s="2" t="s">
        <v>38</v>
      </c>
      <c r="I25" s="11" t="s">
        <v>22</v>
      </c>
      <c r="J25" s="11" t="s">
        <v>22</v>
      </c>
      <c r="K25" s="21">
        <v>40725</v>
      </c>
      <c r="L25" s="2" t="s">
        <v>39</v>
      </c>
      <c r="M25" s="12">
        <v>6</v>
      </c>
      <c r="N25" s="13">
        <v>5</v>
      </c>
      <c r="O25" s="22"/>
      <c r="P25" s="311">
        <f t="shared" ref="P25:P44" si="4">IF(N25=1,INT(E25*$T$1*100)/100,E25)</f>
        <v>13</v>
      </c>
      <c r="Q25" s="16">
        <f t="shared" ref="Q25:Q56" si="5">IF(N25=1,INT(E25*$T$1*10000)/10000,E25)</f>
        <v>13</v>
      </c>
      <c r="R25" s="23">
        <f t="shared" ref="R25:R44" si="6">P25-E25</f>
        <v>0</v>
      </c>
      <c r="S25" s="18">
        <f t="shared" ref="S25:S44" si="7">IF(E25&lt;&gt;0,R25/E25,0)</f>
        <v>0</v>
      </c>
      <c r="T25" s="17"/>
      <c r="U25" s="19"/>
      <c r="V25" s="2"/>
      <c r="W25" s="2"/>
      <c r="X25" s="2"/>
      <c r="Y25" s="215"/>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row>
    <row r="26" spans="1:205" s="3" customFormat="1" ht="38.25" x14ac:dyDescent="0.25">
      <c r="A26" s="27" t="s">
        <v>35</v>
      </c>
      <c r="B26" s="27" t="s">
        <v>18</v>
      </c>
      <c r="C26" s="24" t="s">
        <v>79</v>
      </c>
      <c r="D26" s="28" t="s">
        <v>80</v>
      </c>
      <c r="E26" s="256">
        <v>50</v>
      </c>
      <c r="F26" s="29">
        <v>50</v>
      </c>
      <c r="G26" s="29"/>
      <c r="H26" s="2" t="s">
        <v>38</v>
      </c>
      <c r="I26" s="11" t="s">
        <v>22</v>
      </c>
      <c r="J26" s="11" t="s">
        <v>22</v>
      </c>
      <c r="K26" s="21">
        <v>40725</v>
      </c>
      <c r="L26" s="2" t="s">
        <v>39</v>
      </c>
      <c r="M26" s="12">
        <v>6</v>
      </c>
      <c r="N26" s="13">
        <v>5</v>
      </c>
      <c r="O26" s="22"/>
      <c r="P26" s="311">
        <f t="shared" si="4"/>
        <v>50</v>
      </c>
      <c r="Q26" s="16">
        <f t="shared" si="5"/>
        <v>50</v>
      </c>
      <c r="R26" s="23">
        <f t="shared" si="6"/>
        <v>0</v>
      </c>
      <c r="S26" s="18">
        <f t="shared" si="7"/>
        <v>0</v>
      </c>
      <c r="T26" s="17"/>
      <c r="U26" s="19"/>
      <c r="Y26" s="216"/>
    </row>
    <row r="27" spans="1:205" s="3" customFormat="1" ht="38.25" x14ac:dyDescent="0.25">
      <c r="A27" s="27" t="s">
        <v>35</v>
      </c>
      <c r="B27" s="27" t="s">
        <v>18</v>
      </c>
      <c r="C27" s="24" t="s">
        <v>81</v>
      </c>
      <c r="D27" s="28" t="s">
        <v>82</v>
      </c>
      <c r="E27" s="256">
        <v>16.89</v>
      </c>
      <c r="F27" s="29">
        <v>16.89</v>
      </c>
      <c r="G27" s="29"/>
      <c r="H27" s="2" t="s">
        <v>38</v>
      </c>
      <c r="I27" s="11" t="s">
        <v>22</v>
      </c>
      <c r="J27" s="11" t="s">
        <v>22</v>
      </c>
      <c r="K27" s="21">
        <v>40725</v>
      </c>
      <c r="L27" s="2" t="s">
        <v>39</v>
      </c>
      <c r="M27" s="12">
        <v>6</v>
      </c>
      <c r="N27" s="13">
        <v>5</v>
      </c>
      <c r="O27" s="22"/>
      <c r="P27" s="311">
        <f t="shared" si="4"/>
        <v>16.89</v>
      </c>
      <c r="Q27" s="16">
        <f t="shared" si="5"/>
        <v>16.89</v>
      </c>
      <c r="R27" s="23">
        <f t="shared" si="6"/>
        <v>0</v>
      </c>
      <c r="S27" s="18">
        <f t="shared" si="7"/>
        <v>0</v>
      </c>
      <c r="T27" s="17"/>
      <c r="U27" s="19"/>
      <c r="Y27" s="216"/>
    </row>
    <row r="28" spans="1:205" s="3" customFormat="1" ht="38.25" x14ac:dyDescent="0.25">
      <c r="A28" s="27" t="s">
        <v>35</v>
      </c>
      <c r="B28" s="27" t="s">
        <v>18</v>
      </c>
      <c r="C28" s="24" t="s">
        <v>83</v>
      </c>
      <c r="D28" s="28" t="s">
        <v>84</v>
      </c>
      <c r="E28" s="256">
        <v>25</v>
      </c>
      <c r="F28" s="29">
        <v>25</v>
      </c>
      <c r="G28" s="29"/>
      <c r="H28" s="2" t="s">
        <v>38</v>
      </c>
      <c r="I28" s="11" t="s">
        <v>22</v>
      </c>
      <c r="J28" s="11" t="s">
        <v>22</v>
      </c>
      <c r="K28" s="21">
        <v>40725</v>
      </c>
      <c r="L28" s="2" t="s">
        <v>39</v>
      </c>
      <c r="M28" s="12">
        <v>6</v>
      </c>
      <c r="N28" s="13">
        <v>5</v>
      </c>
      <c r="O28" s="22"/>
      <c r="P28" s="311">
        <f t="shared" si="4"/>
        <v>25</v>
      </c>
      <c r="Q28" s="16">
        <f t="shared" si="5"/>
        <v>25</v>
      </c>
      <c r="R28" s="23">
        <f t="shared" si="6"/>
        <v>0</v>
      </c>
      <c r="S28" s="18">
        <f t="shared" si="7"/>
        <v>0</v>
      </c>
      <c r="T28" s="17"/>
      <c r="U28" s="19"/>
      <c r="Y28" s="216"/>
    </row>
    <row r="29" spans="1:205" s="3" customFormat="1" ht="38.25" x14ac:dyDescent="0.25">
      <c r="A29" s="27" t="s">
        <v>35</v>
      </c>
      <c r="B29" s="27" t="s">
        <v>18</v>
      </c>
      <c r="C29" s="24" t="s">
        <v>85</v>
      </c>
      <c r="D29" s="28" t="s">
        <v>84</v>
      </c>
      <c r="E29" s="256">
        <v>10</v>
      </c>
      <c r="F29" s="29">
        <v>10</v>
      </c>
      <c r="G29" s="29"/>
      <c r="H29" s="2" t="s">
        <v>38</v>
      </c>
      <c r="I29" s="11" t="s">
        <v>22</v>
      </c>
      <c r="J29" s="11" t="s">
        <v>22</v>
      </c>
      <c r="K29" s="21">
        <v>40725</v>
      </c>
      <c r="L29" s="2" t="s">
        <v>39</v>
      </c>
      <c r="M29" s="12">
        <v>6</v>
      </c>
      <c r="N29" s="13">
        <v>5</v>
      </c>
      <c r="O29" s="22"/>
      <c r="P29" s="311">
        <f t="shared" si="4"/>
        <v>10</v>
      </c>
      <c r="Q29" s="16">
        <f t="shared" si="5"/>
        <v>10</v>
      </c>
      <c r="R29" s="23">
        <f t="shared" si="6"/>
        <v>0</v>
      </c>
      <c r="S29" s="18">
        <f t="shared" si="7"/>
        <v>0</v>
      </c>
      <c r="T29" s="17"/>
      <c r="U29" s="19"/>
      <c r="Y29" s="216"/>
    </row>
    <row r="30" spans="1:205" s="3" customFormat="1" ht="38.25" x14ac:dyDescent="0.25">
      <c r="A30" s="27" t="s">
        <v>35</v>
      </c>
      <c r="B30" s="27" t="s">
        <v>18</v>
      </c>
      <c r="C30" s="24" t="s">
        <v>86</v>
      </c>
      <c r="D30" s="28" t="s">
        <v>87</v>
      </c>
      <c r="E30" s="256">
        <v>25</v>
      </c>
      <c r="F30" s="29">
        <v>25</v>
      </c>
      <c r="G30" s="29"/>
      <c r="H30" s="2" t="s">
        <v>38</v>
      </c>
      <c r="I30" s="11" t="s">
        <v>22</v>
      </c>
      <c r="J30" s="11" t="s">
        <v>22</v>
      </c>
      <c r="K30" s="21">
        <v>40725</v>
      </c>
      <c r="L30" s="2" t="s">
        <v>39</v>
      </c>
      <c r="M30" s="12">
        <v>6</v>
      </c>
      <c r="N30" s="13">
        <v>5</v>
      </c>
      <c r="O30" s="22"/>
      <c r="P30" s="311">
        <f t="shared" si="4"/>
        <v>25</v>
      </c>
      <c r="Q30" s="16">
        <f t="shared" si="5"/>
        <v>25</v>
      </c>
      <c r="R30" s="23">
        <f t="shared" si="6"/>
        <v>0</v>
      </c>
      <c r="S30" s="18">
        <f t="shared" si="7"/>
        <v>0</v>
      </c>
      <c r="T30" s="17"/>
      <c r="U30" s="19"/>
      <c r="Y30" s="216"/>
    </row>
    <row r="31" spans="1:205" s="3" customFormat="1" ht="38.25" x14ac:dyDescent="0.25">
      <c r="A31" s="27" t="s">
        <v>35</v>
      </c>
      <c r="B31" s="27" t="s">
        <v>18</v>
      </c>
      <c r="C31" s="24" t="s">
        <v>88</v>
      </c>
      <c r="D31" s="28" t="s">
        <v>89</v>
      </c>
      <c r="E31" s="256">
        <v>25</v>
      </c>
      <c r="F31" s="29">
        <v>25</v>
      </c>
      <c r="G31" s="29"/>
      <c r="H31" s="2" t="s">
        <v>38</v>
      </c>
      <c r="I31" s="11" t="s">
        <v>22</v>
      </c>
      <c r="J31" s="11" t="s">
        <v>22</v>
      </c>
      <c r="K31" s="21">
        <v>40725</v>
      </c>
      <c r="L31" s="2" t="s">
        <v>39</v>
      </c>
      <c r="M31" s="12">
        <v>6</v>
      </c>
      <c r="N31" s="13">
        <v>5</v>
      </c>
      <c r="O31" s="22"/>
      <c r="P31" s="311">
        <f t="shared" si="4"/>
        <v>25</v>
      </c>
      <c r="Q31" s="16">
        <f t="shared" si="5"/>
        <v>25</v>
      </c>
      <c r="R31" s="23">
        <f t="shared" si="6"/>
        <v>0</v>
      </c>
      <c r="S31" s="18">
        <f t="shared" si="7"/>
        <v>0</v>
      </c>
      <c r="T31" s="17"/>
      <c r="U31" s="19"/>
      <c r="Y31" s="216"/>
    </row>
    <row r="32" spans="1:205" s="3" customFormat="1" ht="38.25" x14ac:dyDescent="0.25">
      <c r="A32" s="27" t="s">
        <v>35</v>
      </c>
      <c r="B32" s="27" t="s">
        <v>18</v>
      </c>
      <c r="C32" s="24" t="s">
        <v>90</v>
      </c>
      <c r="D32" s="28" t="s">
        <v>91</v>
      </c>
      <c r="E32" s="256">
        <v>11</v>
      </c>
      <c r="F32" s="29">
        <v>11</v>
      </c>
      <c r="G32" s="29"/>
      <c r="H32" s="2" t="s">
        <v>38</v>
      </c>
      <c r="I32" s="11" t="s">
        <v>22</v>
      </c>
      <c r="J32" s="11" t="s">
        <v>22</v>
      </c>
      <c r="K32" s="21">
        <v>40725</v>
      </c>
      <c r="L32" s="2" t="s">
        <v>39</v>
      </c>
      <c r="M32" s="12">
        <v>6</v>
      </c>
      <c r="N32" s="13">
        <v>5</v>
      </c>
      <c r="O32" s="22"/>
      <c r="P32" s="311">
        <f t="shared" si="4"/>
        <v>11</v>
      </c>
      <c r="Q32" s="16">
        <f t="shared" si="5"/>
        <v>11</v>
      </c>
      <c r="R32" s="23">
        <f t="shared" si="6"/>
        <v>0</v>
      </c>
      <c r="S32" s="18">
        <f t="shared" si="7"/>
        <v>0</v>
      </c>
      <c r="T32" s="17"/>
      <c r="U32" s="19"/>
      <c r="Y32" s="216"/>
    </row>
    <row r="33" spans="1:25" s="3" customFormat="1" ht="51" x14ac:dyDescent="0.25">
      <c r="A33" s="27" t="s">
        <v>92</v>
      </c>
      <c r="B33" s="27" t="s">
        <v>18</v>
      </c>
      <c r="C33" s="24" t="s">
        <v>93</v>
      </c>
      <c r="D33" s="28" t="s">
        <v>94</v>
      </c>
      <c r="E33" s="256" t="s">
        <v>95</v>
      </c>
      <c r="F33" s="29" t="s">
        <v>95</v>
      </c>
      <c r="G33" s="13"/>
      <c r="H33" s="2" t="s">
        <v>96</v>
      </c>
      <c r="I33" s="11" t="s">
        <v>21</v>
      </c>
      <c r="J33" s="11"/>
      <c r="K33" s="21">
        <v>40544</v>
      </c>
      <c r="L33" s="2"/>
      <c r="M33" s="12">
        <v>6</v>
      </c>
      <c r="N33" s="13">
        <v>6</v>
      </c>
      <c r="O33" s="22"/>
      <c r="P33" s="311" t="str">
        <f t="shared" si="4"/>
        <v>$45.00 - $75.00</v>
      </c>
      <c r="Q33" s="16" t="str">
        <f t="shared" si="5"/>
        <v>$45.00 - $75.00</v>
      </c>
      <c r="R33" s="23" t="e">
        <f t="shared" si="6"/>
        <v>#VALUE!</v>
      </c>
      <c r="S33" s="18" t="e">
        <f t="shared" si="7"/>
        <v>#VALUE!</v>
      </c>
      <c r="T33" s="17"/>
      <c r="U33" s="19"/>
      <c r="Y33" s="216"/>
    </row>
    <row r="34" spans="1:25" s="3" customFormat="1" ht="51" x14ac:dyDescent="0.25">
      <c r="A34" s="27" t="s">
        <v>97</v>
      </c>
      <c r="B34" s="27" t="s">
        <v>18</v>
      </c>
      <c r="C34" s="24" t="s">
        <v>98</v>
      </c>
      <c r="D34" s="28" t="s">
        <v>99</v>
      </c>
      <c r="E34" s="256">
        <v>12</v>
      </c>
      <c r="F34" s="29">
        <v>12</v>
      </c>
      <c r="G34" s="13"/>
      <c r="H34" s="2" t="s">
        <v>96</v>
      </c>
      <c r="I34" s="11" t="s">
        <v>21</v>
      </c>
      <c r="J34" s="11"/>
      <c r="K34" s="21">
        <v>40544</v>
      </c>
      <c r="L34" s="2"/>
      <c r="M34" s="12">
        <v>6</v>
      </c>
      <c r="N34" s="13">
        <v>6</v>
      </c>
      <c r="O34" s="22"/>
      <c r="P34" s="311">
        <f t="shared" si="4"/>
        <v>12</v>
      </c>
      <c r="Q34" s="16">
        <f t="shared" si="5"/>
        <v>12</v>
      </c>
      <c r="R34" s="23">
        <f t="shared" si="6"/>
        <v>0</v>
      </c>
      <c r="S34" s="18">
        <f t="shared" si="7"/>
        <v>0</v>
      </c>
      <c r="T34" s="17"/>
      <c r="U34" s="19"/>
      <c r="Y34" s="216"/>
    </row>
    <row r="35" spans="1:25" s="3" customFormat="1" ht="51" x14ac:dyDescent="0.25">
      <c r="A35" s="27" t="s">
        <v>97</v>
      </c>
      <c r="B35" s="27" t="s">
        <v>18</v>
      </c>
      <c r="C35" s="24" t="s">
        <v>100</v>
      </c>
      <c r="D35" s="28" t="s">
        <v>101</v>
      </c>
      <c r="E35" s="256">
        <v>20</v>
      </c>
      <c r="F35" s="29">
        <v>20</v>
      </c>
      <c r="G35" s="13"/>
      <c r="H35" s="2" t="s">
        <v>96</v>
      </c>
      <c r="I35" s="11" t="s">
        <v>21</v>
      </c>
      <c r="J35" s="11"/>
      <c r="K35" s="21">
        <v>40544</v>
      </c>
      <c r="L35" s="2"/>
      <c r="M35" s="12">
        <v>6</v>
      </c>
      <c r="N35" s="13">
        <v>6</v>
      </c>
      <c r="O35" s="22"/>
      <c r="P35" s="311">
        <f t="shared" si="4"/>
        <v>20</v>
      </c>
      <c r="Q35" s="16">
        <f t="shared" si="5"/>
        <v>20</v>
      </c>
      <c r="R35" s="23">
        <f t="shared" si="6"/>
        <v>0</v>
      </c>
      <c r="S35" s="18">
        <f t="shared" si="7"/>
        <v>0</v>
      </c>
      <c r="T35" s="17"/>
      <c r="U35" s="19"/>
      <c r="Y35" s="216"/>
    </row>
    <row r="36" spans="1:25" s="3" customFormat="1" ht="38.25" x14ac:dyDescent="0.25">
      <c r="A36" s="27" t="s">
        <v>97</v>
      </c>
      <c r="B36" s="27" t="s">
        <v>18</v>
      </c>
      <c r="C36" s="24" t="s">
        <v>102</v>
      </c>
      <c r="D36" s="28" t="s">
        <v>103</v>
      </c>
      <c r="E36" s="256">
        <v>25</v>
      </c>
      <c r="F36" s="29">
        <v>25</v>
      </c>
      <c r="G36" s="29"/>
      <c r="H36" s="2"/>
      <c r="I36" s="11" t="s">
        <v>21</v>
      </c>
      <c r="J36" s="11"/>
      <c r="K36" s="21">
        <v>40544</v>
      </c>
      <c r="L36" s="2"/>
      <c r="M36" s="12">
        <v>6</v>
      </c>
      <c r="N36" s="13">
        <v>6</v>
      </c>
      <c r="O36" s="22"/>
      <c r="P36" s="311">
        <f t="shared" si="4"/>
        <v>25</v>
      </c>
      <c r="Q36" s="16">
        <f t="shared" si="5"/>
        <v>25</v>
      </c>
      <c r="R36" s="23">
        <f t="shared" si="6"/>
        <v>0</v>
      </c>
      <c r="S36" s="18">
        <f t="shared" si="7"/>
        <v>0</v>
      </c>
      <c r="T36" s="17"/>
      <c r="U36" s="19"/>
      <c r="Y36" s="216"/>
    </row>
    <row r="37" spans="1:25" s="3" customFormat="1" ht="38.25" x14ac:dyDescent="0.25">
      <c r="A37" s="27" t="s">
        <v>97</v>
      </c>
      <c r="B37" s="27" t="s">
        <v>18</v>
      </c>
      <c r="C37" s="24" t="s">
        <v>104</v>
      </c>
      <c r="D37" s="28" t="s">
        <v>105</v>
      </c>
      <c r="E37" s="256">
        <v>25</v>
      </c>
      <c r="F37" s="29">
        <v>25</v>
      </c>
      <c r="G37" s="13"/>
      <c r="H37" s="2"/>
      <c r="I37" s="11" t="s">
        <v>21</v>
      </c>
      <c r="J37" s="11"/>
      <c r="K37" s="21">
        <v>40544</v>
      </c>
      <c r="L37" s="2"/>
      <c r="M37" s="12">
        <v>6</v>
      </c>
      <c r="N37" s="13">
        <v>6</v>
      </c>
      <c r="O37" s="22"/>
      <c r="P37" s="311">
        <f t="shared" si="4"/>
        <v>25</v>
      </c>
      <c r="Q37" s="16">
        <f t="shared" si="5"/>
        <v>25</v>
      </c>
      <c r="R37" s="23">
        <f t="shared" si="6"/>
        <v>0</v>
      </c>
      <c r="S37" s="18">
        <f t="shared" si="7"/>
        <v>0</v>
      </c>
      <c r="T37" s="17"/>
      <c r="U37" s="19"/>
      <c r="Y37" s="216"/>
    </row>
    <row r="38" spans="1:25" s="3" customFormat="1" ht="51" x14ac:dyDescent="0.25">
      <c r="A38" s="27" t="s">
        <v>97</v>
      </c>
      <c r="B38" s="27" t="s">
        <v>18</v>
      </c>
      <c r="C38" s="24" t="s">
        <v>106</v>
      </c>
      <c r="D38" s="28" t="s">
        <v>107</v>
      </c>
      <c r="E38" s="256">
        <v>30</v>
      </c>
      <c r="F38" s="29">
        <v>30</v>
      </c>
      <c r="G38" s="13"/>
      <c r="H38" s="2" t="s">
        <v>96</v>
      </c>
      <c r="I38" s="11" t="s">
        <v>21</v>
      </c>
      <c r="J38" s="11"/>
      <c r="K38" s="21">
        <v>40544</v>
      </c>
      <c r="L38" s="2"/>
      <c r="M38" s="12">
        <v>6</v>
      </c>
      <c r="N38" s="13">
        <v>6</v>
      </c>
      <c r="O38" s="22"/>
      <c r="P38" s="311">
        <f t="shared" si="4"/>
        <v>30</v>
      </c>
      <c r="Q38" s="16">
        <f t="shared" si="5"/>
        <v>30</v>
      </c>
      <c r="R38" s="23">
        <f t="shared" si="6"/>
        <v>0</v>
      </c>
      <c r="S38" s="18">
        <f t="shared" si="7"/>
        <v>0</v>
      </c>
      <c r="T38" s="17"/>
      <c r="U38" s="19"/>
      <c r="Y38" s="216"/>
    </row>
    <row r="39" spans="1:25" s="3" customFormat="1" ht="51" x14ac:dyDescent="0.25">
      <c r="A39" s="27" t="s">
        <v>97</v>
      </c>
      <c r="B39" s="27" t="s">
        <v>18</v>
      </c>
      <c r="C39" s="24" t="s">
        <v>108</v>
      </c>
      <c r="D39" s="28" t="s">
        <v>109</v>
      </c>
      <c r="E39" s="256">
        <v>55</v>
      </c>
      <c r="F39" s="29">
        <v>55</v>
      </c>
      <c r="G39" s="13"/>
      <c r="H39" s="2" t="s">
        <v>96</v>
      </c>
      <c r="I39" s="11" t="s">
        <v>21</v>
      </c>
      <c r="J39" s="11"/>
      <c r="K39" s="21">
        <v>40544</v>
      </c>
      <c r="L39" s="2"/>
      <c r="M39" s="12">
        <v>6</v>
      </c>
      <c r="N39" s="13">
        <v>6</v>
      </c>
      <c r="O39" s="22"/>
      <c r="P39" s="311">
        <f t="shared" si="4"/>
        <v>55</v>
      </c>
      <c r="Q39" s="16">
        <f t="shared" si="5"/>
        <v>55</v>
      </c>
      <c r="R39" s="23">
        <f t="shared" si="6"/>
        <v>0</v>
      </c>
      <c r="S39" s="18">
        <f t="shared" si="7"/>
        <v>0</v>
      </c>
      <c r="T39" s="17"/>
      <c r="U39" s="19"/>
      <c r="Y39" s="216"/>
    </row>
    <row r="40" spans="1:25" s="3" customFormat="1" ht="51" x14ac:dyDescent="0.25">
      <c r="A40" s="27" t="s">
        <v>97</v>
      </c>
      <c r="B40" s="27" t="s">
        <v>18</v>
      </c>
      <c r="C40" s="24" t="s">
        <v>110</v>
      </c>
      <c r="D40" s="28" t="s">
        <v>111</v>
      </c>
      <c r="E40" s="256">
        <v>80</v>
      </c>
      <c r="F40" s="29">
        <v>80</v>
      </c>
      <c r="G40" s="13"/>
      <c r="H40" s="2" t="s">
        <v>96</v>
      </c>
      <c r="I40" s="11" t="s">
        <v>21</v>
      </c>
      <c r="J40" s="11"/>
      <c r="K40" s="21">
        <v>40544</v>
      </c>
      <c r="L40" s="2"/>
      <c r="M40" s="12">
        <v>6</v>
      </c>
      <c r="N40" s="13">
        <v>6</v>
      </c>
      <c r="O40" s="22"/>
      <c r="P40" s="311">
        <f t="shared" si="4"/>
        <v>80</v>
      </c>
      <c r="Q40" s="16">
        <f t="shared" si="5"/>
        <v>80</v>
      </c>
      <c r="R40" s="23">
        <f t="shared" si="6"/>
        <v>0</v>
      </c>
      <c r="S40" s="18">
        <f t="shared" si="7"/>
        <v>0</v>
      </c>
      <c r="T40" s="17"/>
      <c r="U40" s="19"/>
      <c r="Y40" s="216"/>
    </row>
    <row r="41" spans="1:25" s="3" customFormat="1" ht="51" x14ac:dyDescent="0.25">
      <c r="A41" s="27" t="s">
        <v>97</v>
      </c>
      <c r="B41" s="27" t="s">
        <v>18</v>
      </c>
      <c r="C41" s="24" t="s">
        <v>112</v>
      </c>
      <c r="D41" s="28" t="s">
        <v>113</v>
      </c>
      <c r="E41" s="256">
        <v>60</v>
      </c>
      <c r="F41" s="29">
        <v>60</v>
      </c>
      <c r="G41" s="13"/>
      <c r="H41" s="2" t="s">
        <v>96</v>
      </c>
      <c r="I41" s="11" t="s">
        <v>21</v>
      </c>
      <c r="J41" s="11"/>
      <c r="K41" s="21">
        <v>40544</v>
      </c>
      <c r="L41" s="2"/>
      <c r="M41" s="12">
        <v>6</v>
      </c>
      <c r="N41" s="13">
        <v>6</v>
      </c>
      <c r="O41" s="22"/>
      <c r="P41" s="311">
        <f t="shared" si="4"/>
        <v>60</v>
      </c>
      <c r="Q41" s="16">
        <f t="shared" si="5"/>
        <v>60</v>
      </c>
      <c r="R41" s="23">
        <f t="shared" si="6"/>
        <v>0</v>
      </c>
      <c r="S41" s="18">
        <f t="shared" si="7"/>
        <v>0</v>
      </c>
      <c r="T41" s="17"/>
      <c r="U41" s="19"/>
      <c r="Y41" s="216"/>
    </row>
    <row r="42" spans="1:25" s="3" customFormat="1" ht="51" x14ac:dyDescent="0.25">
      <c r="A42" s="27" t="s">
        <v>97</v>
      </c>
      <c r="B42" s="27" t="s">
        <v>18</v>
      </c>
      <c r="C42" s="24" t="s">
        <v>114</v>
      </c>
      <c r="D42" s="28" t="s">
        <v>115</v>
      </c>
      <c r="E42" s="256">
        <v>85</v>
      </c>
      <c r="F42" s="29">
        <v>85</v>
      </c>
      <c r="G42" s="13"/>
      <c r="H42" s="2" t="s">
        <v>96</v>
      </c>
      <c r="I42" s="11" t="s">
        <v>21</v>
      </c>
      <c r="J42" s="11"/>
      <c r="K42" s="21">
        <v>40544</v>
      </c>
      <c r="L42" s="2"/>
      <c r="M42" s="12">
        <v>6</v>
      </c>
      <c r="N42" s="13">
        <v>6</v>
      </c>
      <c r="O42" s="22"/>
      <c r="P42" s="311">
        <f t="shared" si="4"/>
        <v>85</v>
      </c>
      <c r="Q42" s="16">
        <f t="shared" si="5"/>
        <v>85</v>
      </c>
      <c r="R42" s="23">
        <f t="shared" si="6"/>
        <v>0</v>
      </c>
      <c r="S42" s="18">
        <f t="shared" si="7"/>
        <v>0</v>
      </c>
      <c r="T42" s="17"/>
      <c r="U42" s="19"/>
      <c r="Y42" s="216"/>
    </row>
    <row r="43" spans="1:25" s="3" customFormat="1" ht="51" x14ac:dyDescent="0.25">
      <c r="A43" s="27" t="s">
        <v>97</v>
      </c>
      <c r="B43" s="27" t="s">
        <v>18</v>
      </c>
      <c r="C43" s="24" t="s">
        <v>116</v>
      </c>
      <c r="D43" s="28" t="s">
        <v>117</v>
      </c>
      <c r="E43" s="256">
        <v>110</v>
      </c>
      <c r="F43" s="29">
        <v>110</v>
      </c>
      <c r="G43" s="13"/>
      <c r="H43" s="2" t="s">
        <v>96</v>
      </c>
      <c r="I43" s="11" t="s">
        <v>21</v>
      </c>
      <c r="J43" s="11"/>
      <c r="K43" s="21">
        <v>40544</v>
      </c>
      <c r="L43" s="2"/>
      <c r="M43" s="12">
        <v>6</v>
      </c>
      <c r="N43" s="13">
        <v>6</v>
      </c>
      <c r="O43" s="22"/>
      <c r="P43" s="311">
        <f t="shared" si="4"/>
        <v>110</v>
      </c>
      <c r="Q43" s="16">
        <f t="shared" si="5"/>
        <v>110</v>
      </c>
      <c r="R43" s="23">
        <f t="shared" si="6"/>
        <v>0</v>
      </c>
      <c r="S43" s="18">
        <f t="shared" si="7"/>
        <v>0</v>
      </c>
      <c r="T43" s="17"/>
      <c r="U43" s="19"/>
      <c r="Y43" s="216"/>
    </row>
    <row r="44" spans="1:25" s="3" customFormat="1" ht="38.25" x14ac:dyDescent="0.25">
      <c r="A44" s="27" t="s">
        <v>118</v>
      </c>
      <c r="B44" s="2" t="s">
        <v>18</v>
      </c>
      <c r="C44" s="24" t="s">
        <v>119</v>
      </c>
      <c r="D44" s="28" t="s">
        <v>120</v>
      </c>
      <c r="E44" s="256">
        <v>10</v>
      </c>
      <c r="F44" s="29">
        <v>10</v>
      </c>
      <c r="G44" s="29"/>
      <c r="H44" s="2"/>
      <c r="I44" s="11" t="s">
        <v>21</v>
      </c>
      <c r="J44" s="11"/>
      <c r="K44" s="21">
        <v>40544</v>
      </c>
      <c r="L44" s="2"/>
      <c r="M44" s="12">
        <v>6</v>
      </c>
      <c r="N44" s="13">
        <v>6</v>
      </c>
      <c r="O44" s="22"/>
      <c r="P44" s="311">
        <f t="shared" si="4"/>
        <v>10</v>
      </c>
      <c r="Q44" s="16">
        <f t="shared" si="5"/>
        <v>10</v>
      </c>
      <c r="R44" s="23">
        <f t="shared" si="6"/>
        <v>0</v>
      </c>
      <c r="S44" s="18">
        <f t="shared" si="7"/>
        <v>0</v>
      </c>
      <c r="T44" s="17"/>
      <c r="U44" s="19"/>
      <c r="Y44" s="216"/>
    </row>
    <row r="45" spans="1:25" s="3" customFormat="1" ht="89.25" x14ac:dyDescent="0.25">
      <c r="A45" s="27" t="s">
        <v>118</v>
      </c>
      <c r="B45" s="27" t="s">
        <v>18</v>
      </c>
      <c r="C45" s="24" t="s">
        <v>121</v>
      </c>
      <c r="D45" s="28" t="s">
        <v>122</v>
      </c>
      <c r="E45" s="256" t="s">
        <v>26</v>
      </c>
      <c r="F45" s="29" t="s">
        <v>26</v>
      </c>
      <c r="G45" s="29"/>
      <c r="H45" s="2" t="s">
        <v>123</v>
      </c>
      <c r="I45" s="11" t="s">
        <v>21</v>
      </c>
      <c r="J45" s="11"/>
      <c r="K45" s="21">
        <v>40544</v>
      </c>
      <c r="L45" s="2"/>
      <c r="M45" s="12">
        <v>6</v>
      </c>
      <c r="N45" s="13">
        <v>6</v>
      </c>
      <c r="O45" s="22"/>
      <c r="P45" s="312" t="str">
        <f>E45</f>
        <v>TBD</v>
      </c>
      <c r="Q45" s="16" t="str">
        <f t="shared" si="5"/>
        <v>TBD</v>
      </c>
      <c r="R45" s="23">
        <v>0</v>
      </c>
      <c r="S45" s="18">
        <v>0</v>
      </c>
      <c r="T45" s="17"/>
      <c r="U45" s="19"/>
      <c r="Y45" s="216"/>
    </row>
    <row r="46" spans="1:25" s="3" customFormat="1" ht="38.25" x14ac:dyDescent="0.25">
      <c r="A46" s="27" t="s">
        <v>118</v>
      </c>
      <c r="B46" s="2" t="s">
        <v>18</v>
      </c>
      <c r="C46" s="24" t="s">
        <v>124</v>
      </c>
      <c r="D46" s="28" t="s">
        <v>125</v>
      </c>
      <c r="E46" s="256">
        <v>300</v>
      </c>
      <c r="F46" s="29">
        <v>300</v>
      </c>
      <c r="G46" s="29"/>
      <c r="H46" s="2"/>
      <c r="I46" s="11" t="s">
        <v>21</v>
      </c>
      <c r="J46" s="11"/>
      <c r="K46" s="21">
        <v>40544</v>
      </c>
      <c r="L46" s="2"/>
      <c r="M46" s="12">
        <v>6</v>
      </c>
      <c r="N46" s="13">
        <v>6</v>
      </c>
      <c r="O46" s="22"/>
      <c r="P46" s="311">
        <f t="shared" ref="P46:P52" si="8">IF(N46=1,INT(E46*$T$1*100)/100,E46)</f>
        <v>300</v>
      </c>
      <c r="Q46" s="16">
        <f t="shared" si="5"/>
        <v>300</v>
      </c>
      <c r="R46" s="23">
        <f t="shared" ref="R46:R52" si="9">P46-E46</f>
        <v>0</v>
      </c>
      <c r="S46" s="18">
        <f t="shared" ref="S46:S52" si="10">IF(E46&lt;&gt;0,R46/E46,0)</f>
        <v>0</v>
      </c>
      <c r="T46" s="17"/>
      <c r="U46" s="19"/>
      <c r="Y46" s="216"/>
    </row>
    <row r="47" spans="1:25" s="3" customFormat="1" ht="38.25" x14ac:dyDescent="0.25">
      <c r="A47" s="27" t="s">
        <v>118</v>
      </c>
      <c r="B47" s="2" t="s">
        <v>18</v>
      </c>
      <c r="C47" s="24" t="s">
        <v>126</v>
      </c>
      <c r="D47" s="28" t="s">
        <v>125</v>
      </c>
      <c r="E47" s="256">
        <v>100</v>
      </c>
      <c r="F47" s="29">
        <v>100</v>
      </c>
      <c r="G47" s="29"/>
      <c r="H47" s="2"/>
      <c r="I47" s="11" t="s">
        <v>21</v>
      </c>
      <c r="J47" s="11"/>
      <c r="K47" s="21">
        <v>40544</v>
      </c>
      <c r="L47" s="2"/>
      <c r="M47" s="12">
        <v>6</v>
      </c>
      <c r="N47" s="13">
        <v>6</v>
      </c>
      <c r="O47" s="22"/>
      <c r="P47" s="311">
        <f t="shared" si="8"/>
        <v>100</v>
      </c>
      <c r="Q47" s="16">
        <f t="shared" si="5"/>
        <v>100</v>
      </c>
      <c r="R47" s="23">
        <f t="shared" si="9"/>
        <v>0</v>
      </c>
      <c r="S47" s="18">
        <f t="shared" si="10"/>
        <v>0</v>
      </c>
      <c r="T47" s="17"/>
      <c r="U47" s="19"/>
      <c r="Y47" s="216"/>
    </row>
    <row r="48" spans="1:25" s="3" customFormat="1" ht="38.25" x14ac:dyDescent="0.25">
      <c r="A48" s="27" t="s">
        <v>118</v>
      </c>
      <c r="B48" s="2" t="s">
        <v>18</v>
      </c>
      <c r="C48" s="24" t="s">
        <v>127</v>
      </c>
      <c r="D48" s="28" t="s">
        <v>125</v>
      </c>
      <c r="E48" s="256">
        <v>200</v>
      </c>
      <c r="F48" s="29">
        <v>200</v>
      </c>
      <c r="G48" s="29"/>
      <c r="H48" s="2"/>
      <c r="I48" s="11" t="s">
        <v>21</v>
      </c>
      <c r="J48" s="11"/>
      <c r="K48" s="21">
        <v>40544</v>
      </c>
      <c r="L48" s="2"/>
      <c r="M48" s="12">
        <v>6</v>
      </c>
      <c r="N48" s="13">
        <v>6</v>
      </c>
      <c r="O48" s="22"/>
      <c r="P48" s="311">
        <f t="shared" si="8"/>
        <v>200</v>
      </c>
      <c r="Q48" s="16">
        <f t="shared" si="5"/>
        <v>200</v>
      </c>
      <c r="R48" s="23">
        <f t="shared" si="9"/>
        <v>0</v>
      </c>
      <c r="S48" s="18">
        <f t="shared" si="10"/>
        <v>0</v>
      </c>
      <c r="T48" s="17"/>
      <c r="U48" s="19"/>
      <c r="Y48" s="216"/>
    </row>
    <row r="49" spans="1:121" s="3" customFormat="1" ht="51" x14ac:dyDescent="0.25">
      <c r="A49" s="27" t="s">
        <v>118</v>
      </c>
      <c r="B49" s="27" t="s">
        <v>18</v>
      </c>
      <c r="C49" s="24" t="s">
        <v>128</v>
      </c>
      <c r="D49" s="28" t="s">
        <v>129</v>
      </c>
      <c r="E49" s="256">
        <v>75</v>
      </c>
      <c r="F49" s="29">
        <v>75</v>
      </c>
      <c r="G49" s="29"/>
      <c r="H49" s="2" t="s">
        <v>130</v>
      </c>
      <c r="I49" s="11" t="s">
        <v>21</v>
      </c>
      <c r="J49" s="11"/>
      <c r="K49" s="21">
        <v>40544</v>
      </c>
      <c r="L49" s="2"/>
      <c r="M49" s="12">
        <v>6</v>
      </c>
      <c r="N49" s="13">
        <v>6</v>
      </c>
      <c r="O49" s="22"/>
      <c r="P49" s="311">
        <f t="shared" si="8"/>
        <v>75</v>
      </c>
      <c r="Q49" s="16">
        <f t="shared" si="5"/>
        <v>75</v>
      </c>
      <c r="R49" s="23">
        <f t="shared" si="9"/>
        <v>0</v>
      </c>
      <c r="S49" s="18">
        <f t="shared" si="10"/>
        <v>0</v>
      </c>
      <c r="T49" s="17"/>
      <c r="U49" s="19"/>
      <c r="Y49" s="216"/>
    </row>
    <row r="50" spans="1:121" s="3" customFormat="1" ht="51" x14ac:dyDescent="0.25">
      <c r="A50" s="27" t="s">
        <v>118</v>
      </c>
      <c r="B50" s="27" t="s">
        <v>18</v>
      </c>
      <c r="C50" s="24" t="s">
        <v>131</v>
      </c>
      <c r="D50" s="28" t="s">
        <v>129</v>
      </c>
      <c r="E50" s="256">
        <v>5</v>
      </c>
      <c r="F50" s="29">
        <v>5</v>
      </c>
      <c r="G50" s="29"/>
      <c r="H50" s="2" t="s">
        <v>130</v>
      </c>
      <c r="I50" s="11" t="s">
        <v>21</v>
      </c>
      <c r="J50" s="11"/>
      <c r="K50" s="21">
        <v>40544</v>
      </c>
      <c r="L50" s="2"/>
      <c r="M50" s="12">
        <v>6</v>
      </c>
      <c r="N50" s="13">
        <v>6</v>
      </c>
      <c r="O50" s="22"/>
      <c r="P50" s="311">
        <f t="shared" si="8"/>
        <v>5</v>
      </c>
      <c r="Q50" s="16">
        <f t="shared" si="5"/>
        <v>5</v>
      </c>
      <c r="R50" s="23">
        <f t="shared" si="9"/>
        <v>0</v>
      </c>
      <c r="S50" s="18">
        <f t="shared" si="10"/>
        <v>0</v>
      </c>
      <c r="T50" s="17"/>
      <c r="U50" s="19"/>
      <c r="Y50" s="216"/>
    </row>
    <row r="51" spans="1:121" s="3" customFormat="1" ht="51" x14ac:dyDescent="0.25">
      <c r="A51" s="27" t="s">
        <v>118</v>
      </c>
      <c r="B51" s="27" t="s">
        <v>18</v>
      </c>
      <c r="C51" s="24" t="s">
        <v>132</v>
      </c>
      <c r="D51" s="28" t="s">
        <v>129</v>
      </c>
      <c r="E51" s="256">
        <v>250</v>
      </c>
      <c r="F51" s="29">
        <v>250</v>
      </c>
      <c r="G51" s="29"/>
      <c r="H51" s="2" t="s">
        <v>130</v>
      </c>
      <c r="I51" s="11" t="s">
        <v>21</v>
      </c>
      <c r="J51" s="11"/>
      <c r="K51" s="21">
        <v>40544</v>
      </c>
      <c r="L51" s="2"/>
      <c r="M51" s="12">
        <v>6</v>
      </c>
      <c r="N51" s="13">
        <v>6</v>
      </c>
      <c r="O51" s="22"/>
      <c r="P51" s="311">
        <f t="shared" si="8"/>
        <v>250</v>
      </c>
      <c r="Q51" s="16">
        <f t="shared" si="5"/>
        <v>250</v>
      </c>
      <c r="R51" s="23">
        <f t="shared" si="9"/>
        <v>0</v>
      </c>
      <c r="S51" s="18">
        <f t="shared" si="10"/>
        <v>0</v>
      </c>
      <c r="T51" s="17"/>
      <c r="U51" s="19"/>
      <c r="Y51" s="216"/>
    </row>
    <row r="52" spans="1:121" s="3" customFormat="1" ht="51" x14ac:dyDescent="0.25">
      <c r="A52" s="27" t="s">
        <v>118</v>
      </c>
      <c r="B52" s="27" t="s">
        <v>18</v>
      </c>
      <c r="C52" s="24" t="s">
        <v>133</v>
      </c>
      <c r="D52" s="28" t="s">
        <v>129</v>
      </c>
      <c r="E52" s="256">
        <v>50</v>
      </c>
      <c r="F52" s="29">
        <v>50</v>
      </c>
      <c r="G52" s="29"/>
      <c r="H52" s="2" t="s">
        <v>130</v>
      </c>
      <c r="I52" s="11" t="s">
        <v>21</v>
      </c>
      <c r="J52" s="11"/>
      <c r="K52" s="21">
        <v>40544</v>
      </c>
      <c r="L52" s="2"/>
      <c r="M52" s="12">
        <v>6</v>
      </c>
      <c r="N52" s="13">
        <v>6</v>
      </c>
      <c r="O52" s="22"/>
      <c r="P52" s="311">
        <f t="shared" si="8"/>
        <v>50</v>
      </c>
      <c r="Q52" s="16">
        <f t="shared" si="5"/>
        <v>50</v>
      </c>
      <c r="R52" s="23">
        <f t="shared" si="9"/>
        <v>0</v>
      </c>
      <c r="S52" s="18">
        <f t="shared" si="10"/>
        <v>0</v>
      </c>
      <c r="T52" s="17"/>
      <c r="U52" s="19"/>
      <c r="Y52" s="216"/>
    </row>
    <row r="53" spans="1:121" s="3" customFormat="1" ht="89.25" x14ac:dyDescent="0.25">
      <c r="A53" s="27" t="s">
        <v>134</v>
      </c>
      <c r="B53" s="27" t="s">
        <v>18</v>
      </c>
      <c r="C53" s="24" t="s">
        <v>139</v>
      </c>
      <c r="D53" s="28" t="s">
        <v>140</v>
      </c>
      <c r="E53" s="255" t="s">
        <v>141</v>
      </c>
      <c r="F53" s="10" t="s">
        <v>141</v>
      </c>
      <c r="G53" s="29"/>
      <c r="H53" s="32" t="s">
        <v>142</v>
      </c>
      <c r="I53" s="33" t="s">
        <v>22</v>
      </c>
      <c r="J53" s="33" t="s">
        <v>22</v>
      </c>
      <c r="K53" s="11"/>
      <c r="L53" s="2"/>
      <c r="M53" s="12">
        <v>6</v>
      </c>
      <c r="N53" s="13">
        <v>6</v>
      </c>
      <c r="O53" s="22"/>
      <c r="P53" s="312" t="str">
        <f>E53</f>
        <v>Actual Cost</v>
      </c>
      <c r="Q53" s="16" t="str">
        <f t="shared" si="5"/>
        <v>Actual Cost</v>
      </c>
      <c r="R53" s="23">
        <v>0</v>
      </c>
      <c r="S53" s="18">
        <v>0</v>
      </c>
      <c r="T53" s="17"/>
      <c r="U53" s="19"/>
      <c r="V53" s="2"/>
      <c r="W53" s="2"/>
      <c r="X53" s="2"/>
      <c r="Y53" s="215"/>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row>
    <row r="54" spans="1:121" s="3" customFormat="1" ht="38.25" x14ac:dyDescent="0.25">
      <c r="A54" s="27" t="s">
        <v>143</v>
      </c>
      <c r="B54" s="27" t="s">
        <v>18</v>
      </c>
      <c r="C54" s="24" t="s">
        <v>149</v>
      </c>
      <c r="D54" s="28" t="s">
        <v>150</v>
      </c>
      <c r="E54" s="256">
        <v>50</v>
      </c>
      <c r="F54" s="29">
        <v>50</v>
      </c>
      <c r="G54" s="29"/>
      <c r="H54" s="2" t="s">
        <v>31</v>
      </c>
      <c r="I54" s="11" t="s">
        <v>22</v>
      </c>
      <c r="J54" s="11"/>
      <c r="K54" s="11" t="s">
        <v>28</v>
      </c>
      <c r="L54" s="2"/>
      <c r="M54" s="12">
        <v>1</v>
      </c>
      <c r="N54" s="13">
        <v>3</v>
      </c>
      <c r="O54" s="22"/>
      <c r="P54" s="311">
        <f t="shared" ref="P54:P74" si="11">IF(N54=1,INT(E54*$T$1*100)/100,E54)</f>
        <v>50</v>
      </c>
      <c r="Q54" s="16">
        <f t="shared" si="5"/>
        <v>50</v>
      </c>
      <c r="R54" s="23">
        <f t="shared" ref="R54:R61" si="12">P54-E54</f>
        <v>0</v>
      </c>
      <c r="S54" s="18">
        <f t="shared" ref="S54:S61" si="13">IF(E54&lt;&gt;0,R54/E54,0)</f>
        <v>0</v>
      </c>
      <c r="T54" s="17"/>
      <c r="U54" s="19"/>
      <c r="Y54" s="215"/>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row>
    <row r="55" spans="1:121" s="3" customFormat="1" ht="127.5" x14ac:dyDescent="0.25">
      <c r="A55" s="34" t="s">
        <v>151</v>
      </c>
      <c r="B55" s="2" t="s">
        <v>18</v>
      </c>
      <c r="C55" s="35" t="s">
        <v>152</v>
      </c>
      <c r="D55" s="36" t="s">
        <v>153</v>
      </c>
      <c r="E55" s="256">
        <v>100</v>
      </c>
      <c r="F55" s="37">
        <v>100</v>
      </c>
      <c r="G55" s="37"/>
      <c r="H55" s="38" t="s">
        <v>154</v>
      </c>
      <c r="I55" s="39"/>
      <c r="J55" s="39"/>
      <c r="K55" s="40"/>
      <c r="L55" s="6" t="s">
        <v>155</v>
      </c>
      <c r="M55" s="41">
        <v>1</v>
      </c>
      <c r="N55" s="42">
        <v>6</v>
      </c>
      <c r="O55" s="43"/>
      <c r="P55" s="311">
        <f t="shared" si="11"/>
        <v>100</v>
      </c>
      <c r="Q55" s="16">
        <f t="shared" si="5"/>
        <v>100</v>
      </c>
      <c r="R55" s="23">
        <f t="shared" si="12"/>
        <v>0</v>
      </c>
      <c r="S55" s="18">
        <f t="shared" si="13"/>
        <v>0</v>
      </c>
      <c r="T55" s="17"/>
      <c r="U55" s="19"/>
      <c r="Y55" s="215"/>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row>
    <row r="56" spans="1:121" s="3" customFormat="1" ht="38.25" x14ac:dyDescent="0.25">
      <c r="A56" s="2" t="s">
        <v>169</v>
      </c>
      <c r="B56" s="2" t="s">
        <v>18</v>
      </c>
      <c r="C56" s="2" t="s">
        <v>170</v>
      </c>
      <c r="D56" s="2" t="s">
        <v>171</v>
      </c>
      <c r="E56" s="256">
        <v>15</v>
      </c>
      <c r="F56" s="26">
        <v>15</v>
      </c>
      <c r="G56" s="10"/>
      <c r="H56" s="2" t="s">
        <v>31</v>
      </c>
      <c r="I56" s="11"/>
      <c r="J56" s="11"/>
      <c r="K56" s="11"/>
      <c r="L56" s="2"/>
      <c r="M56" s="12">
        <v>6</v>
      </c>
      <c r="N56" s="13">
        <v>3</v>
      </c>
      <c r="O56" s="22"/>
      <c r="P56" s="311">
        <f t="shared" si="11"/>
        <v>15</v>
      </c>
      <c r="Q56" s="16">
        <f t="shared" si="5"/>
        <v>15</v>
      </c>
      <c r="R56" s="23">
        <f t="shared" si="12"/>
        <v>0</v>
      </c>
      <c r="S56" s="18">
        <f t="shared" si="13"/>
        <v>0</v>
      </c>
      <c r="T56" s="17"/>
      <c r="U56" s="19"/>
      <c r="Y56" s="216"/>
    </row>
    <row r="57" spans="1:121" s="3" customFormat="1" ht="38.25" x14ac:dyDescent="0.25">
      <c r="A57" s="27" t="s">
        <v>188</v>
      </c>
      <c r="B57" s="27" t="s">
        <v>18</v>
      </c>
      <c r="C57" s="24" t="s">
        <v>189</v>
      </c>
      <c r="D57" s="28" t="s">
        <v>190</v>
      </c>
      <c r="E57" s="256">
        <v>50</v>
      </c>
      <c r="F57" s="29">
        <v>50</v>
      </c>
      <c r="G57" s="29"/>
      <c r="H57" s="2" t="s">
        <v>31</v>
      </c>
      <c r="I57" s="11" t="s">
        <v>22</v>
      </c>
      <c r="J57" s="11"/>
      <c r="K57" s="11" t="s">
        <v>28</v>
      </c>
      <c r="L57" s="2"/>
      <c r="M57" s="12">
        <v>6</v>
      </c>
      <c r="N57" s="13">
        <v>3</v>
      </c>
      <c r="O57" s="22"/>
      <c r="P57" s="311">
        <f t="shared" si="11"/>
        <v>50</v>
      </c>
      <c r="Q57" s="16">
        <f t="shared" ref="Q57:Q75" si="14">IF(N57=1,INT(E57*$T$1*10000)/10000,E57)</f>
        <v>50</v>
      </c>
      <c r="R57" s="23">
        <f t="shared" si="12"/>
        <v>0</v>
      </c>
      <c r="S57" s="18">
        <f t="shared" si="13"/>
        <v>0</v>
      </c>
      <c r="T57" s="17"/>
      <c r="U57" s="19"/>
      <c r="Y57" s="216"/>
    </row>
    <row r="58" spans="1:121" s="3" customFormat="1" ht="38.25" x14ac:dyDescent="0.25">
      <c r="A58" s="27" t="s">
        <v>188</v>
      </c>
      <c r="B58" s="27" t="s">
        <v>18</v>
      </c>
      <c r="C58" s="24" t="s">
        <v>191</v>
      </c>
      <c r="D58" s="28" t="s">
        <v>190</v>
      </c>
      <c r="E58" s="256">
        <v>50</v>
      </c>
      <c r="F58" s="29">
        <v>50</v>
      </c>
      <c r="G58" s="29"/>
      <c r="H58" s="2" t="s">
        <v>31</v>
      </c>
      <c r="I58" s="11" t="s">
        <v>22</v>
      </c>
      <c r="J58" s="11"/>
      <c r="K58" s="11" t="s">
        <v>28</v>
      </c>
      <c r="L58" s="2"/>
      <c r="M58" s="12">
        <v>6</v>
      </c>
      <c r="N58" s="13">
        <v>3</v>
      </c>
      <c r="O58" s="22"/>
      <c r="P58" s="311">
        <f t="shared" si="11"/>
        <v>50</v>
      </c>
      <c r="Q58" s="16">
        <f t="shared" si="14"/>
        <v>50</v>
      </c>
      <c r="R58" s="23">
        <f t="shared" si="12"/>
        <v>0</v>
      </c>
      <c r="S58" s="18">
        <f t="shared" si="13"/>
        <v>0</v>
      </c>
      <c r="T58" s="17"/>
      <c r="U58" s="19"/>
      <c r="Y58" s="216"/>
    </row>
    <row r="59" spans="1:121" s="3" customFormat="1" ht="38.25" x14ac:dyDescent="0.25">
      <c r="A59" s="27" t="s">
        <v>188</v>
      </c>
      <c r="B59" s="27" t="s">
        <v>18</v>
      </c>
      <c r="C59" s="24" t="s">
        <v>192</v>
      </c>
      <c r="D59" s="28" t="s">
        <v>190</v>
      </c>
      <c r="E59" s="256">
        <v>75</v>
      </c>
      <c r="F59" s="29">
        <v>75</v>
      </c>
      <c r="G59" s="29"/>
      <c r="H59" s="2" t="s">
        <v>31</v>
      </c>
      <c r="I59" s="11" t="s">
        <v>22</v>
      </c>
      <c r="J59" s="11"/>
      <c r="K59" s="11" t="s">
        <v>28</v>
      </c>
      <c r="L59" s="2"/>
      <c r="M59" s="12">
        <v>6</v>
      </c>
      <c r="N59" s="13">
        <v>3</v>
      </c>
      <c r="O59" s="22"/>
      <c r="P59" s="311">
        <f t="shared" si="11"/>
        <v>75</v>
      </c>
      <c r="Q59" s="16">
        <f t="shared" si="14"/>
        <v>75</v>
      </c>
      <c r="R59" s="23">
        <f t="shared" si="12"/>
        <v>0</v>
      </c>
      <c r="S59" s="18">
        <f t="shared" si="13"/>
        <v>0</v>
      </c>
      <c r="T59" s="17"/>
      <c r="U59" s="19"/>
      <c r="Y59" s="216"/>
    </row>
    <row r="60" spans="1:121" s="3" customFormat="1" ht="38.25" x14ac:dyDescent="0.25">
      <c r="A60" s="27" t="s">
        <v>188</v>
      </c>
      <c r="B60" s="27" t="s">
        <v>18</v>
      </c>
      <c r="C60" s="24" t="s">
        <v>193</v>
      </c>
      <c r="D60" s="28" t="s">
        <v>190</v>
      </c>
      <c r="E60" s="256">
        <v>75</v>
      </c>
      <c r="F60" s="29">
        <v>75</v>
      </c>
      <c r="G60" s="29"/>
      <c r="H60" s="2" t="s">
        <v>31</v>
      </c>
      <c r="I60" s="11" t="s">
        <v>22</v>
      </c>
      <c r="J60" s="11"/>
      <c r="K60" s="11" t="s">
        <v>28</v>
      </c>
      <c r="L60" s="2"/>
      <c r="M60" s="12">
        <v>6</v>
      </c>
      <c r="N60" s="13">
        <v>3</v>
      </c>
      <c r="O60" s="22"/>
      <c r="P60" s="311">
        <f t="shared" si="11"/>
        <v>75</v>
      </c>
      <c r="Q60" s="16">
        <f t="shared" si="14"/>
        <v>75</v>
      </c>
      <c r="R60" s="23">
        <f t="shared" si="12"/>
        <v>0</v>
      </c>
      <c r="S60" s="18">
        <f t="shared" si="13"/>
        <v>0</v>
      </c>
      <c r="T60" s="17"/>
      <c r="U60" s="19"/>
      <c r="Y60" s="216"/>
    </row>
    <row r="61" spans="1:121" s="3" customFormat="1" ht="38.25" x14ac:dyDescent="0.25">
      <c r="A61" s="27" t="s">
        <v>188</v>
      </c>
      <c r="B61" s="27" t="s">
        <v>18</v>
      </c>
      <c r="C61" s="24" t="s">
        <v>194</v>
      </c>
      <c r="D61" s="28" t="s">
        <v>190</v>
      </c>
      <c r="E61" s="256">
        <v>100</v>
      </c>
      <c r="F61" s="29">
        <v>100</v>
      </c>
      <c r="G61" s="29"/>
      <c r="H61" s="2" t="s">
        <v>31</v>
      </c>
      <c r="I61" s="11" t="s">
        <v>22</v>
      </c>
      <c r="J61" s="11"/>
      <c r="K61" s="11" t="s">
        <v>28</v>
      </c>
      <c r="L61" s="2"/>
      <c r="M61" s="12">
        <v>6</v>
      </c>
      <c r="N61" s="13">
        <v>3</v>
      </c>
      <c r="O61" s="22"/>
      <c r="P61" s="311">
        <f t="shared" si="11"/>
        <v>100</v>
      </c>
      <c r="Q61" s="16">
        <f t="shared" si="14"/>
        <v>100</v>
      </c>
      <c r="R61" s="23">
        <f t="shared" si="12"/>
        <v>0</v>
      </c>
      <c r="S61" s="18">
        <f t="shared" si="13"/>
        <v>0</v>
      </c>
      <c r="T61" s="17"/>
      <c r="U61" s="19"/>
      <c r="Y61" s="216"/>
    </row>
    <row r="62" spans="1:121" s="3" customFormat="1" ht="38.25" x14ac:dyDescent="0.25">
      <c r="A62" s="27" t="s">
        <v>188</v>
      </c>
      <c r="B62" s="27" t="s">
        <v>18</v>
      </c>
      <c r="C62" s="24" t="s">
        <v>195</v>
      </c>
      <c r="D62" s="28" t="s">
        <v>196</v>
      </c>
      <c r="E62" s="256" t="s">
        <v>30</v>
      </c>
      <c r="F62" s="10" t="s">
        <v>30</v>
      </c>
      <c r="G62" s="29"/>
      <c r="H62" s="44" t="s">
        <v>197</v>
      </c>
      <c r="I62" s="11" t="s">
        <v>22</v>
      </c>
      <c r="J62" s="11"/>
      <c r="K62" s="11" t="s">
        <v>28</v>
      </c>
      <c r="L62" s="2"/>
      <c r="M62" s="12">
        <v>6</v>
      </c>
      <c r="N62" s="13">
        <v>6</v>
      </c>
      <c r="O62" s="22"/>
      <c r="P62" s="311" t="str">
        <f t="shared" si="11"/>
        <v>Varies</v>
      </c>
      <c r="Q62" s="16" t="str">
        <f t="shared" si="14"/>
        <v>Varies</v>
      </c>
      <c r="R62" s="23">
        <v>0</v>
      </c>
      <c r="S62" s="18">
        <v>0</v>
      </c>
      <c r="T62" s="17"/>
      <c r="U62" s="19"/>
      <c r="Y62" s="216"/>
    </row>
    <row r="63" spans="1:121" s="3" customFormat="1" ht="63.75" x14ac:dyDescent="0.25">
      <c r="A63" s="27" t="s">
        <v>262</v>
      </c>
      <c r="B63" s="27" t="s">
        <v>18</v>
      </c>
      <c r="C63" s="2" t="s">
        <v>263</v>
      </c>
      <c r="D63" s="2" t="s">
        <v>264</v>
      </c>
      <c r="E63" s="256">
        <v>5</v>
      </c>
      <c r="F63" s="10">
        <v>5</v>
      </c>
      <c r="G63" s="10"/>
      <c r="H63" s="3" t="s">
        <v>265</v>
      </c>
      <c r="I63" s="11" t="s">
        <v>22</v>
      </c>
      <c r="J63" s="11" t="s">
        <v>22</v>
      </c>
      <c r="K63" s="11" t="s">
        <v>28</v>
      </c>
      <c r="L63" s="2"/>
      <c r="M63" s="12">
        <v>1</v>
      </c>
      <c r="N63" s="13">
        <v>4</v>
      </c>
      <c r="O63" s="22"/>
      <c r="P63" s="311">
        <f t="shared" si="11"/>
        <v>5</v>
      </c>
      <c r="Q63" s="16">
        <f t="shared" si="14"/>
        <v>5</v>
      </c>
      <c r="R63" s="23">
        <f t="shared" ref="R63:R74" si="15">P63-E63</f>
        <v>0</v>
      </c>
      <c r="S63" s="18">
        <f t="shared" ref="S63:S74" si="16">IF(E63&lt;&gt;0,R63/E63,0)</f>
        <v>0</v>
      </c>
      <c r="T63" s="17"/>
      <c r="U63" s="19"/>
      <c r="Y63" s="216"/>
    </row>
    <row r="64" spans="1:121" s="3" customFormat="1" ht="38.25" x14ac:dyDescent="0.25">
      <c r="A64" s="2" t="s">
        <v>266</v>
      </c>
      <c r="B64" s="2" t="s">
        <v>18</v>
      </c>
      <c r="C64" s="2" t="s">
        <v>267</v>
      </c>
      <c r="D64" s="2" t="s">
        <v>268</v>
      </c>
      <c r="E64" s="255">
        <v>250</v>
      </c>
      <c r="F64" s="26">
        <v>250</v>
      </c>
      <c r="G64" s="10"/>
      <c r="H64" s="2" t="s">
        <v>31</v>
      </c>
      <c r="I64" s="11"/>
      <c r="J64" s="11"/>
      <c r="K64" s="11"/>
      <c r="L64" s="2"/>
      <c r="M64" s="12">
        <v>2</v>
      </c>
      <c r="N64" s="13">
        <v>3</v>
      </c>
      <c r="O64" s="22"/>
      <c r="P64" s="311">
        <f t="shared" si="11"/>
        <v>250</v>
      </c>
      <c r="Q64" s="16">
        <f t="shared" si="14"/>
        <v>250</v>
      </c>
      <c r="R64" s="23">
        <f t="shared" si="15"/>
        <v>0</v>
      </c>
      <c r="S64" s="18">
        <f t="shared" si="16"/>
        <v>0</v>
      </c>
      <c r="T64" s="17"/>
      <c r="U64" s="19"/>
      <c r="V64" s="2"/>
      <c r="W64" s="2"/>
      <c r="X64" s="2"/>
      <c r="Y64" s="216"/>
    </row>
    <row r="65" spans="1:25" s="3" customFormat="1" ht="102" x14ac:dyDescent="0.25">
      <c r="A65" s="2" t="s">
        <v>266</v>
      </c>
      <c r="B65" s="27" t="s">
        <v>18</v>
      </c>
      <c r="C65" s="24" t="s">
        <v>269</v>
      </c>
      <c r="D65" s="28" t="s">
        <v>270</v>
      </c>
      <c r="E65" s="255">
        <v>250</v>
      </c>
      <c r="F65" s="29">
        <v>250</v>
      </c>
      <c r="G65" s="13"/>
      <c r="H65" s="2" t="s">
        <v>271</v>
      </c>
      <c r="I65" s="11"/>
      <c r="J65" s="11"/>
      <c r="K65" s="11"/>
      <c r="L65" s="2"/>
      <c r="M65" s="12">
        <v>2</v>
      </c>
      <c r="N65" s="13">
        <v>3</v>
      </c>
      <c r="O65" s="22"/>
      <c r="P65" s="311">
        <f t="shared" si="11"/>
        <v>250</v>
      </c>
      <c r="Q65" s="16">
        <f t="shared" si="14"/>
        <v>250</v>
      </c>
      <c r="R65" s="23">
        <f t="shared" si="15"/>
        <v>0</v>
      </c>
      <c r="S65" s="18">
        <f t="shared" si="16"/>
        <v>0</v>
      </c>
      <c r="T65" s="17"/>
      <c r="U65" s="19"/>
      <c r="V65" s="2"/>
      <c r="W65" s="2"/>
      <c r="X65" s="2"/>
      <c r="Y65" s="216"/>
    </row>
    <row r="66" spans="1:25" s="3" customFormat="1" ht="38.25" x14ac:dyDescent="0.25">
      <c r="A66" s="27" t="s">
        <v>275</v>
      </c>
      <c r="B66" s="27" t="s">
        <v>18</v>
      </c>
      <c r="C66" s="2" t="s">
        <v>276</v>
      </c>
      <c r="D66" s="2" t="s">
        <v>277</v>
      </c>
      <c r="E66" s="255">
        <v>1.8</v>
      </c>
      <c r="F66" s="10">
        <v>1.8</v>
      </c>
      <c r="G66" s="10"/>
      <c r="H66" s="2" t="s">
        <v>278</v>
      </c>
      <c r="I66" s="11"/>
      <c r="J66" s="11"/>
      <c r="K66" s="21"/>
      <c r="L66" s="2"/>
      <c r="M66" s="12">
        <v>1</v>
      </c>
      <c r="N66" s="13">
        <v>4</v>
      </c>
      <c r="O66" s="22"/>
      <c r="P66" s="311">
        <f t="shared" si="11"/>
        <v>1.8</v>
      </c>
      <c r="Q66" s="16">
        <f t="shared" si="14"/>
        <v>1.8</v>
      </c>
      <c r="R66" s="23">
        <f t="shared" si="15"/>
        <v>0</v>
      </c>
      <c r="S66" s="18">
        <f t="shared" si="16"/>
        <v>0</v>
      </c>
      <c r="T66" s="17"/>
      <c r="U66" s="19"/>
      <c r="V66" s="2"/>
      <c r="W66" s="2"/>
      <c r="X66" s="2"/>
      <c r="Y66" s="216"/>
    </row>
    <row r="67" spans="1:25" s="3" customFormat="1" ht="38.25" x14ac:dyDescent="0.25">
      <c r="A67" s="27" t="s">
        <v>275</v>
      </c>
      <c r="B67" s="27" t="s">
        <v>18</v>
      </c>
      <c r="C67" s="2" t="s">
        <v>279</v>
      </c>
      <c r="D67" s="2" t="s">
        <v>277</v>
      </c>
      <c r="E67" s="255">
        <v>0.3</v>
      </c>
      <c r="F67" s="10">
        <v>0.3</v>
      </c>
      <c r="G67" s="10"/>
      <c r="H67" s="2" t="s">
        <v>280</v>
      </c>
      <c r="I67" s="11"/>
      <c r="J67" s="11"/>
      <c r="K67" s="21"/>
      <c r="L67" s="2"/>
      <c r="M67" s="12">
        <v>1</v>
      </c>
      <c r="N67" s="13">
        <v>4</v>
      </c>
      <c r="O67" s="22"/>
      <c r="P67" s="311">
        <f t="shared" si="11"/>
        <v>0.3</v>
      </c>
      <c r="Q67" s="16">
        <f t="shared" si="14"/>
        <v>0.3</v>
      </c>
      <c r="R67" s="23">
        <f t="shared" si="15"/>
        <v>0</v>
      </c>
      <c r="S67" s="18">
        <f t="shared" si="16"/>
        <v>0</v>
      </c>
      <c r="T67" s="17"/>
      <c r="U67" s="19"/>
      <c r="V67" s="2"/>
      <c r="W67" s="2"/>
      <c r="X67" s="2"/>
      <c r="Y67" s="216"/>
    </row>
    <row r="68" spans="1:25" s="3" customFormat="1" ht="51" x14ac:dyDescent="0.25">
      <c r="A68" s="27" t="s">
        <v>275</v>
      </c>
      <c r="B68" s="27" t="s">
        <v>18</v>
      </c>
      <c r="C68" s="2" t="s">
        <v>281</v>
      </c>
      <c r="D68" s="2" t="s">
        <v>282</v>
      </c>
      <c r="E68" s="255">
        <v>1.8</v>
      </c>
      <c r="F68" s="10">
        <v>1.8</v>
      </c>
      <c r="G68" s="10"/>
      <c r="H68" s="2" t="s">
        <v>283</v>
      </c>
      <c r="I68" s="11"/>
      <c r="J68" s="11"/>
      <c r="K68" s="21"/>
      <c r="L68" s="2"/>
      <c r="M68" s="12">
        <v>1</v>
      </c>
      <c r="N68" s="13">
        <v>4</v>
      </c>
      <c r="O68" s="22"/>
      <c r="P68" s="311">
        <f t="shared" si="11"/>
        <v>1.8</v>
      </c>
      <c r="Q68" s="16">
        <f t="shared" si="14"/>
        <v>1.8</v>
      </c>
      <c r="R68" s="23">
        <f t="shared" si="15"/>
        <v>0</v>
      </c>
      <c r="S68" s="18">
        <f t="shared" si="16"/>
        <v>0</v>
      </c>
      <c r="T68" s="17"/>
      <c r="U68" s="19"/>
      <c r="V68" s="2"/>
      <c r="W68" s="2"/>
      <c r="X68" s="2"/>
      <c r="Y68" s="216"/>
    </row>
    <row r="69" spans="1:25" s="3" customFormat="1" ht="51" x14ac:dyDescent="0.25">
      <c r="A69" s="27" t="s">
        <v>275</v>
      </c>
      <c r="B69" s="27" t="s">
        <v>18</v>
      </c>
      <c r="C69" s="2" t="s">
        <v>284</v>
      </c>
      <c r="D69" s="2" t="s">
        <v>282</v>
      </c>
      <c r="E69" s="255">
        <v>0.3</v>
      </c>
      <c r="F69" s="10">
        <v>0.3</v>
      </c>
      <c r="G69" s="10"/>
      <c r="H69" s="2" t="s">
        <v>285</v>
      </c>
      <c r="I69" s="11"/>
      <c r="J69" s="11"/>
      <c r="K69" s="21"/>
      <c r="L69" s="2"/>
      <c r="M69" s="12">
        <v>1</v>
      </c>
      <c r="N69" s="13">
        <v>4</v>
      </c>
      <c r="O69" s="22"/>
      <c r="P69" s="311">
        <f t="shared" si="11"/>
        <v>0.3</v>
      </c>
      <c r="Q69" s="16">
        <f t="shared" si="14"/>
        <v>0.3</v>
      </c>
      <c r="R69" s="23">
        <f t="shared" si="15"/>
        <v>0</v>
      </c>
      <c r="S69" s="18">
        <f t="shared" si="16"/>
        <v>0</v>
      </c>
      <c r="T69" s="17"/>
      <c r="U69" s="19"/>
      <c r="V69" s="2"/>
      <c r="W69" s="2"/>
      <c r="X69" s="2"/>
      <c r="Y69" s="216"/>
    </row>
    <row r="70" spans="1:25" s="3" customFormat="1" ht="38.25" x14ac:dyDescent="0.25">
      <c r="A70" s="27" t="s">
        <v>286</v>
      </c>
      <c r="B70" s="27" t="s">
        <v>18</v>
      </c>
      <c r="C70" s="2" t="s">
        <v>287</v>
      </c>
      <c r="D70" s="2" t="s">
        <v>277</v>
      </c>
      <c r="E70" s="255">
        <v>45</v>
      </c>
      <c r="F70" s="10">
        <v>45</v>
      </c>
      <c r="G70" s="10"/>
      <c r="H70" s="2" t="s">
        <v>288</v>
      </c>
      <c r="I70" s="11"/>
      <c r="J70" s="11"/>
      <c r="K70" s="21"/>
      <c r="L70" s="2"/>
      <c r="M70" s="12">
        <v>1</v>
      </c>
      <c r="N70" s="13">
        <v>4</v>
      </c>
      <c r="O70" s="22"/>
      <c r="P70" s="311">
        <f t="shared" si="11"/>
        <v>45</v>
      </c>
      <c r="Q70" s="16">
        <f t="shared" si="14"/>
        <v>45</v>
      </c>
      <c r="R70" s="23">
        <f t="shared" si="15"/>
        <v>0</v>
      </c>
      <c r="S70" s="18">
        <f t="shared" si="16"/>
        <v>0</v>
      </c>
      <c r="T70" s="17"/>
      <c r="U70" s="19"/>
      <c r="V70" s="2"/>
      <c r="W70" s="2"/>
      <c r="X70" s="2"/>
      <c r="Y70" s="216"/>
    </row>
    <row r="71" spans="1:25" s="3" customFormat="1" ht="38.25" x14ac:dyDescent="0.25">
      <c r="A71" s="27" t="s">
        <v>286</v>
      </c>
      <c r="B71" s="27" t="s">
        <v>18</v>
      </c>
      <c r="C71" s="2" t="s">
        <v>289</v>
      </c>
      <c r="D71" s="2" t="s">
        <v>277</v>
      </c>
      <c r="E71" s="255">
        <v>45</v>
      </c>
      <c r="F71" s="10">
        <v>45</v>
      </c>
      <c r="G71" s="10"/>
      <c r="H71" s="2" t="s">
        <v>290</v>
      </c>
      <c r="I71" s="11"/>
      <c r="J71" s="11"/>
      <c r="K71" s="21"/>
      <c r="L71" s="2"/>
      <c r="M71" s="12">
        <v>1</v>
      </c>
      <c r="N71" s="13">
        <v>4</v>
      </c>
      <c r="O71" s="22"/>
      <c r="P71" s="311">
        <f t="shared" si="11"/>
        <v>45</v>
      </c>
      <c r="Q71" s="16">
        <f t="shared" si="14"/>
        <v>45</v>
      </c>
      <c r="R71" s="23">
        <f t="shared" si="15"/>
        <v>0</v>
      </c>
      <c r="S71" s="18">
        <f t="shared" si="16"/>
        <v>0</v>
      </c>
      <c r="T71" s="17"/>
      <c r="U71" s="19"/>
      <c r="V71" s="2"/>
      <c r="W71" s="2"/>
      <c r="X71" s="2"/>
      <c r="Y71" s="216"/>
    </row>
    <row r="72" spans="1:25" s="3" customFormat="1" ht="51" x14ac:dyDescent="0.25">
      <c r="A72" s="3" t="s">
        <v>291</v>
      </c>
      <c r="B72" s="27" t="s">
        <v>18</v>
      </c>
      <c r="C72" s="3" t="s">
        <v>292</v>
      </c>
      <c r="D72" s="3" t="s">
        <v>293</v>
      </c>
      <c r="E72" s="255">
        <v>1.72</v>
      </c>
      <c r="F72" s="46">
        <v>1.72</v>
      </c>
      <c r="G72" s="47"/>
      <c r="H72" s="24" t="s">
        <v>294</v>
      </c>
      <c r="I72" s="11" t="s">
        <v>22</v>
      </c>
      <c r="J72" s="11"/>
      <c r="K72" s="242">
        <v>40725</v>
      </c>
      <c r="L72" s="2"/>
      <c r="M72" s="12">
        <v>6</v>
      </c>
      <c r="N72" s="13">
        <v>3</v>
      </c>
      <c r="O72" s="48"/>
      <c r="P72" s="311">
        <f t="shared" si="11"/>
        <v>1.72</v>
      </c>
      <c r="Q72" s="16">
        <f t="shared" si="14"/>
        <v>1.72</v>
      </c>
      <c r="R72" s="23">
        <f t="shared" si="15"/>
        <v>0</v>
      </c>
      <c r="S72" s="18">
        <f t="shared" si="16"/>
        <v>0</v>
      </c>
      <c r="T72" s="17"/>
      <c r="U72" s="19"/>
      <c r="V72" s="2"/>
      <c r="W72" s="2"/>
      <c r="X72" s="2"/>
      <c r="Y72" s="216"/>
    </row>
    <row r="73" spans="1:25" s="3" customFormat="1" ht="51" x14ac:dyDescent="0.25">
      <c r="A73" s="3" t="s">
        <v>291</v>
      </c>
      <c r="B73" s="27" t="s">
        <v>18</v>
      </c>
      <c r="C73" s="3" t="s">
        <v>295</v>
      </c>
      <c r="D73" s="3" t="s">
        <v>293</v>
      </c>
      <c r="E73" s="255">
        <v>5.81</v>
      </c>
      <c r="F73" s="46">
        <v>5.81</v>
      </c>
      <c r="G73" s="47"/>
      <c r="H73" s="24" t="s">
        <v>294</v>
      </c>
      <c r="I73" s="11" t="s">
        <v>22</v>
      </c>
      <c r="J73" s="11"/>
      <c r="K73" s="242">
        <v>40725</v>
      </c>
      <c r="L73" s="2"/>
      <c r="M73" s="12">
        <v>6</v>
      </c>
      <c r="N73" s="13">
        <v>3</v>
      </c>
      <c r="O73" s="49"/>
      <c r="P73" s="311">
        <f t="shared" si="11"/>
        <v>5.81</v>
      </c>
      <c r="Q73" s="16">
        <f t="shared" si="14"/>
        <v>5.81</v>
      </c>
      <c r="R73" s="23">
        <f t="shared" si="15"/>
        <v>0</v>
      </c>
      <c r="S73" s="18">
        <f t="shared" si="16"/>
        <v>0</v>
      </c>
      <c r="T73" s="17"/>
      <c r="U73" s="19"/>
      <c r="V73" s="2"/>
      <c r="W73" s="2"/>
      <c r="X73" s="2"/>
      <c r="Y73" s="216"/>
    </row>
    <row r="74" spans="1:25" s="3" customFormat="1" ht="51" x14ac:dyDescent="0.25">
      <c r="A74" s="3" t="s">
        <v>291</v>
      </c>
      <c r="B74" s="27" t="s">
        <v>18</v>
      </c>
      <c r="C74" s="3" t="s">
        <v>296</v>
      </c>
      <c r="D74" s="3" t="s">
        <v>293</v>
      </c>
      <c r="E74" s="255">
        <v>16.510000000000002</v>
      </c>
      <c r="F74" s="46">
        <v>16.510000000000002</v>
      </c>
      <c r="G74" s="47"/>
      <c r="H74" s="24" t="s">
        <v>294</v>
      </c>
      <c r="I74" s="11" t="s">
        <v>22</v>
      </c>
      <c r="J74" s="11"/>
      <c r="K74" s="242">
        <v>40725</v>
      </c>
      <c r="L74" s="2"/>
      <c r="M74" s="12">
        <v>6</v>
      </c>
      <c r="N74" s="13">
        <v>3</v>
      </c>
      <c r="O74" s="48"/>
      <c r="P74" s="311">
        <f t="shared" si="11"/>
        <v>16.510000000000002</v>
      </c>
      <c r="Q74" s="16">
        <f t="shared" si="14"/>
        <v>16.510000000000002</v>
      </c>
      <c r="R74" s="23">
        <f t="shared" si="15"/>
        <v>0</v>
      </c>
      <c r="S74" s="18">
        <f t="shared" si="16"/>
        <v>0</v>
      </c>
      <c r="T74" s="17"/>
      <c r="U74" s="19"/>
      <c r="V74" s="2"/>
      <c r="W74" s="2"/>
      <c r="X74" s="2"/>
      <c r="Y74" s="216"/>
    </row>
    <row r="75" spans="1:25" s="3" customFormat="1" ht="140.25" x14ac:dyDescent="0.25">
      <c r="A75" s="27" t="s">
        <v>315</v>
      </c>
      <c r="B75" s="27" t="s">
        <v>18</v>
      </c>
      <c r="C75" s="24" t="s">
        <v>316</v>
      </c>
      <c r="D75" s="28" t="s">
        <v>317</v>
      </c>
      <c r="E75" s="255" t="s">
        <v>318</v>
      </c>
      <c r="F75" s="51" t="s">
        <v>318</v>
      </c>
      <c r="G75" s="29"/>
      <c r="H75" s="52" t="s">
        <v>319</v>
      </c>
      <c r="I75" s="53" t="s">
        <v>22</v>
      </c>
      <c r="J75" s="53" t="s">
        <v>22</v>
      </c>
      <c r="K75" s="54" t="s">
        <v>320</v>
      </c>
      <c r="L75" s="52" t="s">
        <v>321</v>
      </c>
      <c r="M75" s="12">
        <v>6</v>
      </c>
      <c r="N75" s="13">
        <v>6</v>
      </c>
      <c r="O75" s="22"/>
      <c r="P75" s="312" t="str">
        <f>E75</f>
        <v>Director will determine cost at time of the request.</v>
      </c>
      <c r="Q75" s="16" t="str">
        <f t="shared" si="14"/>
        <v>Director will determine cost at time of the request.</v>
      </c>
      <c r="R75" s="23">
        <v>0</v>
      </c>
      <c r="S75" s="18">
        <v>0</v>
      </c>
      <c r="T75" s="17"/>
      <c r="U75" s="19"/>
      <c r="V75" s="2"/>
      <c r="W75" s="2"/>
      <c r="X75" s="2"/>
      <c r="Y75" s="216"/>
    </row>
    <row r="76" spans="1:25" s="3" customFormat="1" ht="102" x14ac:dyDescent="0.25">
      <c r="A76" s="27" t="s">
        <v>337</v>
      </c>
      <c r="B76" s="27" t="s">
        <v>18</v>
      </c>
      <c r="C76" s="2" t="s">
        <v>338</v>
      </c>
      <c r="D76" s="2" t="s">
        <v>339</v>
      </c>
      <c r="E76" s="255" t="s">
        <v>141</v>
      </c>
      <c r="F76" s="10" t="s">
        <v>141</v>
      </c>
      <c r="G76" s="10"/>
      <c r="H76" s="2" t="s">
        <v>340</v>
      </c>
      <c r="I76" s="11" t="s">
        <v>22</v>
      </c>
      <c r="J76" s="11"/>
      <c r="K76" s="21"/>
      <c r="L76" s="2"/>
      <c r="M76" s="12">
        <v>6</v>
      </c>
      <c r="N76" s="13">
        <v>3</v>
      </c>
      <c r="O76" s="22"/>
      <c r="P76" s="311" t="s">
        <v>141</v>
      </c>
      <c r="Q76" s="23" t="s">
        <v>141</v>
      </c>
      <c r="R76" s="23"/>
      <c r="S76" s="18"/>
      <c r="T76" s="17"/>
      <c r="U76" s="19"/>
      <c r="V76" s="2"/>
      <c r="W76" s="2"/>
      <c r="X76" s="2"/>
      <c r="Y76" s="216"/>
    </row>
    <row r="77" spans="1:25" s="3" customFormat="1" ht="76.5" x14ac:dyDescent="0.25">
      <c r="A77" s="27" t="s">
        <v>350</v>
      </c>
      <c r="B77" s="27" t="s">
        <v>18</v>
      </c>
      <c r="C77" s="24" t="s">
        <v>351</v>
      </c>
      <c r="D77" s="28" t="s">
        <v>352</v>
      </c>
      <c r="E77" s="256">
        <v>5</v>
      </c>
      <c r="F77" s="29">
        <v>5</v>
      </c>
      <c r="G77" s="29"/>
      <c r="H77" s="2" t="s">
        <v>353</v>
      </c>
      <c r="I77" s="11" t="s">
        <v>22</v>
      </c>
      <c r="J77" s="11"/>
      <c r="K77" s="11"/>
      <c r="L77" s="2"/>
      <c r="M77" s="12">
        <v>1</v>
      </c>
      <c r="N77" s="13">
        <v>4</v>
      </c>
      <c r="O77" s="22"/>
      <c r="P77" s="311">
        <f t="shared" ref="P77:P91" si="17">IF(N77=1,INT(E77*$T$1*100)/100,E77)</f>
        <v>5</v>
      </c>
      <c r="Q77" s="16">
        <f t="shared" ref="Q77:Q140" si="18">IF(N77=1,INT(E77*$T$1*10000)/10000,E77)</f>
        <v>5</v>
      </c>
      <c r="R77" s="23">
        <f t="shared" ref="R77:R91" si="19">P77-E77</f>
        <v>0</v>
      </c>
      <c r="S77" s="18">
        <f t="shared" ref="S77:S91" si="20">IF(E77&lt;&gt;0,R77/E77,0)</f>
        <v>0</v>
      </c>
      <c r="T77" s="17"/>
      <c r="U77" s="19"/>
      <c r="Y77" s="216"/>
    </row>
    <row r="78" spans="1:25" s="3" customFormat="1" ht="51" x14ac:dyDescent="0.25">
      <c r="A78" s="27" t="s">
        <v>373</v>
      </c>
      <c r="B78" s="27" t="s">
        <v>18</v>
      </c>
      <c r="C78" s="24" t="s">
        <v>374</v>
      </c>
      <c r="D78" s="28" t="s">
        <v>375</v>
      </c>
      <c r="E78" s="256">
        <v>120</v>
      </c>
      <c r="F78" s="29">
        <v>120</v>
      </c>
      <c r="G78" s="29"/>
      <c r="H78" s="2" t="s">
        <v>96</v>
      </c>
      <c r="I78" s="11" t="s">
        <v>21</v>
      </c>
      <c r="J78" s="11"/>
      <c r="K78" s="21">
        <v>40544</v>
      </c>
      <c r="L78" s="2"/>
      <c r="M78" s="12">
        <v>2</v>
      </c>
      <c r="N78" s="13">
        <v>6</v>
      </c>
      <c r="O78" s="22"/>
      <c r="P78" s="311">
        <f t="shared" si="17"/>
        <v>120</v>
      </c>
      <c r="Q78" s="16">
        <f t="shared" si="18"/>
        <v>120</v>
      </c>
      <c r="R78" s="23">
        <f t="shared" si="19"/>
        <v>0</v>
      </c>
      <c r="S78" s="18">
        <f t="shared" si="20"/>
        <v>0</v>
      </c>
      <c r="T78" s="17"/>
      <c r="U78" s="19"/>
      <c r="Y78" s="216"/>
    </row>
    <row r="79" spans="1:25" s="3" customFormat="1" ht="51" x14ac:dyDescent="0.25">
      <c r="A79" s="27" t="s">
        <v>373</v>
      </c>
      <c r="B79" s="27" t="s">
        <v>18</v>
      </c>
      <c r="C79" s="24" t="s">
        <v>376</v>
      </c>
      <c r="D79" s="28" t="s">
        <v>375</v>
      </c>
      <c r="E79" s="256">
        <v>30</v>
      </c>
      <c r="F79" s="29">
        <v>30</v>
      </c>
      <c r="G79" s="13"/>
      <c r="H79" s="2" t="s">
        <v>96</v>
      </c>
      <c r="I79" s="11" t="s">
        <v>21</v>
      </c>
      <c r="J79" s="11"/>
      <c r="K79" s="21">
        <v>40544</v>
      </c>
      <c r="L79" s="2"/>
      <c r="M79" s="12">
        <v>2</v>
      </c>
      <c r="N79" s="13">
        <v>6</v>
      </c>
      <c r="O79" s="22"/>
      <c r="P79" s="311">
        <f t="shared" si="17"/>
        <v>30</v>
      </c>
      <c r="Q79" s="16">
        <f t="shared" si="18"/>
        <v>30</v>
      </c>
      <c r="R79" s="23">
        <f t="shared" si="19"/>
        <v>0</v>
      </c>
      <c r="S79" s="18">
        <f t="shared" si="20"/>
        <v>0</v>
      </c>
      <c r="T79" s="17"/>
      <c r="U79" s="19"/>
      <c r="Y79" s="216"/>
    </row>
    <row r="80" spans="1:25" s="3" customFormat="1" ht="38.25" x14ac:dyDescent="0.25">
      <c r="A80" s="27" t="s">
        <v>373</v>
      </c>
      <c r="B80" s="27" t="s">
        <v>18</v>
      </c>
      <c r="C80" s="24" t="s">
        <v>377</v>
      </c>
      <c r="D80" s="28" t="s">
        <v>378</v>
      </c>
      <c r="E80" s="256">
        <v>2</v>
      </c>
      <c r="F80" s="29">
        <v>2</v>
      </c>
      <c r="G80" s="10"/>
      <c r="H80" s="2"/>
      <c r="I80" s="11" t="s">
        <v>21</v>
      </c>
      <c r="J80" s="11"/>
      <c r="K80" s="21">
        <v>40544</v>
      </c>
      <c r="L80" s="2"/>
      <c r="M80" s="12">
        <v>2</v>
      </c>
      <c r="N80" s="13">
        <v>6</v>
      </c>
      <c r="O80" s="22"/>
      <c r="P80" s="311">
        <f t="shared" si="17"/>
        <v>2</v>
      </c>
      <c r="Q80" s="16">
        <f t="shared" si="18"/>
        <v>2</v>
      </c>
      <c r="R80" s="23">
        <f t="shared" si="19"/>
        <v>0</v>
      </c>
      <c r="S80" s="18">
        <f t="shared" si="20"/>
        <v>0</v>
      </c>
      <c r="T80" s="17"/>
      <c r="U80" s="19"/>
      <c r="Y80" s="216"/>
    </row>
    <row r="81" spans="1:25" s="3" customFormat="1" ht="51" x14ac:dyDescent="0.25">
      <c r="A81" s="27" t="s">
        <v>373</v>
      </c>
      <c r="B81" s="27" t="s">
        <v>18</v>
      </c>
      <c r="C81" s="24" t="s">
        <v>379</v>
      </c>
      <c r="D81" s="28" t="s">
        <v>380</v>
      </c>
      <c r="E81" s="256">
        <v>200</v>
      </c>
      <c r="F81" s="29">
        <v>200</v>
      </c>
      <c r="G81" s="13"/>
      <c r="H81" s="2" t="s">
        <v>96</v>
      </c>
      <c r="I81" s="11" t="s">
        <v>21</v>
      </c>
      <c r="J81" s="11"/>
      <c r="K81" s="21">
        <v>40544</v>
      </c>
      <c r="L81" s="2"/>
      <c r="M81" s="12">
        <v>2</v>
      </c>
      <c r="N81" s="13">
        <v>6</v>
      </c>
      <c r="O81" s="22"/>
      <c r="P81" s="311">
        <f t="shared" si="17"/>
        <v>200</v>
      </c>
      <c r="Q81" s="16">
        <f t="shared" si="18"/>
        <v>200</v>
      </c>
      <c r="R81" s="23">
        <f t="shared" si="19"/>
        <v>0</v>
      </c>
      <c r="S81" s="18">
        <f t="shared" si="20"/>
        <v>0</v>
      </c>
      <c r="T81" s="17"/>
      <c r="U81" s="19"/>
      <c r="Y81" s="216"/>
    </row>
    <row r="82" spans="1:25" s="3" customFormat="1" ht="38.25" x14ac:dyDescent="0.25">
      <c r="A82" s="27" t="s">
        <v>373</v>
      </c>
      <c r="B82" s="27" t="s">
        <v>18</v>
      </c>
      <c r="C82" s="24" t="s">
        <v>381</v>
      </c>
      <c r="D82" s="28" t="s">
        <v>382</v>
      </c>
      <c r="E82" s="255">
        <v>10</v>
      </c>
      <c r="F82" s="29">
        <v>10</v>
      </c>
      <c r="G82" s="10"/>
      <c r="H82" s="2"/>
      <c r="I82" s="11" t="s">
        <v>21</v>
      </c>
      <c r="J82" s="11"/>
      <c r="K82" s="21">
        <v>40544</v>
      </c>
      <c r="L82" s="2"/>
      <c r="M82" s="12">
        <v>2</v>
      </c>
      <c r="N82" s="13">
        <v>6</v>
      </c>
      <c r="O82" s="22"/>
      <c r="P82" s="311">
        <f t="shared" si="17"/>
        <v>10</v>
      </c>
      <c r="Q82" s="16">
        <f t="shared" si="18"/>
        <v>10</v>
      </c>
      <c r="R82" s="23">
        <f t="shared" si="19"/>
        <v>0</v>
      </c>
      <c r="S82" s="18">
        <f t="shared" si="20"/>
        <v>0</v>
      </c>
      <c r="T82" s="17"/>
      <c r="U82" s="19"/>
      <c r="V82" s="2"/>
      <c r="W82" s="2"/>
      <c r="X82" s="2"/>
      <c r="Y82" s="216"/>
    </row>
    <row r="83" spans="1:25" s="3" customFormat="1" ht="51" x14ac:dyDescent="0.25">
      <c r="A83" s="27" t="s">
        <v>373</v>
      </c>
      <c r="B83" s="27" t="s">
        <v>18</v>
      </c>
      <c r="C83" s="24" t="s">
        <v>383</v>
      </c>
      <c r="D83" s="28" t="s">
        <v>384</v>
      </c>
      <c r="E83" s="256">
        <v>20</v>
      </c>
      <c r="F83" s="29">
        <v>20</v>
      </c>
      <c r="G83" s="10"/>
      <c r="H83" s="2" t="s">
        <v>96</v>
      </c>
      <c r="I83" s="11" t="s">
        <v>21</v>
      </c>
      <c r="J83" s="11"/>
      <c r="K83" s="21">
        <v>40544</v>
      </c>
      <c r="L83" s="2"/>
      <c r="M83" s="12">
        <v>2</v>
      </c>
      <c r="N83" s="13">
        <v>6</v>
      </c>
      <c r="O83" s="22"/>
      <c r="P83" s="311">
        <f t="shared" si="17"/>
        <v>20</v>
      </c>
      <c r="Q83" s="16">
        <f t="shared" si="18"/>
        <v>20</v>
      </c>
      <c r="R83" s="23">
        <f t="shared" si="19"/>
        <v>0</v>
      </c>
      <c r="S83" s="18">
        <f t="shared" si="20"/>
        <v>0</v>
      </c>
      <c r="T83" s="17"/>
      <c r="U83" s="19"/>
      <c r="Y83" s="216"/>
    </row>
    <row r="84" spans="1:25" s="3" customFormat="1" ht="38.25" x14ac:dyDescent="0.25">
      <c r="A84" s="27" t="s">
        <v>373</v>
      </c>
      <c r="B84" s="27" t="s">
        <v>18</v>
      </c>
      <c r="C84" s="24" t="s">
        <v>385</v>
      </c>
      <c r="D84" s="28" t="s">
        <v>386</v>
      </c>
      <c r="E84" s="255">
        <v>2</v>
      </c>
      <c r="F84" s="29">
        <v>2</v>
      </c>
      <c r="G84" s="29"/>
      <c r="H84" s="2"/>
      <c r="I84" s="11" t="s">
        <v>21</v>
      </c>
      <c r="J84" s="11"/>
      <c r="K84" s="21">
        <v>40544</v>
      </c>
      <c r="L84" s="2"/>
      <c r="M84" s="12">
        <v>2</v>
      </c>
      <c r="N84" s="13">
        <v>6</v>
      </c>
      <c r="O84" s="22"/>
      <c r="P84" s="311">
        <f t="shared" si="17"/>
        <v>2</v>
      </c>
      <c r="Q84" s="16">
        <f t="shared" si="18"/>
        <v>2</v>
      </c>
      <c r="R84" s="23">
        <f t="shared" si="19"/>
        <v>0</v>
      </c>
      <c r="S84" s="18">
        <f t="shared" si="20"/>
        <v>0</v>
      </c>
      <c r="T84" s="17"/>
      <c r="U84" s="19"/>
      <c r="V84" s="2"/>
      <c r="W84" s="2"/>
      <c r="X84" s="2"/>
      <c r="Y84" s="216"/>
    </row>
    <row r="85" spans="1:25" s="3" customFormat="1" ht="38.25" x14ac:dyDescent="0.25">
      <c r="A85" s="27" t="s">
        <v>373</v>
      </c>
      <c r="B85" s="27" t="s">
        <v>18</v>
      </c>
      <c r="C85" s="24" t="s">
        <v>387</v>
      </c>
      <c r="D85" s="28" t="s">
        <v>388</v>
      </c>
      <c r="E85" s="256">
        <v>2</v>
      </c>
      <c r="F85" s="29">
        <v>2</v>
      </c>
      <c r="G85" s="10"/>
      <c r="H85" s="2"/>
      <c r="I85" s="11" t="s">
        <v>21</v>
      </c>
      <c r="J85" s="11"/>
      <c r="K85" s="21">
        <v>40544</v>
      </c>
      <c r="L85" s="2"/>
      <c r="M85" s="12">
        <v>2</v>
      </c>
      <c r="N85" s="13">
        <v>6</v>
      </c>
      <c r="O85" s="22"/>
      <c r="P85" s="311">
        <f t="shared" si="17"/>
        <v>2</v>
      </c>
      <c r="Q85" s="16">
        <f t="shared" si="18"/>
        <v>2</v>
      </c>
      <c r="R85" s="23">
        <f t="shared" si="19"/>
        <v>0</v>
      </c>
      <c r="S85" s="18">
        <f t="shared" si="20"/>
        <v>0</v>
      </c>
      <c r="T85" s="17"/>
      <c r="U85" s="19"/>
      <c r="Y85" s="216"/>
    </row>
    <row r="86" spans="1:25" s="3" customFormat="1" ht="38.25" x14ac:dyDescent="0.25">
      <c r="A86" s="27" t="s">
        <v>373</v>
      </c>
      <c r="B86" s="27" t="s">
        <v>18</v>
      </c>
      <c r="C86" s="24" t="s">
        <v>389</v>
      </c>
      <c r="D86" s="28" t="s">
        <v>388</v>
      </c>
      <c r="E86" s="256">
        <v>5</v>
      </c>
      <c r="F86" s="29">
        <v>5</v>
      </c>
      <c r="G86" s="10"/>
      <c r="H86" s="2"/>
      <c r="I86" s="11" t="s">
        <v>21</v>
      </c>
      <c r="J86" s="11"/>
      <c r="K86" s="21">
        <v>40544</v>
      </c>
      <c r="L86" s="2"/>
      <c r="M86" s="12">
        <v>2</v>
      </c>
      <c r="N86" s="13">
        <v>6</v>
      </c>
      <c r="O86" s="22"/>
      <c r="P86" s="311">
        <f t="shared" si="17"/>
        <v>5</v>
      </c>
      <c r="Q86" s="16">
        <f t="shared" si="18"/>
        <v>5</v>
      </c>
      <c r="R86" s="23">
        <f t="shared" si="19"/>
        <v>0</v>
      </c>
      <c r="S86" s="18">
        <f t="shared" si="20"/>
        <v>0</v>
      </c>
      <c r="T86" s="17"/>
      <c r="U86" s="19"/>
      <c r="Y86" s="216"/>
    </row>
    <row r="87" spans="1:25" s="3" customFormat="1" ht="51" x14ac:dyDescent="0.25">
      <c r="A87" s="27" t="s">
        <v>373</v>
      </c>
      <c r="B87" s="27" t="s">
        <v>18</v>
      </c>
      <c r="C87" s="24" t="s">
        <v>390</v>
      </c>
      <c r="D87" s="28" t="s">
        <v>391</v>
      </c>
      <c r="E87" s="256">
        <v>60</v>
      </c>
      <c r="F87" s="29">
        <v>60</v>
      </c>
      <c r="G87" s="10"/>
      <c r="H87" s="2" t="s">
        <v>96</v>
      </c>
      <c r="I87" s="11" t="s">
        <v>21</v>
      </c>
      <c r="J87" s="11"/>
      <c r="K87" s="21">
        <v>40544</v>
      </c>
      <c r="L87" s="2"/>
      <c r="M87" s="12">
        <v>2</v>
      </c>
      <c r="N87" s="13">
        <v>6</v>
      </c>
      <c r="O87" s="22"/>
      <c r="P87" s="311">
        <f t="shared" si="17"/>
        <v>60</v>
      </c>
      <c r="Q87" s="16">
        <f t="shared" si="18"/>
        <v>60</v>
      </c>
      <c r="R87" s="23">
        <f t="shared" si="19"/>
        <v>0</v>
      </c>
      <c r="S87" s="18">
        <f t="shared" si="20"/>
        <v>0</v>
      </c>
      <c r="T87" s="17"/>
      <c r="U87" s="19"/>
      <c r="Y87" s="216"/>
    </row>
    <row r="88" spans="1:25" s="3" customFormat="1" ht="63.75" x14ac:dyDescent="0.25">
      <c r="A88" s="27" t="s">
        <v>446</v>
      </c>
      <c r="B88" s="27" t="s">
        <v>18</v>
      </c>
      <c r="C88" s="24" t="s">
        <v>447</v>
      </c>
      <c r="D88" s="28" t="s">
        <v>448</v>
      </c>
      <c r="E88" s="255">
        <v>105</v>
      </c>
      <c r="F88" s="10">
        <v>105</v>
      </c>
      <c r="G88" s="10"/>
      <c r="H88" s="24" t="s">
        <v>449</v>
      </c>
      <c r="I88" s="11" t="s">
        <v>21</v>
      </c>
      <c r="J88" s="11"/>
      <c r="K88" s="21">
        <v>40544</v>
      </c>
      <c r="L88" s="2"/>
      <c r="M88" s="12">
        <v>1</v>
      </c>
      <c r="N88" s="13">
        <v>6</v>
      </c>
      <c r="O88" s="22"/>
      <c r="P88" s="311">
        <f t="shared" si="17"/>
        <v>105</v>
      </c>
      <c r="Q88" s="16">
        <f t="shared" si="18"/>
        <v>105</v>
      </c>
      <c r="R88" s="23">
        <f t="shared" si="19"/>
        <v>0</v>
      </c>
      <c r="S88" s="18">
        <f t="shared" si="20"/>
        <v>0</v>
      </c>
      <c r="T88" s="17"/>
      <c r="U88" s="19"/>
      <c r="V88" s="2"/>
      <c r="W88" s="2"/>
      <c r="X88" s="2"/>
      <c r="Y88" s="216"/>
    </row>
    <row r="89" spans="1:25" s="3" customFormat="1" ht="25.5" x14ac:dyDescent="0.25">
      <c r="A89" s="24" t="s">
        <v>469</v>
      </c>
      <c r="B89" s="2" t="s">
        <v>470</v>
      </c>
      <c r="C89" s="24" t="s">
        <v>471</v>
      </c>
      <c r="D89" s="28" t="s">
        <v>472</v>
      </c>
      <c r="E89" s="255">
        <v>1100</v>
      </c>
      <c r="F89" s="29">
        <v>1100</v>
      </c>
      <c r="G89" s="29"/>
      <c r="H89" s="2"/>
      <c r="I89" s="11" t="s">
        <v>22</v>
      </c>
      <c r="J89" s="11"/>
      <c r="K89" s="21">
        <v>40544</v>
      </c>
      <c r="L89" s="2"/>
      <c r="M89" s="12">
        <v>6</v>
      </c>
      <c r="N89" s="13">
        <v>6</v>
      </c>
      <c r="O89" s="22"/>
      <c r="P89" s="311">
        <f t="shared" si="17"/>
        <v>1100</v>
      </c>
      <c r="Q89" s="16">
        <f t="shared" si="18"/>
        <v>1100</v>
      </c>
      <c r="R89" s="23">
        <f t="shared" si="19"/>
        <v>0</v>
      </c>
      <c r="S89" s="18">
        <f t="shared" si="20"/>
        <v>0</v>
      </c>
      <c r="T89" s="17"/>
      <c r="U89" s="19"/>
      <c r="V89" s="2"/>
      <c r="W89" s="2"/>
      <c r="X89" s="2"/>
      <c r="Y89" s="216"/>
    </row>
    <row r="90" spans="1:25" s="3" customFormat="1" ht="25.5" x14ac:dyDescent="0.25">
      <c r="A90" s="24" t="s">
        <v>469</v>
      </c>
      <c r="B90" s="2" t="s">
        <v>470</v>
      </c>
      <c r="C90" s="24" t="s">
        <v>473</v>
      </c>
      <c r="D90" s="28" t="s">
        <v>474</v>
      </c>
      <c r="E90" s="255">
        <v>400</v>
      </c>
      <c r="F90" s="29">
        <v>400</v>
      </c>
      <c r="G90" s="29"/>
      <c r="H90" s="2"/>
      <c r="I90" s="11" t="s">
        <v>22</v>
      </c>
      <c r="J90" s="11"/>
      <c r="K90" s="21">
        <v>40544</v>
      </c>
      <c r="L90" s="2"/>
      <c r="M90" s="12">
        <v>6</v>
      </c>
      <c r="N90" s="13">
        <v>6</v>
      </c>
      <c r="O90" s="22"/>
      <c r="P90" s="311">
        <f t="shared" si="17"/>
        <v>400</v>
      </c>
      <c r="Q90" s="16">
        <f t="shared" si="18"/>
        <v>400</v>
      </c>
      <c r="R90" s="23">
        <f t="shared" si="19"/>
        <v>0</v>
      </c>
      <c r="S90" s="18">
        <f t="shared" si="20"/>
        <v>0</v>
      </c>
      <c r="T90" s="17"/>
      <c r="U90" s="19"/>
      <c r="V90" s="2"/>
      <c r="W90" s="2"/>
      <c r="X90" s="2"/>
      <c r="Y90" s="216"/>
    </row>
    <row r="91" spans="1:25" s="3" customFormat="1" ht="38.25" x14ac:dyDescent="0.25">
      <c r="A91" s="24" t="s">
        <v>469</v>
      </c>
      <c r="B91" s="2" t="s">
        <v>470</v>
      </c>
      <c r="C91" s="24" t="s">
        <v>475</v>
      </c>
      <c r="D91" s="28" t="s">
        <v>476</v>
      </c>
      <c r="E91" s="255">
        <v>650</v>
      </c>
      <c r="F91" s="29">
        <v>650</v>
      </c>
      <c r="G91" s="29"/>
      <c r="H91" s="2"/>
      <c r="I91" s="11" t="s">
        <v>22</v>
      </c>
      <c r="J91" s="11"/>
      <c r="K91" s="21">
        <v>40544</v>
      </c>
      <c r="L91" s="2"/>
      <c r="M91" s="12">
        <v>6</v>
      </c>
      <c r="N91" s="13">
        <v>6</v>
      </c>
      <c r="O91" s="22"/>
      <c r="P91" s="311">
        <f t="shared" si="17"/>
        <v>650</v>
      </c>
      <c r="Q91" s="16">
        <f t="shared" si="18"/>
        <v>650</v>
      </c>
      <c r="R91" s="23">
        <f t="shared" si="19"/>
        <v>0</v>
      </c>
      <c r="S91" s="18">
        <f t="shared" si="20"/>
        <v>0</v>
      </c>
      <c r="T91" s="17"/>
      <c r="U91" s="19"/>
      <c r="V91" s="2"/>
      <c r="W91" s="2"/>
      <c r="X91" s="2"/>
      <c r="Y91" s="216"/>
    </row>
    <row r="92" spans="1:25" s="3" customFormat="1" ht="51" x14ac:dyDescent="0.25">
      <c r="A92" s="24" t="s">
        <v>469</v>
      </c>
      <c r="B92" s="2" t="s">
        <v>470</v>
      </c>
      <c r="C92" s="24" t="s">
        <v>477</v>
      </c>
      <c r="D92" s="28" t="s">
        <v>478</v>
      </c>
      <c r="E92" s="255" t="s">
        <v>76</v>
      </c>
      <c r="F92" s="31" t="s">
        <v>76</v>
      </c>
      <c r="G92" s="29"/>
      <c r="H92" s="2"/>
      <c r="I92" s="11" t="s">
        <v>22</v>
      </c>
      <c r="J92" s="11"/>
      <c r="K92" s="11" t="s">
        <v>28</v>
      </c>
      <c r="L92" s="2"/>
      <c r="M92" s="12">
        <v>6</v>
      </c>
      <c r="N92" s="13">
        <v>6</v>
      </c>
      <c r="O92" s="22"/>
      <c r="P92" s="312" t="s">
        <v>76</v>
      </c>
      <c r="Q92" s="16" t="str">
        <f t="shared" si="18"/>
        <v>Actual cost</v>
      </c>
      <c r="R92" s="29"/>
      <c r="S92" s="29"/>
      <c r="T92" s="17"/>
      <c r="U92" s="19"/>
      <c r="V92" s="2"/>
      <c r="W92" s="2"/>
      <c r="X92" s="2"/>
      <c r="Y92" s="216"/>
    </row>
    <row r="93" spans="1:25" s="3" customFormat="1" ht="38.25" x14ac:dyDescent="0.25">
      <c r="A93" s="24" t="s">
        <v>469</v>
      </c>
      <c r="B93" s="2" t="s">
        <v>470</v>
      </c>
      <c r="C93" s="24" t="s">
        <v>479</v>
      </c>
      <c r="D93" s="28" t="s">
        <v>476</v>
      </c>
      <c r="E93" s="255">
        <v>300</v>
      </c>
      <c r="F93" s="29">
        <v>300</v>
      </c>
      <c r="G93" s="29"/>
      <c r="H93" s="2"/>
      <c r="I93" s="11" t="s">
        <v>22</v>
      </c>
      <c r="J93" s="11"/>
      <c r="K93" s="21">
        <v>40544</v>
      </c>
      <c r="L93" s="2"/>
      <c r="M93" s="12">
        <v>6</v>
      </c>
      <c r="N93" s="13">
        <v>6</v>
      </c>
      <c r="O93" s="22"/>
      <c r="P93" s="311">
        <f>IF(N93=1,INT(E93*$T$1*100)/100,E93)</f>
        <v>300</v>
      </c>
      <c r="Q93" s="16">
        <f t="shared" si="18"/>
        <v>300</v>
      </c>
      <c r="R93" s="23">
        <f>P93-E93</f>
        <v>0</v>
      </c>
      <c r="S93" s="18">
        <f>IF(E93&lt;&gt;0,R93/E93,0)</f>
        <v>0</v>
      </c>
      <c r="T93" s="17"/>
      <c r="U93" s="19"/>
      <c r="V93" s="2"/>
      <c r="W93" s="2"/>
      <c r="X93" s="2"/>
      <c r="Y93" s="216"/>
    </row>
    <row r="94" spans="1:25" s="3" customFormat="1" ht="76.5" x14ac:dyDescent="0.25">
      <c r="A94" s="27" t="s">
        <v>488</v>
      </c>
      <c r="B94" s="27" t="s">
        <v>481</v>
      </c>
      <c r="C94" s="27" t="s">
        <v>489</v>
      </c>
      <c r="D94" s="30" t="s">
        <v>490</v>
      </c>
      <c r="E94" s="255" t="s">
        <v>492</v>
      </c>
      <c r="F94" s="31" t="s">
        <v>76</v>
      </c>
      <c r="G94" s="31"/>
      <c r="H94" s="2" t="s">
        <v>491</v>
      </c>
      <c r="I94" s="11" t="s">
        <v>22</v>
      </c>
      <c r="J94" s="11"/>
      <c r="K94" s="11" t="s">
        <v>28</v>
      </c>
      <c r="L94" s="2"/>
      <c r="M94" s="12">
        <v>6</v>
      </c>
      <c r="N94" s="13">
        <v>4</v>
      </c>
      <c r="O94" s="22"/>
      <c r="P94" s="314" t="s">
        <v>492</v>
      </c>
      <c r="Q94" s="16" t="str">
        <f t="shared" si="18"/>
        <v>actual cost</v>
      </c>
      <c r="R94" s="23">
        <v>0</v>
      </c>
      <c r="S94" s="18">
        <v>0</v>
      </c>
      <c r="T94" s="17"/>
      <c r="U94" s="19"/>
      <c r="V94" s="2"/>
      <c r="W94" s="2"/>
      <c r="X94" s="2"/>
      <c r="Y94" s="216"/>
    </row>
    <row r="95" spans="1:25" s="3" customFormat="1" ht="89.25" x14ac:dyDescent="0.25">
      <c r="A95" s="27" t="s">
        <v>488</v>
      </c>
      <c r="B95" s="27" t="s">
        <v>481</v>
      </c>
      <c r="C95" s="27" t="s">
        <v>493</v>
      </c>
      <c r="D95" s="30" t="s">
        <v>494</v>
      </c>
      <c r="E95" s="255" t="s">
        <v>495</v>
      </c>
      <c r="F95" s="31" t="s">
        <v>495</v>
      </c>
      <c r="G95" s="31"/>
      <c r="H95" s="2" t="s">
        <v>496</v>
      </c>
      <c r="I95" s="11" t="s">
        <v>22</v>
      </c>
      <c r="J95" s="11"/>
      <c r="K95" s="11" t="s">
        <v>28</v>
      </c>
      <c r="L95" s="2"/>
      <c r="M95" s="12">
        <v>6</v>
      </c>
      <c r="N95" s="13">
        <v>3</v>
      </c>
      <c r="O95" s="22"/>
      <c r="P95" s="314" t="s">
        <v>495</v>
      </c>
      <c r="Q95" s="16" t="str">
        <f t="shared" si="18"/>
        <v>State Fee</v>
      </c>
      <c r="R95" s="23">
        <v>0</v>
      </c>
      <c r="S95" s="18">
        <v>0</v>
      </c>
      <c r="T95" s="17"/>
      <c r="U95" s="19"/>
      <c r="V95" s="2"/>
      <c r="W95" s="2"/>
      <c r="X95" s="2"/>
      <c r="Y95" s="216"/>
    </row>
    <row r="96" spans="1:25" s="3" customFormat="1" ht="63.75" x14ac:dyDescent="0.25">
      <c r="A96" s="27" t="s">
        <v>488</v>
      </c>
      <c r="B96" s="27" t="s">
        <v>481</v>
      </c>
      <c r="C96" s="27" t="s">
        <v>497</v>
      </c>
      <c r="D96" s="30" t="s">
        <v>498</v>
      </c>
      <c r="E96" s="255">
        <v>0.1</v>
      </c>
      <c r="F96" s="31">
        <v>0.1</v>
      </c>
      <c r="G96" s="31"/>
      <c r="H96" s="2" t="s">
        <v>499</v>
      </c>
      <c r="I96" s="11" t="s">
        <v>22</v>
      </c>
      <c r="J96" s="11"/>
      <c r="K96" s="11" t="s">
        <v>28</v>
      </c>
      <c r="L96" s="2"/>
      <c r="M96" s="12">
        <v>6</v>
      </c>
      <c r="N96" s="13">
        <v>3</v>
      </c>
      <c r="O96" s="22"/>
      <c r="P96" s="311">
        <f>IF(N96=1,INT(E96*$T$1*100)/100,E96)</f>
        <v>0.1</v>
      </c>
      <c r="Q96" s="16">
        <f t="shared" si="18"/>
        <v>0.1</v>
      </c>
      <c r="R96" s="23">
        <f>P96-E96</f>
        <v>0</v>
      </c>
      <c r="S96" s="18">
        <f>IF(E96&lt;&gt;0,R96/E96,0)</f>
        <v>0</v>
      </c>
      <c r="T96" s="17"/>
      <c r="U96" s="19"/>
      <c r="V96" s="2"/>
      <c r="W96" s="2"/>
      <c r="X96" s="2"/>
      <c r="Y96" s="216"/>
    </row>
    <row r="97" spans="1:205" s="3" customFormat="1" ht="63.75" x14ac:dyDescent="0.25">
      <c r="A97" s="27" t="s">
        <v>488</v>
      </c>
      <c r="B97" s="27" t="s">
        <v>481</v>
      </c>
      <c r="C97" s="27" t="s">
        <v>500</v>
      </c>
      <c r="D97" s="30" t="s">
        <v>501</v>
      </c>
      <c r="E97" s="255">
        <v>0.1</v>
      </c>
      <c r="F97" s="31">
        <v>0.1</v>
      </c>
      <c r="G97" s="31"/>
      <c r="H97" s="2" t="s">
        <v>499</v>
      </c>
      <c r="I97" s="11" t="s">
        <v>22</v>
      </c>
      <c r="J97" s="11"/>
      <c r="K97" s="11" t="s">
        <v>28</v>
      </c>
      <c r="L97" s="2"/>
      <c r="M97" s="12">
        <v>6</v>
      </c>
      <c r="N97" s="13">
        <v>3</v>
      </c>
      <c r="O97" s="22"/>
      <c r="P97" s="311">
        <f>IF(N97=1,INT(E97*$T$1*100)/100,E97)</f>
        <v>0.1</v>
      </c>
      <c r="Q97" s="16">
        <f t="shared" si="18"/>
        <v>0.1</v>
      </c>
      <c r="R97" s="23">
        <f>P97-E97</f>
        <v>0</v>
      </c>
      <c r="S97" s="18">
        <f>IF(E97&lt;&gt;0,R97/E97,0)</f>
        <v>0</v>
      </c>
      <c r="T97" s="17"/>
      <c r="U97" s="19"/>
      <c r="V97" s="2"/>
      <c r="W97" s="2"/>
      <c r="X97" s="2"/>
      <c r="Y97" s="216"/>
    </row>
    <row r="98" spans="1:205" s="3" customFormat="1" ht="25.5" x14ac:dyDescent="0.25">
      <c r="A98" s="27" t="s">
        <v>506</v>
      </c>
      <c r="B98" s="27" t="s">
        <v>481</v>
      </c>
      <c r="C98" s="27" t="s">
        <v>507</v>
      </c>
      <c r="D98" s="30" t="s">
        <v>508</v>
      </c>
      <c r="E98" s="255">
        <v>1</v>
      </c>
      <c r="F98" s="31">
        <v>1</v>
      </c>
      <c r="G98" s="31"/>
      <c r="H98" s="2" t="s">
        <v>509</v>
      </c>
      <c r="I98" s="11" t="s">
        <v>22</v>
      </c>
      <c r="J98" s="11"/>
      <c r="K98" s="11" t="s">
        <v>28</v>
      </c>
      <c r="L98" s="2"/>
      <c r="M98" s="12">
        <v>3</v>
      </c>
      <c r="N98" s="13">
        <v>3</v>
      </c>
      <c r="O98" s="22"/>
      <c r="P98" s="311">
        <f>IF(N98=1,INT(E98*$T$1*100)/100,E98)</f>
        <v>1</v>
      </c>
      <c r="Q98" s="16">
        <f t="shared" si="18"/>
        <v>1</v>
      </c>
      <c r="R98" s="23">
        <f>P98-E98</f>
        <v>0</v>
      </c>
      <c r="S98" s="18">
        <f>IF(E98&lt;&gt;0,R98/E98,0)</f>
        <v>0</v>
      </c>
      <c r="T98" s="17"/>
      <c r="U98" s="19"/>
      <c r="V98" s="2"/>
      <c r="W98" s="2"/>
      <c r="X98" s="2"/>
      <c r="Y98" s="216"/>
    </row>
    <row r="99" spans="1:205" s="3" customFormat="1" ht="76.5" x14ac:dyDescent="0.25">
      <c r="A99" s="2" t="s">
        <v>488</v>
      </c>
      <c r="B99" s="2" t="s">
        <v>511</v>
      </c>
      <c r="C99" s="2" t="s">
        <v>515</v>
      </c>
      <c r="D99" s="2" t="s">
        <v>516</v>
      </c>
      <c r="E99" s="255" t="s">
        <v>76</v>
      </c>
      <c r="F99" s="31" t="s">
        <v>76</v>
      </c>
      <c r="G99" s="10"/>
      <c r="H99" s="2"/>
      <c r="I99" s="11"/>
      <c r="J99" s="11"/>
      <c r="K99" s="11"/>
      <c r="L99" s="2"/>
      <c r="M99" s="12">
        <v>6</v>
      </c>
      <c r="N99" s="13">
        <v>6</v>
      </c>
      <c r="O99" s="22"/>
      <c r="P99" s="312" t="str">
        <f>E99</f>
        <v>Actual cost</v>
      </c>
      <c r="Q99" s="16" t="str">
        <f t="shared" si="18"/>
        <v>Actual cost</v>
      </c>
      <c r="R99" s="23">
        <v>0</v>
      </c>
      <c r="S99" s="18">
        <v>0</v>
      </c>
      <c r="T99" s="17"/>
      <c r="U99" s="19"/>
      <c r="V99" s="2"/>
      <c r="W99" s="2"/>
      <c r="X99" s="2"/>
      <c r="Y99" s="216"/>
    </row>
    <row r="100" spans="1:205" s="3" customFormat="1" ht="76.5" x14ac:dyDescent="0.25">
      <c r="A100" s="2" t="s">
        <v>488</v>
      </c>
      <c r="B100" s="2" t="s">
        <v>511</v>
      </c>
      <c r="C100" s="2" t="s">
        <v>517</v>
      </c>
      <c r="D100" s="2" t="s">
        <v>516</v>
      </c>
      <c r="E100" s="255">
        <v>1</v>
      </c>
      <c r="F100" s="10">
        <v>1</v>
      </c>
      <c r="G100" s="10"/>
      <c r="H100" s="2"/>
      <c r="I100" s="11"/>
      <c r="J100" s="11"/>
      <c r="K100" s="11"/>
      <c r="L100" s="2"/>
      <c r="M100" s="12">
        <v>6</v>
      </c>
      <c r="N100" s="13">
        <v>6</v>
      </c>
      <c r="O100" s="22"/>
      <c r="P100" s="311">
        <f t="shared" ref="P100:P112" si="21">IF(N100=1,INT(E100*$T$1*100)/100,E100)</f>
        <v>1</v>
      </c>
      <c r="Q100" s="16">
        <f t="shared" si="18"/>
        <v>1</v>
      </c>
      <c r="R100" s="23">
        <f t="shared" ref="R100:R112" si="22">P100-E100</f>
        <v>0</v>
      </c>
      <c r="S100" s="18">
        <f t="shared" ref="S100:S112" si="23">IF(E100&lt;&gt;0,R100/E100,0)</f>
        <v>0</v>
      </c>
      <c r="T100" s="17"/>
      <c r="U100" s="19"/>
      <c r="V100" s="2"/>
      <c r="W100" s="2"/>
      <c r="X100" s="2"/>
      <c r="Y100" s="216"/>
    </row>
    <row r="101" spans="1:205" s="3" customFormat="1" ht="76.5" x14ac:dyDescent="0.25">
      <c r="A101" s="2" t="s">
        <v>488</v>
      </c>
      <c r="B101" s="2" t="s">
        <v>511</v>
      </c>
      <c r="C101" s="2" t="s">
        <v>518</v>
      </c>
      <c r="D101" s="2" t="s">
        <v>516</v>
      </c>
      <c r="E101" s="255">
        <v>0.2</v>
      </c>
      <c r="F101" s="10">
        <v>0.2</v>
      </c>
      <c r="G101" s="10"/>
      <c r="H101" s="2"/>
      <c r="I101" s="11"/>
      <c r="J101" s="11"/>
      <c r="K101" s="11"/>
      <c r="L101" s="2"/>
      <c r="M101" s="12">
        <v>6</v>
      </c>
      <c r="N101" s="13">
        <v>6</v>
      </c>
      <c r="O101" s="22"/>
      <c r="P101" s="311">
        <f t="shared" si="21"/>
        <v>0.2</v>
      </c>
      <c r="Q101" s="16">
        <f t="shared" si="18"/>
        <v>0.2</v>
      </c>
      <c r="R101" s="23">
        <f t="shared" si="22"/>
        <v>0</v>
      </c>
      <c r="S101" s="18">
        <f t="shared" si="23"/>
        <v>0</v>
      </c>
      <c r="T101" s="17"/>
      <c r="U101" s="19"/>
      <c r="V101" s="2"/>
      <c r="W101" s="2"/>
      <c r="X101" s="2"/>
      <c r="Y101" s="216"/>
    </row>
    <row r="102" spans="1:205" s="3" customFormat="1" ht="76.5" x14ac:dyDescent="0.25">
      <c r="A102" s="2" t="s">
        <v>488</v>
      </c>
      <c r="B102" s="2" t="s">
        <v>511</v>
      </c>
      <c r="C102" s="2" t="s">
        <v>519</v>
      </c>
      <c r="D102" s="2" t="s">
        <v>516</v>
      </c>
      <c r="E102" s="255">
        <v>2.2000000000000002</v>
      </c>
      <c r="F102" s="10">
        <v>2.2000000000000002</v>
      </c>
      <c r="G102" s="10"/>
      <c r="H102" s="2"/>
      <c r="I102" s="11"/>
      <c r="J102" s="11"/>
      <c r="K102" s="11"/>
      <c r="L102" s="2"/>
      <c r="M102" s="12">
        <v>6</v>
      </c>
      <c r="N102" s="13">
        <v>6</v>
      </c>
      <c r="O102" s="22"/>
      <c r="P102" s="311">
        <f t="shared" si="21"/>
        <v>2.2000000000000002</v>
      </c>
      <c r="Q102" s="16">
        <f t="shared" si="18"/>
        <v>2.2000000000000002</v>
      </c>
      <c r="R102" s="23">
        <f t="shared" si="22"/>
        <v>0</v>
      </c>
      <c r="S102" s="18">
        <f t="shared" si="23"/>
        <v>0</v>
      </c>
      <c r="T102" s="17"/>
      <c r="U102" s="19"/>
      <c r="V102" s="2"/>
      <c r="W102" s="2"/>
      <c r="X102" s="2"/>
      <c r="Y102" s="216"/>
    </row>
    <row r="103" spans="1:205" s="3" customFormat="1" ht="76.5" x14ac:dyDescent="0.25">
      <c r="A103" s="2" t="s">
        <v>488</v>
      </c>
      <c r="B103" s="2" t="s">
        <v>511</v>
      </c>
      <c r="C103" s="2" t="s">
        <v>520</v>
      </c>
      <c r="D103" s="2" t="s">
        <v>516</v>
      </c>
      <c r="E103" s="255">
        <v>10</v>
      </c>
      <c r="F103" s="10">
        <v>10</v>
      </c>
      <c r="G103" s="10"/>
      <c r="H103" s="2"/>
      <c r="I103" s="11"/>
      <c r="J103" s="11"/>
      <c r="K103" s="11"/>
      <c r="L103" s="2"/>
      <c r="M103" s="12">
        <v>6</v>
      </c>
      <c r="N103" s="13">
        <v>6</v>
      </c>
      <c r="O103" s="22"/>
      <c r="P103" s="311">
        <f t="shared" si="21"/>
        <v>10</v>
      </c>
      <c r="Q103" s="16">
        <f t="shared" si="18"/>
        <v>10</v>
      </c>
      <c r="R103" s="23">
        <f t="shared" si="22"/>
        <v>0</v>
      </c>
      <c r="S103" s="18">
        <f t="shared" si="23"/>
        <v>0</v>
      </c>
      <c r="T103" s="17"/>
      <c r="U103" s="19"/>
      <c r="V103" s="2"/>
      <c r="W103" s="2"/>
      <c r="X103" s="2"/>
      <c r="Y103" s="216"/>
    </row>
    <row r="104" spans="1:205" s="3" customFormat="1" ht="76.5" x14ac:dyDescent="0.25">
      <c r="A104" s="2" t="s">
        <v>488</v>
      </c>
      <c r="B104" s="2" t="s">
        <v>511</v>
      </c>
      <c r="C104" s="2" t="s">
        <v>521</v>
      </c>
      <c r="D104" s="2" t="s">
        <v>516</v>
      </c>
      <c r="E104" s="255">
        <v>1.5</v>
      </c>
      <c r="F104" s="10">
        <v>1.5</v>
      </c>
      <c r="G104" s="10"/>
      <c r="H104" s="2"/>
      <c r="I104" s="11"/>
      <c r="J104" s="11"/>
      <c r="K104" s="11"/>
      <c r="L104" s="2"/>
      <c r="M104" s="12">
        <v>6</v>
      </c>
      <c r="N104" s="13">
        <v>6</v>
      </c>
      <c r="O104" s="22"/>
      <c r="P104" s="311">
        <f t="shared" si="21"/>
        <v>1.5</v>
      </c>
      <c r="Q104" s="16">
        <f t="shared" si="18"/>
        <v>1.5</v>
      </c>
      <c r="R104" s="23">
        <f t="shared" si="22"/>
        <v>0</v>
      </c>
      <c r="S104" s="18">
        <f t="shared" si="23"/>
        <v>0</v>
      </c>
      <c r="T104" s="17"/>
      <c r="U104" s="19"/>
      <c r="V104" s="2"/>
      <c r="W104" s="2"/>
      <c r="X104" s="2"/>
      <c r="Y104" s="216"/>
    </row>
    <row r="105" spans="1:205" s="3" customFormat="1" ht="76.5" x14ac:dyDescent="0.25">
      <c r="A105" s="2" t="s">
        <v>488</v>
      </c>
      <c r="B105" s="2" t="s">
        <v>511</v>
      </c>
      <c r="C105" s="2" t="s">
        <v>522</v>
      </c>
      <c r="D105" s="2" t="s">
        <v>516</v>
      </c>
      <c r="E105" s="255">
        <v>1</v>
      </c>
      <c r="F105" s="10">
        <v>1</v>
      </c>
      <c r="G105" s="10"/>
      <c r="H105" s="2"/>
      <c r="I105" s="11"/>
      <c r="J105" s="11"/>
      <c r="K105" s="11"/>
      <c r="L105" s="2"/>
      <c r="M105" s="12">
        <v>6</v>
      </c>
      <c r="N105" s="13">
        <v>6</v>
      </c>
      <c r="O105" s="22"/>
      <c r="P105" s="311">
        <f t="shared" si="21"/>
        <v>1</v>
      </c>
      <c r="Q105" s="16">
        <f t="shared" si="18"/>
        <v>1</v>
      </c>
      <c r="R105" s="23">
        <f t="shared" si="22"/>
        <v>0</v>
      </c>
      <c r="S105" s="18">
        <f t="shared" si="23"/>
        <v>0</v>
      </c>
      <c r="T105" s="17"/>
      <c r="U105" s="19"/>
      <c r="V105" s="2"/>
      <c r="W105" s="2"/>
      <c r="X105" s="2"/>
      <c r="Y105" s="216"/>
    </row>
    <row r="106" spans="1:205" s="3" customFormat="1" ht="76.5" x14ac:dyDescent="0.25">
      <c r="A106" s="2" t="s">
        <v>488</v>
      </c>
      <c r="B106" s="2" t="s">
        <v>511</v>
      </c>
      <c r="C106" s="2" t="s">
        <v>523</v>
      </c>
      <c r="D106" s="2" t="s">
        <v>516</v>
      </c>
      <c r="E106" s="255">
        <v>28.5</v>
      </c>
      <c r="F106" s="10">
        <v>28.5</v>
      </c>
      <c r="G106" s="10"/>
      <c r="H106" s="2"/>
      <c r="I106" s="11"/>
      <c r="J106" s="11"/>
      <c r="K106" s="11"/>
      <c r="L106" s="2"/>
      <c r="M106" s="12">
        <v>6</v>
      </c>
      <c r="N106" s="13">
        <v>6</v>
      </c>
      <c r="O106" s="22"/>
      <c r="P106" s="311">
        <f t="shared" si="21"/>
        <v>28.5</v>
      </c>
      <c r="Q106" s="16">
        <f t="shared" si="18"/>
        <v>28.5</v>
      </c>
      <c r="R106" s="23">
        <f t="shared" si="22"/>
        <v>0</v>
      </c>
      <c r="S106" s="18">
        <f t="shared" si="23"/>
        <v>0</v>
      </c>
      <c r="T106" s="17"/>
      <c r="U106" s="19"/>
      <c r="V106" s="2"/>
      <c r="W106" s="2"/>
      <c r="X106" s="2"/>
      <c r="Y106" s="216"/>
    </row>
    <row r="107" spans="1:205" s="3" customFormat="1" ht="76.5" x14ac:dyDescent="0.25">
      <c r="A107" s="2" t="s">
        <v>488</v>
      </c>
      <c r="B107" s="2" t="s">
        <v>511</v>
      </c>
      <c r="C107" s="2" t="s">
        <v>524</v>
      </c>
      <c r="D107" s="2" t="s">
        <v>516</v>
      </c>
      <c r="E107" s="255">
        <v>35</v>
      </c>
      <c r="F107" s="58">
        <v>35</v>
      </c>
      <c r="G107" s="10"/>
      <c r="H107" s="2"/>
      <c r="I107" s="11"/>
      <c r="J107" s="11"/>
      <c r="K107" s="11"/>
      <c r="L107" s="2"/>
      <c r="M107" s="12">
        <v>6</v>
      </c>
      <c r="N107" s="13">
        <v>6</v>
      </c>
      <c r="O107" s="22"/>
      <c r="P107" s="311">
        <f t="shared" si="21"/>
        <v>35</v>
      </c>
      <c r="Q107" s="16">
        <f t="shared" si="18"/>
        <v>35</v>
      </c>
      <c r="R107" s="23">
        <f t="shared" si="22"/>
        <v>0</v>
      </c>
      <c r="S107" s="18">
        <f t="shared" si="23"/>
        <v>0</v>
      </c>
      <c r="T107" s="17"/>
      <c r="U107" s="19"/>
      <c r="V107" s="2"/>
      <c r="W107" s="2"/>
      <c r="X107" s="2"/>
      <c r="Y107" s="216"/>
    </row>
    <row r="108" spans="1:205" s="3" customFormat="1" ht="76.5" x14ac:dyDescent="0.25">
      <c r="A108" s="2" t="s">
        <v>488</v>
      </c>
      <c r="B108" s="2" t="s">
        <v>511</v>
      </c>
      <c r="C108" s="2" t="s">
        <v>525</v>
      </c>
      <c r="D108" s="2" t="s">
        <v>516</v>
      </c>
      <c r="E108" s="255">
        <v>17.5</v>
      </c>
      <c r="F108" s="58">
        <v>17.5</v>
      </c>
      <c r="G108" s="10"/>
      <c r="H108" s="2"/>
      <c r="I108" s="11"/>
      <c r="J108" s="11"/>
      <c r="K108" s="11"/>
      <c r="L108" s="2"/>
      <c r="M108" s="12">
        <v>6</v>
      </c>
      <c r="N108" s="13">
        <v>6</v>
      </c>
      <c r="O108" s="22"/>
      <c r="P108" s="311">
        <f t="shared" si="21"/>
        <v>17.5</v>
      </c>
      <c r="Q108" s="16">
        <f t="shared" si="18"/>
        <v>17.5</v>
      </c>
      <c r="R108" s="23">
        <f t="shared" si="22"/>
        <v>0</v>
      </c>
      <c r="S108" s="18">
        <f t="shared" si="23"/>
        <v>0</v>
      </c>
      <c r="T108" s="17"/>
      <c r="U108" s="19"/>
      <c r="V108" s="2"/>
      <c r="W108" s="2"/>
      <c r="X108" s="2"/>
      <c r="Y108" s="216"/>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row>
    <row r="109" spans="1:205" s="3" customFormat="1" ht="76.5" x14ac:dyDescent="0.25">
      <c r="A109" s="2" t="s">
        <v>488</v>
      </c>
      <c r="B109" s="2" t="s">
        <v>511</v>
      </c>
      <c r="C109" s="2" t="s">
        <v>526</v>
      </c>
      <c r="D109" s="2" t="s">
        <v>516</v>
      </c>
      <c r="E109" s="255">
        <v>13.5</v>
      </c>
      <c r="F109" s="58">
        <v>13.5</v>
      </c>
      <c r="G109" s="10"/>
      <c r="H109" s="2"/>
      <c r="I109" s="11"/>
      <c r="J109" s="11"/>
      <c r="K109" s="11"/>
      <c r="L109" s="2"/>
      <c r="M109" s="12">
        <v>6</v>
      </c>
      <c r="N109" s="13">
        <v>6</v>
      </c>
      <c r="O109" s="22"/>
      <c r="P109" s="311">
        <f t="shared" si="21"/>
        <v>13.5</v>
      </c>
      <c r="Q109" s="16">
        <f t="shared" si="18"/>
        <v>13.5</v>
      </c>
      <c r="R109" s="23">
        <f t="shared" si="22"/>
        <v>0</v>
      </c>
      <c r="S109" s="18">
        <f t="shared" si="23"/>
        <v>0</v>
      </c>
      <c r="T109" s="17"/>
      <c r="U109" s="19"/>
      <c r="V109" s="2"/>
      <c r="W109" s="2"/>
      <c r="X109" s="2"/>
      <c r="Y109" s="216"/>
    </row>
    <row r="110" spans="1:205" s="3" customFormat="1" ht="76.5" x14ac:dyDescent="0.25">
      <c r="A110" s="2" t="s">
        <v>488</v>
      </c>
      <c r="B110" s="2" t="s">
        <v>511</v>
      </c>
      <c r="C110" s="2" t="s">
        <v>527</v>
      </c>
      <c r="D110" s="2" t="s">
        <v>516</v>
      </c>
      <c r="E110" s="255">
        <v>11</v>
      </c>
      <c r="F110" s="58">
        <v>11</v>
      </c>
      <c r="G110" s="10"/>
      <c r="H110" s="2"/>
      <c r="I110" s="11"/>
      <c r="J110" s="11"/>
      <c r="K110" s="11"/>
      <c r="L110" s="2"/>
      <c r="M110" s="12">
        <v>6</v>
      </c>
      <c r="N110" s="13">
        <v>6</v>
      </c>
      <c r="O110" s="22"/>
      <c r="P110" s="311">
        <f t="shared" si="21"/>
        <v>11</v>
      </c>
      <c r="Q110" s="16">
        <f t="shared" si="18"/>
        <v>11</v>
      </c>
      <c r="R110" s="23">
        <f t="shared" si="22"/>
        <v>0</v>
      </c>
      <c r="S110" s="18">
        <f t="shared" si="23"/>
        <v>0</v>
      </c>
      <c r="T110" s="17"/>
      <c r="U110" s="19"/>
      <c r="V110" s="2"/>
      <c r="W110" s="2"/>
      <c r="X110" s="2"/>
      <c r="Y110" s="216"/>
    </row>
    <row r="111" spans="1:205" s="3" customFormat="1" ht="76.5" x14ac:dyDescent="0.25">
      <c r="A111" s="2" t="s">
        <v>488</v>
      </c>
      <c r="B111" s="2" t="s">
        <v>511</v>
      </c>
      <c r="C111" s="2" t="s">
        <v>528</v>
      </c>
      <c r="D111" s="2" t="s">
        <v>516</v>
      </c>
      <c r="E111" s="255">
        <v>1.35</v>
      </c>
      <c r="F111" s="58">
        <v>1.35</v>
      </c>
      <c r="G111" s="10"/>
      <c r="H111" s="2"/>
      <c r="I111" s="11"/>
      <c r="J111" s="11"/>
      <c r="K111" s="11"/>
      <c r="L111" s="2"/>
      <c r="M111" s="12">
        <v>6</v>
      </c>
      <c r="N111" s="13">
        <v>6</v>
      </c>
      <c r="O111" s="22"/>
      <c r="P111" s="311">
        <f t="shared" si="21"/>
        <v>1.35</v>
      </c>
      <c r="Q111" s="16">
        <f t="shared" si="18"/>
        <v>1.35</v>
      </c>
      <c r="R111" s="23">
        <f t="shared" si="22"/>
        <v>0</v>
      </c>
      <c r="S111" s="18">
        <f t="shared" si="23"/>
        <v>0</v>
      </c>
      <c r="T111" s="17"/>
      <c r="U111" s="19"/>
      <c r="V111" s="2"/>
      <c r="W111" s="2"/>
      <c r="X111" s="2"/>
      <c r="Y111" s="216"/>
    </row>
    <row r="112" spans="1:205" s="3" customFormat="1" ht="76.5" x14ac:dyDescent="0.25">
      <c r="A112" s="2" t="s">
        <v>488</v>
      </c>
      <c r="B112" s="2" t="s">
        <v>511</v>
      </c>
      <c r="C112" s="2" t="s">
        <v>529</v>
      </c>
      <c r="D112" s="2" t="s">
        <v>516</v>
      </c>
      <c r="E112" s="255">
        <v>0.85</v>
      </c>
      <c r="F112" s="58">
        <v>0.85</v>
      </c>
      <c r="G112" s="10"/>
      <c r="H112" s="2"/>
      <c r="I112" s="11"/>
      <c r="J112" s="11"/>
      <c r="K112" s="11"/>
      <c r="L112" s="2"/>
      <c r="M112" s="12">
        <v>6</v>
      </c>
      <c r="N112" s="13">
        <v>6</v>
      </c>
      <c r="O112" s="22"/>
      <c r="P112" s="311">
        <f t="shared" si="21"/>
        <v>0.85</v>
      </c>
      <c r="Q112" s="16">
        <f t="shared" si="18"/>
        <v>0.85</v>
      </c>
      <c r="R112" s="23">
        <f t="shared" si="22"/>
        <v>0</v>
      </c>
      <c r="S112" s="18">
        <f t="shared" si="23"/>
        <v>0</v>
      </c>
      <c r="T112" s="17"/>
      <c r="U112" s="19"/>
      <c r="V112" s="2"/>
      <c r="W112" s="2"/>
      <c r="X112" s="2"/>
      <c r="Y112" s="216"/>
    </row>
    <row r="113" spans="1:205" s="3" customFormat="1" ht="76.5" x14ac:dyDescent="0.25">
      <c r="A113" s="2" t="s">
        <v>488</v>
      </c>
      <c r="B113" s="2" t="s">
        <v>511</v>
      </c>
      <c r="C113" s="2" t="s">
        <v>530</v>
      </c>
      <c r="D113" s="2" t="s">
        <v>516</v>
      </c>
      <c r="E113" s="255" t="s">
        <v>531</v>
      </c>
      <c r="F113" s="10" t="s">
        <v>531</v>
      </c>
      <c r="G113" s="10"/>
      <c r="H113" s="2"/>
      <c r="I113" s="11"/>
      <c r="J113" s="11"/>
      <c r="K113" s="11"/>
      <c r="L113" s="2"/>
      <c r="M113" s="12">
        <v>6</v>
      </c>
      <c r="N113" s="13">
        <v>6</v>
      </c>
      <c r="O113" s="22"/>
      <c r="P113" s="312" t="str">
        <f>E113</f>
        <v>20% of personnel charges</v>
      </c>
      <c r="Q113" s="16" t="str">
        <f t="shared" si="18"/>
        <v>20% of personnel charges</v>
      </c>
      <c r="R113" s="23">
        <v>0</v>
      </c>
      <c r="S113" s="18">
        <v>0</v>
      </c>
      <c r="T113" s="17"/>
      <c r="U113" s="19"/>
      <c r="V113" s="2"/>
      <c r="W113" s="2"/>
      <c r="X113" s="2"/>
      <c r="Y113" s="216"/>
    </row>
    <row r="114" spans="1:205" ht="76.5" x14ac:dyDescent="0.25">
      <c r="A114" s="2" t="s">
        <v>488</v>
      </c>
      <c r="B114" s="2" t="s">
        <v>511</v>
      </c>
      <c r="C114" s="2" t="s">
        <v>532</v>
      </c>
      <c r="D114" s="2" t="s">
        <v>516</v>
      </c>
      <c r="E114" s="255">
        <v>0.5</v>
      </c>
      <c r="F114" s="10">
        <v>0.5</v>
      </c>
      <c r="K114" s="11"/>
      <c r="M114" s="12">
        <v>6</v>
      </c>
      <c r="N114" s="13">
        <v>6</v>
      </c>
      <c r="O114" s="22"/>
      <c r="P114" s="311">
        <f>IF(N114=1,INT(E114*$T$1*100)/100,E114)</f>
        <v>0.5</v>
      </c>
      <c r="Q114" s="16">
        <f t="shared" si="18"/>
        <v>0.5</v>
      </c>
      <c r="R114" s="23">
        <f>P114-E114</f>
        <v>0</v>
      </c>
      <c r="S114" s="18">
        <f>IF(E114&lt;&gt;0,R114/E114,0)</f>
        <v>0</v>
      </c>
      <c r="W114" s="2"/>
      <c r="X114" s="2"/>
      <c r="Y114" s="216"/>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row>
    <row r="115" spans="1:205" ht="76.5" x14ac:dyDescent="0.25">
      <c r="A115" s="2" t="s">
        <v>488</v>
      </c>
      <c r="B115" s="2" t="s">
        <v>511</v>
      </c>
      <c r="C115" s="2" t="s">
        <v>533</v>
      </c>
      <c r="D115" s="2" t="s">
        <v>516</v>
      </c>
      <c r="E115" s="255">
        <v>15</v>
      </c>
      <c r="F115" s="10">
        <v>15</v>
      </c>
      <c r="K115" s="11"/>
      <c r="M115" s="12">
        <v>6</v>
      </c>
      <c r="N115" s="13">
        <v>6</v>
      </c>
      <c r="O115" s="22"/>
      <c r="P115" s="311">
        <f>IF(N115=1,INT(E115*$T$1*100)/100,E115)</f>
        <v>15</v>
      </c>
      <c r="Q115" s="16">
        <f t="shared" si="18"/>
        <v>15</v>
      </c>
      <c r="R115" s="23">
        <f>P115-E115</f>
        <v>0</v>
      </c>
      <c r="S115" s="18">
        <f>IF(E115&lt;&gt;0,R115/E115,0)</f>
        <v>0</v>
      </c>
      <c r="W115" s="2"/>
      <c r="X115" s="2"/>
      <c r="Y115" s="216"/>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row>
    <row r="116" spans="1:205" ht="76.5" x14ac:dyDescent="0.25">
      <c r="A116" s="2" t="s">
        <v>488</v>
      </c>
      <c r="B116" s="2" t="s">
        <v>511</v>
      </c>
      <c r="C116" s="2" t="s">
        <v>534</v>
      </c>
      <c r="D116" s="2" t="s">
        <v>516</v>
      </c>
      <c r="E116" s="255" t="s">
        <v>76</v>
      </c>
      <c r="F116" s="31" t="s">
        <v>76</v>
      </c>
      <c r="K116" s="11"/>
      <c r="M116" s="12">
        <v>6</v>
      </c>
      <c r="N116" s="13">
        <v>6</v>
      </c>
      <c r="O116" s="22"/>
      <c r="P116" s="312" t="str">
        <f>E116</f>
        <v>Actual cost</v>
      </c>
      <c r="Q116" s="16" t="str">
        <f t="shared" si="18"/>
        <v>Actual cost</v>
      </c>
      <c r="R116" s="23">
        <v>0</v>
      </c>
      <c r="S116" s="18">
        <v>0</v>
      </c>
      <c r="W116" s="2"/>
      <c r="X116" s="2"/>
      <c r="Z116" s="3"/>
    </row>
    <row r="117" spans="1:205" ht="76.5" x14ac:dyDescent="0.25">
      <c r="A117" s="2" t="s">
        <v>488</v>
      </c>
      <c r="B117" s="2" t="s">
        <v>511</v>
      </c>
      <c r="C117" s="2" t="s">
        <v>535</v>
      </c>
      <c r="D117" s="2" t="s">
        <v>516</v>
      </c>
      <c r="E117" s="255" t="s">
        <v>76</v>
      </c>
      <c r="F117" s="31" t="s">
        <v>76</v>
      </c>
      <c r="K117" s="11"/>
      <c r="M117" s="12">
        <v>6</v>
      </c>
      <c r="N117" s="13">
        <v>6</v>
      </c>
      <c r="O117" s="22"/>
      <c r="P117" s="312" t="str">
        <f>E117</f>
        <v>Actual cost</v>
      </c>
      <c r="Q117" s="16" t="str">
        <f t="shared" si="18"/>
        <v>Actual cost</v>
      </c>
      <c r="R117" s="23">
        <v>0</v>
      </c>
      <c r="S117" s="18">
        <v>0</v>
      </c>
      <c r="W117" s="2"/>
      <c r="X117" s="2"/>
      <c r="Z117" s="3"/>
    </row>
    <row r="118" spans="1:205" ht="76.5" x14ac:dyDescent="0.25">
      <c r="A118" s="2" t="s">
        <v>488</v>
      </c>
      <c r="B118" s="2" t="s">
        <v>511</v>
      </c>
      <c r="C118" s="2" t="s">
        <v>536</v>
      </c>
      <c r="D118" s="2" t="s">
        <v>516</v>
      </c>
      <c r="E118" s="255">
        <v>0.1</v>
      </c>
      <c r="F118" s="10">
        <v>0.1</v>
      </c>
      <c r="K118" s="11"/>
      <c r="M118" s="12">
        <v>6</v>
      </c>
      <c r="N118" s="13">
        <v>6</v>
      </c>
      <c r="O118" s="22"/>
      <c r="P118" s="311">
        <f t="shared" ref="P118:P163" si="24">IF(N118=1,INT(E118*$T$1*100)/100,E118)</f>
        <v>0.1</v>
      </c>
      <c r="Q118" s="16">
        <f t="shared" si="18"/>
        <v>0.1</v>
      </c>
      <c r="R118" s="23">
        <f t="shared" ref="R118:R163" si="25">P118-E118</f>
        <v>0</v>
      </c>
      <c r="S118" s="18">
        <f t="shared" ref="S118:S163" si="26">IF(E118&lt;&gt;0,R118/E118,0)</f>
        <v>0</v>
      </c>
      <c r="W118" s="2"/>
      <c r="X118" s="2"/>
      <c r="Z118" s="3"/>
    </row>
    <row r="119" spans="1:205" ht="76.5" x14ac:dyDescent="0.25">
      <c r="A119" s="2" t="s">
        <v>488</v>
      </c>
      <c r="B119" s="2" t="s">
        <v>511</v>
      </c>
      <c r="C119" s="2" t="s">
        <v>537</v>
      </c>
      <c r="D119" s="2" t="s">
        <v>516</v>
      </c>
      <c r="E119" s="255">
        <v>45</v>
      </c>
      <c r="F119" s="58">
        <v>45</v>
      </c>
      <c r="K119" s="11"/>
      <c r="M119" s="12">
        <v>6</v>
      </c>
      <c r="N119" s="13">
        <v>6</v>
      </c>
      <c r="O119" s="22"/>
      <c r="P119" s="311">
        <f t="shared" si="24"/>
        <v>45</v>
      </c>
      <c r="Q119" s="16">
        <f t="shared" si="18"/>
        <v>45</v>
      </c>
      <c r="R119" s="23">
        <f t="shared" si="25"/>
        <v>0</v>
      </c>
      <c r="S119" s="18">
        <f t="shared" si="26"/>
        <v>0</v>
      </c>
      <c r="W119" s="2"/>
      <c r="X119" s="2"/>
      <c r="Z119" s="3"/>
    </row>
    <row r="120" spans="1:205" s="4" customFormat="1" ht="76.5" x14ac:dyDescent="0.25">
      <c r="A120" s="2" t="s">
        <v>488</v>
      </c>
      <c r="B120" s="2" t="s">
        <v>511</v>
      </c>
      <c r="C120" s="2" t="s">
        <v>538</v>
      </c>
      <c r="D120" s="2" t="s">
        <v>516</v>
      </c>
      <c r="E120" s="255">
        <v>38</v>
      </c>
      <c r="F120" s="58">
        <v>38</v>
      </c>
      <c r="G120" s="10"/>
      <c r="H120" s="2"/>
      <c r="I120" s="11"/>
      <c r="J120" s="11"/>
      <c r="K120" s="11"/>
      <c r="L120" s="2"/>
      <c r="M120" s="12">
        <v>6</v>
      </c>
      <c r="N120" s="13">
        <v>6</v>
      </c>
      <c r="O120" s="22"/>
      <c r="P120" s="311">
        <f t="shared" si="24"/>
        <v>38</v>
      </c>
      <c r="Q120" s="16">
        <f t="shared" si="18"/>
        <v>38</v>
      </c>
      <c r="R120" s="23">
        <f t="shared" si="25"/>
        <v>0</v>
      </c>
      <c r="S120" s="18">
        <f t="shared" si="26"/>
        <v>0</v>
      </c>
      <c r="T120" s="17"/>
      <c r="U120" s="19"/>
      <c r="V120" s="2"/>
      <c r="W120" s="2"/>
      <c r="X120" s="2"/>
      <c r="Y120" s="215"/>
      <c r="Z120" s="3"/>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row>
    <row r="121" spans="1:205" ht="76.5" x14ac:dyDescent="0.25">
      <c r="A121" s="2" t="s">
        <v>488</v>
      </c>
      <c r="B121" s="2" t="s">
        <v>511</v>
      </c>
      <c r="C121" s="2" t="s">
        <v>539</v>
      </c>
      <c r="D121" s="2" t="s">
        <v>516</v>
      </c>
      <c r="E121" s="255">
        <v>2.5</v>
      </c>
      <c r="F121" s="58">
        <v>2.5</v>
      </c>
      <c r="K121" s="11"/>
      <c r="M121" s="12">
        <v>6</v>
      </c>
      <c r="N121" s="13">
        <v>6</v>
      </c>
      <c r="O121" s="22"/>
      <c r="P121" s="311">
        <f t="shared" si="24"/>
        <v>2.5</v>
      </c>
      <c r="Q121" s="16">
        <f t="shared" si="18"/>
        <v>2.5</v>
      </c>
      <c r="R121" s="23">
        <f t="shared" si="25"/>
        <v>0</v>
      </c>
      <c r="S121" s="18">
        <f t="shared" si="26"/>
        <v>0</v>
      </c>
      <c r="W121" s="2"/>
      <c r="X121" s="2"/>
      <c r="Z121" s="3"/>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row>
    <row r="122" spans="1:205" ht="63.75" x14ac:dyDescent="0.25">
      <c r="A122" s="3" t="s">
        <v>548</v>
      </c>
      <c r="B122" s="3" t="s">
        <v>549</v>
      </c>
      <c r="C122" s="3" t="s">
        <v>550</v>
      </c>
      <c r="D122" s="3" t="s">
        <v>542</v>
      </c>
      <c r="E122" s="256" t="s">
        <v>551</v>
      </c>
      <c r="F122" s="23" t="s">
        <v>551</v>
      </c>
      <c r="G122" s="23"/>
      <c r="H122" s="3" t="s">
        <v>552</v>
      </c>
      <c r="I122" s="60" t="s">
        <v>22</v>
      </c>
      <c r="J122" s="60" t="s">
        <v>22</v>
      </c>
      <c r="K122" s="60"/>
      <c r="L122" s="3"/>
      <c r="M122" s="15">
        <v>6</v>
      </c>
      <c r="N122" s="17">
        <v>2</v>
      </c>
      <c r="O122" s="8"/>
      <c r="P122" s="311" t="str">
        <f t="shared" si="24"/>
        <v>20% surcharge</v>
      </c>
      <c r="Q122" s="16" t="str">
        <f t="shared" si="18"/>
        <v>20% surcharge</v>
      </c>
      <c r="R122" s="23" t="e">
        <f t="shared" si="25"/>
        <v>#VALUE!</v>
      </c>
      <c r="S122" s="18" t="e">
        <f t="shared" si="26"/>
        <v>#VALUE!</v>
      </c>
      <c r="V122" s="3"/>
      <c r="W122" s="3"/>
      <c r="X122" s="3"/>
      <c r="Z122" s="3"/>
    </row>
    <row r="123" spans="1:205" ht="51" x14ac:dyDescent="0.25">
      <c r="A123" s="24" t="s">
        <v>553</v>
      </c>
      <c r="B123" s="3" t="s">
        <v>549</v>
      </c>
      <c r="C123" s="3" t="s">
        <v>554</v>
      </c>
      <c r="D123" s="3" t="s">
        <v>555</v>
      </c>
      <c r="E123" s="256">
        <v>24</v>
      </c>
      <c r="F123" s="23">
        <v>24</v>
      </c>
      <c r="G123" s="23"/>
      <c r="H123" s="2" t="s">
        <v>96</v>
      </c>
      <c r="I123" s="11" t="s">
        <v>556</v>
      </c>
      <c r="J123" s="60" t="s">
        <v>22</v>
      </c>
      <c r="K123" s="60"/>
      <c r="L123" s="3"/>
      <c r="M123" s="15">
        <v>6</v>
      </c>
      <c r="N123" s="17">
        <v>6</v>
      </c>
      <c r="O123" s="8"/>
      <c r="P123" s="311">
        <f t="shared" si="24"/>
        <v>24</v>
      </c>
      <c r="Q123" s="16">
        <f t="shared" si="18"/>
        <v>24</v>
      </c>
      <c r="R123" s="23">
        <f t="shared" si="25"/>
        <v>0</v>
      </c>
      <c r="S123" s="18">
        <f t="shared" si="26"/>
        <v>0</v>
      </c>
      <c r="V123" s="3"/>
      <c r="W123" s="3"/>
      <c r="X123" s="3"/>
      <c r="Z123" s="3"/>
    </row>
    <row r="124" spans="1:205" ht="51" x14ac:dyDescent="0.25">
      <c r="A124" s="3" t="s">
        <v>557</v>
      </c>
      <c r="B124" s="3" t="s">
        <v>549</v>
      </c>
      <c r="C124" s="3" t="s">
        <v>558</v>
      </c>
      <c r="D124" s="3" t="s">
        <v>542</v>
      </c>
      <c r="E124" s="256">
        <v>80</v>
      </c>
      <c r="F124" s="23">
        <v>80</v>
      </c>
      <c r="G124" s="23"/>
      <c r="H124" s="2" t="s">
        <v>96</v>
      </c>
      <c r="I124" s="60" t="s">
        <v>21</v>
      </c>
      <c r="J124" s="60" t="s">
        <v>22</v>
      </c>
      <c r="K124" s="60"/>
      <c r="L124" s="3"/>
      <c r="M124" s="15">
        <v>6</v>
      </c>
      <c r="N124" s="17">
        <v>3</v>
      </c>
      <c r="O124" s="8"/>
      <c r="P124" s="311">
        <f t="shared" si="24"/>
        <v>80</v>
      </c>
      <c r="Q124" s="16">
        <f t="shared" si="18"/>
        <v>80</v>
      </c>
      <c r="R124" s="23">
        <f t="shared" si="25"/>
        <v>0</v>
      </c>
      <c r="S124" s="18">
        <f t="shared" si="26"/>
        <v>0</v>
      </c>
      <c r="V124" s="3"/>
      <c r="W124" s="3"/>
      <c r="X124" s="3"/>
      <c r="Z124" s="3"/>
    </row>
    <row r="125" spans="1:205" ht="51" x14ac:dyDescent="0.25">
      <c r="A125" s="3" t="s">
        <v>559</v>
      </c>
      <c r="B125" s="3" t="s">
        <v>549</v>
      </c>
      <c r="C125" s="3" t="s">
        <v>558</v>
      </c>
      <c r="D125" s="3" t="s">
        <v>542</v>
      </c>
      <c r="E125" s="256">
        <v>80</v>
      </c>
      <c r="F125" s="23">
        <v>80</v>
      </c>
      <c r="G125" s="23"/>
      <c r="H125" s="2" t="s">
        <v>96</v>
      </c>
      <c r="I125" s="60" t="s">
        <v>21</v>
      </c>
      <c r="J125" s="60" t="s">
        <v>22</v>
      </c>
      <c r="K125" s="60"/>
      <c r="L125" s="3"/>
      <c r="M125" s="15">
        <v>6</v>
      </c>
      <c r="N125" s="17">
        <v>3</v>
      </c>
      <c r="O125" s="8"/>
      <c r="P125" s="311">
        <f t="shared" si="24"/>
        <v>80</v>
      </c>
      <c r="Q125" s="16">
        <f t="shared" si="18"/>
        <v>80</v>
      </c>
      <c r="R125" s="23">
        <f t="shared" si="25"/>
        <v>0</v>
      </c>
      <c r="S125" s="18">
        <f t="shared" si="26"/>
        <v>0</v>
      </c>
      <c r="V125" s="3"/>
      <c r="W125" s="3"/>
      <c r="X125" s="3"/>
      <c r="Z125" s="3"/>
    </row>
    <row r="126" spans="1:205" ht="89.25" x14ac:dyDescent="0.25">
      <c r="A126" s="27" t="s">
        <v>702</v>
      </c>
      <c r="B126" s="27" t="s">
        <v>561</v>
      </c>
      <c r="C126" s="24" t="s">
        <v>703</v>
      </c>
      <c r="D126" s="28" t="s">
        <v>704</v>
      </c>
      <c r="E126" s="255">
        <v>15</v>
      </c>
      <c r="F126" s="29">
        <v>15</v>
      </c>
      <c r="G126" s="13"/>
      <c r="H126" s="28" t="s">
        <v>705</v>
      </c>
      <c r="I126" s="62" t="s">
        <v>22</v>
      </c>
      <c r="J126" s="62" t="s">
        <v>22</v>
      </c>
      <c r="K126" s="11" t="s">
        <v>28</v>
      </c>
      <c r="M126" s="12" t="s">
        <v>706</v>
      </c>
      <c r="N126" s="13">
        <v>4</v>
      </c>
      <c r="O126" s="61"/>
      <c r="P126" s="311">
        <f t="shared" si="24"/>
        <v>15</v>
      </c>
      <c r="Q126" s="16">
        <f t="shared" si="18"/>
        <v>15</v>
      </c>
      <c r="R126" s="23">
        <f t="shared" si="25"/>
        <v>0</v>
      </c>
      <c r="S126" s="18">
        <f t="shared" si="26"/>
        <v>0</v>
      </c>
      <c r="T126" s="13"/>
      <c r="W126" s="2"/>
      <c r="X126" s="2"/>
      <c r="Z126" s="3"/>
    </row>
    <row r="127" spans="1:205" ht="89.25" x14ac:dyDescent="0.25">
      <c r="A127" s="27" t="s">
        <v>702</v>
      </c>
      <c r="B127" s="27" t="s">
        <v>561</v>
      </c>
      <c r="C127" s="24" t="s">
        <v>707</v>
      </c>
      <c r="D127" s="28" t="s">
        <v>704</v>
      </c>
      <c r="E127" s="255">
        <v>5000</v>
      </c>
      <c r="F127" s="29">
        <v>5000</v>
      </c>
      <c r="G127" s="13"/>
      <c r="H127" s="28" t="s">
        <v>705</v>
      </c>
      <c r="I127" s="62" t="s">
        <v>22</v>
      </c>
      <c r="J127" s="62" t="s">
        <v>22</v>
      </c>
      <c r="K127" s="11" t="s">
        <v>28</v>
      </c>
      <c r="M127" s="12" t="s">
        <v>708</v>
      </c>
      <c r="N127" s="13">
        <v>4</v>
      </c>
      <c r="O127" s="61"/>
      <c r="P127" s="311">
        <f t="shared" si="24"/>
        <v>5000</v>
      </c>
      <c r="Q127" s="16">
        <f t="shared" si="18"/>
        <v>5000</v>
      </c>
      <c r="R127" s="23">
        <f t="shared" si="25"/>
        <v>0</v>
      </c>
      <c r="S127" s="18">
        <f t="shared" si="26"/>
        <v>0</v>
      </c>
      <c r="T127" s="13"/>
      <c r="W127" s="2"/>
      <c r="X127" s="2"/>
      <c r="Z127" s="3"/>
    </row>
    <row r="128" spans="1:205" ht="38.25" x14ac:dyDescent="0.25">
      <c r="A128" s="2" t="s">
        <v>709</v>
      </c>
      <c r="B128" s="27" t="s">
        <v>561</v>
      </c>
      <c r="C128" s="2" t="s">
        <v>710</v>
      </c>
      <c r="D128" s="2" t="s">
        <v>711</v>
      </c>
      <c r="E128" s="255">
        <v>62.5</v>
      </c>
      <c r="F128" s="10">
        <v>62.5</v>
      </c>
      <c r="H128" s="2" t="s">
        <v>583</v>
      </c>
      <c r="I128" s="11" t="s">
        <v>21</v>
      </c>
      <c r="J128" s="11" t="s">
        <v>21</v>
      </c>
      <c r="K128" s="21">
        <v>40544</v>
      </c>
      <c r="M128" s="12">
        <v>3</v>
      </c>
      <c r="N128" s="13">
        <v>3</v>
      </c>
      <c r="O128" s="61"/>
      <c r="P128" s="311">
        <f t="shared" si="24"/>
        <v>62.5</v>
      </c>
      <c r="Q128" s="16">
        <f t="shared" si="18"/>
        <v>62.5</v>
      </c>
      <c r="R128" s="23">
        <f t="shared" si="25"/>
        <v>0</v>
      </c>
      <c r="S128" s="18">
        <f t="shared" si="26"/>
        <v>0</v>
      </c>
      <c r="T128" s="13"/>
      <c r="W128" s="2"/>
      <c r="X128" s="2"/>
      <c r="Z128" s="3"/>
    </row>
    <row r="129" spans="1:26" ht="38.25" x14ac:dyDescent="0.25">
      <c r="A129" s="2" t="s">
        <v>709</v>
      </c>
      <c r="B129" s="27" t="s">
        <v>561</v>
      </c>
      <c r="C129" s="2" t="s">
        <v>712</v>
      </c>
      <c r="D129" s="2" t="s">
        <v>711</v>
      </c>
      <c r="E129" s="255">
        <v>300</v>
      </c>
      <c r="F129" s="10">
        <v>300</v>
      </c>
      <c r="H129" s="2" t="s">
        <v>583</v>
      </c>
      <c r="I129" s="11" t="s">
        <v>21</v>
      </c>
      <c r="J129" s="11" t="s">
        <v>21</v>
      </c>
      <c r="K129" s="21">
        <v>40544</v>
      </c>
      <c r="M129" s="12">
        <v>3</v>
      </c>
      <c r="N129" s="13">
        <v>3</v>
      </c>
      <c r="O129" s="61"/>
      <c r="P129" s="311">
        <f t="shared" si="24"/>
        <v>300</v>
      </c>
      <c r="Q129" s="16">
        <f t="shared" si="18"/>
        <v>300</v>
      </c>
      <c r="R129" s="23">
        <f t="shared" si="25"/>
        <v>0</v>
      </c>
      <c r="S129" s="18">
        <f t="shared" si="26"/>
        <v>0</v>
      </c>
      <c r="T129" s="13"/>
      <c r="W129" s="2"/>
      <c r="X129" s="2"/>
      <c r="Z129" s="3"/>
    </row>
    <row r="130" spans="1:26" ht="89.25" x14ac:dyDescent="0.25">
      <c r="A130" s="5" t="s">
        <v>717</v>
      </c>
      <c r="B130" s="27" t="s">
        <v>718</v>
      </c>
      <c r="C130" s="2" t="s">
        <v>719</v>
      </c>
      <c r="D130" s="20" t="s">
        <v>720</v>
      </c>
      <c r="E130" s="255">
        <v>141</v>
      </c>
      <c r="F130" s="63">
        <v>141</v>
      </c>
      <c r="H130" s="64" t="s">
        <v>721</v>
      </c>
      <c r="I130" s="65"/>
      <c r="J130" s="65"/>
      <c r="K130" s="11"/>
      <c r="M130" s="12">
        <v>6</v>
      </c>
      <c r="N130" s="13">
        <v>6</v>
      </c>
      <c r="O130" s="22"/>
      <c r="P130" s="311">
        <f t="shared" si="24"/>
        <v>141</v>
      </c>
      <c r="Q130" s="16">
        <f t="shared" si="18"/>
        <v>141</v>
      </c>
      <c r="R130" s="23">
        <f t="shared" si="25"/>
        <v>0</v>
      </c>
      <c r="S130" s="18">
        <f t="shared" si="26"/>
        <v>0</v>
      </c>
      <c r="W130" s="2"/>
      <c r="X130" s="2"/>
      <c r="Z130" s="3"/>
    </row>
    <row r="131" spans="1:26" ht="89.25" x14ac:dyDescent="0.25">
      <c r="A131" s="5" t="s">
        <v>717</v>
      </c>
      <c r="B131" s="27" t="s">
        <v>718</v>
      </c>
      <c r="C131" s="2" t="s">
        <v>722</v>
      </c>
      <c r="D131" s="20" t="s">
        <v>720</v>
      </c>
      <c r="E131" s="255">
        <v>42</v>
      </c>
      <c r="F131" s="63">
        <v>42</v>
      </c>
      <c r="H131" s="64" t="s">
        <v>721</v>
      </c>
      <c r="I131" s="65"/>
      <c r="J131" s="65"/>
      <c r="K131" s="11"/>
      <c r="M131" s="12">
        <v>6</v>
      </c>
      <c r="N131" s="13">
        <v>6</v>
      </c>
      <c r="O131" s="22"/>
      <c r="P131" s="311">
        <f t="shared" si="24"/>
        <v>42</v>
      </c>
      <c r="Q131" s="16">
        <f t="shared" si="18"/>
        <v>42</v>
      </c>
      <c r="R131" s="23">
        <f t="shared" si="25"/>
        <v>0</v>
      </c>
      <c r="S131" s="18">
        <f t="shared" si="26"/>
        <v>0</v>
      </c>
      <c r="W131" s="2"/>
      <c r="X131" s="2"/>
      <c r="Z131" s="3"/>
    </row>
    <row r="132" spans="1:26" ht="89.25" x14ac:dyDescent="0.25">
      <c r="A132" s="5" t="s">
        <v>717</v>
      </c>
      <c r="B132" s="27" t="s">
        <v>718</v>
      </c>
      <c r="C132" s="2" t="s">
        <v>723</v>
      </c>
      <c r="D132" s="20" t="s">
        <v>720</v>
      </c>
      <c r="E132" s="255">
        <v>48</v>
      </c>
      <c r="F132" s="63">
        <v>48</v>
      </c>
      <c r="H132" s="64" t="s">
        <v>721</v>
      </c>
      <c r="I132" s="65"/>
      <c r="J132" s="65"/>
      <c r="K132" s="11"/>
      <c r="M132" s="12">
        <v>6</v>
      </c>
      <c r="N132" s="13">
        <v>6</v>
      </c>
      <c r="O132" s="22"/>
      <c r="P132" s="311">
        <f t="shared" si="24"/>
        <v>48</v>
      </c>
      <c r="Q132" s="16">
        <f t="shared" si="18"/>
        <v>48</v>
      </c>
      <c r="R132" s="23">
        <f t="shared" si="25"/>
        <v>0</v>
      </c>
      <c r="S132" s="18">
        <f t="shared" si="26"/>
        <v>0</v>
      </c>
      <c r="W132" s="2"/>
      <c r="X132" s="2"/>
      <c r="Z132" s="3"/>
    </row>
    <row r="133" spans="1:26" ht="89.25" x14ac:dyDescent="0.25">
      <c r="A133" s="5" t="s">
        <v>717</v>
      </c>
      <c r="B133" s="27" t="s">
        <v>718</v>
      </c>
      <c r="C133" s="2" t="s">
        <v>724</v>
      </c>
      <c r="D133" s="20" t="s">
        <v>720</v>
      </c>
      <c r="E133" s="255">
        <v>46</v>
      </c>
      <c r="F133" s="63">
        <v>46</v>
      </c>
      <c r="H133" s="64" t="s">
        <v>721</v>
      </c>
      <c r="I133" s="65"/>
      <c r="J133" s="65"/>
      <c r="K133" s="11"/>
      <c r="M133" s="12">
        <v>6</v>
      </c>
      <c r="N133" s="13">
        <v>6</v>
      </c>
      <c r="O133" s="22"/>
      <c r="P133" s="311">
        <f t="shared" si="24"/>
        <v>46</v>
      </c>
      <c r="Q133" s="16">
        <f t="shared" si="18"/>
        <v>46</v>
      </c>
      <c r="R133" s="23">
        <f t="shared" si="25"/>
        <v>0</v>
      </c>
      <c r="S133" s="18">
        <f t="shared" si="26"/>
        <v>0</v>
      </c>
      <c r="W133" s="2"/>
      <c r="X133" s="2"/>
      <c r="Z133" s="3"/>
    </row>
    <row r="134" spans="1:26" ht="89.25" x14ac:dyDescent="0.25">
      <c r="A134" s="5" t="s">
        <v>717</v>
      </c>
      <c r="B134" s="27" t="s">
        <v>718</v>
      </c>
      <c r="C134" s="2" t="s">
        <v>725</v>
      </c>
      <c r="D134" s="20" t="s">
        <v>720</v>
      </c>
      <c r="E134" s="255">
        <v>128</v>
      </c>
      <c r="F134" s="63">
        <v>128</v>
      </c>
      <c r="H134" s="64" t="s">
        <v>721</v>
      </c>
      <c r="I134" s="65"/>
      <c r="J134" s="65"/>
      <c r="K134" s="11"/>
      <c r="M134" s="12">
        <v>6</v>
      </c>
      <c r="N134" s="13">
        <v>6</v>
      </c>
      <c r="O134" s="22"/>
      <c r="P134" s="311">
        <f t="shared" si="24"/>
        <v>128</v>
      </c>
      <c r="Q134" s="16">
        <f t="shared" si="18"/>
        <v>128</v>
      </c>
      <c r="R134" s="23">
        <f t="shared" si="25"/>
        <v>0</v>
      </c>
      <c r="S134" s="18">
        <f t="shared" si="26"/>
        <v>0</v>
      </c>
      <c r="W134" s="2"/>
      <c r="X134" s="2"/>
      <c r="Z134" s="3"/>
    </row>
    <row r="135" spans="1:26" ht="89.25" x14ac:dyDescent="0.25">
      <c r="A135" s="5" t="s">
        <v>717</v>
      </c>
      <c r="B135" s="27" t="s">
        <v>718</v>
      </c>
      <c r="C135" s="2" t="s">
        <v>726</v>
      </c>
      <c r="D135" s="20" t="s">
        <v>720</v>
      </c>
      <c r="E135" s="255">
        <v>113</v>
      </c>
      <c r="F135" s="63">
        <v>113</v>
      </c>
      <c r="H135" s="64" t="s">
        <v>721</v>
      </c>
      <c r="I135" s="65"/>
      <c r="J135" s="65"/>
      <c r="K135" s="11"/>
      <c r="M135" s="12">
        <v>6</v>
      </c>
      <c r="N135" s="13">
        <v>6</v>
      </c>
      <c r="O135" s="22"/>
      <c r="P135" s="311">
        <f t="shared" si="24"/>
        <v>113</v>
      </c>
      <c r="Q135" s="16">
        <f t="shared" si="18"/>
        <v>113</v>
      </c>
      <c r="R135" s="23">
        <f t="shared" si="25"/>
        <v>0</v>
      </c>
      <c r="S135" s="18">
        <f t="shared" si="26"/>
        <v>0</v>
      </c>
      <c r="W135" s="2"/>
      <c r="X135" s="2"/>
      <c r="Z135" s="3"/>
    </row>
    <row r="136" spans="1:26" ht="89.25" x14ac:dyDescent="0.25">
      <c r="A136" s="5" t="s">
        <v>717</v>
      </c>
      <c r="B136" s="27" t="s">
        <v>718</v>
      </c>
      <c r="C136" s="2" t="s">
        <v>727</v>
      </c>
      <c r="D136" s="20" t="s">
        <v>720</v>
      </c>
      <c r="E136" s="255">
        <v>69</v>
      </c>
      <c r="F136" s="63">
        <v>69</v>
      </c>
      <c r="H136" s="64" t="s">
        <v>721</v>
      </c>
      <c r="I136" s="65"/>
      <c r="J136" s="65"/>
      <c r="K136" s="11"/>
      <c r="M136" s="12">
        <v>6</v>
      </c>
      <c r="N136" s="13">
        <v>6</v>
      </c>
      <c r="O136" s="22"/>
      <c r="P136" s="311">
        <f t="shared" si="24"/>
        <v>69</v>
      </c>
      <c r="Q136" s="16">
        <f t="shared" si="18"/>
        <v>69</v>
      </c>
      <c r="R136" s="23">
        <f t="shared" si="25"/>
        <v>0</v>
      </c>
      <c r="S136" s="18">
        <f t="shared" si="26"/>
        <v>0</v>
      </c>
      <c r="W136" s="2"/>
      <c r="X136" s="2"/>
      <c r="Z136" s="3"/>
    </row>
    <row r="137" spans="1:26" ht="89.25" x14ac:dyDescent="0.25">
      <c r="A137" s="5" t="s">
        <v>717</v>
      </c>
      <c r="B137" s="27" t="s">
        <v>718</v>
      </c>
      <c r="C137" s="2" t="s">
        <v>728</v>
      </c>
      <c r="D137" s="20" t="s">
        <v>720</v>
      </c>
      <c r="E137" s="255">
        <v>67</v>
      </c>
      <c r="F137" s="63">
        <v>67</v>
      </c>
      <c r="H137" s="64" t="s">
        <v>721</v>
      </c>
      <c r="I137" s="65"/>
      <c r="J137" s="65"/>
      <c r="K137" s="11"/>
      <c r="M137" s="12">
        <v>6</v>
      </c>
      <c r="N137" s="13">
        <v>6</v>
      </c>
      <c r="O137" s="22"/>
      <c r="P137" s="311">
        <f t="shared" si="24"/>
        <v>67</v>
      </c>
      <c r="Q137" s="16">
        <f t="shared" si="18"/>
        <v>67</v>
      </c>
      <c r="R137" s="23">
        <f t="shared" si="25"/>
        <v>0</v>
      </c>
      <c r="S137" s="18">
        <f t="shared" si="26"/>
        <v>0</v>
      </c>
      <c r="W137" s="2"/>
      <c r="X137" s="2"/>
      <c r="Z137" s="3"/>
    </row>
    <row r="138" spans="1:26" ht="89.25" x14ac:dyDescent="0.25">
      <c r="A138" s="5" t="s">
        <v>717</v>
      </c>
      <c r="B138" s="27" t="s">
        <v>718</v>
      </c>
      <c r="C138" s="2" t="s">
        <v>729</v>
      </c>
      <c r="D138" s="20" t="s">
        <v>720</v>
      </c>
      <c r="E138" s="255">
        <v>49</v>
      </c>
      <c r="F138" s="63">
        <v>49</v>
      </c>
      <c r="H138" s="64" t="s">
        <v>721</v>
      </c>
      <c r="I138" s="65"/>
      <c r="J138" s="65"/>
      <c r="K138" s="11"/>
      <c r="M138" s="12">
        <v>6</v>
      </c>
      <c r="N138" s="13">
        <v>6</v>
      </c>
      <c r="O138" s="22"/>
      <c r="P138" s="311">
        <f t="shared" si="24"/>
        <v>49</v>
      </c>
      <c r="Q138" s="16">
        <f t="shared" si="18"/>
        <v>49</v>
      </c>
      <c r="R138" s="23">
        <f t="shared" si="25"/>
        <v>0</v>
      </c>
      <c r="S138" s="18">
        <f t="shared" si="26"/>
        <v>0</v>
      </c>
      <c r="W138" s="2"/>
      <c r="X138" s="2"/>
      <c r="Z138" s="3"/>
    </row>
    <row r="139" spans="1:26" ht="89.25" x14ac:dyDescent="0.25">
      <c r="A139" s="5" t="s">
        <v>717</v>
      </c>
      <c r="B139" s="27" t="s">
        <v>718</v>
      </c>
      <c r="C139" s="2" t="s">
        <v>730</v>
      </c>
      <c r="D139" s="20" t="s">
        <v>720</v>
      </c>
      <c r="E139" s="255">
        <v>22</v>
      </c>
      <c r="F139" s="63">
        <v>22</v>
      </c>
      <c r="H139" s="64" t="s">
        <v>721</v>
      </c>
      <c r="I139" s="65"/>
      <c r="J139" s="65"/>
      <c r="K139" s="11"/>
      <c r="M139" s="12">
        <v>6</v>
      </c>
      <c r="N139" s="13">
        <v>6</v>
      </c>
      <c r="O139" s="22"/>
      <c r="P139" s="311">
        <f t="shared" si="24"/>
        <v>22</v>
      </c>
      <c r="Q139" s="16">
        <f t="shared" si="18"/>
        <v>22</v>
      </c>
      <c r="R139" s="23">
        <f t="shared" si="25"/>
        <v>0</v>
      </c>
      <c r="S139" s="18">
        <f t="shared" si="26"/>
        <v>0</v>
      </c>
      <c r="W139" s="2"/>
      <c r="X139" s="2"/>
      <c r="Z139" s="3"/>
    </row>
    <row r="140" spans="1:26" ht="89.25" x14ac:dyDescent="0.25">
      <c r="A140" s="5" t="s">
        <v>717</v>
      </c>
      <c r="B140" s="27" t="s">
        <v>718</v>
      </c>
      <c r="C140" s="2" t="s">
        <v>731</v>
      </c>
      <c r="D140" s="20" t="s">
        <v>720</v>
      </c>
      <c r="E140" s="255">
        <v>46</v>
      </c>
      <c r="F140" s="63">
        <v>46</v>
      </c>
      <c r="H140" s="64" t="s">
        <v>721</v>
      </c>
      <c r="I140" s="65"/>
      <c r="J140" s="65"/>
      <c r="K140" s="11"/>
      <c r="M140" s="12">
        <v>6</v>
      </c>
      <c r="N140" s="13">
        <v>6</v>
      </c>
      <c r="O140" s="22"/>
      <c r="P140" s="311">
        <f t="shared" si="24"/>
        <v>46</v>
      </c>
      <c r="Q140" s="16">
        <f t="shared" si="18"/>
        <v>46</v>
      </c>
      <c r="R140" s="23">
        <f t="shared" si="25"/>
        <v>0</v>
      </c>
      <c r="S140" s="18">
        <f t="shared" si="26"/>
        <v>0</v>
      </c>
      <c r="W140" s="2"/>
      <c r="X140" s="2"/>
      <c r="Z140" s="3"/>
    </row>
    <row r="141" spans="1:26" ht="89.25" x14ac:dyDescent="0.25">
      <c r="A141" s="5" t="s">
        <v>717</v>
      </c>
      <c r="B141" s="27" t="s">
        <v>718</v>
      </c>
      <c r="C141" s="2" t="s">
        <v>732</v>
      </c>
      <c r="D141" s="20" t="s">
        <v>720</v>
      </c>
      <c r="E141" s="256">
        <v>58</v>
      </c>
      <c r="F141" s="63">
        <v>58</v>
      </c>
      <c r="H141" s="64" t="s">
        <v>721</v>
      </c>
      <c r="I141" s="65"/>
      <c r="J141" s="65"/>
      <c r="K141" s="11"/>
      <c r="M141" s="12">
        <v>6</v>
      </c>
      <c r="N141" s="13">
        <v>6</v>
      </c>
      <c r="O141" s="22"/>
      <c r="P141" s="311">
        <f t="shared" si="24"/>
        <v>58</v>
      </c>
      <c r="Q141" s="16">
        <f t="shared" ref="Q141:Q204" si="27">IF(N141=1,INT(E141*$T$1*10000)/10000,E141)</f>
        <v>58</v>
      </c>
      <c r="R141" s="23">
        <f t="shared" si="25"/>
        <v>0</v>
      </c>
      <c r="S141" s="18">
        <f t="shared" si="26"/>
        <v>0</v>
      </c>
      <c r="V141" s="3"/>
      <c r="W141" s="3"/>
      <c r="X141" s="3"/>
      <c r="Z141" s="3"/>
    </row>
    <row r="142" spans="1:26" ht="89.25" x14ac:dyDescent="0.25">
      <c r="A142" s="5" t="s">
        <v>717</v>
      </c>
      <c r="B142" s="27" t="s">
        <v>718</v>
      </c>
      <c r="C142" s="2" t="s">
        <v>733</v>
      </c>
      <c r="D142" s="20" t="s">
        <v>720</v>
      </c>
      <c r="E142" s="256">
        <v>78</v>
      </c>
      <c r="F142" s="63">
        <v>78</v>
      </c>
      <c r="H142" s="64" t="s">
        <v>721</v>
      </c>
      <c r="I142" s="65"/>
      <c r="J142" s="65"/>
      <c r="K142" s="11"/>
      <c r="M142" s="12">
        <v>6</v>
      </c>
      <c r="N142" s="13">
        <v>6</v>
      </c>
      <c r="O142" s="22"/>
      <c r="P142" s="311">
        <f t="shared" si="24"/>
        <v>78</v>
      </c>
      <c r="Q142" s="16">
        <f t="shared" si="27"/>
        <v>78</v>
      </c>
      <c r="R142" s="23">
        <f t="shared" si="25"/>
        <v>0</v>
      </c>
      <c r="S142" s="18">
        <f t="shared" si="26"/>
        <v>0</v>
      </c>
      <c r="V142" s="3"/>
      <c r="W142" s="3"/>
      <c r="X142" s="3"/>
      <c r="Z142" s="3"/>
    </row>
    <row r="143" spans="1:26" ht="89.25" x14ac:dyDescent="0.25">
      <c r="A143" s="5" t="s">
        <v>717</v>
      </c>
      <c r="B143" s="27" t="s">
        <v>718</v>
      </c>
      <c r="C143" s="2" t="s">
        <v>734</v>
      </c>
      <c r="D143" s="20" t="s">
        <v>720</v>
      </c>
      <c r="E143" s="256">
        <v>72</v>
      </c>
      <c r="F143" s="63">
        <v>72</v>
      </c>
      <c r="H143" s="64" t="s">
        <v>721</v>
      </c>
      <c r="I143" s="65"/>
      <c r="J143" s="65"/>
      <c r="K143" s="11"/>
      <c r="M143" s="12">
        <v>6</v>
      </c>
      <c r="N143" s="13">
        <v>6</v>
      </c>
      <c r="O143" s="22"/>
      <c r="P143" s="311">
        <f t="shared" si="24"/>
        <v>72</v>
      </c>
      <c r="Q143" s="16">
        <f t="shared" si="27"/>
        <v>72</v>
      </c>
      <c r="R143" s="23">
        <f t="shared" si="25"/>
        <v>0</v>
      </c>
      <c r="S143" s="18">
        <f t="shared" si="26"/>
        <v>0</v>
      </c>
      <c r="V143" s="3"/>
      <c r="W143" s="3"/>
      <c r="X143" s="3"/>
      <c r="Z143" s="3"/>
    </row>
    <row r="144" spans="1:26" ht="89.25" x14ac:dyDescent="0.25">
      <c r="A144" s="5" t="s">
        <v>717</v>
      </c>
      <c r="B144" s="27" t="s">
        <v>718</v>
      </c>
      <c r="C144" s="2" t="s">
        <v>735</v>
      </c>
      <c r="D144" s="20" t="s">
        <v>720</v>
      </c>
      <c r="E144" s="256">
        <v>108</v>
      </c>
      <c r="F144" s="63">
        <v>108</v>
      </c>
      <c r="H144" s="64" t="s">
        <v>721</v>
      </c>
      <c r="I144" s="65"/>
      <c r="J144" s="65"/>
      <c r="K144" s="11"/>
      <c r="M144" s="12">
        <v>6</v>
      </c>
      <c r="N144" s="13">
        <v>6</v>
      </c>
      <c r="O144" s="22"/>
      <c r="P144" s="311">
        <f t="shared" si="24"/>
        <v>108</v>
      </c>
      <c r="Q144" s="16">
        <f t="shared" si="27"/>
        <v>108</v>
      </c>
      <c r="R144" s="23">
        <f t="shared" si="25"/>
        <v>0</v>
      </c>
      <c r="S144" s="18">
        <f t="shared" si="26"/>
        <v>0</v>
      </c>
      <c r="V144" s="3"/>
      <c r="W144" s="3"/>
      <c r="X144" s="3"/>
      <c r="Z144" s="3"/>
    </row>
    <row r="145" spans="1:205" ht="89.25" x14ac:dyDescent="0.25">
      <c r="A145" s="5" t="s">
        <v>717</v>
      </c>
      <c r="B145" s="27" t="s">
        <v>718</v>
      </c>
      <c r="C145" s="2" t="s">
        <v>736</v>
      </c>
      <c r="D145" s="20" t="s">
        <v>720</v>
      </c>
      <c r="E145" s="256">
        <v>99</v>
      </c>
      <c r="F145" s="63">
        <v>99</v>
      </c>
      <c r="H145" s="64" t="s">
        <v>721</v>
      </c>
      <c r="I145" s="65"/>
      <c r="J145" s="65"/>
      <c r="K145" s="11"/>
      <c r="M145" s="12">
        <v>6</v>
      </c>
      <c r="N145" s="13">
        <v>6</v>
      </c>
      <c r="O145" s="22"/>
      <c r="P145" s="311">
        <f t="shared" si="24"/>
        <v>99</v>
      </c>
      <c r="Q145" s="16">
        <f t="shared" si="27"/>
        <v>99</v>
      </c>
      <c r="R145" s="23">
        <f t="shared" si="25"/>
        <v>0</v>
      </c>
      <c r="S145" s="18">
        <f t="shared" si="26"/>
        <v>0</v>
      </c>
      <c r="V145" s="3"/>
      <c r="W145" s="3"/>
      <c r="X145" s="3"/>
      <c r="Z145" s="3"/>
    </row>
    <row r="146" spans="1:205" ht="89.25" x14ac:dyDescent="0.25">
      <c r="A146" s="5" t="s">
        <v>717</v>
      </c>
      <c r="B146" s="27" t="s">
        <v>718</v>
      </c>
      <c r="C146" s="2" t="s">
        <v>737</v>
      </c>
      <c r="D146" s="20" t="s">
        <v>720</v>
      </c>
      <c r="E146" s="256">
        <v>195</v>
      </c>
      <c r="F146" s="63">
        <v>195</v>
      </c>
      <c r="H146" s="64" t="s">
        <v>721</v>
      </c>
      <c r="I146" s="65"/>
      <c r="J146" s="65"/>
      <c r="K146" s="11"/>
      <c r="M146" s="12">
        <v>6</v>
      </c>
      <c r="N146" s="13">
        <v>6</v>
      </c>
      <c r="O146" s="22"/>
      <c r="P146" s="311">
        <f t="shared" si="24"/>
        <v>195</v>
      </c>
      <c r="Q146" s="16">
        <f t="shared" si="27"/>
        <v>195</v>
      </c>
      <c r="R146" s="23">
        <f t="shared" si="25"/>
        <v>0</v>
      </c>
      <c r="S146" s="18">
        <f t="shared" si="26"/>
        <v>0</v>
      </c>
      <c r="V146" s="3"/>
      <c r="W146" s="3"/>
      <c r="X146" s="3"/>
      <c r="Z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row>
    <row r="147" spans="1:205" s="3" customFormat="1" ht="63.75" x14ac:dyDescent="0.25">
      <c r="A147" s="2" t="s">
        <v>797</v>
      </c>
      <c r="B147" s="2" t="s">
        <v>718</v>
      </c>
      <c r="C147" s="2" t="s">
        <v>798</v>
      </c>
      <c r="D147" s="20" t="s">
        <v>799</v>
      </c>
      <c r="E147" s="256">
        <v>500</v>
      </c>
      <c r="F147" s="10">
        <v>500</v>
      </c>
      <c r="G147" s="13"/>
      <c r="H147" s="24" t="s">
        <v>800</v>
      </c>
      <c r="I147" s="71"/>
      <c r="J147" s="71"/>
      <c r="K147" s="11"/>
      <c r="L147" s="2"/>
      <c r="M147" s="12">
        <v>1</v>
      </c>
      <c r="N147" s="13">
        <v>6</v>
      </c>
      <c r="O147" s="22"/>
      <c r="P147" s="311">
        <f t="shared" si="24"/>
        <v>500</v>
      </c>
      <c r="Q147" s="16">
        <f t="shared" si="27"/>
        <v>500</v>
      </c>
      <c r="R147" s="23">
        <f t="shared" si="25"/>
        <v>0</v>
      </c>
      <c r="S147" s="18">
        <f t="shared" si="26"/>
        <v>0</v>
      </c>
      <c r="T147" s="17"/>
      <c r="U147" s="19"/>
      <c r="Y147" s="215"/>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row>
    <row r="148" spans="1:205" s="3" customFormat="1" ht="38.25" x14ac:dyDescent="0.25">
      <c r="A148" s="2" t="s">
        <v>797</v>
      </c>
      <c r="B148" s="2" t="s">
        <v>718</v>
      </c>
      <c r="C148" s="2" t="s">
        <v>801</v>
      </c>
      <c r="D148" s="20" t="s">
        <v>802</v>
      </c>
      <c r="E148" s="256">
        <v>500</v>
      </c>
      <c r="F148" s="10">
        <v>500</v>
      </c>
      <c r="G148" s="10"/>
      <c r="H148" s="24" t="s">
        <v>803</v>
      </c>
      <c r="I148" s="71"/>
      <c r="J148" s="71"/>
      <c r="K148" s="11"/>
      <c r="L148" s="2"/>
      <c r="M148" s="12">
        <v>1</v>
      </c>
      <c r="N148" s="13" t="s">
        <v>28</v>
      </c>
      <c r="O148" s="22"/>
      <c r="P148" s="311">
        <f t="shared" si="24"/>
        <v>500</v>
      </c>
      <c r="Q148" s="16">
        <f t="shared" si="27"/>
        <v>500</v>
      </c>
      <c r="R148" s="23">
        <f t="shared" si="25"/>
        <v>0</v>
      </c>
      <c r="S148" s="18">
        <f t="shared" si="26"/>
        <v>0</v>
      </c>
      <c r="T148" s="17"/>
      <c r="U148" s="19"/>
      <c r="Y148" s="215"/>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row>
    <row r="149" spans="1:205" s="3" customFormat="1" ht="38.25" x14ac:dyDescent="0.25">
      <c r="A149" s="2" t="s">
        <v>797</v>
      </c>
      <c r="B149" s="2" t="s">
        <v>718</v>
      </c>
      <c r="C149" s="2" t="s">
        <v>804</v>
      </c>
      <c r="D149" s="20" t="s">
        <v>805</v>
      </c>
      <c r="E149" s="256">
        <v>250</v>
      </c>
      <c r="F149" s="10">
        <v>250</v>
      </c>
      <c r="G149" s="10"/>
      <c r="H149" s="2" t="s">
        <v>803</v>
      </c>
      <c r="I149" s="11"/>
      <c r="J149" s="11"/>
      <c r="K149" s="11"/>
      <c r="L149" s="2"/>
      <c r="M149" s="12">
        <v>1</v>
      </c>
      <c r="N149" s="13" t="s">
        <v>28</v>
      </c>
      <c r="O149" s="22"/>
      <c r="P149" s="311">
        <f t="shared" si="24"/>
        <v>250</v>
      </c>
      <c r="Q149" s="16">
        <f t="shared" si="27"/>
        <v>250</v>
      </c>
      <c r="R149" s="23">
        <f t="shared" si="25"/>
        <v>0</v>
      </c>
      <c r="S149" s="18">
        <f t="shared" si="26"/>
        <v>0</v>
      </c>
      <c r="T149" s="17"/>
      <c r="U149" s="19"/>
      <c r="Y149" s="215"/>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row>
    <row r="150" spans="1:205" s="3" customFormat="1" ht="38.25" x14ac:dyDescent="0.25">
      <c r="A150" s="2" t="s">
        <v>797</v>
      </c>
      <c r="B150" s="2" t="s">
        <v>718</v>
      </c>
      <c r="C150" s="2" t="s">
        <v>806</v>
      </c>
      <c r="D150" s="20" t="s">
        <v>805</v>
      </c>
      <c r="E150" s="256">
        <v>100</v>
      </c>
      <c r="F150" s="10">
        <v>100</v>
      </c>
      <c r="G150" s="10"/>
      <c r="H150" s="2" t="s">
        <v>803</v>
      </c>
      <c r="I150" s="11"/>
      <c r="J150" s="11"/>
      <c r="K150" s="11"/>
      <c r="L150" s="2"/>
      <c r="M150" s="12">
        <v>1</v>
      </c>
      <c r="N150" s="13" t="s">
        <v>28</v>
      </c>
      <c r="O150" s="22"/>
      <c r="P150" s="311">
        <f t="shared" si="24"/>
        <v>100</v>
      </c>
      <c r="Q150" s="16">
        <f t="shared" si="27"/>
        <v>100</v>
      </c>
      <c r="R150" s="23">
        <f t="shared" si="25"/>
        <v>0</v>
      </c>
      <c r="S150" s="18">
        <f t="shared" si="26"/>
        <v>0</v>
      </c>
      <c r="T150" s="17"/>
      <c r="U150" s="19"/>
      <c r="Y150" s="216"/>
    </row>
    <row r="151" spans="1:205" s="3" customFormat="1" ht="38.25" x14ac:dyDescent="0.25">
      <c r="A151" s="2" t="s">
        <v>797</v>
      </c>
      <c r="B151" s="2" t="s">
        <v>718</v>
      </c>
      <c r="C151" s="2" t="s">
        <v>807</v>
      </c>
      <c r="D151" s="20" t="s">
        <v>805</v>
      </c>
      <c r="E151" s="256">
        <v>200</v>
      </c>
      <c r="F151" s="10">
        <v>200</v>
      </c>
      <c r="G151" s="10"/>
      <c r="H151" s="2" t="s">
        <v>803</v>
      </c>
      <c r="I151" s="11"/>
      <c r="J151" s="11"/>
      <c r="K151" s="11"/>
      <c r="L151" s="2"/>
      <c r="M151" s="12">
        <v>1</v>
      </c>
      <c r="N151" s="13" t="s">
        <v>28</v>
      </c>
      <c r="O151" s="22"/>
      <c r="P151" s="311">
        <f t="shared" si="24"/>
        <v>200</v>
      </c>
      <c r="Q151" s="16">
        <f t="shared" si="27"/>
        <v>200</v>
      </c>
      <c r="R151" s="23">
        <f t="shared" si="25"/>
        <v>0</v>
      </c>
      <c r="S151" s="18">
        <f t="shared" si="26"/>
        <v>0</v>
      </c>
      <c r="T151" s="17"/>
      <c r="U151" s="19"/>
      <c r="Y151" s="216"/>
    </row>
    <row r="152" spans="1:205" s="3" customFormat="1" ht="51" x14ac:dyDescent="0.25">
      <c r="A152" s="2" t="s">
        <v>797</v>
      </c>
      <c r="B152" s="2" t="s">
        <v>718</v>
      </c>
      <c r="C152" s="2" t="s">
        <v>808</v>
      </c>
      <c r="D152" s="20" t="s">
        <v>809</v>
      </c>
      <c r="E152" s="256">
        <v>250</v>
      </c>
      <c r="F152" s="10">
        <v>250</v>
      </c>
      <c r="G152" s="10"/>
      <c r="H152" s="2" t="s">
        <v>803</v>
      </c>
      <c r="I152" s="11"/>
      <c r="J152" s="11"/>
      <c r="K152" s="11"/>
      <c r="L152" s="2"/>
      <c r="M152" s="12">
        <v>1</v>
      </c>
      <c r="N152" s="13" t="s">
        <v>28</v>
      </c>
      <c r="O152" s="22"/>
      <c r="P152" s="311">
        <f t="shared" si="24"/>
        <v>250</v>
      </c>
      <c r="Q152" s="16">
        <f t="shared" si="27"/>
        <v>250</v>
      </c>
      <c r="R152" s="23">
        <f t="shared" si="25"/>
        <v>0</v>
      </c>
      <c r="S152" s="18">
        <f t="shared" si="26"/>
        <v>0</v>
      </c>
      <c r="T152" s="17"/>
      <c r="U152" s="19"/>
      <c r="Y152" s="215"/>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row>
    <row r="153" spans="1:205" s="3" customFormat="1" ht="51" x14ac:dyDescent="0.25">
      <c r="A153" s="2" t="s">
        <v>797</v>
      </c>
      <c r="B153" s="2" t="s">
        <v>718</v>
      </c>
      <c r="C153" s="2" t="s">
        <v>810</v>
      </c>
      <c r="D153" s="20" t="s">
        <v>809</v>
      </c>
      <c r="E153" s="256">
        <v>500</v>
      </c>
      <c r="F153" s="10">
        <v>500</v>
      </c>
      <c r="G153" s="10"/>
      <c r="H153" s="2" t="s">
        <v>803</v>
      </c>
      <c r="I153" s="11"/>
      <c r="J153" s="11"/>
      <c r="K153" s="11"/>
      <c r="L153" s="2"/>
      <c r="M153" s="12">
        <v>1</v>
      </c>
      <c r="N153" s="13" t="s">
        <v>28</v>
      </c>
      <c r="O153" s="22"/>
      <c r="P153" s="311">
        <f t="shared" si="24"/>
        <v>500</v>
      </c>
      <c r="Q153" s="16">
        <f t="shared" si="27"/>
        <v>500</v>
      </c>
      <c r="R153" s="23">
        <f t="shared" si="25"/>
        <v>0</v>
      </c>
      <c r="S153" s="18">
        <f t="shared" si="26"/>
        <v>0</v>
      </c>
      <c r="T153" s="17"/>
      <c r="U153" s="19"/>
      <c r="Y153" s="215"/>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4"/>
      <c r="DN153" s="4"/>
      <c r="DO153" s="4"/>
      <c r="DP153" s="4"/>
      <c r="DQ153" s="4"/>
    </row>
    <row r="154" spans="1:205" s="3" customFormat="1" ht="38.25" x14ac:dyDescent="0.25">
      <c r="A154" s="2" t="s">
        <v>797</v>
      </c>
      <c r="B154" s="2" t="s">
        <v>718</v>
      </c>
      <c r="C154" s="2" t="s">
        <v>811</v>
      </c>
      <c r="D154" s="20" t="s">
        <v>812</v>
      </c>
      <c r="E154" s="256">
        <v>350</v>
      </c>
      <c r="F154" s="10">
        <v>350</v>
      </c>
      <c r="G154" s="10"/>
      <c r="H154" s="2" t="s">
        <v>803</v>
      </c>
      <c r="I154" s="11"/>
      <c r="J154" s="11"/>
      <c r="K154" s="11"/>
      <c r="L154" s="2"/>
      <c r="M154" s="12">
        <v>1</v>
      </c>
      <c r="N154" s="13" t="s">
        <v>28</v>
      </c>
      <c r="O154" s="22"/>
      <c r="P154" s="311">
        <f t="shared" si="24"/>
        <v>350</v>
      </c>
      <c r="Q154" s="16">
        <f t="shared" si="27"/>
        <v>350</v>
      </c>
      <c r="R154" s="23">
        <f t="shared" si="25"/>
        <v>0</v>
      </c>
      <c r="S154" s="18">
        <f t="shared" si="26"/>
        <v>0</v>
      </c>
      <c r="T154" s="17"/>
      <c r="U154" s="19"/>
      <c r="Y154" s="216"/>
    </row>
    <row r="155" spans="1:205" s="3" customFormat="1" ht="38.25" x14ac:dyDescent="0.25">
      <c r="A155" s="2" t="s">
        <v>797</v>
      </c>
      <c r="B155" s="2" t="s">
        <v>718</v>
      </c>
      <c r="C155" s="2" t="s">
        <v>813</v>
      </c>
      <c r="D155" s="20" t="s">
        <v>812</v>
      </c>
      <c r="E155" s="256">
        <v>750</v>
      </c>
      <c r="F155" s="10">
        <v>750</v>
      </c>
      <c r="G155" s="10"/>
      <c r="H155" s="2" t="s">
        <v>803</v>
      </c>
      <c r="I155" s="11"/>
      <c r="J155" s="11"/>
      <c r="K155" s="11"/>
      <c r="L155" s="2"/>
      <c r="M155" s="12">
        <v>1</v>
      </c>
      <c r="N155" s="13" t="s">
        <v>28</v>
      </c>
      <c r="O155" s="22"/>
      <c r="P155" s="311">
        <f t="shared" si="24"/>
        <v>750</v>
      </c>
      <c r="Q155" s="16">
        <f t="shared" si="27"/>
        <v>750</v>
      </c>
      <c r="R155" s="23">
        <f t="shared" si="25"/>
        <v>0</v>
      </c>
      <c r="S155" s="18">
        <f t="shared" si="26"/>
        <v>0</v>
      </c>
      <c r="T155" s="17"/>
      <c r="U155" s="19"/>
      <c r="Y155" s="216"/>
    </row>
    <row r="156" spans="1:205" s="3" customFormat="1" ht="63.75" x14ac:dyDescent="0.25">
      <c r="A156" s="2" t="s">
        <v>797</v>
      </c>
      <c r="B156" s="2" t="s">
        <v>718</v>
      </c>
      <c r="C156" s="2" t="s">
        <v>814</v>
      </c>
      <c r="D156" s="20" t="s">
        <v>815</v>
      </c>
      <c r="E156" s="256">
        <v>600</v>
      </c>
      <c r="F156" s="10">
        <v>600</v>
      </c>
      <c r="G156" s="10"/>
      <c r="H156" s="2" t="s">
        <v>803</v>
      </c>
      <c r="I156" s="11"/>
      <c r="J156" s="11"/>
      <c r="K156" s="11"/>
      <c r="L156" s="2"/>
      <c r="M156" s="12">
        <v>1</v>
      </c>
      <c r="N156" s="13" t="s">
        <v>28</v>
      </c>
      <c r="O156" s="22"/>
      <c r="P156" s="311">
        <f t="shared" si="24"/>
        <v>600</v>
      </c>
      <c r="Q156" s="16">
        <f t="shared" si="27"/>
        <v>600</v>
      </c>
      <c r="R156" s="23">
        <f t="shared" si="25"/>
        <v>0</v>
      </c>
      <c r="S156" s="18">
        <f t="shared" si="26"/>
        <v>0</v>
      </c>
      <c r="T156" s="17"/>
      <c r="U156" s="19"/>
      <c r="Y156" s="216"/>
    </row>
    <row r="157" spans="1:205" s="3" customFormat="1" ht="63.75" x14ac:dyDescent="0.25">
      <c r="A157" s="2" t="s">
        <v>797</v>
      </c>
      <c r="B157" s="2" t="s">
        <v>718</v>
      </c>
      <c r="C157" s="2" t="s">
        <v>816</v>
      </c>
      <c r="D157" s="20" t="s">
        <v>815</v>
      </c>
      <c r="E157" s="256">
        <v>3000</v>
      </c>
      <c r="F157" s="10">
        <v>3000</v>
      </c>
      <c r="G157" s="10"/>
      <c r="H157" s="2" t="s">
        <v>803</v>
      </c>
      <c r="I157" s="11"/>
      <c r="J157" s="11"/>
      <c r="K157" s="11"/>
      <c r="L157" s="2"/>
      <c r="M157" s="12">
        <v>1</v>
      </c>
      <c r="N157" s="13" t="s">
        <v>28</v>
      </c>
      <c r="O157" s="22"/>
      <c r="P157" s="311">
        <f t="shared" si="24"/>
        <v>3000</v>
      </c>
      <c r="Q157" s="16">
        <f t="shared" si="27"/>
        <v>3000</v>
      </c>
      <c r="R157" s="23">
        <f t="shared" si="25"/>
        <v>0</v>
      </c>
      <c r="S157" s="18">
        <f t="shared" si="26"/>
        <v>0</v>
      </c>
      <c r="T157" s="17"/>
      <c r="U157" s="19"/>
      <c r="Y157" s="216"/>
    </row>
    <row r="158" spans="1:205" s="3" customFormat="1" ht="63.75" x14ac:dyDescent="0.25">
      <c r="A158" s="2" t="s">
        <v>797</v>
      </c>
      <c r="B158" s="2" t="s">
        <v>718</v>
      </c>
      <c r="C158" s="2" t="s">
        <v>817</v>
      </c>
      <c r="D158" s="20" t="s">
        <v>815</v>
      </c>
      <c r="E158" s="256">
        <v>1200</v>
      </c>
      <c r="F158" s="10">
        <v>1200</v>
      </c>
      <c r="G158" s="10"/>
      <c r="H158" s="2" t="s">
        <v>803</v>
      </c>
      <c r="I158" s="11"/>
      <c r="J158" s="11"/>
      <c r="K158" s="11"/>
      <c r="L158" s="2"/>
      <c r="M158" s="12">
        <v>1</v>
      </c>
      <c r="N158" s="13" t="s">
        <v>28</v>
      </c>
      <c r="O158" s="22"/>
      <c r="P158" s="311">
        <f t="shared" si="24"/>
        <v>1200</v>
      </c>
      <c r="Q158" s="16">
        <f t="shared" si="27"/>
        <v>1200</v>
      </c>
      <c r="R158" s="23">
        <f t="shared" si="25"/>
        <v>0</v>
      </c>
      <c r="S158" s="18">
        <f t="shared" si="26"/>
        <v>0</v>
      </c>
      <c r="T158" s="17"/>
      <c r="U158" s="19"/>
      <c r="Y158" s="216"/>
    </row>
    <row r="159" spans="1:205" s="3" customFormat="1" ht="63.75" x14ac:dyDescent="0.25">
      <c r="A159" s="2" t="s">
        <v>797</v>
      </c>
      <c r="B159" s="2" t="s">
        <v>718</v>
      </c>
      <c r="C159" s="2" t="s">
        <v>818</v>
      </c>
      <c r="D159" s="20" t="s">
        <v>819</v>
      </c>
      <c r="E159" s="256">
        <v>1200</v>
      </c>
      <c r="F159" s="10">
        <v>1200</v>
      </c>
      <c r="G159" s="10"/>
      <c r="H159" s="2" t="s">
        <v>803</v>
      </c>
      <c r="I159" s="11"/>
      <c r="J159" s="11"/>
      <c r="K159" s="11"/>
      <c r="L159" s="2"/>
      <c r="M159" s="12">
        <v>1</v>
      </c>
      <c r="N159" s="13" t="s">
        <v>28</v>
      </c>
      <c r="O159" s="22"/>
      <c r="P159" s="311">
        <f t="shared" si="24"/>
        <v>1200</v>
      </c>
      <c r="Q159" s="16">
        <f t="shared" si="27"/>
        <v>1200</v>
      </c>
      <c r="R159" s="23">
        <f t="shared" si="25"/>
        <v>0</v>
      </c>
      <c r="S159" s="18">
        <f t="shared" si="26"/>
        <v>0</v>
      </c>
      <c r="T159" s="17"/>
      <c r="U159" s="19"/>
      <c r="Y159" s="216"/>
    </row>
    <row r="160" spans="1:205" s="3" customFormat="1" ht="63.75" x14ac:dyDescent="0.25">
      <c r="A160" s="2" t="s">
        <v>797</v>
      </c>
      <c r="B160" s="2" t="s">
        <v>718</v>
      </c>
      <c r="C160" s="2" t="s">
        <v>820</v>
      </c>
      <c r="D160" s="20" t="s">
        <v>819</v>
      </c>
      <c r="E160" s="256">
        <v>2000</v>
      </c>
      <c r="F160" s="10">
        <v>2000</v>
      </c>
      <c r="G160" s="10"/>
      <c r="H160" s="2" t="s">
        <v>803</v>
      </c>
      <c r="I160" s="11"/>
      <c r="J160" s="11"/>
      <c r="K160" s="11"/>
      <c r="L160" s="2"/>
      <c r="M160" s="12">
        <v>1</v>
      </c>
      <c r="N160" s="13" t="s">
        <v>28</v>
      </c>
      <c r="O160" s="22"/>
      <c r="P160" s="311">
        <f t="shared" si="24"/>
        <v>2000</v>
      </c>
      <c r="Q160" s="16">
        <f t="shared" si="27"/>
        <v>2000</v>
      </c>
      <c r="R160" s="23">
        <f t="shared" si="25"/>
        <v>0</v>
      </c>
      <c r="S160" s="18">
        <f t="shared" si="26"/>
        <v>0</v>
      </c>
      <c r="T160" s="17"/>
      <c r="U160" s="19"/>
      <c r="Y160" s="216"/>
    </row>
    <row r="161" spans="1:205" s="3" customFormat="1" ht="63.75" x14ac:dyDescent="0.25">
      <c r="A161" s="2" t="s">
        <v>797</v>
      </c>
      <c r="B161" s="2" t="s">
        <v>718</v>
      </c>
      <c r="C161" s="2" t="s">
        <v>821</v>
      </c>
      <c r="D161" s="20" t="s">
        <v>819</v>
      </c>
      <c r="E161" s="256">
        <v>2500</v>
      </c>
      <c r="F161" s="10">
        <v>2500</v>
      </c>
      <c r="G161" s="10"/>
      <c r="H161" s="2" t="s">
        <v>803</v>
      </c>
      <c r="I161" s="11"/>
      <c r="J161" s="11"/>
      <c r="K161" s="11"/>
      <c r="L161" s="2"/>
      <c r="M161" s="12">
        <v>1</v>
      </c>
      <c r="N161" s="13" t="s">
        <v>28</v>
      </c>
      <c r="O161" s="22"/>
      <c r="P161" s="311">
        <f t="shared" si="24"/>
        <v>2500</v>
      </c>
      <c r="Q161" s="16">
        <f t="shared" si="27"/>
        <v>2500</v>
      </c>
      <c r="R161" s="23">
        <f t="shared" si="25"/>
        <v>0</v>
      </c>
      <c r="S161" s="18">
        <f t="shared" si="26"/>
        <v>0</v>
      </c>
      <c r="T161" s="17"/>
      <c r="U161" s="19"/>
      <c r="Y161" s="216"/>
    </row>
    <row r="162" spans="1:205" s="3" customFormat="1" ht="63.75" x14ac:dyDescent="0.25">
      <c r="A162" s="2" t="s">
        <v>797</v>
      </c>
      <c r="B162" s="2" t="s">
        <v>718</v>
      </c>
      <c r="C162" s="2" t="s">
        <v>822</v>
      </c>
      <c r="D162" s="20" t="s">
        <v>819</v>
      </c>
      <c r="E162" s="256">
        <v>500</v>
      </c>
      <c r="F162" s="10">
        <v>500</v>
      </c>
      <c r="G162" s="10"/>
      <c r="H162" s="2" t="s">
        <v>803</v>
      </c>
      <c r="I162" s="11"/>
      <c r="J162" s="11"/>
      <c r="K162" s="11"/>
      <c r="L162" s="2"/>
      <c r="M162" s="12">
        <v>1</v>
      </c>
      <c r="N162" s="13" t="s">
        <v>28</v>
      </c>
      <c r="O162" s="22"/>
      <c r="P162" s="311">
        <f t="shared" si="24"/>
        <v>500</v>
      </c>
      <c r="Q162" s="16">
        <f t="shared" si="27"/>
        <v>500</v>
      </c>
      <c r="R162" s="23">
        <f t="shared" si="25"/>
        <v>0</v>
      </c>
      <c r="S162" s="18">
        <f t="shared" si="26"/>
        <v>0</v>
      </c>
      <c r="T162" s="17"/>
      <c r="U162" s="19"/>
      <c r="Y162" s="216"/>
    </row>
    <row r="163" spans="1:205" s="3" customFormat="1" ht="51" x14ac:dyDescent="0.25">
      <c r="A163" s="2" t="s">
        <v>797</v>
      </c>
      <c r="B163" s="2" t="s">
        <v>718</v>
      </c>
      <c r="C163" s="2" t="s">
        <v>823</v>
      </c>
      <c r="D163" s="20" t="s">
        <v>824</v>
      </c>
      <c r="E163" s="256">
        <v>350</v>
      </c>
      <c r="F163" s="10">
        <v>350</v>
      </c>
      <c r="G163" s="10"/>
      <c r="H163" s="2" t="s">
        <v>803</v>
      </c>
      <c r="I163" s="11"/>
      <c r="J163" s="11"/>
      <c r="K163" s="11"/>
      <c r="L163" s="2"/>
      <c r="M163" s="12">
        <v>1</v>
      </c>
      <c r="N163" s="13" t="s">
        <v>28</v>
      </c>
      <c r="O163" s="22"/>
      <c r="P163" s="311">
        <f t="shared" si="24"/>
        <v>350</v>
      </c>
      <c r="Q163" s="16">
        <f t="shared" si="27"/>
        <v>350</v>
      </c>
      <c r="R163" s="23">
        <f t="shared" si="25"/>
        <v>0</v>
      </c>
      <c r="S163" s="18">
        <f t="shared" si="26"/>
        <v>0</v>
      </c>
      <c r="T163" s="17"/>
      <c r="U163" s="19"/>
      <c r="Y163" s="216"/>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row>
    <row r="164" spans="1:205" s="3" customFormat="1" ht="51" x14ac:dyDescent="0.25">
      <c r="A164" s="2" t="s">
        <v>797</v>
      </c>
      <c r="B164" s="2" t="s">
        <v>718</v>
      </c>
      <c r="C164" s="2" t="s">
        <v>825</v>
      </c>
      <c r="D164" s="20" t="s">
        <v>824</v>
      </c>
      <c r="E164" s="256" t="s">
        <v>162</v>
      </c>
      <c r="F164" s="29" t="s">
        <v>162</v>
      </c>
      <c r="G164" s="10"/>
      <c r="H164" s="2" t="s">
        <v>803</v>
      </c>
      <c r="I164" s="11"/>
      <c r="J164" s="11"/>
      <c r="K164" s="11"/>
      <c r="L164" s="2"/>
      <c r="M164" s="12">
        <v>1</v>
      </c>
      <c r="N164" s="13" t="s">
        <v>28</v>
      </c>
      <c r="O164" s="22"/>
      <c r="P164" s="312" t="str">
        <f>E164</f>
        <v>No charge</v>
      </c>
      <c r="Q164" s="16" t="str">
        <f t="shared" si="27"/>
        <v>No charge</v>
      </c>
      <c r="R164" s="23">
        <v>0</v>
      </c>
      <c r="S164" s="18">
        <v>0</v>
      </c>
      <c r="T164" s="17"/>
      <c r="U164" s="19"/>
      <c r="Y164" s="216"/>
    </row>
    <row r="165" spans="1:205" s="3" customFormat="1" ht="38.25" x14ac:dyDescent="0.25">
      <c r="A165" s="2" t="s">
        <v>797</v>
      </c>
      <c r="B165" s="2" t="s">
        <v>718</v>
      </c>
      <c r="C165" s="2" t="s">
        <v>826</v>
      </c>
      <c r="D165" s="20" t="s">
        <v>824</v>
      </c>
      <c r="E165" s="256">
        <v>250</v>
      </c>
      <c r="F165" s="10">
        <v>250</v>
      </c>
      <c r="G165" s="10"/>
      <c r="H165" s="2" t="s">
        <v>803</v>
      </c>
      <c r="I165" s="11"/>
      <c r="J165" s="11"/>
      <c r="K165" s="11"/>
      <c r="L165" s="2"/>
      <c r="M165" s="12">
        <v>1</v>
      </c>
      <c r="N165" s="13" t="s">
        <v>28</v>
      </c>
      <c r="O165" s="22"/>
      <c r="P165" s="311">
        <f t="shared" ref="P165:P196" si="28">IF(N165=1,INT(E165*$T$1*100)/100,E165)</f>
        <v>250</v>
      </c>
      <c r="Q165" s="16">
        <f t="shared" si="27"/>
        <v>250</v>
      </c>
      <c r="R165" s="23">
        <f t="shared" ref="R165:R196" si="29">P165-E165</f>
        <v>0</v>
      </c>
      <c r="S165" s="18">
        <f t="shared" ref="S165:S196" si="30">IF(E165&lt;&gt;0,R165/E165,0)</f>
        <v>0</v>
      </c>
      <c r="T165" s="17"/>
      <c r="U165" s="19"/>
      <c r="Y165" s="215"/>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row>
    <row r="166" spans="1:205" ht="38.25" x14ac:dyDescent="0.25">
      <c r="A166" s="2" t="s">
        <v>797</v>
      </c>
      <c r="B166" s="2" t="s">
        <v>718</v>
      </c>
      <c r="C166" s="3" t="s">
        <v>827</v>
      </c>
      <c r="D166" s="20" t="s">
        <v>828</v>
      </c>
      <c r="E166" s="256">
        <v>300</v>
      </c>
      <c r="F166" s="10">
        <v>300</v>
      </c>
      <c r="H166" s="64" t="s">
        <v>829</v>
      </c>
      <c r="I166" s="65"/>
      <c r="J166" s="65"/>
      <c r="K166" s="11"/>
      <c r="M166" s="12">
        <v>1</v>
      </c>
      <c r="N166" s="13">
        <v>6</v>
      </c>
      <c r="O166" s="22"/>
      <c r="P166" s="311">
        <f t="shared" si="28"/>
        <v>300</v>
      </c>
      <c r="Q166" s="16">
        <f t="shared" si="27"/>
        <v>300</v>
      </c>
      <c r="R166" s="23">
        <f t="shared" si="29"/>
        <v>0</v>
      </c>
      <c r="S166" s="18">
        <f t="shared" si="30"/>
        <v>0</v>
      </c>
      <c r="V166" s="3"/>
      <c r="W166" s="3"/>
      <c r="X166" s="3"/>
      <c r="Y166" s="216"/>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row>
    <row r="167" spans="1:205" ht="38.25" x14ac:dyDescent="0.25">
      <c r="A167" s="2" t="s">
        <v>830</v>
      </c>
      <c r="B167" s="2" t="s">
        <v>718</v>
      </c>
      <c r="C167" s="3" t="s">
        <v>831</v>
      </c>
      <c r="D167" s="20" t="s">
        <v>828</v>
      </c>
      <c r="E167" s="256">
        <v>100</v>
      </c>
      <c r="F167" s="10">
        <v>100</v>
      </c>
      <c r="H167" s="64" t="s">
        <v>829</v>
      </c>
      <c r="I167" s="65"/>
      <c r="J167" s="65"/>
      <c r="K167" s="11"/>
      <c r="M167" s="12">
        <v>6</v>
      </c>
      <c r="N167" s="13">
        <v>6</v>
      </c>
      <c r="O167" s="22"/>
      <c r="P167" s="311">
        <f t="shared" si="28"/>
        <v>100</v>
      </c>
      <c r="Q167" s="16">
        <f t="shared" si="27"/>
        <v>100</v>
      </c>
      <c r="R167" s="23">
        <f t="shared" si="29"/>
        <v>0</v>
      </c>
      <c r="S167" s="18">
        <f t="shared" si="30"/>
        <v>0</v>
      </c>
      <c r="V167" s="3"/>
      <c r="W167" s="3"/>
      <c r="X167" s="3"/>
      <c r="Z167" s="3"/>
    </row>
    <row r="168" spans="1:205" ht="25.5" x14ac:dyDescent="0.25">
      <c r="A168" s="5" t="s">
        <v>839</v>
      </c>
      <c r="B168" s="2" t="s">
        <v>718</v>
      </c>
      <c r="C168" s="2" t="s">
        <v>840</v>
      </c>
      <c r="D168" s="2" t="s">
        <v>841</v>
      </c>
      <c r="E168" s="255">
        <v>65</v>
      </c>
      <c r="F168" s="72">
        <v>65</v>
      </c>
      <c r="G168" s="72"/>
      <c r="H168" s="2" t="s">
        <v>842</v>
      </c>
      <c r="K168" s="11"/>
      <c r="M168" s="12">
        <v>6</v>
      </c>
      <c r="N168" s="13">
        <v>6</v>
      </c>
      <c r="O168" s="22"/>
      <c r="P168" s="311">
        <f t="shared" si="28"/>
        <v>65</v>
      </c>
      <c r="Q168" s="16">
        <f t="shared" si="27"/>
        <v>65</v>
      </c>
      <c r="R168" s="23">
        <f t="shared" si="29"/>
        <v>0</v>
      </c>
      <c r="S168" s="18">
        <f t="shared" si="30"/>
        <v>0</v>
      </c>
      <c r="W168" s="2"/>
      <c r="X168" s="2"/>
      <c r="Y168" s="216"/>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row>
    <row r="169" spans="1:205" s="4" customFormat="1" ht="25.5" x14ac:dyDescent="0.25">
      <c r="A169" s="5" t="s">
        <v>843</v>
      </c>
      <c r="B169" s="2" t="s">
        <v>718</v>
      </c>
      <c r="C169" s="2" t="s">
        <v>844</v>
      </c>
      <c r="D169" s="2" t="s">
        <v>841</v>
      </c>
      <c r="E169" s="255">
        <v>40</v>
      </c>
      <c r="F169" s="72">
        <v>40</v>
      </c>
      <c r="G169" s="72"/>
      <c r="H169" s="2" t="s">
        <v>842</v>
      </c>
      <c r="I169" s="11"/>
      <c r="J169" s="11"/>
      <c r="K169" s="11"/>
      <c r="L169" s="2"/>
      <c r="M169" s="12">
        <v>6</v>
      </c>
      <c r="N169" s="13">
        <v>6</v>
      </c>
      <c r="O169" s="22"/>
      <c r="P169" s="311">
        <f t="shared" si="28"/>
        <v>40</v>
      </c>
      <c r="Q169" s="16">
        <f t="shared" si="27"/>
        <v>40</v>
      </c>
      <c r="R169" s="23">
        <f t="shared" si="29"/>
        <v>0</v>
      </c>
      <c r="S169" s="18">
        <f t="shared" si="30"/>
        <v>0</v>
      </c>
      <c r="T169" s="55"/>
      <c r="U169" s="19"/>
      <c r="V169" s="2"/>
      <c r="W169" s="2"/>
      <c r="X169" s="2"/>
      <c r="Y169" s="216"/>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row>
    <row r="170" spans="1:205" ht="25.5" x14ac:dyDescent="0.25">
      <c r="A170" s="5" t="s">
        <v>845</v>
      </c>
      <c r="B170" s="2" t="s">
        <v>718</v>
      </c>
      <c r="C170" s="2" t="s">
        <v>846</v>
      </c>
      <c r="D170" s="2" t="s">
        <v>841</v>
      </c>
      <c r="E170" s="255">
        <v>22</v>
      </c>
      <c r="F170" s="72">
        <v>22</v>
      </c>
      <c r="G170" s="72"/>
      <c r="H170" s="2" t="s">
        <v>847</v>
      </c>
      <c r="K170" s="11"/>
      <c r="M170" s="12">
        <v>6</v>
      </c>
      <c r="N170" s="13">
        <v>3</v>
      </c>
      <c r="O170" s="22"/>
      <c r="P170" s="311">
        <f t="shared" si="28"/>
        <v>22</v>
      </c>
      <c r="Q170" s="16">
        <f t="shared" si="27"/>
        <v>22</v>
      </c>
      <c r="R170" s="23">
        <f t="shared" si="29"/>
        <v>0</v>
      </c>
      <c r="S170" s="18">
        <f t="shared" si="30"/>
        <v>0</v>
      </c>
      <c r="W170" s="2"/>
      <c r="X170" s="2"/>
      <c r="Y170" s="216"/>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row>
    <row r="171" spans="1:205" ht="25.5" x14ac:dyDescent="0.25">
      <c r="A171" s="5" t="s">
        <v>848</v>
      </c>
      <c r="B171" s="5" t="s">
        <v>718</v>
      </c>
      <c r="C171" s="2" t="s">
        <v>849</v>
      </c>
      <c r="D171" s="2" t="s">
        <v>841</v>
      </c>
      <c r="E171" s="255">
        <v>80</v>
      </c>
      <c r="F171" s="72">
        <v>80</v>
      </c>
      <c r="G171" s="72"/>
      <c r="H171" s="2" t="s">
        <v>847</v>
      </c>
      <c r="K171" s="11"/>
      <c r="M171" s="12">
        <v>6</v>
      </c>
      <c r="N171" s="13">
        <v>3</v>
      </c>
      <c r="O171" s="22"/>
      <c r="P171" s="311">
        <f t="shared" si="28"/>
        <v>80</v>
      </c>
      <c r="Q171" s="16">
        <f t="shared" si="27"/>
        <v>80</v>
      </c>
      <c r="R171" s="23">
        <f t="shared" si="29"/>
        <v>0</v>
      </c>
      <c r="S171" s="18">
        <f t="shared" si="30"/>
        <v>0</v>
      </c>
      <c r="W171" s="2"/>
      <c r="X171" s="2"/>
      <c r="Z171" s="3"/>
    </row>
    <row r="172" spans="1:205" ht="25.5" x14ac:dyDescent="0.25">
      <c r="A172" s="5" t="s">
        <v>850</v>
      </c>
      <c r="B172" s="5" t="s">
        <v>718</v>
      </c>
      <c r="C172" s="2" t="s">
        <v>851</v>
      </c>
      <c r="D172" s="2" t="s">
        <v>841</v>
      </c>
      <c r="E172" s="255">
        <v>38</v>
      </c>
      <c r="F172" s="72">
        <v>38</v>
      </c>
      <c r="G172" s="72"/>
      <c r="H172" s="2" t="s">
        <v>847</v>
      </c>
      <c r="K172" s="11"/>
      <c r="M172" s="12">
        <v>6</v>
      </c>
      <c r="N172" s="13">
        <v>3</v>
      </c>
      <c r="O172" s="22"/>
      <c r="P172" s="311">
        <f t="shared" si="28"/>
        <v>38</v>
      </c>
      <c r="Q172" s="16">
        <f t="shared" si="27"/>
        <v>38</v>
      </c>
      <c r="R172" s="23">
        <f t="shared" si="29"/>
        <v>0</v>
      </c>
      <c r="S172" s="18">
        <f t="shared" si="30"/>
        <v>0</v>
      </c>
      <c r="W172" s="2"/>
      <c r="X172" s="2"/>
      <c r="Z172" s="3"/>
    </row>
    <row r="173" spans="1:205" ht="38.25" x14ac:dyDescent="0.25">
      <c r="A173" s="5" t="s">
        <v>852</v>
      </c>
      <c r="B173" s="5" t="s">
        <v>718</v>
      </c>
      <c r="C173" s="2" t="s">
        <v>853</v>
      </c>
      <c r="D173" s="2" t="s">
        <v>841</v>
      </c>
      <c r="E173" s="255">
        <v>56</v>
      </c>
      <c r="F173" s="72">
        <v>56</v>
      </c>
      <c r="G173" s="72"/>
      <c r="H173" s="2" t="s">
        <v>847</v>
      </c>
      <c r="K173" s="11"/>
      <c r="M173" s="12">
        <v>6</v>
      </c>
      <c r="N173" s="13">
        <v>3</v>
      </c>
      <c r="O173" s="22"/>
      <c r="P173" s="311">
        <f t="shared" si="28"/>
        <v>56</v>
      </c>
      <c r="Q173" s="16">
        <f t="shared" si="27"/>
        <v>56</v>
      </c>
      <c r="R173" s="23">
        <f t="shared" si="29"/>
        <v>0</v>
      </c>
      <c r="S173" s="18">
        <f t="shared" si="30"/>
        <v>0</v>
      </c>
      <c r="W173" s="2"/>
      <c r="X173" s="2"/>
      <c r="Z173" s="3"/>
    </row>
    <row r="174" spans="1:205" ht="25.5" x14ac:dyDescent="0.25">
      <c r="A174" s="5" t="s">
        <v>854</v>
      </c>
      <c r="B174" s="5" t="s">
        <v>718</v>
      </c>
      <c r="C174" s="2" t="s">
        <v>855</v>
      </c>
      <c r="D174" s="2" t="s">
        <v>841</v>
      </c>
      <c r="E174" s="255">
        <v>38</v>
      </c>
      <c r="F174" s="72">
        <v>38</v>
      </c>
      <c r="G174" s="72"/>
      <c r="H174" s="2" t="s">
        <v>847</v>
      </c>
      <c r="K174" s="11"/>
      <c r="M174" s="12">
        <v>6</v>
      </c>
      <c r="N174" s="13">
        <v>3</v>
      </c>
      <c r="O174" s="22"/>
      <c r="P174" s="311">
        <f t="shared" si="28"/>
        <v>38</v>
      </c>
      <c r="Q174" s="16">
        <f t="shared" si="27"/>
        <v>38</v>
      </c>
      <c r="R174" s="23">
        <f t="shared" si="29"/>
        <v>0</v>
      </c>
      <c r="S174" s="18">
        <f t="shared" si="30"/>
        <v>0</v>
      </c>
      <c r="W174" s="2"/>
      <c r="X174" s="2"/>
      <c r="Z174" s="3"/>
    </row>
    <row r="175" spans="1:205" ht="25.5" x14ac:dyDescent="0.25">
      <c r="A175" s="5" t="s">
        <v>856</v>
      </c>
      <c r="B175" s="5" t="s">
        <v>718</v>
      </c>
      <c r="C175" s="2" t="s">
        <v>857</v>
      </c>
      <c r="D175" s="2" t="s">
        <v>841</v>
      </c>
      <c r="E175" s="255">
        <v>70</v>
      </c>
      <c r="F175" s="72">
        <v>70</v>
      </c>
      <c r="G175" s="72"/>
      <c r="H175" s="2" t="s">
        <v>847</v>
      </c>
      <c r="K175" s="11"/>
      <c r="M175" s="12">
        <v>6</v>
      </c>
      <c r="N175" s="13">
        <v>3</v>
      </c>
      <c r="O175" s="22"/>
      <c r="P175" s="311">
        <f t="shared" si="28"/>
        <v>70</v>
      </c>
      <c r="Q175" s="16">
        <f t="shared" si="27"/>
        <v>70</v>
      </c>
      <c r="R175" s="23">
        <f t="shared" si="29"/>
        <v>0</v>
      </c>
      <c r="S175" s="18">
        <f t="shared" si="30"/>
        <v>0</v>
      </c>
      <c r="W175" s="2"/>
      <c r="X175" s="2"/>
      <c r="Z175" s="3"/>
    </row>
    <row r="176" spans="1:205" ht="38.25" x14ac:dyDescent="0.25">
      <c r="A176" s="5" t="s">
        <v>858</v>
      </c>
      <c r="B176" s="5" t="s">
        <v>718</v>
      </c>
      <c r="C176" s="2" t="s">
        <v>859</v>
      </c>
      <c r="D176" s="2" t="s">
        <v>841</v>
      </c>
      <c r="E176" s="255">
        <v>85</v>
      </c>
      <c r="F176" s="72">
        <v>85</v>
      </c>
      <c r="G176" s="72"/>
      <c r="H176" s="2" t="s">
        <v>842</v>
      </c>
      <c r="K176" s="11"/>
      <c r="M176" s="12">
        <v>6</v>
      </c>
      <c r="N176" s="13">
        <v>6</v>
      </c>
      <c r="O176" s="22"/>
      <c r="P176" s="311">
        <f t="shared" si="28"/>
        <v>85</v>
      </c>
      <c r="Q176" s="16">
        <f t="shared" si="27"/>
        <v>85</v>
      </c>
      <c r="R176" s="23">
        <f t="shared" si="29"/>
        <v>0</v>
      </c>
      <c r="S176" s="18">
        <f t="shared" si="30"/>
        <v>0</v>
      </c>
      <c r="T176" s="55"/>
      <c r="W176" s="2"/>
      <c r="X176" s="2"/>
      <c r="Z176" s="3"/>
    </row>
    <row r="177" spans="1:116" ht="25.5" x14ac:dyDescent="0.25">
      <c r="A177" s="5" t="s">
        <v>860</v>
      </c>
      <c r="B177" s="5" t="s">
        <v>718</v>
      </c>
      <c r="C177" s="2" t="s">
        <v>861</v>
      </c>
      <c r="D177" s="2" t="s">
        <v>841</v>
      </c>
      <c r="E177" s="255">
        <v>20</v>
      </c>
      <c r="F177" s="72">
        <v>20</v>
      </c>
      <c r="G177" s="72"/>
      <c r="H177" s="2" t="s">
        <v>842</v>
      </c>
      <c r="K177" s="11"/>
      <c r="M177" s="12">
        <v>6</v>
      </c>
      <c r="N177" s="13">
        <v>6</v>
      </c>
      <c r="O177" s="22"/>
      <c r="P177" s="311">
        <f t="shared" si="28"/>
        <v>20</v>
      </c>
      <c r="Q177" s="16">
        <f t="shared" si="27"/>
        <v>20</v>
      </c>
      <c r="R177" s="23">
        <f t="shared" si="29"/>
        <v>0</v>
      </c>
      <c r="S177" s="18">
        <f t="shared" si="30"/>
        <v>0</v>
      </c>
      <c r="W177" s="2"/>
      <c r="X177" s="2"/>
      <c r="Z177" s="3"/>
    </row>
    <row r="178" spans="1:116" ht="25.5" x14ac:dyDescent="0.25">
      <c r="A178" s="5" t="s">
        <v>862</v>
      </c>
      <c r="B178" s="5" t="s">
        <v>718</v>
      </c>
      <c r="C178" s="2" t="s">
        <v>863</v>
      </c>
      <c r="D178" s="2" t="s">
        <v>841</v>
      </c>
      <c r="E178" s="255">
        <v>24</v>
      </c>
      <c r="F178" s="72">
        <v>24</v>
      </c>
      <c r="G178" s="72"/>
      <c r="H178" s="2" t="s">
        <v>842</v>
      </c>
      <c r="K178" s="11"/>
      <c r="M178" s="12">
        <v>6</v>
      </c>
      <c r="N178" s="13">
        <v>6</v>
      </c>
      <c r="O178" s="22"/>
      <c r="P178" s="311">
        <f t="shared" si="28"/>
        <v>24</v>
      </c>
      <c r="Q178" s="16">
        <f t="shared" si="27"/>
        <v>24</v>
      </c>
      <c r="R178" s="23">
        <f t="shared" si="29"/>
        <v>0</v>
      </c>
      <c r="S178" s="18">
        <f t="shared" si="30"/>
        <v>0</v>
      </c>
      <c r="W178" s="2"/>
      <c r="X178" s="2"/>
      <c r="Z178" s="3"/>
    </row>
    <row r="179" spans="1:116" ht="25.5" x14ac:dyDescent="0.25">
      <c r="A179" s="5" t="s">
        <v>864</v>
      </c>
      <c r="B179" s="5" t="s">
        <v>718</v>
      </c>
      <c r="C179" s="2" t="s">
        <v>865</v>
      </c>
      <c r="D179" s="2" t="s">
        <v>841</v>
      </c>
      <c r="E179" s="255">
        <v>18</v>
      </c>
      <c r="F179" s="72">
        <v>18</v>
      </c>
      <c r="G179" s="72"/>
      <c r="H179" s="2" t="s">
        <v>842</v>
      </c>
      <c r="K179" s="11"/>
      <c r="M179" s="12">
        <v>6</v>
      </c>
      <c r="N179" s="13">
        <v>6</v>
      </c>
      <c r="O179" s="22"/>
      <c r="P179" s="311">
        <f t="shared" si="28"/>
        <v>18</v>
      </c>
      <c r="Q179" s="16">
        <f t="shared" si="27"/>
        <v>18</v>
      </c>
      <c r="R179" s="23">
        <f t="shared" si="29"/>
        <v>0</v>
      </c>
      <c r="S179" s="18">
        <f t="shared" si="30"/>
        <v>0</v>
      </c>
      <c r="W179" s="2"/>
      <c r="X179" s="2"/>
      <c r="Z179" s="3"/>
    </row>
    <row r="180" spans="1:116" ht="25.5" x14ac:dyDescent="0.25">
      <c r="A180" s="5" t="s">
        <v>866</v>
      </c>
      <c r="B180" s="5" t="s">
        <v>718</v>
      </c>
      <c r="C180" s="2" t="s">
        <v>867</v>
      </c>
      <c r="D180" s="2" t="s">
        <v>841</v>
      </c>
      <c r="E180" s="255">
        <v>26</v>
      </c>
      <c r="F180" s="72">
        <v>26</v>
      </c>
      <c r="G180" s="72"/>
      <c r="H180" s="2" t="s">
        <v>842</v>
      </c>
      <c r="K180" s="11"/>
      <c r="M180" s="12">
        <v>6</v>
      </c>
      <c r="N180" s="13">
        <v>6</v>
      </c>
      <c r="O180" s="22"/>
      <c r="P180" s="311">
        <f t="shared" si="28"/>
        <v>26</v>
      </c>
      <c r="Q180" s="16">
        <f t="shared" si="27"/>
        <v>26</v>
      </c>
      <c r="R180" s="23">
        <f t="shared" si="29"/>
        <v>0</v>
      </c>
      <c r="S180" s="18">
        <f t="shared" si="30"/>
        <v>0</v>
      </c>
      <c r="W180" s="2"/>
      <c r="X180" s="2"/>
      <c r="Z180" s="3"/>
    </row>
    <row r="181" spans="1:116" ht="25.5" x14ac:dyDescent="0.25">
      <c r="A181" s="5" t="s">
        <v>868</v>
      </c>
      <c r="B181" s="5" t="s">
        <v>718</v>
      </c>
      <c r="C181" s="2" t="s">
        <v>869</v>
      </c>
      <c r="D181" s="2" t="s">
        <v>841</v>
      </c>
      <c r="E181" s="255">
        <v>87</v>
      </c>
      <c r="F181" s="72">
        <v>87</v>
      </c>
      <c r="G181" s="72"/>
      <c r="H181" s="2" t="s">
        <v>842</v>
      </c>
      <c r="K181" s="11"/>
      <c r="M181" s="12">
        <v>6</v>
      </c>
      <c r="N181" s="13">
        <v>6</v>
      </c>
      <c r="O181" s="22"/>
      <c r="P181" s="311">
        <f t="shared" si="28"/>
        <v>87</v>
      </c>
      <c r="Q181" s="16">
        <f t="shared" si="27"/>
        <v>87</v>
      </c>
      <c r="R181" s="23">
        <f t="shared" si="29"/>
        <v>0</v>
      </c>
      <c r="S181" s="18">
        <f t="shared" si="30"/>
        <v>0</v>
      </c>
      <c r="W181" s="2"/>
      <c r="X181" s="2"/>
      <c r="Z181" s="3"/>
    </row>
    <row r="182" spans="1:116" ht="25.5" x14ac:dyDescent="0.25">
      <c r="A182" s="5" t="s">
        <v>870</v>
      </c>
      <c r="B182" s="5" t="s">
        <v>718</v>
      </c>
      <c r="C182" s="2" t="s">
        <v>871</v>
      </c>
      <c r="D182" s="2" t="s">
        <v>841</v>
      </c>
      <c r="E182" s="255">
        <v>51</v>
      </c>
      <c r="F182" s="72">
        <v>51</v>
      </c>
      <c r="G182" s="72"/>
      <c r="H182" s="2" t="s">
        <v>842</v>
      </c>
      <c r="K182" s="11"/>
      <c r="M182" s="12">
        <v>6</v>
      </c>
      <c r="N182" s="13">
        <v>6</v>
      </c>
      <c r="O182" s="22"/>
      <c r="P182" s="311">
        <f t="shared" si="28"/>
        <v>51</v>
      </c>
      <c r="Q182" s="16">
        <f t="shared" si="27"/>
        <v>51</v>
      </c>
      <c r="R182" s="23">
        <f t="shared" si="29"/>
        <v>0</v>
      </c>
      <c r="S182" s="18">
        <f t="shared" si="30"/>
        <v>0</v>
      </c>
      <c r="W182" s="2"/>
      <c r="X182" s="2"/>
      <c r="Z182" s="3"/>
    </row>
    <row r="183" spans="1:116" ht="25.5" x14ac:dyDescent="0.25">
      <c r="A183" s="5" t="s">
        <v>872</v>
      </c>
      <c r="B183" s="5" t="s">
        <v>718</v>
      </c>
      <c r="C183" s="2" t="s">
        <v>873</v>
      </c>
      <c r="D183" s="2" t="s">
        <v>841</v>
      </c>
      <c r="E183" s="255">
        <v>41</v>
      </c>
      <c r="F183" s="72">
        <v>41</v>
      </c>
      <c r="G183" s="72"/>
      <c r="H183" s="2" t="s">
        <v>842</v>
      </c>
      <c r="K183" s="11"/>
      <c r="M183" s="12">
        <v>6</v>
      </c>
      <c r="N183" s="13">
        <v>6</v>
      </c>
      <c r="O183" s="22"/>
      <c r="P183" s="311">
        <f t="shared" si="28"/>
        <v>41</v>
      </c>
      <c r="Q183" s="16">
        <f t="shared" si="27"/>
        <v>41</v>
      </c>
      <c r="R183" s="23">
        <f t="shared" si="29"/>
        <v>0</v>
      </c>
      <c r="S183" s="18">
        <f t="shared" si="30"/>
        <v>0</v>
      </c>
      <c r="W183" s="2"/>
      <c r="X183" s="2"/>
      <c r="Z183" s="3"/>
    </row>
    <row r="184" spans="1:116" ht="25.5" x14ac:dyDescent="0.25">
      <c r="A184" s="5" t="s">
        <v>874</v>
      </c>
      <c r="B184" s="5" t="s">
        <v>718</v>
      </c>
      <c r="C184" s="2" t="s">
        <v>875</v>
      </c>
      <c r="D184" s="2" t="s">
        <v>841</v>
      </c>
      <c r="E184" s="255">
        <v>35</v>
      </c>
      <c r="F184" s="72">
        <v>35</v>
      </c>
      <c r="G184" s="72"/>
      <c r="H184" s="2" t="s">
        <v>847</v>
      </c>
      <c r="K184" s="11"/>
      <c r="M184" s="12">
        <v>6</v>
      </c>
      <c r="N184" s="13">
        <v>3</v>
      </c>
      <c r="O184" s="22"/>
      <c r="P184" s="311">
        <f t="shared" si="28"/>
        <v>35</v>
      </c>
      <c r="Q184" s="16">
        <f t="shared" si="27"/>
        <v>35</v>
      </c>
      <c r="R184" s="23">
        <f t="shared" si="29"/>
        <v>0</v>
      </c>
      <c r="S184" s="18">
        <f t="shared" si="30"/>
        <v>0</v>
      </c>
      <c r="W184" s="2"/>
      <c r="X184" s="2"/>
      <c r="Z184" s="3"/>
    </row>
    <row r="185" spans="1:116" ht="25.5" x14ac:dyDescent="0.25">
      <c r="A185" s="5" t="s">
        <v>876</v>
      </c>
      <c r="B185" s="5" t="s">
        <v>718</v>
      </c>
      <c r="C185" s="2" t="s">
        <v>877</v>
      </c>
      <c r="D185" s="2" t="s">
        <v>841</v>
      </c>
      <c r="E185" s="255">
        <v>5</v>
      </c>
      <c r="F185" s="72">
        <v>5</v>
      </c>
      <c r="G185" s="72"/>
      <c r="H185" s="2" t="s">
        <v>847</v>
      </c>
      <c r="K185" s="11"/>
      <c r="M185" s="12">
        <v>6</v>
      </c>
      <c r="N185" s="13">
        <v>3</v>
      </c>
      <c r="O185" s="22"/>
      <c r="P185" s="311">
        <f t="shared" si="28"/>
        <v>5</v>
      </c>
      <c r="Q185" s="16">
        <f t="shared" si="27"/>
        <v>5</v>
      </c>
      <c r="R185" s="23">
        <f t="shared" si="29"/>
        <v>0</v>
      </c>
      <c r="S185" s="18">
        <f t="shared" si="30"/>
        <v>0</v>
      </c>
      <c r="W185" s="2"/>
      <c r="X185" s="2"/>
      <c r="Z185" s="3"/>
    </row>
    <row r="186" spans="1:116" ht="15.75" x14ac:dyDescent="0.25">
      <c r="A186" s="52" t="s">
        <v>878</v>
      </c>
      <c r="B186" s="5" t="s">
        <v>718</v>
      </c>
      <c r="C186" s="2" t="s">
        <v>879</v>
      </c>
      <c r="D186" s="2" t="s">
        <v>841</v>
      </c>
      <c r="E186" s="255">
        <v>14.5</v>
      </c>
      <c r="F186" s="72">
        <v>14.5</v>
      </c>
      <c r="G186" s="72"/>
      <c r="H186" s="2" t="s">
        <v>880</v>
      </c>
      <c r="K186" s="11"/>
      <c r="M186" s="12">
        <v>6</v>
      </c>
      <c r="N186" s="13">
        <v>6</v>
      </c>
      <c r="O186" s="22"/>
      <c r="P186" s="311">
        <f t="shared" si="28"/>
        <v>14.5</v>
      </c>
      <c r="Q186" s="16">
        <f t="shared" si="27"/>
        <v>14.5</v>
      </c>
      <c r="R186" s="23">
        <f t="shared" si="29"/>
        <v>0</v>
      </c>
      <c r="S186" s="18">
        <f t="shared" si="30"/>
        <v>0</v>
      </c>
      <c r="W186" s="2"/>
      <c r="X186" s="2"/>
      <c r="Z186" s="3"/>
    </row>
    <row r="187" spans="1:116" ht="38.25" x14ac:dyDescent="0.25">
      <c r="A187" s="5" t="s">
        <v>881</v>
      </c>
      <c r="B187" s="5" t="s">
        <v>718</v>
      </c>
      <c r="C187" s="2" t="s">
        <v>882</v>
      </c>
      <c r="D187" s="2" t="s">
        <v>841</v>
      </c>
      <c r="E187" s="255">
        <v>12</v>
      </c>
      <c r="F187" s="72">
        <v>12</v>
      </c>
      <c r="G187" s="72"/>
      <c r="H187" s="2" t="s">
        <v>847</v>
      </c>
      <c r="K187" s="11"/>
      <c r="M187" s="12">
        <v>6</v>
      </c>
      <c r="N187" s="13">
        <v>3</v>
      </c>
      <c r="O187" s="22"/>
      <c r="P187" s="311">
        <f t="shared" si="28"/>
        <v>12</v>
      </c>
      <c r="Q187" s="16">
        <f t="shared" si="27"/>
        <v>12</v>
      </c>
      <c r="R187" s="23">
        <f t="shared" si="29"/>
        <v>0</v>
      </c>
      <c r="S187" s="18">
        <f t="shared" si="30"/>
        <v>0</v>
      </c>
      <c r="W187" s="2"/>
      <c r="X187" s="2"/>
      <c r="Z187" s="3"/>
    </row>
    <row r="188" spans="1:116" ht="25.5" x14ac:dyDescent="0.25">
      <c r="A188" s="5" t="s">
        <v>883</v>
      </c>
      <c r="B188" s="5" t="s">
        <v>718</v>
      </c>
      <c r="C188" s="2" t="s">
        <v>884</v>
      </c>
      <c r="D188" s="2" t="s">
        <v>841</v>
      </c>
      <c r="E188" s="255">
        <v>26</v>
      </c>
      <c r="F188" s="72">
        <v>26</v>
      </c>
      <c r="G188" s="72"/>
      <c r="H188" s="2" t="s">
        <v>847</v>
      </c>
      <c r="K188" s="11"/>
      <c r="M188" s="12">
        <v>6</v>
      </c>
      <c r="N188" s="13">
        <v>3</v>
      </c>
      <c r="O188" s="22"/>
      <c r="P188" s="311">
        <f t="shared" si="28"/>
        <v>26</v>
      </c>
      <c r="Q188" s="16">
        <f t="shared" si="27"/>
        <v>26</v>
      </c>
      <c r="R188" s="23">
        <f t="shared" si="29"/>
        <v>0</v>
      </c>
      <c r="S188" s="18">
        <f t="shared" si="30"/>
        <v>0</v>
      </c>
      <c r="W188" s="2"/>
      <c r="X188" s="2"/>
      <c r="Z188" s="3"/>
    </row>
    <row r="189" spans="1:116" ht="25.5" x14ac:dyDescent="0.25">
      <c r="A189" s="5" t="s">
        <v>885</v>
      </c>
      <c r="B189" s="5" t="s">
        <v>718</v>
      </c>
      <c r="C189" s="2" t="s">
        <v>886</v>
      </c>
      <c r="D189" s="2" t="s">
        <v>841</v>
      </c>
      <c r="E189" s="255">
        <v>16</v>
      </c>
      <c r="F189" s="72">
        <v>16</v>
      </c>
      <c r="G189" s="72"/>
      <c r="H189" s="2" t="s">
        <v>847</v>
      </c>
      <c r="K189" s="11"/>
      <c r="M189" s="12">
        <v>6</v>
      </c>
      <c r="N189" s="13">
        <v>3</v>
      </c>
      <c r="O189" s="22"/>
      <c r="P189" s="311">
        <f t="shared" si="28"/>
        <v>16</v>
      </c>
      <c r="Q189" s="16">
        <f t="shared" si="27"/>
        <v>16</v>
      </c>
      <c r="R189" s="23">
        <f t="shared" si="29"/>
        <v>0</v>
      </c>
      <c r="S189" s="18">
        <f t="shared" si="30"/>
        <v>0</v>
      </c>
      <c r="W189" s="2"/>
      <c r="X189" s="2"/>
      <c r="Y189" s="217"/>
      <c r="Z189" s="3"/>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row>
    <row r="190" spans="1:116" ht="25.5" x14ac:dyDescent="0.25">
      <c r="A190" s="5" t="s">
        <v>887</v>
      </c>
      <c r="B190" s="5" t="s">
        <v>718</v>
      </c>
      <c r="C190" s="2" t="s">
        <v>888</v>
      </c>
      <c r="D190" s="2" t="s">
        <v>841</v>
      </c>
      <c r="E190" s="255">
        <v>87</v>
      </c>
      <c r="F190" s="72">
        <v>87</v>
      </c>
      <c r="G190" s="72"/>
      <c r="H190" s="2" t="s">
        <v>880</v>
      </c>
      <c r="K190" s="11"/>
      <c r="M190" s="12">
        <v>6</v>
      </c>
      <c r="N190" s="13">
        <v>6</v>
      </c>
      <c r="O190" s="22"/>
      <c r="P190" s="311">
        <f t="shared" si="28"/>
        <v>87</v>
      </c>
      <c r="Q190" s="16">
        <f t="shared" si="27"/>
        <v>87</v>
      </c>
      <c r="R190" s="23">
        <f t="shared" si="29"/>
        <v>0</v>
      </c>
      <c r="S190" s="18">
        <f t="shared" si="30"/>
        <v>0</v>
      </c>
      <c r="W190" s="2"/>
      <c r="X190" s="2"/>
      <c r="Z190" s="3"/>
    </row>
    <row r="191" spans="1:116" ht="25.5" x14ac:dyDescent="0.25">
      <c r="A191" s="5" t="s">
        <v>889</v>
      </c>
      <c r="B191" s="5" t="s">
        <v>718</v>
      </c>
      <c r="C191" s="2" t="s">
        <v>890</v>
      </c>
      <c r="D191" s="2" t="s">
        <v>841</v>
      </c>
      <c r="E191" s="255">
        <v>17</v>
      </c>
      <c r="F191" s="72">
        <v>17</v>
      </c>
      <c r="G191" s="72"/>
      <c r="H191" s="2" t="s">
        <v>847</v>
      </c>
      <c r="K191" s="11"/>
      <c r="M191" s="12">
        <v>6</v>
      </c>
      <c r="N191" s="13">
        <v>3</v>
      </c>
      <c r="O191" s="22"/>
      <c r="P191" s="311">
        <f t="shared" si="28"/>
        <v>17</v>
      </c>
      <c r="Q191" s="16">
        <f t="shared" si="27"/>
        <v>17</v>
      </c>
      <c r="R191" s="23">
        <f t="shared" si="29"/>
        <v>0</v>
      </c>
      <c r="S191" s="18">
        <f t="shared" si="30"/>
        <v>0</v>
      </c>
      <c r="W191" s="2"/>
      <c r="X191" s="2"/>
      <c r="Z191" s="3"/>
    </row>
    <row r="192" spans="1:116" ht="25.5" x14ac:dyDescent="0.25">
      <c r="A192" s="52" t="s">
        <v>891</v>
      </c>
      <c r="B192" s="5" t="s">
        <v>718</v>
      </c>
      <c r="C192" s="2" t="s">
        <v>892</v>
      </c>
      <c r="D192" s="2" t="s">
        <v>841</v>
      </c>
      <c r="E192" s="255">
        <v>22</v>
      </c>
      <c r="F192" s="72">
        <v>22</v>
      </c>
      <c r="G192" s="72"/>
      <c r="H192" s="2" t="s">
        <v>847</v>
      </c>
      <c r="K192" s="11"/>
      <c r="M192" s="12">
        <v>6</v>
      </c>
      <c r="N192" s="13">
        <v>3</v>
      </c>
      <c r="O192" s="22"/>
      <c r="P192" s="311">
        <f t="shared" si="28"/>
        <v>22</v>
      </c>
      <c r="Q192" s="16">
        <f t="shared" si="27"/>
        <v>22</v>
      </c>
      <c r="R192" s="23">
        <f t="shared" si="29"/>
        <v>0</v>
      </c>
      <c r="S192" s="18">
        <f t="shared" si="30"/>
        <v>0</v>
      </c>
      <c r="W192" s="2"/>
      <c r="X192" s="2"/>
      <c r="Z192" s="3"/>
    </row>
    <row r="193" spans="1:205" ht="25.5" x14ac:dyDescent="0.25">
      <c r="A193" s="5" t="s">
        <v>893</v>
      </c>
      <c r="B193" s="5" t="s">
        <v>718</v>
      </c>
      <c r="C193" s="2" t="s">
        <v>894</v>
      </c>
      <c r="D193" s="2" t="s">
        <v>841</v>
      </c>
      <c r="E193" s="255">
        <v>50</v>
      </c>
      <c r="F193" s="72">
        <v>50</v>
      </c>
      <c r="G193" s="72"/>
      <c r="H193" s="2" t="s">
        <v>895</v>
      </c>
      <c r="K193" s="11"/>
      <c r="M193" s="12">
        <v>6</v>
      </c>
      <c r="N193" s="13">
        <v>2</v>
      </c>
      <c r="O193" s="22"/>
      <c r="P193" s="311">
        <f t="shared" si="28"/>
        <v>50</v>
      </c>
      <c r="Q193" s="16">
        <f t="shared" si="27"/>
        <v>50</v>
      </c>
      <c r="R193" s="23">
        <f t="shared" si="29"/>
        <v>0</v>
      </c>
      <c r="S193" s="18">
        <f t="shared" si="30"/>
        <v>0</v>
      </c>
      <c r="W193" s="2"/>
      <c r="X193" s="2"/>
      <c r="Z193" s="3"/>
    </row>
    <row r="194" spans="1:205" ht="25.5" x14ac:dyDescent="0.25">
      <c r="A194" s="5" t="s">
        <v>896</v>
      </c>
      <c r="B194" s="5" t="s">
        <v>718</v>
      </c>
      <c r="C194" s="2" t="s">
        <v>897</v>
      </c>
      <c r="D194" s="2" t="s">
        <v>841</v>
      </c>
      <c r="E194" s="255">
        <v>52</v>
      </c>
      <c r="F194" s="72">
        <v>52</v>
      </c>
      <c r="G194" s="72"/>
      <c r="H194" s="2" t="s">
        <v>847</v>
      </c>
      <c r="K194" s="11"/>
      <c r="M194" s="12">
        <v>6</v>
      </c>
      <c r="N194" s="13">
        <v>3</v>
      </c>
      <c r="O194" s="22"/>
      <c r="P194" s="311">
        <f t="shared" si="28"/>
        <v>52</v>
      </c>
      <c r="Q194" s="16">
        <f t="shared" si="27"/>
        <v>52</v>
      </c>
      <c r="R194" s="23">
        <f t="shared" si="29"/>
        <v>0</v>
      </c>
      <c r="S194" s="18">
        <f t="shared" si="30"/>
        <v>0</v>
      </c>
      <c r="W194" s="2"/>
      <c r="X194" s="2"/>
      <c r="Z194" s="3"/>
    </row>
    <row r="195" spans="1:205" ht="25.5" x14ac:dyDescent="0.25">
      <c r="A195" s="5" t="s">
        <v>898</v>
      </c>
      <c r="B195" s="5" t="s">
        <v>718</v>
      </c>
      <c r="C195" s="2" t="s">
        <v>899</v>
      </c>
      <c r="D195" s="2" t="s">
        <v>841</v>
      </c>
      <c r="E195" s="255">
        <v>8</v>
      </c>
      <c r="F195" s="72">
        <v>8</v>
      </c>
      <c r="G195" s="72"/>
      <c r="H195" s="2" t="s">
        <v>847</v>
      </c>
      <c r="K195" s="11"/>
      <c r="M195" s="12">
        <v>6</v>
      </c>
      <c r="N195" s="13">
        <v>3</v>
      </c>
      <c r="O195" s="22"/>
      <c r="P195" s="311">
        <f t="shared" si="28"/>
        <v>8</v>
      </c>
      <c r="Q195" s="16">
        <f t="shared" si="27"/>
        <v>8</v>
      </c>
      <c r="R195" s="23">
        <f t="shared" si="29"/>
        <v>0</v>
      </c>
      <c r="S195" s="18">
        <f t="shared" si="30"/>
        <v>0</v>
      </c>
      <c r="W195" s="2"/>
      <c r="X195" s="2"/>
      <c r="Z195" s="3"/>
    </row>
    <row r="196" spans="1:205" ht="25.5" x14ac:dyDescent="0.25">
      <c r="A196" s="5" t="s">
        <v>900</v>
      </c>
      <c r="B196" s="5" t="s">
        <v>718</v>
      </c>
      <c r="C196" s="2" t="s">
        <v>901</v>
      </c>
      <c r="D196" s="2" t="s">
        <v>841</v>
      </c>
      <c r="E196" s="255">
        <v>8</v>
      </c>
      <c r="F196" s="72">
        <v>8</v>
      </c>
      <c r="G196" s="72"/>
      <c r="H196" s="2" t="s">
        <v>847</v>
      </c>
      <c r="K196" s="11"/>
      <c r="M196" s="12">
        <v>6</v>
      </c>
      <c r="N196" s="13">
        <v>3</v>
      </c>
      <c r="O196" s="22"/>
      <c r="P196" s="311">
        <f t="shared" si="28"/>
        <v>8</v>
      </c>
      <c r="Q196" s="16">
        <f t="shared" si="27"/>
        <v>8</v>
      </c>
      <c r="R196" s="23">
        <f t="shared" si="29"/>
        <v>0</v>
      </c>
      <c r="S196" s="18">
        <f t="shared" si="30"/>
        <v>0</v>
      </c>
      <c r="W196" s="2"/>
      <c r="X196" s="2"/>
      <c r="Z196" s="3"/>
    </row>
    <row r="197" spans="1:205" s="3" customFormat="1" ht="25.5" x14ac:dyDescent="0.25">
      <c r="A197" s="5" t="s">
        <v>902</v>
      </c>
      <c r="B197" s="5" t="s">
        <v>718</v>
      </c>
      <c r="C197" s="2" t="s">
        <v>903</v>
      </c>
      <c r="D197" s="2" t="s">
        <v>841</v>
      </c>
      <c r="E197" s="255">
        <v>80</v>
      </c>
      <c r="F197" s="72">
        <v>80</v>
      </c>
      <c r="G197" s="72"/>
      <c r="H197" s="2" t="s">
        <v>847</v>
      </c>
      <c r="I197" s="11"/>
      <c r="J197" s="11"/>
      <c r="K197" s="11"/>
      <c r="L197" s="2"/>
      <c r="M197" s="12">
        <v>6</v>
      </c>
      <c r="N197" s="13">
        <v>3</v>
      </c>
      <c r="O197" s="22"/>
      <c r="P197" s="311">
        <f t="shared" ref="P197:P228" si="31">IF(N197=1,INT(E197*$T$1*100)/100,E197)</f>
        <v>80</v>
      </c>
      <c r="Q197" s="16">
        <f t="shared" si="27"/>
        <v>80</v>
      </c>
      <c r="R197" s="23">
        <f t="shared" ref="R197:R228" si="32">P197-E197</f>
        <v>0</v>
      </c>
      <c r="S197" s="18">
        <f t="shared" ref="S197:S228" si="33">IF(E197&lt;&gt;0,R197/E197,0)</f>
        <v>0</v>
      </c>
      <c r="T197" s="17"/>
      <c r="U197" s="19"/>
      <c r="V197" s="2"/>
      <c r="W197" s="2"/>
      <c r="X197" s="2"/>
      <c r="Y197" s="215"/>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row>
    <row r="198" spans="1:205" s="3" customFormat="1" ht="25.5" x14ac:dyDescent="0.25">
      <c r="A198" s="2" t="s">
        <v>904</v>
      </c>
      <c r="B198" s="5" t="s">
        <v>718</v>
      </c>
      <c r="C198" s="2" t="s">
        <v>905</v>
      </c>
      <c r="D198" s="2" t="s">
        <v>841</v>
      </c>
      <c r="E198" s="255">
        <v>35</v>
      </c>
      <c r="F198" s="72">
        <v>35</v>
      </c>
      <c r="G198" s="72"/>
      <c r="H198" s="2" t="s">
        <v>847</v>
      </c>
      <c r="I198" s="11"/>
      <c r="J198" s="11"/>
      <c r="K198" s="11"/>
      <c r="L198" s="2"/>
      <c r="M198" s="12">
        <v>6</v>
      </c>
      <c r="N198" s="13">
        <v>3</v>
      </c>
      <c r="O198" s="22"/>
      <c r="P198" s="311">
        <f t="shared" si="31"/>
        <v>35</v>
      </c>
      <c r="Q198" s="16">
        <f t="shared" si="27"/>
        <v>35</v>
      </c>
      <c r="R198" s="23">
        <f t="shared" si="32"/>
        <v>0</v>
      </c>
      <c r="S198" s="18">
        <f t="shared" si="33"/>
        <v>0</v>
      </c>
      <c r="T198" s="17"/>
      <c r="U198" s="19"/>
      <c r="V198" s="2"/>
      <c r="W198" s="2"/>
      <c r="X198" s="2"/>
      <c r="Y198" s="215"/>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row>
    <row r="199" spans="1:205" s="3" customFormat="1" ht="25.5" x14ac:dyDescent="0.25">
      <c r="A199" s="5" t="s">
        <v>906</v>
      </c>
      <c r="B199" s="5" t="s">
        <v>718</v>
      </c>
      <c r="C199" s="2" t="s">
        <v>907</v>
      </c>
      <c r="D199" s="2" t="s">
        <v>841</v>
      </c>
      <c r="E199" s="256">
        <v>22</v>
      </c>
      <c r="F199" s="72">
        <v>22</v>
      </c>
      <c r="G199" s="72"/>
      <c r="H199" s="2" t="s">
        <v>847</v>
      </c>
      <c r="I199" s="11"/>
      <c r="J199" s="11"/>
      <c r="K199" s="11"/>
      <c r="L199" s="2"/>
      <c r="M199" s="12">
        <v>6</v>
      </c>
      <c r="N199" s="13">
        <v>3</v>
      </c>
      <c r="O199" s="22"/>
      <c r="P199" s="311">
        <f t="shared" si="31"/>
        <v>22</v>
      </c>
      <c r="Q199" s="16">
        <f t="shared" si="27"/>
        <v>22</v>
      </c>
      <c r="R199" s="23">
        <f t="shared" si="32"/>
        <v>0</v>
      </c>
      <c r="S199" s="18">
        <f t="shared" si="33"/>
        <v>0</v>
      </c>
      <c r="T199" s="17"/>
      <c r="U199" s="19"/>
      <c r="Y199" s="215"/>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row>
    <row r="200" spans="1:205" s="3" customFormat="1" ht="25.5" x14ac:dyDescent="0.25">
      <c r="A200" s="5" t="s">
        <v>908</v>
      </c>
      <c r="B200" s="5" t="s">
        <v>718</v>
      </c>
      <c r="C200" s="2" t="s">
        <v>909</v>
      </c>
      <c r="D200" s="2" t="s">
        <v>841</v>
      </c>
      <c r="E200" s="256">
        <v>42</v>
      </c>
      <c r="F200" s="72">
        <v>42</v>
      </c>
      <c r="G200" s="72"/>
      <c r="H200" s="2" t="s">
        <v>847</v>
      </c>
      <c r="I200" s="11"/>
      <c r="J200" s="11"/>
      <c r="K200" s="11"/>
      <c r="L200" s="2"/>
      <c r="M200" s="12">
        <v>6</v>
      </c>
      <c r="N200" s="13">
        <v>3</v>
      </c>
      <c r="O200" s="22"/>
      <c r="P200" s="311">
        <f t="shared" si="31"/>
        <v>42</v>
      </c>
      <c r="Q200" s="16">
        <f t="shared" si="27"/>
        <v>42</v>
      </c>
      <c r="R200" s="23">
        <f t="shared" si="32"/>
        <v>0</v>
      </c>
      <c r="S200" s="18">
        <f t="shared" si="33"/>
        <v>0</v>
      </c>
      <c r="T200" s="17"/>
      <c r="U200" s="19"/>
      <c r="Y200" s="215"/>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row>
    <row r="201" spans="1:205" s="3" customFormat="1" ht="25.5" x14ac:dyDescent="0.25">
      <c r="A201" s="5" t="s">
        <v>910</v>
      </c>
      <c r="B201" s="5" t="s">
        <v>718</v>
      </c>
      <c r="C201" s="2" t="s">
        <v>911</v>
      </c>
      <c r="D201" s="2" t="s">
        <v>841</v>
      </c>
      <c r="E201" s="256">
        <v>5</v>
      </c>
      <c r="F201" s="72">
        <v>5</v>
      </c>
      <c r="G201" s="72"/>
      <c r="H201" s="2" t="s">
        <v>842</v>
      </c>
      <c r="I201" s="11"/>
      <c r="J201" s="11"/>
      <c r="K201" s="11"/>
      <c r="L201" s="2"/>
      <c r="M201" s="12">
        <v>6</v>
      </c>
      <c r="N201" s="13">
        <v>6</v>
      </c>
      <c r="O201" s="22"/>
      <c r="P201" s="311">
        <f t="shared" si="31"/>
        <v>5</v>
      </c>
      <c r="Q201" s="16">
        <f t="shared" si="27"/>
        <v>5</v>
      </c>
      <c r="R201" s="23">
        <f t="shared" si="32"/>
        <v>0</v>
      </c>
      <c r="S201" s="18">
        <f t="shared" si="33"/>
        <v>0</v>
      </c>
      <c r="T201" s="17"/>
      <c r="U201" s="19"/>
      <c r="Y201" s="215"/>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row>
    <row r="202" spans="1:205" s="3" customFormat="1" ht="25.5" x14ac:dyDescent="0.25">
      <c r="A202" s="5" t="s">
        <v>912</v>
      </c>
      <c r="B202" s="5" t="s">
        <v>718</v>
      </c>
      <c r="C202" s="2" t="s">
        <v>913</v>
      </c>
      <c r="D202" s="2" t="s">
        <v>841</v>
      </c>
      <c r="E202" s="256">
        <v>135</v>
      </c>
      <c r="F202" s="72">
        <v>135</v>
      </c>
      <c r="G202" s="72"/>
      <c r="H202" s="2" t="s">
        <v>847</v>
      </c>
      <c r="I202" s="11"/>
      <c r="J202" s="11"/>
      <c r="K202" s="11"/>
      <c r="L202" s="2"/>
      <c r="M202" s="12">
        <v>6</v>
      </c>
      <c r="N202" s="13">
        <v>3</v>
      </c>
      <c r="O202" s="22"/>
      <c r="P202" s="311">
        <f t="shared" si="31"/>
        <v>135</v>
      </c>
      <c r="Q202" s="16">
        <f t="shared" si="27"/>
        <v>135</v>
      </c>
      <c r="R202" s="23">
        <f t="shared" si="32"/>
        <v>0</v>
      </c>
      <c r="S202" s="18">
        <f t="shared" si="33"/>
        <v>0</v>
      </c>
      <c r="T202" s="17"/>
      <c r="U202" s="19"/>
      <c r="Y202" s="215"/>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row>
    <row r="203" spans="1:205" s="3" customFormat="1" ht="25.5" x14ac:dyDescent="0.25">
      <c r="A203" s="2" t="s">
        <v>914</v>
      </c>
      <c r="B203" s="2" t="s">
        <v>718</v>
      </c>
      <c r="C203" s="2" t="s">
        <v>915</v>
      </c>
      <c r="D203" s="2" t="s">
        <v>841</v>
      </c>
      <c r="E203" s="256">
        <v>167</v>
      </c>
      <c r="F203" s="72">
        <v>167</v>
      </c>
      <c r="G203" s="72"/>
      <c r="H203" s="2" t="s">
        <v>842</v>
      </c>
      <c r="I203" s="11"/>
      <c r="J203" s="11"/>
      <c r="K203" s="11"/>
      <c r="L203" s="2"/>
      <c r="M203" s="12">
        <v>6</v>
      </c>
      <c r="N203" s="13">
        <v>6</v>
      </c>
      <c r="O203" s="22"/>
      <c r="P203" s="311">
        <f t="shared" si="31"/>
        <v>167</v>
      </c>
      <c r="Q203" s="16">
        <f t="shared" si="27"/>
        <v>167</v>
      </c>
      <c r="R203" s="23">
        <f t="shared" si="32"/>
        <v>0</v>
      </c>
      <c r="S203" s="18">
        <f t="shared" si="33"/>
        <v>0</v>
      </c>
      <c r="T203" s="17"/>
      <c r="U203" s="19"/>
      <c r="Y203" s="215"/>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row>
    <row r="204" spans="1:205" s="3" customFormat="1" ht="25.5" x14ac:dyDescent="0.25">
      <c r="A204" s="2" t="s">
        <v>916</v>
      </c>
      <c r="B204" s="2" t="s">
        <v>718</v>
      </c>
      <c r="C204" s="2" t="s">
        <v>917</v>
      </c>
      <c r="D204" s="2" t="s">
        <v>841</v>
      </c>
      <c r="E204" s="256">
        <v>169</v>
      </c>
      <c r="F204" s="72">
        <v>169</v>
      </c>
      <c r="G204" s="72"/>
      <c r="H204" s="2" t="s">
        <v>842</v>
      </c>
      <c r="I204" s="11"/>
      <c r="J204" s="11"/>
      <c r="K204" s="11"/>
      <c r="L204" s="2"/>
      <c r="M204" s="12">
        <v>6</v>
      </c>
      <c r="N204" s="13">
        <v>6</v>
      </c>
      <c r="O204" s="22"/>
      <c r="P204" s="311">
        <f t="shared" si="31"/>
        <v>169</v>
      </c>
      <c r="Q204" s="16">
        <f t="shared" si="27"/>
        <v>169</v>
      </c>
      <c r="R204" s="23">
        <f t="shared" si="32"/>
        <v>0</v>
      </c>
      <c r="S204" s="18">
        <f t="shared" si="33"/>
        <v>0</v>
      </c>
      <c r="T204" s="17"/>
      <c r="U204" s="19"/>
      <c r="Y204" s="215"/>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row>
    <row r="205" spans="1:205" s="3" customFormat="1" ht="25.5" x14ac:dyDescent="0.25">
      <c r="A205" s="2" t="s">
        <v>918</v>
      </c>
      <c r="B205" s="2" t="s">
        <v>718</v>
      </c>
      <c r="C205" s="2" t="s">
        <v>919</v>
      </c>
      <c r="D205" s="2" t="s">
        <v>841</v>
      </c>
      <c r="E205" s="256">
        <v>152</v>
      </c>
      <c r="F205" s="72">
        <v>152</v>
      </c>
      <c r="G205" s="72"/>
      <c r="H205" s="2" t="s">
        <v>842</v>
      </c>
      <c r="I205" s="11"/>
      <c r="J205" s="11"/>
      <c r="K205" s="11"/>
      <c r="L205" s="2"/>
      <c r="M205" s="12">
        <v>6</v>
      </c>
      <c r="N205" s="13">
        <v>6</v>
      </c>
      <c r="O205" s="22"/>
      <c r="P205" s="311">
        <f t="shared" si="31"/>
        <v>152</v>
      </c>
      <c r="Q205" s="16">
        <f t="shared" ref="Q205:Q268" si="34">IF(N205=1,INT(E205*$T$1*10000)/10000,E205)</f>
        <v>152</v>
      </c>
      <c r="R205" s="23">
        <f t="shared" si="32"/>
        <v>0</v>
      </c>
      <c r="S205" s="18">
        <f t="shared" si="33"/>
        <v>0</v>
      </c>
      <c r="T205" s="17"/>
      <c r="U205" s="19"/>
      <c r="Y205" s="215"/>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row>
    <row r="206" spans="1:205" s="3" customFormat="1" ht="25.5" x14ac:dyDescent="0.25">
      <c r="A206" s="2" t="s">
        <v>920</v>
      </c>
      <c r="B206" s="2" t="s">
        <v>718</v>
      </c>
      <c r="C206" s="2" t="s">
        <v>921</v>
      </c>
      <c r="D206" s="2" t="s">
        <v>841</v>
      </c>
      <c r="E206" s="256">
        <v>34</v>
      </c>
      <c r="F206" s="72">
        <v>34</v>
      </c>
      <c r="G206" s="72"/>
      <c r="H206" s="2" t="s">
        <v>842</v>
      </c>
      <c r="I206" s="11"/>
      <c r="J206" s="11"/>
      <c r="K206" s="11"/>
      <c r="L206" s="2"/>
      <c r="M206" s="12">
        <v>6</v>
      </c>
      <c r="N206" s="13">
        <v>6</v>
      </c>
      <c r="O206" s="22"/>
      <c r="P206" s="311">
        <f t="shared" si="31"/>
        <v>34</v>
      </c>
      <c r="Q206" s="16">
        <f t="shared" si="34"/>
        <v>34</v>
      </c>
      <c r="R206" s="23">
        <f t="shared" si="32"/>
        <v>0</v>
      </c>
      <c r="S206" s="18">
        <f t="shared" si="33"/>
        <v>0</v>
      </c>
      <c r="T206" s="17"/>
      <c r="U206" s="19"/>
      <c r="Y206" s="215"/>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row>
    <row r="207" spans="1:205" s="3" customFormat="1" ht="25.5" x14ac:dyDescent="0.25">
      <c r="A207" s="2" t="s">
        <v>922</v>
      </c>
      <c r="B207" s="2" t="s">
        <v>718</v>
      </c>
      <c r="C207" s="2" t="s">
        <v>923</v>
      </c>
      <c r="D207" s="2" t="s">
        <v>841</v>
      </c>
      <c r="E207" s="256">
        <v>34</v>
      </c>
      <c r="F207" s="72">
        <v>34</v>
      </c>
      <c r="G207" s="72"/>
      <c r="H207" s="2" t="s">
        <v>842</v>
      </c>
      <c r="I207" s="11"/>
      <c r="J207" s="11"/>
      <c r="K207" s="11"/>
      <c r="L207" s="2"/>
      <c r="M207" s="12">
        <v>6</v>
      </c>
      <c r="N207" s="13">
        <v>6</v>
      </c>
      <c r="O207" s="22"/>
      <c r="P207" s="311">
        <f t="shared" si="31"/>
        <v>34</v>
      </c>
      <c r="Q207" s="16">
        <f t="shared" si="34"/>
        <v>34</v>
      </c>
      <c r="R207" s="23">
        <f t="shared" si="32"/>
        <v>0</v>
      </c>
      <c r="S207" s="18">
        <f t="shared" si="33"/>
        <v>0</v>
      </c>
      <c r="T207" s="17"/>
      <c r="U207" s="19"/>
      <c r="Y207" s="215"/>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row>
    <row r="208" spans="1:205" s="3" customFormat="1" ht="25.5" x14ac:dyDescent="0.25">
      <c r="A208" s="2" t="s">
        <v>924</v>
      </c>
      <c r="B208" s="2" t="s">
        <v>718</v>
      </c>
      <c r="C208" s="2" t="s">
        <v>925</v>
      </c>
      <c r="D208" s="2" t="s">
        <v>841</v>
      </c>
      <c r="E208" s="256">
        <v>34</v>
      </c>
      <c r="F208" s="72">
        <v>34</v>
      </c>
      <c r="G208" s="72"/>
      <c r="H208" s="2" t="s">
        <v>842</v>
      </c>
      <c r="I208" s="11"/>
      <c r="J208" s="11"/>
      <c r="K208" s="11"/>
      <c r="L208" s="2"/>
      <c r="M208" s="12">
        <v>6</v>
      </c>
      <c r="N208" s="13">
        <v>6</v>
      </c>
      <c r="O208" s="22"/>
      <c r="P208" s="311">
        <f t="shared" si="31"/>
        <v>34</v>
      </c>
      <c r="Q208" s="16">
        <f t="shared" si="34"/>
        <v>34</v>
      </c>
      <c r="R208" s="23">
        <f t="shared" si="32"/>
        <v>0</v>
      </c>
      <c r="S208" s="18">
        <f t="shared" si="33"/>
        <v>0</v>
      </c>
      <c r="T208" s="17"/>
      <c r="U208" s="19"/>
      <c r="Y208" s="215"/>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row>
    <row r="209" spans="1:205" s="3" customFormat="1" ht="25.5" x14ac:dyDescent="0.25">
      <c r="A209" s="2" t="s">
        <v>926</v>
      </c>
      <c r="B209" s="2" t="s">
        <v>718</v>
      </c>
      <c r="C209" s="2" t="s">
        <v>927</v>
      </c>
      <c r="D209" s="2" t="s">
        <v>841</v>
      </c>
      <c r="E209" s="256">
        <v>34</v>
      </c>
      <c r="F209" s="72">
        <v>34</v>
      </c>
      <c r="G209" s="72"/>
      <c r="H209" s="2" t="s">
        <v>842</v>
      </c>
      <c r="I209" s="11"/>
      <c r="J209" s="11"/>
      <c r="K209" s="11"/>
      <c r="L209" s="2"/>
      <c r="M209" s="12">
        <v>6</v>
      </c>
      <c r="N209" s="13">
        <v>6</v>
      </c>
      <c r="O209" s="22"/>
      <c r="P209" s="311">
        <f t="shared" si="31"/>
        <v>34</v>
      </c>
      <c r="Q209" s="16">
        <f t="shared" si="34"/>
        <v>34</v>
      </c>
      <c r="R209" s="23">
        <f t="shared" si="32"/>
        <v>0</v>
      </c>
      <c r="S209" s="18">
        <f t="shared" si="33"/>
        <v>0</v>
      </c>
      <c r="T209" s="17"/>
      <c r="U209" s="19"/>
      <c r="Y209" s="215"/>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row>
    <row r="210" spans="1:205" s="3" customFormat="1" ht="38.25" x14ac:dyDescent="0.25">
      <c r="A210" s="5" t="s">
        <v>928</v>
      </c>
      <c r="B210" s="2" t="s">
        <v>718</v>
      </c>
      <c r="C210" s="2" t="s">
        <v>929</v>
      </c>
      <c r="D210" s="2" t="s">
        <v>841</v>
      </c>
      <c r="E210" s="256">
        <v>180</v>
      </c>
      <c r="F210" s="72">
        <v>180</v>
      </c>
      <c r="G210" s="72"/>
      <c r="H210" s="2" t="s">
        <v>842</v>
      </c>
      <c r="I210" s="11"/>
      <c r="J210" s="11"/>
      <c r="K210" s="11"/>
      <c r="L210" s="2"/>
      <c r="M210" s="12">
        <v>6</v>
      </c>
      <c r="N210" s="13">
        <v>6</v>
      </c>
      <c r="O210" s="22"/>
      <c r="P210" s="311">
        <f t="shared" si="31"/>
        <v>180</v>
      </c>
      <c r="Q210" s="16">
        <f t="shared" si="34"/>
        <v>180</v>
      </c>
      <c r="R210" s="23">
        <f t="shared" si="32"/>
        <v>0</v>
      </c>
      <c r="S210" s="18">
        <f t="shared" si="33"/>
        <v>0</v>
      </c>
      <c r="T210" s="17"/>
      <c r="U210" s="19"/>
      <c r="Y210" s="215"/>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row>
    <row r="211" spans="1:205" s="3" customFormat="1" ht="38.25" x14ac:dyDescent="0.25">
      <c r="A211" s="5" t="s">
        <v>930</v>
      </c>
      <c r="B211" s="2" t="s">
        <v>718</v>
      </c>
      <c r="C211" s="2" t="s">
        <v>931</v>
      </c>
      <c r="D211" s="2" t="s">
        <v>841</v>
      </c>
      <c r="E211" s="256">
        <v>812</v>
      </c>
      <c r="F211" s="72">
        <v>812</v>
      </c>
      <c r="G211" s="72"/>
      <c r="H211" s="2" t="s">
        <v>842</v>
      </c>
      <c r="I211" s="11"/>
      <c r="J211" s="11"/>
      <c r="K211" s="11"/>
      <c r="L211" s="2"/>
      <c r="M211" s="12">
        <v>6</v>
      </c>
      <c r="N211" s="13">
        <v>6</v>
      </c>
      <c r="O211" s="22"/>
      <c r="P211" s="311">
        <f t="shared" si="31"/>
        <v>812</v>
      </c>
      <c r="Q211" s="16">
        <f t="shared" si="34"/>
        <v>812</v>
      </c>
      <c r="R211" s="23">
        <f t="shared" si="32"/>
        <v>0</v>
      </c>
      <c r="S211" s="18">
        <f t="shared" si="33"/>
        <v>0</v>
      </c>
      <c r="T211" s="17"/>
      <c r="U211" s="19"/>
      <c r="Y211" s="215"/>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row>
    <row r="212" spans="1:205" s="3" customFormat="1" ht="25.5" x14ac:dyDescent="0.25">
      <c r="A212" s="2" t="s">
        <v>932</v>
      </c>
      <c r="B212" s="2" t="s">
        <v>718</v>
      </c>
      <c r="C212" s="2" t="s">
        <v>933</v>
      </c>
      <c r="D212" s="2" t="s">
        <v>841</v>
      </c>
      <c r="E212" s="256">
        <v>152</v>
      </c>
      <c r="F212" s="72">
        <v>152</v>
      </c>
      <c r="G212" s="72"/>
      <c r="H212" s="2" t="s">
        <v>842</v>
      </c>
      <c r="I212" s="11"/>
      <c r="J212" s="11"/>
      <c r="K212" s="11"/>
      <c r="L212" s="2"/>
      <c r="M212" s="12">
        <v>6</v>
      </c>
      <c r="N212" s="13">
        <v>6</v>
      </c>
      <c r="O212" s="22"/>
      <c r="P212" s="311">
        <f t="shared" si="31"/>
        <v>152</v>
      </c>
      <c r="Q212" s="16">
        <f t="shared" si="34"/>
        <v>152</v>
      </c>
      <c r="R212" s="23">
        <f t="shared" si="32"/>
        <v>0</v>
      </c>
      <c r="S212" s="18">
        <f t="shared" si="33"/>
        <v>0</v>
      </c>
      <c r="T212" s="17"/>
      <c r="U212" s="19"/>
      <c r="Y212" s="215"/>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row>
    <row r="213" spans="1:205" s="4" customFormat="1" ht="25.5" x14ac:dyDescent="0.25">
      <c r="A213" s="2" t="s">
        <v>934</v>
      </c>
      <c r="B213" s="2" t="s">
        <v>718</v>
      </c>
      <c r="C213" s="2" t="s">
        <v>935</v>
      </c>
      <c r="D213" s="2" t="s">
        <v>841</v>
      </c>
      <c r="E213" s="256">
        <v>119</v>
      </c>
      <c r="F213" s="72">
        <v>119</v>
      </c>
      <c r="G213" s="72"/>
      <c r="H213" s="2" t="s">
        <v>842</v>
      </c>
      <c r="I213" s="11"/>
      <c r="J213" s="11"/>
      <c r="K213" s="11"/>
      <c r="L213" s="2"/>
      <c r="M213" s="12">
        <v>6</v>
      </c>
      <c r="N213" s="13">
        <v>6</v>
      </c>
      <c r="O213" s="22"/>
      <c r="P213" s="311">
        <f t="shared" si="31"/>
        <v>119</v>
      </c>
      <c r="Q213" s="16">
        <f t="shared" si="34"/>
        <v>119</v>
      </c>
      <c r="R213" s="23">
        <f t="shared" si="32"/>
        <v>0</v>
      </c>
      <c r="S213" s="18">
        <f t="shared" si="33"/>
        <v>0</v>
      </c>
      <c r="T213" s="17"/>
      <c r="U213" s="19"/>
      <c r="V213" s="3"/>
      <c r="W213" s="3"/>
      <c r="X213" s="3"/>
      <c r="Y213" s="215"/>
      <c r="Z213" s="3"/>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row>
    <row r="214" spans="1:205" s="4" customFormat="1" ht="25.5" x14ac:dyDescent="0.25">
      <c r="A214" s="5" t="s">
        <v>936</v>
      </c>
      <c r="B214" s="2" t="s">
        <v>718</v>
      </c>
      <c r="C214" s="2" t="s">
        <v>937</v>
      </c>
      <c r="D214" s="2" t="s">
        <v>841</v>
      </c>
      <c r="E214" s="256">
        <v>56</v>
      </c>
      <c r="F214" s="72">
        <v>56</v>
      </c>
      <c r="G214" s="72"/>
      <c r="H214" s="2" t="s">
        <v>847</v>
      </c>
      <c r="I214" s="11"/>
      <c r="J214" s="11"/>
      <c r="K214" s="11"/>
      <c r="L214" s="2"/>
      <c r="M214" s="12">
        <v>6</v>
      </c>
      <c r="N214" s="13">
        <v>3</v>
      </c>
      <c r="O214" s="22"/>
      <c r="P214" s="311">
        <f t="shared" si="31"/>
        <v>56</v>
      </c>
      <c r="Q214" s="16">
        <f t="shared" si="34"/>
        <v>56</v>
      </c>
      <c r="R214" s="23">
        <f t="shared" si="32"/>
        <v>0</v>
      </c>
      <c r="S214" s="18">
        <f t="shared" si="33"/>
        <v>0</v>
      </c>
      <c r="T214" s="17"/>
      <c r="U214" s="19"/>
      <c r="V214" s="3"/>
      <c r="W214" s="3"/>
      <c r="X214" s="3"/>
      <c r="Y214" s="215"/>
      <c r="Z214" s="3"/>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row>
    <row r="215" spans="1:205" s="4" customFormat="1" ht="38.25" x14ac:dyDescent="0.25">
      <c r="A215" s="2" t="s">
        <v>938</v>
      </c>
      <c r="B215" s="2" t="s">
        <v>718</v>
      </c>
      <c r="C215" s="2" t="s">
        <v>939</v>
      </c>
      <c r="D215" s="2" t="s">
        <v>841</v>
      </c>
      <c r="E215" s="256">
        <v>116</v>
      </c>
      <c r="F215" s="72">
        <v>116</v>
      </c>
      <c r="G215" s="72"/>
      <c r="H215" s="2" t="s">
        <v>842</v>
      </c>
      <c r="I215" s="11"/>
      <c r="J215" s="11"/>
      <c r="K215" s="11"/>
      <c r="L215" s="2"/>
      <c r="M215" s="12">
        <v>6</v>
      </c>
      <c r="N215" s="13">
        <v>6</v>
      </c>
      <c r="O215" s="22"/>
      <c r="P215" s="311">
        <f t="shared" si="31"/>
        <v>116</v>
      </c>
      <c r="Q215" s="16">
        <f t="shared" si="34"/>
        <v>116</v>
      </c>
      <c r="R215" s="23">
        <f t="shared" si="32"/>
        <v>0</v>
      </c>
      <c r="S215" s="18">
        <f t="shared" si="33"/>
        <v>0</v>
      </c>
      <c r="T215" s="17"/>
      <c r="U215" s="19"/>
      <c r="V215" s="3"/>
      <c r="W215" s="3"/>
      <c r="X215" s="3"/>
      <c r="Y215" s="215"/>
      <c r="Z215" s="3"/>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row>
    <row r="216" spans="1:205" s="4" customFormat="1" ht="25.5" x14ac:dyDescent="0.25">
      <c r="A216" s="5" t="s">
        <v>940</v>
      </c>
      <c r="B216" s="2" t="s">
        <v>718</v>
      </c>
      <c r="C216" s="2" t="s">
        <v>941</v>
      </c>
      <c r="D216" s="2" t="s">
        <v>841</v>
      </c>
      <c r="E216" s="256">
        <v>33</v>
      </c>
      <c r="F216" s="72">
        <v>33</v>
      </c>
      <c r="G216" s="72"/>
      <c r="H216" s="2" t="s">
        <v>842</v>
      </c>
      <c r="I216" s="11"/>
      <c r="J216" s="11"/>
      <c r="K216" s="11"/>
      <c r="L216" s="2"/>
      <c r="M216" s="12">
        <v>6</v>
      </c>
      <c r="N216" s="13">
        <v>6</v>
      </c>
      <c r="O216" s="22"/>
      <c r="P216" s="311">
        <f t="shared" si="31"/>
        <v>33</v>
      </c>
      <c r="Q216" s="16">
        <f t="shared" si="34"/>
        <v>33</v>
      </c>
      <c r="R216" s="23">
        <f t="shared" si="32"/>
        <v>0</v>
      </c>
      <c r="S216" s="18">
        <f t="shared" si="33"/>
        <v>0</v>
      </c>
      <c r="T216" s="17"/>
      <c r="U216" s="19"/>
      <c r="V216" s="3"/>
      <c r="W216" s="3"/>
      <c r="X216" s="3"/>
      <c r="Y216" s="215"/>
      <c r="Z216" s="3"/>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row>
    <row r="217" spans="1:205" ht="25.5" x14ac:dyDescent="0.25">
      <c r="A217" s="2" t="s">
        <v>942</v>
      </c>
      <c r="B217" s="2" t="s">
        <v>718</v>
      </c>
      <c r="C217" s="2" t="s">
        <v>943</v>
      </c>
      <c r="D217" s="2" t="s">
        <v>841</v>
      </c>
      <c r="E217" s="256">
        <v>33</v>
      </c>
      <c r="F217" s="72">
        <v>33</v>
      </c>
      <c r="G217" s="72"/>
      <c r="H217" s="2" t="s">
        <v>842</v>
      </c>
      <c r="K217" s="11"/>
      <c r="M217" s="12">
        <v>6</v>
      </c>
      <c r="N217" s="13">
        <v>6</v>
      </c>
      <c r="O217" s="22"/>
      <c r="P217" s="311">
        <f t="shared" si="31"/>
        <v>33</v>
      </c>
      <c r="Q217" s="16">
        <f t="shared" si="34"/>
        <v>33</v>
      </c>
      <c r="R217" s="23">
        <f t="shared" si="32"/>
        <v>0</v>
      </c>
      <c r="S217" s="18">
        <f t="shared" si="33"/>
        <v>0</v>
      </c>
      <c r="V217" s="3"/>
      <c r="W217" s="3"/>
      <c r="X217" s="3"/>
      <c r="Z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row>
    <row r="218" spans="1:205" s="4" customFormat="1" ht="25.5" x14ac:dyDescent="0.25">
      <c r="A218" s="2" t="s">
        <v>944</v>
      </c>
      <c r="B218" s="2" t="s">
        <v>718</v>
      </c>
      <c r="C218" s="2" t="s">
        <v>945</v>
      </c>
      <c r="D218" s="2" t="s">
        <v>841</v>
      </c>
      <c r="E218" s="256">
        <v>33</v>
      </c>
      <c r="F218" s="72">
        <v>33</v>
      </c>
      <c r="G218" s="72"/>
      <c r="H218" s="2" t="s">
        <v>842</v>
      </c>
      <c r="I218" s="11"/>
      <c r="J218" s="11"/>
      <c r="K218" s="11"/>
      <c r="L218" s="2"/>
      <c r="M218" s="12">
        <v>6</v>
      </c>
      <c r="N218" s="13">
        <v>6</v>
      </c>
      <c r="O218" s="22"/>
      <c r="P218" s="311">
        <f t="shared" si="31"/>
        <v>33</v>
      </c>
      <c r="Q218" s="16">
        <f t="shared" si="34"/>
        <v>33</v>
      </c>
      <c r="R218" s="23">
        <f t="shared" si="32"/>
        <v>0</v>
      </c>
      <c r="S218" s="18">
        <f t="shared" si="33"/>
        <v>0</v>
      </c>
      <c r="T218" s="17"/>
      <c r="U218" s="19"/>
      <c r="V218" s="3"/>
      <c r="W218" s="3"/>
      <c r="X218" s="3"/>
      <c r="Y218" s="215"/>
      <c r="Z218" s="3"/>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row>
    <row r="219" spans="1:205" ht="38.25" x14ac:dyDescent="0.25">
      <c r="A219" s="2" t="s">
        <v>946</v>
      </c>
      <c r="B219" s="2" t="s">
        <v>718</v>
      </c>
      <c r="C219" s="2" t="s">
        <v>947</v>
      </c>
      <c r="D219" s="2" t="s">
        <v>841</v>
      </c>
      <c r="E219" s="256">
        <v>26</v>
      </c>
      <c r="F219" s="72">
        <v>26</v>
      </c>
      <c r="G219" s="72"/>
      <c r="H219" s="2" t="s">
        <v>842</v>
      </c>
      <c r="K219" s="11"/>
      <c r="M219" s="12">
        <v>6</v>
      </c>
      <c r="N219" s="13">
        <v>6</v>
      </c>
      <c r="O219" s="22"/>
      <c r="P219" s="311">
        <f t="shared" si="31"/>
        <v>26</v>
      </c>
      <c r="Q219" s="16">
        <f t="shared" si="34"/>
        <v>26</v>
      </c>
      <c r="R219" s="23">
        <f t="shared" si="32"/>
        <v>0</v>
      </c>
      <c r="S219" s="18">
        <f t="shared" si="33"/>
        <v>0</v>
      </c>
      <c r="V219" s="3"/>
      <c r="W219" s="3"/>
      <c r="X219" s="3"/>
      <c r="Z219" s="3"/>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row>
    <row r="220" spans="1:205" ht="25.5" x14ac:dyDescent="0.25">
      <c r="A220" s="5" t="s">
        <v>948</v>
      </c>
      <c r="B220" s="2" t="s">
        <v>718</v>
      </c>
      <c r="C220" s="2" t="s">
        <v>949</v>
      </c>
      <c r="D220" s="2" t="s">
        <v>841</v>
      </c>
      <c r="E220" s="256">
        <v>56</v>
      </c>
      <c r="F220" s="72">
        <v>56</v>
      </c>
      <c r="G220" s="72"/>
      <c r="H220" s="2" t="s">
        <v>847</v>
      </c>
      <c r="K220" s="11"/>
      <c r="M220" s="12">
        <v>6</v>
      </c>
      <c r="N220" s="13">
        <v>3</v>
      </c>
      <c r="O220" s="22"/>
      <c r="P220" s="311">
        <f t="shared" si="31"/>
        <v>56</v>
      </c>
      <c r="Q220" s="16">
        <f t="shared" si="34"/>
        <v>56</v>
      </c>
      <c r="R220" s="23">
        <f t="shared" si="32"/>
        <v>0</v>
      </c>
      <c r="S220" s="18">
        <f t="shared" si="33"/>
        <v>0</v>
      </c>
      <c r="V220" s="3"/>
      <c r="W220" s="3"/>
      <c r="X220" s="3"/>
      <c r="Z220" s="3"/>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row>
    <row r="221" spans="1:205" ht="25.5" x14ac:dyDescent="0.25">
      <c r="A221" s="5" t="s">
        <v>950</v>
      </c>
      <c r="B221" s="2" t="s">
        <v>718</v>
      </c>
      <c r="C221" s="2" t="s">
        <v>951</v>
      </c>
      <c r="D221" s="2" t="s">
        <v>841</v>
      </c>
      <c r="E221" s="256">
        <v>56</v>
      </c>
      <c r="F221" s="72">
        <v>56</v>
      </c>
      <c r="G221" s="72"/>
      <c r="H221" s="2" t="s">
        <v>847</v>
      </c>
      <c r="K221" s="11"/>
      <c r="M221" s="12">
        <v>6</v>
      </c>
      <c r="N221" s="13">
        <v>3</v>
      </c>
      <c r="O221" s="22"/>
      <c r="P221" s="311">
        <f t="shared" si="31"/>
        <v>56</v>
      </c>
      <c r="Q221" s="16">
        <f t="shared" si="34"/>
        <v>56</v>
      </c>
      <c r="R221" s="23">
        <f t="shared" si="32"/>
        <v>0</v>
      </c>
      <c r="S221" s="18">
        <f t="shared" si="33"/>
        <v>0</v>
      </c>
      <c r="V221" s="3"/>
      <c r="W221" s="3"/>
      <c r="X221" s="3"/>
      <c r="Z221" s="3"/>
    </row>
    <row r="222" spans="1:205" ht="25.5" x14ac:dyDescent="0.25">
      <c r="A222" s="5" t="s">
        <v>952</v>
      </c>
      <c r="B222" s="2" t="s">
        <v>718</v>
      </c>
      <c r="C222" s="2" t="s">
        <v>953</v>
      </c>
      <c r="D222" s="2" t="s">
        <v>841</v>
      </c>
      <c r="E222" s="256">
        <v>56</v>
      </c>
      <c r="F222" s="72">
        <v>56</v>
      </c>
      <c r="G222" s="72"/>
      <c r="H222" s="2" t="s">
        <v>847</v>
      </c>
      <c r="K222" s="11"/>
      <c r="M222" s="12">
        <v>6</v>
      </c>
      <c r="N222" s="13">
        <v>3</v>
      </c>
      <c r="O222" s="22"/>
      <c r="P222" s="311">
        <f t="shared" si="31"/>
        <v>56</v>
      </c>
      <c r="Q222" s="16">
        <f t="shared" si="34"/>
        <v>56</v>
      </c>
      <c r="R222" s="23">
        <f t="shared" si="32"/>
        <v>0</v>
      </c>
      <c r="S222" s="18">
        <f t="shared" si="33"/>
        <v>0</v>
      </c>
      <c r="V222" s="3"/>
      <c r="W222" s="3"/>
      <c r="X222" s="3"/>
      <c r="Z222" s="3"/>
    </row>
    <row r="223" spans="1:205" ht="25.5" x14ac:dyDescent="0.25">
      <c r="A223" s="5" t="s">
        <v>954</v>
      </c>
      <c r="B223" s="5" t="s">
        <v>718</v>
      </c>
      <c r="C223" s="2" t="s">
        <v>955</v>
      </c>
      <c r="D223" s="2" t="s">
        <v>841</v>
      </c>
      <c r="E223" s="256">
        <v>135</v>
      </c>
      <c r="F223" s="72">
        <v>135</v>
      </c>
      <c r="G223" s="72"/>
      <c r="H223" s="2" t="s">
        <v>842</v>
      </c>
      <c r="K223" s="11"/>
      <c r="M223" s="12">
        <v>6</v>
      </c>
      <c r="N223" s="13">
        <v>6</v>
      </c>
      <c r="O223" s="22"/>
      <c r="P223" s="311">
        <f t="shared" si="31"/>
        <v>135</v>
      </c>
      <c r="Q223" s="16">
        <f t="shared" si="34"/>
        <v>135</v>
      </c>
      <c r="R223" s="23">
        <f t="shared" si="32"/>
        <v>0</v>
      </c>
      <c r="S223" s="18">
        <f t="shared" si="33"/>
        <v>0</v>
      </c>
      <c r="V223" s="3"/>
      <c r="W223" s="3"/>
      <c r="X223" s="3"/>
      <c r="Z223" s="3"/>
    </row>
    <row r="224" spans="1:205" ht="25.5" x14ac:dyDescent="0.25">
      <c r="A224" s="5" t="s">
        <v>956</v>
      </c>
      <c r="B224" s="5" t="s">
        <v>718</v>
      </c>
      <c r="C224" s="2" t="s">
        <v>957</v>
      </c>
      <c r="D224" s="2" t="s">
        <v>841</v>
      </c>
      <c r="E224" s="256">
        <v>35</v>
      </c>
      <c r="F224" s="72">
        <v>35</v>
      </c>
      <c r="G224" s="72"/>
      <c r="H224" s="2" t="s">
        <v>847</v>
      </c>
      <c r="K224" s="11"/>
      <c r="M224" s="12">
        <v>6</v>
      </c>
      <c r="N224" s="13">
        <v>3</v>
      </c>
      <c r="O224" s="22"/>
      <c r="P224" s="311">
        <f t="shared" si="31"/>
        <v>35</v>
      </c>
      <c r="Q224" s="16">
        <f t="shared" si="34"/>
        <v>35</v>
      </c>
      <c r="R224" s="23">
        <f t="shared" si="32"/>
        <v>0</v>
      </c>
      <c r="S224" s="18">
        <f t="shared" si="33"/>
        <v>0</v>
      </c>
      <c r="V224" s="3"/>
      <c r="W224" s="3"/>
      <c r="X224" s="3"/>
      <c r="Z224" s="3"/>
    </row>
    <row r="225" spans="1:205" ht="38.25" x14ac:dyDescent="0.25">
      <c r="A225" s="5" t="s">
        <v>958</v>
      </c>
      <c r="B225" s="5" t="s">
        <v>718</v>
      </c>
      <c r="C225" s="2" t="s">
        <v>959</v>
      </c>
      <c r="D225" s="2" t="s">
        <v>841</v>
      </c>
      <c r="E225" s="256">
        <v>45</v>
      </c>
      <c r="F225" s="72">
        <v>45</v>
      </c>
      <c r="G225" s="72"/>
      <c r="H225" s="2" t="s">
        <v>847</v>
      </c>
      <c r="K225" s="11"/>
      <c r="M225" s="12">
        <v>6</v>
      </c>
      <c r="N225" s="13">
        <v>3</v>
      </c>
      <c r="O225" s="22"/>
      <c r="P225" s="311">
        <f t="shared" si="31"/>
        <v>45</v>
      </c>
      <c r="Q225" s="16">
        <f t="shared" si="34"/>
        <v>45</v>
      </c>
      <c r="R225" s="23">
        <f t="shared" si="32"/>
        <v>0</v>
      </c>
      <c r="S225" s="18">
        <f t="shared" si="33"/>
        <v>0</v>
      </c>
      <c r="V225" s="3"/>
      <c r="W225" s="3"/>
      <c r="X225" s="3"/>
      <c r="Z225" s="3"/>
    </row>
    <row r="226" spans="1:205" ht="25.5" x14ac:dyDescent="0.25">
      <c r="A226" s="5" t="s">
        <v>960</v>
      </c>
      <c r="B226" s="5" t="s">
        <v>718</v>
      </c>
      <c r="C226" s="2" t="s">
        <v>961</v>
      </c>
      <c r="D226" s="2" t="s">
        <v>841</v>
      </c>
      <c r="E226" s="256">
        <v>45</v>
      </c>
      <c r="F226" s="72">
        <v>45</v>
      </c>
      <c r="G226" s="72"/>
      <c r="H226" s="2" t="s">
        <v>842</v>
      </c>
      <c r="K226" s="11"/>
      <c r="M226" s="12">
        <v>6</v>
      </c>
      <c r="N226" s="13">
        <v>6</v>
      </c>
      <c r="O226" s="22"/>
      <c r="P226" s="311">
        <f t="shared" si="31"/>
        <v>45</v>
      </c>
      <c r="Q226" s="16">
        <f t="shared" si="34"/>
        <v>45</v>
      </c>
      <c r="R226" s="23">
        <f t="shared" si="32"/>
        <v>0</v>
      </c>
      <c r="S226" s="18">
        <f t="shared" si="33"/>
        <v>0</v>
      </c>
      <c r="V226" s="3"/>
      <c r="W226" s="3"/>
      <c r="X226" s="3"/>
      <c r="Z226" s="3"/>
    </row>
    <row r="227" spans="1:205" ht="25.5" x14ac:dyDescent="0.25">
      <c r="A227" s="5" t="s">
        <v>962</v>
      </c>
      <c r="B227" s="5" t="s">
        <v>718</v>
      </c>
      <c r="C227" s="2" t="s">
        <v>963</v>
      </c>
      <c r="D227" s="2" t="s">
        <v>841</v>
      </c>
      <c r="E227" s="256">
        <v>35</v>
      </c>
      <c r="F227" s="72">
        <v>35</v>
      </c>
      <c r="G227" s="72"/>
      <c r="H227" s="2" t="s">
        <v>847</v>
      </c>
      <c r="K227" s="11"/>
      <c r="M227" s="12">
        <v>6</v>
      </c>
      <c r="N227" s="13">
        <v>3</v>
      </c>
      <c r="O227" s="22"/>
      <c r="P227" s="311">
        <f t="shared" si="31"/>
        <v>35</v>
      </c>
      <c r="Q227" s="16">
        <f t="shared" si="34"/>
        <v>35</v>
      </c>
      <c r="R227" s="23">
        <f t="shared" si="32"/>
        <v>0</v>
      </c>
      <c r="S227" s="18">
        <f t="shared" si="33"/>
        <v>0</v>
      </c>
      <c r="V227" s="3"/>
      <c r="W227" s="3"/>
      <c r="X227" s="3"/>
      <c r="Z227" s="3"/>
    </row>
    <row r="228" spans="1:205" ht="25.5" x14ac:dyDescent="0.25">
      <c r="A228" s="5" t="s">
        <v>964</v>
      </c>
      <c r="B228" s="5" t="s">
        <v>718</v>
      </c>
      <c r="C228" s="2" t="s">
        <v>965</v>
      </c>
      <c r="D228" s="2" t="s">
        <v>841</v>
      </c>
      <c r="E228" s="256">
        <v>45</v>
      </c>
      <c r="F228" s="72">
        <v>45</v>
      </c>
      <c r="G228" s="72"/>
      <c r="H228" s="2" t="s">
        <v>847</v>
      </c>
      <c r="K228" s="11"/>
      <c r="M228" s="12">
        <v>6</v>
      </c>
      <c r="N228" s="13">
        <v>3</v>
      </c>
      <c r="O228" s="22"/>
      <c r="P228" s="311">
        <f t="shared" si="31"/>
        <v>45</v>
      </c>
      <c r="Q228" s="16">
        <f t="shared" si="34"/>
        <v>45</v>
      </c>
      <c r="R228" s="23">
        <f t="shared" si="32"/>
        <v>0</v>
      </c>
      <c r="S228" s="18">
        <f t="shared" si="33"/>
        <v>0</v>
      </c>
      <c r="V228" s="3"/>
      <c r="W228" s="3"/>
      <c r="X228" s="3"/>
      <c r="Z228" s="3"/>
    </row>
    <row r="229" spans="1:205" ht="25.5" x14ac:dyDescent="0.25">
      <c r="A229" s="5" t="s">
        <v>966</v>
      </c>
      <c r="B229" s="5" t="s">
        <v>718</v>
      </c>
      <c r="C229" s="2" t="s">
        <v>967</v>
      </c>
      <c r="D229" s="2" t="s">
        <v>841</v>
      </c>
      <c r="E229" s="256">
        <v>0.05</v>
      </c>
      <c r="F229" s="72">
        <v>0.05</v>
      </c>
      <c r="G229" s="72"/>
      <c r="H229" s="2" t="s">
        <v>842</v>
      </c>
      <c r="K229" s="11"/>
      <c r="M229" s="12">
        <v>6</v>
      </c>
      <c r="N229" s="13">
        <v>6</v>
      </c>
      <c r="O229" s="22"/>
      <c r="P229" s="311">
        <f t="shared" ref="P229:P260" si="35">IF(N229=1,INT(E229*$T$1*100)/100,E229)</f>
        <v>0.05</v>
      </c>
      <c r="Q229" s="16">
        <f t="shared" si="34"/>
        <v>0.05</v>
      </c>
      <c r="R229" s="23">
        <f t="shared" ref="R229:R260" si="36">P229-E229</f>
        <v>0</v>
      </c>
      <c r="S229" s="18">
        <f t="shared" ref="S229:S260" si="37">IF(E229&lt;&gt;0,R229/E229,0)</f>
        <v>0</v>
      </c>
      <c r="V229" s="3"/>
      <c r="W229" s="3"/>
      <c r="X229" s="3"/>
      <c r="Z229" s="3"/>
    </row>
    <row r="230" spans="1:205" ht="25.5" x14ac:dyDescent="0.25">
      <c r="A230" s="2" t="s">
        <v>968</v>
      </c>
      <c r="B230" s="2" t="s">
        <v>718</v>
      </c>
      <c r="C230" s="2" t="s">
        <v>969</v>
      </c>
      <c r="D230" s="2" t="s">
        <v>841</v>
      </c>
      <c r="E230" s="256">
        <v>152</v>
      </c>
      <c r="F230" s="72">
        <v>152</v>
      </c>
      <c r="G230" s="72"/>
      <c r="H230" s="2" t="s">
        <v>842</v>
      </c>
      <c r="K230" s="11"/>
      <c r="M230" s="12">
        <v>6</v>
      </c>
      <c r="N230" s="13">
        <v>6</v>
      </c>
      <c r="O230" s="22"/>
      <c r="P230" s="311">
        <f t="shared" si="35"/>
        <v>152</v>
      </c>
      <c r="Q230" s="16">
        <f t="shared" si="34"/>
        <v>152</v>
      </c>
      <c r="R230" s="23">
        <f t="shared" si="36"/>
        <v>0</v>
      </c>
      <c r="S230" s="18">
        <f t="shared" si="37"/>
        <v>0</v>
      </c>
      <c r="V230" s="3"/>
      <c r="W230" s="3"/>
      <c r="X230" s="3"/>
      <c r="Z230" s="3"/>
    </row>
    <row r="231" spans="1:205" ht="38.25" x14ac:dyDescent="0.25">
      <c r="A231" s="2" t="s">
        <v>970</v>
      </c>
      <c r="B231" s="5" t="s">
        <v>718</v>
      </c>
      <c r="C231" s="2" t="s">
        <v>971</v>
      </c>
      <c r="D231" s="2" t="s">
        <v>841</v>
      </c>
      <c r="E231" s="256">
        <v>119</v>
      </c>
      <c r="F231" s="72">
        <v>119</v>
      </c>
      <c r="G231" s="72"/>
      <c r="H231" s="2" t="s">
        <v>842</v>
      </c>
      <c r="K231" s="11"/>
      <c r="M231" s="12">
        <v>6</v>
      </c>
      <c r="N231" s="13">
        <v>6</v>
      </c>
      <c r="O231" s="22"/>
      <c r="P231" s="311">
        <f t="shared" si="35"/>
        <v>119</v>
      </c>
      <c r="Q231" s="16">
        <f t="shared" si="34"/>
        <v>119</v>
      </c>
      <c r="R231" s="23">
        <f t="shared" si="36"/>
        <v>0</v>
      </c>
      <c r="S231" s="18">
        <f t="shared" si="37"/>
        <v>0</v>
      </c>
      <c r="V231" s="3"/>
      <c r="W231" s="3"/>
      <c r="X231" s="3"/>
      <c r="Z231" s="3"/>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row>
    <row r="232" spans="1:205" ht="25.5" x14ac:dyDescent="0.25">
      <c r="A232" s="5" t="s">
        <v>972</v>
      </c>
      <c r="B232" s="5" t="s">
        <v>718</v>
      </c>
      <c r="C232" s="2" t="s">
        <v>973</v>
      </c>
      <c r="D232" s="2" t="s">
        <v>841</v>
      </c>
      <c r="E232" s="256">
        <v>5.15</v>
      </c>
      <c r="F232" s="72">
        <v>5.15</v>
      </c>
      <c r="G232" s="72"/>
      <c r="H232" s="2" t="s">
        <v>847</v>
      </c>
      <c r="K232" s="11"/>
      <c r="M232" s="12">
        <v>6</v>
      </c>
      <c r="N232" s="13">
        <v>3</v>
      </c>
      <c r="O232" s="22"/>
      <c r="P232" s="311">
        <f t="shared" si="35"/>
        <v>5.15</v>
      </c>
      <c r="Q232" s="16">
        <f t="shared" si="34"/>
        <v>5.15</v>
      </c>
      <c r="R232" s="23">
        <f t="shared" si="36"/>
        <v>0</v>
      </c>
      <c r="S232" s="18">
        <f t="shared" si="37"/>
        <v>0</v>
      </c>
      <c r="V232" s="3"/>
      <c r="W232" s="3"/>
      <c r="X232" s="3"/>
      <c r="Z232" s="3"/>
    </row>
    <row r="233" spans="1:205" ht="25.5" x14ac:dyDescent="0.25">
      <c r="A233" s="5" t="s">
        <v>974</v>
      </c>
      <c r="B233" s="5" t="s">
        <v>718</v>
      </c>
      <c r="C233" s="2" t="s">
        <v>975</v>
      </c>
      <c r="D233" s="2" t="s">
        <v>841</v>
      </c>
      <c r="E233" s="256">
        <v>10</v>
      </c>
      <c r="F233" s="72">
        <v>10</v>
      </c>
      <c r="G233" s="72"/>
      <c r="H233" s="2" t="s">
        <v>847</v>
      </c>
      <c r="K233" s="11"/>
      <c r="M233" s="12">
        <v>6</v>
      </c>
      <c r="N233" s="13">
        <v>3</v>
      </c>
      <c r="O233" s="22"/>
      <c r="P233" s="311">
        <f t="shared" si="35"/>
        <v>10</v>
      </c>
      <c r="Q233" s="16">
        <f t="shared" si="34"/>
        <v>10</v>
      </c>
      <c r="R233" s="23">
        <f t="shared" si="36"/>
        <v>0</v>
      </c>
      <c r="S233" s="18">
        <f t="shared" si="37"/>
        <v>0</v>
      </c>
      <c r="V233" s="3"/>
      <c r="W233" s="3"/>
      <c r="X233" s="3"/>
      <c r="Z233" s="3"/>
    </row>
    <row r="234" spans="1:205" ht="25.5" x14ac:dyDescent="0.25">
      <c r="A234" s="5" t="s">
        <v>976</v>
      </c>
      <c r="B234" s="2" t="s">
        <v>718</v>
      </c>
      <c r="C234" s="2" t="s">
        <v>977</v>
      </c>
      <c r="D234" s="2" t="s">
        <v>841</v>
      </c>
      <c r="E234" s="256">
        <v>5.15</v>
      </c>
      <c r="F234" s="72">
        <v>5.15</v>
      </c>
      <c r="G234" s="72"/>
      <c r="H234" s="2" t="s">
        <v>880</v>
      </c>
      <c r="K234" s="11"/>
      <c r="M234" s="12">
        <v>6</v>
      </c>
      <c r="N234" s="13">
        <v>6</v>
      </c>
      <c r="O234" s="43"/>
      <c r="P234" s="311">
        <f t="shared" si="35"/>
        <v>5.15</v>
      </c>
      <c r="Q234" s="16">
        <f t="shared" si="34"/>
        <v>5.15</v>
      </c>
      <c r="R234" s="23">
        <f t="shared" si="36"/>
        <v>0</v>
      </c>
      <c r="S234" s="18">
        <f t="shared" si="37"/>
        <v>0</v>
      </c>
      <c r="V234" s="3"/>
      <c r="W234" s="3"/>
      <c r="X234" s="3"/>
      <c r="Z234" s="3"/>
    </row>
    <row r="235" spans="1:205" ht="25.5" x14ac:dyDescent="0.25">
      <c r="A235" s="2" t="s">
        <v>978</v>
      </c>
      <c r="B235" s="2" t="s">
        <v>718</v>
      </c>
      <c r="C235" s="2" t="s">
        <v>979</v>
      </c>
      <c r="D235" s="2" t="s">
        <v>841</v>
      </c>
      <c r="E235" s="256">
        <v>8</v>
      </c>
      <c r="F235" s="72">
        <v>8</v>
      </c>
      <c r="G235" s="72"/>
      <c r="H235" s="2" t="s">
        <v>847</v>
      </c>
      <c r="K235" s="11"/>
      <c r="M235" s="12">
        <v>6</v>
      </c>
      <c r="N235" s="13">
        <v>3</v>
      </c>
      <c r="O235" s="22"/>
      <c r="P235" s="311">
        <f t="shared" si="35"/>
        <v>8</v>
      </c>
      <c r="Q235" s="16">
        <f t="shared" si="34"/>
        <v>8</v>
      </c>
      <c r="R235" s="23">
        <f t="shared" si="36"/>
        <v>0</v>
      </c>
      <c r="S235" s="18">
        <f t="shared" si="37"/>
        <v>0</v>
      </c>
      <c r="V235" s="3"/>
      <c r="W235" s="3"/>
      <c r="X235" s="3"/>
      <c r="Z235" s="3"/>
    </row>
    <row r="236" spans="1:205" ht="25.5" x14ac:dyDescent="0.25">
      <c r="A236" s="5" t="s">
        <v>980</v>
      </c>
      <c r="B236" s="2" t="s">
        <v>718</v>
      </c>
      <c r="C236" s="2" t="s">
        <v>981</v>
      </c>
      <c r="D236" s="2" t="s">
        <v>841</v>
      </c>
      <c r="E236" s="256">
        <v>23</v>
      </c>
      <c r="F236" s="72">
        <v>23</v>
      </c>
      <c r="G236" s="72"/>
      <c r="H236" s="2" t="s">
        <v>842</v>
      </c>
      <c r="K236" s="11"/>
      <c r="M236" s="12">
        <v>6</v>
      </c>
      <c r="N236" s="13">
        <v>6</v>
      </c>
      <c r="O236" s="22"/>
      <c r="P236" s="311">
        <f t="shared" si="35"/>
        <v>23</v>
      </c>
      <c r="Q236" s="16">
        <f t="shared" si="34"/>
        <v>23</v>
      </c>
      <c r="R236" s="23">
        <f t="shared" si="36"/>
        <v>0</v>
      </c>
      <c r="S236" s="18">
        <f t="shared" si="37"/>
        <v>0</v>
      </c>
      <c r="V236" s="3"/>
      <c r="W236" s="3"/>
      <c r="X236" s="3"/>
      <c r="Z236" s="3"/>
    </row>
    <row r="237" spans="1:205" ht="25.5" x14ac:dyDescent="0.25">
      <c r="A237" s="5" t="s">
        <v>982</v>
      </c>
      <c r="B237" s="2" t="s">
        <v>718</v>
      </c>
      <c r="C237" s="2" t="s">
        <v>983</v>
      </c>
      <c r="D237" s="2" t="s">
        <v>841</v>
      </c>
      <c r="E237" s="256">
        <v>25</v>
      </c>
      <c r="F237" s="72">
        <v>25</v>
      </c>
      <c r="G237" s="72"/>
      <c r="H237" s="2" t="s">
        <v>847</v>
      </c>
      <c r="K237" s="11"/>
      <c r="M237" s="12">
        <v>6</v>
      </c>
      <c r="N237" s="13">
        <v>3</v>
      </c>
      <c r="O237" s="22"/>
      <c r="P237" s="311">
        <f t="shared" si="35"/>
        <v>25</v>
      </c>
      <c r="Q237" s="16">
        <f t="shared" si="34"/>
        <v>25</v>
      </c>
      <c r="R237" s="23">
        <f t="shared" si="36"/>
        <v>0</v>
      </c>
      <c r="S237" s="18">
        <f t="shared" si="37"/>
        <v>0</v>
      </c>
      <c r="V237" s="3"/>
      <c r="W237" s="3"/>
      <c r="X237" s="3"/>
      <c r="Z237" s="3"/>
    </row>
    <row r="238" spans="1:205" ht="25.5" x14ac:dyDescent="0.25">
      <c r="A238" s="5" t="s">
        <v>984</v>
      </c>
      <c r="B238" s="2" t="s">
        <v>718</v>
      </c>
      <c r="C238" s="2" t="s">
        <v>985</v>
      </c>
      <c r="D238" s="2" t="s">
        <v>841</v>
      </c>
      <c r="E238" s="256">
        <v>24</v>
      </c>
      <c r="F238" s="72">
        <v>24</v>
      </c>
      <c r="G238" s="72"/>
      <c r="H238" s="2" t="s">
        <v>842</v>
      </c>
      <c r="K238" s="11"/>
      <c r="M238" s="12">
        <v>6</v>
      </c>
      <c r="N238" s="13">
        <v>6</v>
      </c>
      <c r="O238" s="22"/>
      <c r="P238" s="311">
        <f t="shared" si="35"/>
        <v>24</v>
      </c>
      <c r="Q238" s="16">
        <f t="shared" si="34"/>
        <v>24</v>
      </c>
      <c r="R238" s="23">
        <f t="shared" si="36"/>
        <v>0</v>
      </c>
      <c r="S238" s="18">
        <f t="shared" si="37"/>
        <v>0</v>
      </c>
      <c r="V238" s="3"/>
      <c r="W238" s="3"/>
      <c r="X238" s="3"/>
      <c r="Z238" s="3"/>
    </row>
    <row r="239" spans="1:205" ht="25.5" x14ac:dyDescent="0.25">
      <c r="A239" s="5" t="s">
        <v>986</v>
      </c>
      <c r="B239" s="2" t="s">
        <v>718</v>
      </c>
      <c r="C239" s="2" t="s">
        <v>987</v>
      </c>
      <c r="D239" s="2" t="s">
        <v>841</v>
      </c>
      <c r="E239" s="256">
        <v>30</v>
      </c>
      <c r="F239" s="72">
        <v>30</v>
      </c>
      <c r="G239" s="72"/>
      <c r="H239" s="2" t="s">
        <v>847</v>
      </c>
      <c r="K239" s="11"/>
      <c r="M239" s="12">
        <v>6</v>
      </c>
      <c r="N239" s="13">
        <v>3</v>
      </c>
      <c r="O239" s="22"/>
      <c r="P239" s="311">
        <f t="shared" si="35"/>
        <v>30</v>
      </c>
      <c r="Q239" s="16">
        <f t="shared" si="34"/>
        <v>30</v>
      </c>
      <c r="R239" s="23">
        <f t="shared" si="36"/>
        <v>0</v>
      </c>
      <c r="S239" s="18">
        <f t="shared" si="37"/>
        <v>0</v>
      </c>
      <c r="V239" s="3"/>
      <c r="W239" s="3"/>
      <c r="X239" s="3"/>
      <c r="Z239" s="3"/>
    </row>
    <row r="240" spans="1:205" ht="25.5" x14ac:dyDescent="0.25">
      <c r="A240" s="5" t="s">
        <v>988</v>
      </c>
      <c r="B240" s="2" t="s">
        <v>718</v>
      </c>
      <c r="C240" s="2" t="s">
        <v>989</v>
      </c>
      <c r="D240" s="2" t="s">
        <v>841</v>
      </c>
      <c r="E240" s="256">
        <v>30</v>
      </c>
      <c r="F240" s="72">
        <v>30</v>
      </c>
      <c r="G240" s="72"/>
      <c r="H240" s="2" t="s">
        <v>842</v>
      </c>
      <c r="K240" s="11"/>
      <c r="M240" s="12">
        <v>6</v>
      </c>
      <c r="N240" s="13">
        <v>6</v>
      </c>
      <c r="O240" s="22"/>
      <c r="P240" s="311">
        <f t="shared" si="35"/>
        <v>30</v>
      </c>
      <c r="Q240" s="16">
        <f t="shared" si="34"/>
        <v>30</v>
      </c>
      <c r="R240" s="23">
        <f t="shared" si="36"/>
        <v>0</v>
      </c>
      <c r="S240" s="18">
        <f t="shared" si="37"/>
        <v>0</v>
      </c>
      <c r="V240" s="3"/>
      <c r="W240" s="3"/>
      <c r="X240" s="3"/>
      <c r="Z240" s="3"/>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row>
    <row r="241" spans="1:205" ht="25.5" x14ac:dyDescent="0.25">
      <c r="A241" s="5" t="s">
        <v>990</v>
      </c>
      <c r="B241" s="2" t="s">
        <v>718</v>
      </c>
      <c r="C241" s="2" t="s">
        <v>991</v>
      </c>
      <c r="D241" s="2" t="s">
        <v>841</v>
      </c>
      <c r="E241" s="256">
        <v>31</v>
      </c>
      <c r="F241" s="72">
        <v>31</v>
      </c>
      <c r="G241" s="72"/>
      <c r="H241" s="2" t="s">
        <v>842</v>
      </c>
      <c r="K241" s="11"/>
      <c r="M241" s="12">
        <v>6</v>
      </c>
      <c r="N241" s="13">
        <v>6</v>
      </c>
      <c r="O241" s="22"/>
      <c r="P241" s="311">
        <f t="shared" si="35"/>
        <v>31</v>
      </c>
      <c r="Q241" s="16">
        <f t="shared" si="34"/>
        <v>31</v>
      </c>
      <c r="R241" s="23">
        <f t="shared" si="36"/>
        <v>0</v>
      </c>
      <c r="S241" s="18">
        <f t="shared" si="37"/>
        <v>0</v>
      </c>
      <c r="V241" s="3"/>
      <c r="W241" s="3"/>
      <c r="X241" s="3"/>
      <c r="Z241" s="3"/>
    </row>
    <row r="242" spans="1:205" ht="25.5" x14ac:dyDescent="0.25">
      <c r="A242" s="5" t="s">
        <v>992</v>
      </c>
      <c r="B242" s="2" t="s">
        <v>718</v>
      </c>
      <c r="C242" s="2" t="s">
        <v>993</v>
      </c>
      <c r="D242" s="2" t="s">
        <v>841</v>
      </c>
      <c r="E242" s="256">
        <v>25</v>
      </c>
      <c r="F242" s="72">
        <v>25</v>
      </c>
      <c r="G242" s="72"/>
      <c r="H242" s="2" t="s">
        <v>842</v>
      </c>
      <c r="K242" s="11"/>
      <c r="M242" s="12">
        <v>6</v>
      </c>
      <c r="N242" s="13">
        <v>6</v>
      </c>
      <c r="O242" s="22"/>
      <c r="P242" s="311">
        <f t="shared" si="35"/>
        <v>25</v>
      </c>
      <c r="Q242" s="16">
        <f t="shared" si="34"/>
        <v>25</v>
      </c>
      <c r="R242" s="23">
        <f t="shared" si="36"/>
        <v>0</v>
      </c>
      <c r="S242" s="18">
        <f t="shared" si="37"/>
        <v>0</v>
      </c>
      <c r="V242" s="3"/>
      <c r="W242" s="3"/>
      <c r="X242" s="3"/>
      <c r="Z242" s="3"/>
    </row>
    <row r="243" spans="1:205" ht="25.5" x14ac:dyDescent="0.25">
      <c r="A243" s="5" t="s">
        <v>994</v>
      </c>
      <c r="B243" s="2" t="s">
        <v>718</v>
      </c>
      <c r="C243" s="2" t="s">
        <v>995</v>
      </c>
      <c r="D243" s="2" t="s">
        <v>841</v>
      </c>
      <c r="E243" s="256">
        <v>30</v>
      </c>
      <c r="F243" s="72">
        <v>30</v>
      </c>
      <c r="G243" s="72"/>
      <c r="H243" s="2" t="s">
        <v>842</v>
      </c>
      <c r="K243" s="11"/>
      <c r="M243" s="12">
        <v>6</v>
      </c>
      <c r="N243" s="13">
        <v>6</v>
      </c>
      <c r="O243" s="22"/>
      <c r="P243" s="311">
        <f t="shared" si="35"/>
        <v>30</v>
      </c>
      <c r="Q243" s="16">
        <f t="shared" si="34"/>
        <v>30</v>
      </c>
      <c r="R243" s="23">
        <f t="shared" si="36"/>
        <v>0</v>
      </c>
      <c r="S243" s="18">
        <f t="shared" si="37"/>
        <v>0</v>
      </c>
      <c r="V243" s="3"/>
      <c r="W243" s="3"/>
      <c r="X243" s="3"/>
      <c r="Z243" s="3"/>
    </row>
    <row r="244" spans="1:205" ht="25.5" x14ac:dyDescent="0.25">
      <c r="A244" s="5" t="s">
        <v>996</v>
      </c>
      <c r="B244" s="2" t="s">
        <v>718</v>
      </c>
      <c r="C244" s="2" t="s">
        <v>997</v>
      </c>
      <c r="D244" s="2" t="s">
        <v>841</v>
      </c>
      <c r="E244" s="256">
        <v>0.05</v>
      </c>
      <c r="F244" s="72">
        <v>0.05</v>
      </c>
      <c r="G244" s="72"/>
      <c r="H244" s="2" t="s">
        <v>842</v>
      </c>
      <c r="K244" s="11"/>
      <c r="M244" s="12">
        <v>6</v>
      </c>
      <c r="N244" s="13">
        <v>6</v>
      </c>
      <c r="O244" s="22"/>
      <c r="P244" s="311">
        <f t="shared" si="35"/>
        <v>0.05</v>
      </c>
      <c r="Q244" s="16">
        <f t="shared" si="34"/>
        <v>0.05</v>
      </c>
      <c r="R244" s="23">
        <f t="shared" si="36"/>
        <v>0</v>
      </c>
      <c r="S244" s="18">
        <f t="shared" si="37"/>
        <v>0</v>
      </c>
      <c r="V244" s="3"/>
      <c r="W244" s="3"/>
      <c r="X244" s="3"/>
      <c r="Z244" s="3"/>
    </row>
    <row r="245" spans="1:205" ht="25.5" x14ac:dyDescent="0.25">
      <c r="A245" s="5" t="s">
        <v>998</v>
      </c>
      <c r="B245" s="2" t="s">
        <v>718</v>
      </c>
      <c r="C245" s="2" t="s">
        <v>999</v>
      </c>
      <c r="D245" s="2" t="s">
        <v>841</v>
      </c>
      <c r="E245" s="256">
        <v>21</v>
      </c>
      <c r="F245" s="72">
        <v>21</v>
      </c>
      <c r="G245" s="72"/>
      <c r="H245" s="2" t="s">
        <v>842</v>
      </c>
      <c r="K245" s="11"/>
      <c r="M245" s="12">
        <v>6</v>
      </c>
      <c r="N245" s="13">
        <v>6</v>
      </c>
      <c r="O245" s="22"/>
      <c r="P245" s="311">
        <f t="shared" si="35"/>
        <v>21</v>
      </c>
      <c r="Q245" s="16">
        <f t="shared" si="34"/>
        <v>21</v>
      </c>
      <c r="R245" s="23">
        <f t="shared" si="36"/>
        <v>0</v>
      </c>
      <c r="S245" s="18">
        <f t="shared" si="37"/>
        <v>0</v>
      </c>
      <c r="V245" s="3"/>
      <c r="W245" s="3"/>
      <c r="X245" s="3"/>
      <c r="Z245" s="3"/>
    </row>
    <row r="246" spans="1:205" ht="25.5" x14ac:dyDescent="0.25">
      <c r="A246" s="5" t="s">
        <v>1000</v>
      </c>
      <c r="B246" s="2" t="s">
        <v>718</v>
      </c>
      <c r="C246" s="2" t="s">
        <v>1001</v>
      </c>
      <c r="D246" s="2" t="s">
        <v>841</v>
      </c>
      <c r="E246" s="256">
        <v>39</v>
      </c>
      <c r="F246" s="72">
        <v>39</v>
      </c>
      <c r="G246" s="72"/>
      <c r="H246" s="2" t="s">
        <v>842</v>
      </c>
      <c r="K246" s="11"/>
      <c r="M246" s="12">
        <v>6</v>
      </c>
      <c r="N246" s="13">
        <v>6</v>
      </c>
      <c r="O246" s="22"/>
      <c r="P246" s="311">
        <f t="shared" si="35"/>
        <v>39</v>
      </c>
      <c r="Q246" s="16">
        <f t="shared" si="34"/>
        <v>39</v>
      </c>
      <c r="R246" s="23">
        <f t="shared" si="36"/>
        <v>0</v>
      </c>
      <c r="S246" s="18">
        <f t="shared" si="37"/>
        <v>0</v>
      </c>
      <c r="V246" s="3"/>
      <c r="W246" s="3"/>
      <c r="X246" s="3"/>
      <c r="Z246" s="3"/>
    </row>
    <row r="247" spans="1:205" ht="25.5" x14ac:dyDescent="0.25">
      <c r="A247" s="5" t="s">
        <v>1002</v>
      </c>
      <c r="B247" s="2" t="s">
        <v>718</v>
      </c>
      <c r="C247" s="2" t="s">
        <v>1003</v>
      </c>
      <c r="D247" s="2" t="s">
        <v>841</v>
      </c>
      <c r="E247" s="256">
        <v>36</v>
      </c>
      <c r="F247" s="72">
        <v>36</v>
      </c>
      <c r="G247" s="72"/>
      <c r="H247" s="2" t="s">
        <v>842</v>
      </c>
      <c r="K247" s="11"/>
      <c r="M247" s="12">
        <v>6</v>
      </c>
      <c r="N247" s="13">
        <v>6</v>
      </c>
      <c r="O247" s="22"/>
      <c r="P247" s="311">
        <f t="shared" si="35"/>
        <v>36</v>
      </c>
      <c r="Q247" s="16">
        <f t="shared" si="34"/>
        <v>36</v>
      </c>
      <c r="R247" s="23">
        <f t="shared" si="36"/>
        <v>0</v>
      </c>
      <c r="S247" s="18">
        <f t="shared" si="37"/>
        <v>0</v>
      </c>
      <c r="V247" s="3"/>
      <c r="W247" s="3"/>
      <c r="X247" s="3"/>
      <c r="Z247" s="3"/>
    </row>
    <row r="248" spans="1:205" ht="25.5" x14ac:dyDescent="0.25">
      <c r="A248" s="5" t="s">
        <v>1004</v>
      </c>
      <c r="B248" s="2" t="s">
        <v>718</v>
      </c>
      <c r="C248" s="2" t="s">
        <v>1005</v>
      </c>
      <c r="D248" s="2" t="s">
        <v>841</v>
      </c>
      <c r="E248" s="256">
        <v>38</v>
      </c>
      <c r="F248" s="72">
        <v>38</v>
      </c>
      <c r="G248" s="72"/>
      <c r="H248" s="2" t="s">
        <v>842</v>
      </c>
      <c r="K248" s="11"/>
      <c r="M248" s="12">
        <v>6</v>
      </c>
      <c r="N248" s="13">
        <v>6</v>
      </c>
      <c r="O248" s="22"/>
      <c r="P248" s="311">
        <f t="shared" si="35"/>
        <v>38</v>
      </c>
      <c r="Q248" s="16">
        <f t="shared" si="34"/>
        <v>38</v>
      </c>
      <c r="R248" s="23">
        <f t="shared" si="36"/>
        <v>0</v>
      </c>
      <c r="S248" s="18">
        <f t="shared" si="37"/>
        <v>0</v>
      </c>
      <c r="V248" s="3"/>
      <c r="W248" s="3"/>
      <c r="X248" s="3"/>
      <c r="Y248" s="216"/>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row>
    <row r="249" spans="1:205" ht="25.5" x14ac:dyDescent="0.25">
      <c r="A249" s="5" t="s">
        <v>1006</v>
      </c>
      <c r="B249" s="2" t="s">
        <v>718</v>
      </c>
      <c r="C249" s="2" t="s">
        <v>1007</v>
      </c>
      <c r="D249" s="2" t="s">
        <v>841</v>
      </c>
      <c r="E249" s="256">
        <v>49</v>
      </c>
      <c r="F249" s="72">
        <v>49</v>
      </c>
      <c r="G249" s="72"/>
      <c r="H249" s="2" t="s">
        <v>842</v>
      </c>
      <c r="K249" s="11"/>
      <c r="M249" s="12">
        <v>6</v>
      </c>
      <c r="N249" s="13">
        <v>6</v>
      </c>
      <c r="O249" s="22"/>
      <c r="P249" s="311">
        <f t="shared" si="35"/>
        <v>49</v>
      </c>
      <c r="Q249" s="16">
        <f t="shared" si="34"/>
        <v>49</v>
      </c>
      <c r="R249" s="23">
        <f t="shared" si="36"/>
        <v>0</v>
      </c>
      <c r="S249" s="18">
        <f t="shared" si="37"/>
        <v>0</v>
      </c>
      <c r="V249" s="3"/>
      <c r="W249" s="3"/>
      <c r="X249" s="3"/>
      <c r="Y249" s="216"/>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row>
    <row r="250" spans="1:205" ht="25.5" x14ac:dyDescent="0.25">
      <c r="A250" s="5" t="s">
        <v>1008</v>
      </c>
      <c r="B250" s="2" t="s">
        <v>718</v>
      </c>
      <c r="C250" s="2" t="s">
        <v>1009</v>
      </c>
      <c r="D250" s="2" t="s">
        <v>841</v>
      </c>
      <c r="E250" s="256">
        <v>50</v>
      </c>
      <c r="F250" s="72">
        <v>50</v>
      </c>
      <c r="G250" s="72"/>
      <c r="H250" s="2" t="s">
        <v>842</v>
      </c>
      <c r="K250" s="11"/>
      <c r="M250" s="12">
        <v>6</v>
      </c>
      <c r="N250" s="13">
        <v>6</v>
      </c>
      <c r="O250" s="22"/>
      <c r="P250" s="311">
        <f t="shared" si="35"/>
        <v>50</v>
      </c>
      <c r="Q250" s="16">
        <f t="shared" si="34"/>
        <v>50</v>
      </c>
      <c r="R250" s="23">
        <f t="shared" si="36"/>
        <v>0</v>
      </c>
      <c r="S250" s="18">
        <f t="shared" si="37"/>
        <v>0</v>
      </c>
      <c r="V250" s="3"/>
      <c r="W250" s="3"/>
      <c r="X250" s="3"/>
      <c r="Y250" s="216"/>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row>
    <row r="251" spans="1:205" ht="25.5" x14ac:dyDescent="0.25">
      <c r="A251" s="5" t="s">
        <v>1010</v>
      </c>
      <c r="B251" s="2" t="s">
        <v>718</v>
      </c>
      <c r="C251" s="2" t="s">
        <v>1011</v>
      </c>
      <c r="D251" s="2" t="s">
        <v>841</v>
      </c>
      <c r="E251" s="256">
        <v>50</v>
      </c>
      <c r="F251" s="72">
        <v>50</v>
      </c>
      <c r="G251" s="72"/>
      <c r="H251" s="2" t="s">
        <v>842</v>
      </c>
      <c r="K251" s="11"/>
      <c r="M251" s="12">
        <v>6</v>
      </c>
      <c r="N251" s="13">
        <v>6</v>
      </c>
      <c r="O251" s="22"/>
      <c r="P251" s="311">
        <f t="shared" si="35"/>
        <v>50</v>
      </c>
      <c r="Q251" s="16">
        <f t="shared" si="34"/>
        <v>50</v>
      </c>
      <c r="R251" s="23">
        <f t="shared" si="36"/>
        <v>0</v>
      </c>
      <c r="S251" s="18">
        <f t="shared" si="37"/>
        <v>0</v>
      </c>
      <c r="V251" s="3"/>
      <c r="W251" s="3"/>
      <c r="X251" s="3"/>
      <c r="Y251" s="216"/>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row>
    <row r="252" spans="1:205" s="3" customFormat="1" ht="25.5" x14ac:dyDescent="0.25">
      <c r="A252" s="5" t="s">
        <v>1012</v>
      </c>
      <c r="B252" s="2" t="s">
        <v>718</v>
      </c>
      <c r="C252" s="2" t="s">
        <v>1013</v>
      </c>
      <c r="D252" s="2" t="s">
        <v>841</v>
      </c>
      <c r="E252" s="256">
        <v>8</v>
      </c>
      <c r="F252" s="72">
        <v>8</v>
      </c>
      <c r="G252" s="72"/>
      <c r="H252" s="2" t="s">
        <v>847</v>
      </c>
      <c r="I252" s="11"/>
      <c r="J252" s="11"/>
      <c r="K252" s="11"/>
      <c r="L252" s="2"/>
      <c r="M252" s="12">
        <v>6</v>
      </c>
      <c r="N252" s="13">
        <v>3</v>
      </c>
      <c r="O252" s="22"/>
      <c r="P252" s="311">
        <f t="shared" si="35"/>
        <v>8</v>
      </c>
      <c r="Q252" s="16">
        <f t="shared" si="34"/>
        <v>8</v>
      </c>
      <c r="R252" s="23">
        <f t="shared" si="36"/>
        <v>0</v>
      </c>
      <c r="S252" s="18">
        <f t="shared" si="37"/>
        <v>0</v>
      </c>
      <c r="T252" s="17"/>
      <c r="U252" s="19"/>
      <c r="Y252" s="215"/>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row>
    <row r="253" spans="1:205" s="3" customFormat="1" ht="25.5" x14ac:dyDescent="0.25">
      <c r="A253" s="5" t="s">
        <v>1014</v>
      </c>
      <c r="B253" s="2" t="s">
        <v>718</v>
      </c>
      <c r="C253" s="2" t="s">
        <v>1015</v>
      </c>
      <c r="D253" s="2" t="s">
        <v>841</v>
      </c>
      <c r="E253" s="256">
        <v>28</v>
      </c>
      <c r="F253" s="72">
        <v>28</v>
      </c>
      <c r="G253" s="72"/>
      <c r="H253" s="2" t="s">
        <v>842</v>
      </c>
      <c r="I253" s="11"/>
      <c r="J253" s="11"/>
      <c r="K253" s="11"/>
      <c r="L253" s="2"/>
      <c r="M253" s="12">
        <v>6</v>
      </c>
      <c r="N253" s="13">
        <v>6</v>
      </c>
      <c r="O253" s="22"/>
      <c r="P253" s="311">
        <f t="shared" si="35"/>
        <v>28</v>
      </c>
      <c r="Q253" s="16">
        <f t="shared" si="34"/>
        <v>28</v>
      </c>
      <c r="R253" s="23">
        <f t="shared" si="36"/>
        <v>0</v>
      </c>
      <c r="S253" s="18">
        <f t="shared" si="37"/>
        <v>0</v>
      </c>
      <c r="T253" s="17"/>
      <c r="U253" s="19"/>
      <c r="Y253" s="215"/>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row>
    <row r="254" spans="1:205" s="3" customFormat="1" ht="25.5" x14ac:dyDescent="0.25">
      <c r="A254" s="5" t="s">
        <v>1016</v>
      </c>
      <c r="B254" s="2" t="s">
        <v>718</v>
      </c>
      <c r="C254" s="2" t="s">
        <v>1017</v>
      </c>
      <c r="D254" s="2" t="s">
        <v>841</v>
      </c>
      <c r="E254" s="256">
        <v>0.05</v>
      </c>
      <c r="F254" s="72">
        <v>0.05</v>
      </c>
      <c r="G254" s="72"/>
      <c r="H254" s="2" t="s">
        <v>842</v>
      </c>
      <c r="I254" s="11"/>
      <c r="J254" s="11"/>
      <c r="K254" s="11"/>
      <c r="L254" s="2"/>
      <c r="M254" s="12">
        <v>6</v>
      </c>
      <c r="N254" s="13">
        <v>6</v>
      </c>
      <c r="O254" s="22"/>
      <c r="P254" s="311">
        <f t="shared" si="35"/>
        <v>0.05</v>
      </c>
      <c r="Q254" s="16">
        <f t="shared" si="34"/>
        <v>0.05</v>
      </c>
      <c r="R254" s="23">
        <f t="shared" si="36"/>
        <v>0</v>
      </c>
      <c r="S254" s="18">
        <f t="shared" si="37"/>
        <v>0</v>
      </c>
      <c r="T254" s="17"/>
      <c r="U254" s="19"/>
      <c r="Y254" s="215"/>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row>
    <row r="255" spans="1:205" s="3" customFormat="1" ht="25.5" x14ac:dyDescent="0.25">
      <c r="A255" s="5" t="s">
        <v>1018</v>
      </c>
      <c r="B255" s="2" t="s">
        <v>718</v>
      </c>
      <c r="C255" s="2" t="s">
        <v>1019</v>
      </c>
      <c r="D255" s="2" t="s">
        <v>841</v>
      </c>
      <c r="E255" s="256">
        <v>14</v>
      </c>
      <c r="F255" s="72">
        <v>14</v>
      </c>
      <c r="G255" s="72"/>
      <c r="H255" s="2" t="s">
        <v>847</v>
      </c>
      <c r="I255" s="11"/>
      <c r="J255" s="11"/>
      <c r="K255" s="11"/>
      <c r="L255" s="2"/>
      <c r="M255" s="12">
        <v>6</v>
      </c>
      <c r="N255" s="13">
        <v>3</v>
      </c>
      <c r="O255" s="22"/>
      <c r="P255" s="311">
        <f t="shared" si="35"/>
        <v>14</v>
      </c>
      <c r="Q255" s="16">
        <f t="shared" si="34"/>
        <v>14</v>
      </c>
      <c r="R255" s="23">
        <f t="shared" si="36"/>
        <v>0</v>
      </c>
      <c r="S255" s="18">
        <f t="shared" si="37"/>
        <v>0</v>
      </c>
      <c r="T255" s="17"/>
      <c r="U255" s="19"/>
      <c r="Y255" s="215"/>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row>
    <row r="256" spans="1:205" s="3" customFormat="1" ht="25.5" x14ac:dyDescent="0.25">
      <c r="A256" s="5" t="s">
        <v>1020</v>
      </c>
      <c r="B256" s="2" t="s">
        <v>718</v>
      </c>
      <c r="C256" s="2" t="s">
        <v>1021</v>
      </c>
      <c r="D256" s="2" t="s">
        <v>841</v>
      </c>
      <c r="E256" s="256">
        <v>25</v>
      </c>
      <c r="F256" s="72">
        <v>25</v>
      </c>
      <c r="G256" s="72"/>
      <c r="H256" s="2" t="s">
        <v>842</v>
      </c>
      <c r="I256" s="11"/>
      <c r="J256" s="11"/>
      <c r="K256" s="11"/>
      <c r="L256" s="2"/>
      <c r="M256" s="12">
        <v>6</v>
      </c>
      <c r="N256" s="13">
        <v>6</v>
      </c>
      <c r="O256" s="22"/>
      <c r="P256" s="311">
        <f t="shared" si="35"/>
        <v>25</v>
      </c>
      <c r="Q256" s="16">
        <f t="shared" si="34"/>
        <v>25</v>
      </c>
      <c r="R256" s="23">
        <f t="shared" si="36"/>
        <v>0</v>
      </c>
      <c r="S256" s="18">
        <f t="shared" si="37"/>
        <v>0</v>
      </c>
      <c r="T256" s="17"/>
      <c r="U256" s="19"/>
      <c r="Y256" s="215"/>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row>
    <row r="257" spans="1:205" s="3" customFormat="1" ht="25.5" x14ac:dyDescent="0.25">
      <c r="A257" s="5" t="s">
        <v>1022</v>
      </c>
      <c r="B257" s="2" t="s">
        <v>718</v>
      </c>
      <c r="C257" s="2" t="s">
        <v>1023</v>
      </c>
      <c r="D257" s="2" t="s">
        <v>841</v>
      </c>
      <c r="E257" s="256">
        <v>20.7</v>
      </c>
      <c r="F257" s="72">
        <v>20.7</v>
      </c>
      <c r="G257" s="72"/>
      <c r="H257" s="2" t="s">
        <v>842</v>
      </c>
      <c r="I257" s="11"/>
      <c r="J257" s="11"/>
      <c r="K257" s="11"/>
      <c r="L257" s="2"/>
      <c r="M257" s="12">
        <v>6</v>
      </c>
      <c r="N257" s="13">
        <v>6</v>
      </c>
      <c r="O257" s="22"/>
      <c r="P257" s="311">
        <f t="shared" si="35"/>
        <v>20.7</v>
      </c>
      <c r="Q257" s="16">
        <f t="shared" si="34"/>
        <v>20.7</v>
      </c>
      <c r="R257" s="23">
        <f t="shared" si="36"/>
        <v>0</v>
      </c>
      <c r="S257" s="18">
        <f t="shared" si="37"/>
        <v>0</v>
      </c>
      <c r="T257" s="17"/>
      <c r="U257" s="19"/>
      <c r="Y257" s="215"/>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row>
    <row r="258" spans="1:205" s="3" customFormat="1" ht="25.5" x14ac:dyDescent="0.25">
      <c r="A258" s="5" t="s">
        <v>1024</v>
      </c>
      <c r="B258" s="2" t="s">
        <v>718</v>
      </c>
      <c r="C258" s="2" t="s">
        <v>1025</v>
      </c>
      <c r="D258" s="2" t="s">
        <v>841</v>
      </c>
      <c r="E258" s="256">
        <v>12</v>
      </c>
      <c r="F258" s="72">
        <v>12</v>
      </c>
      <c r="G258" s="72"/>
      <c r="H258" s="2" t="s">
        <v>847</v>
      </c>
      <c r="I258" s="11"/>
      <c r="J258" s="11"/>
      <c r="K258" s="11"/>
      <c r="L258" s="2"/>
      <c r="M258" s="12">
        <v>6</v>
      </c>
      <c r="N258" s="13">
        <v>3</v>
      </c>
      <c r="O258" s="22"/>
      <c r="P258" s="311">
        <f t="shared" si="35"/>
        <v>12</v>
      </c>
      <c r="Q258" s="16">
        <f t="shared" si="34"/>
        <v>12</v>
      </c>
      <c r="R258" s="23">
        <f t="shared" si="36"/>
        <v>0</v>
      </c>
      <c r="S258" s="18">
        <f t="shared" si="37"/>
        <v>0</v>
      </c>
      <c r="T258" s="17"/>
      <c r="U258" s="19"/>
      <c r="Y258" s="215"/>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row>
    <row r="259" spans="1:205" s="3" customFormat="1" ht="25.5" x14ac:dyDescent="0.25">
      <c r="A259" s="5" t="s">
        <v>1026</v>
      </c>
      <c r="B259" s="2" t="s">
        <v>718</v>
      </c>
      <c r="C259" s="2" t="s">
        <v>1027</v>
      </c>
      <c r="D259" s="2" t="s">
        <v>841</v>
      </c>
      <c r="E259" s="256">
        <v>8</v>
      </c>
      <c r="F259" s="72">
        <v>8</v>
      </c>
      <c r="G259" s="72"/>
      <c r="H259" s="2" t="s">
        <v>842</v>
      </c>
      <c r="I259" s="11"/>
      <c r="J259" s="11"/>
      <c r="K259" s="11"/>
      <c r="L259" s="2"/>
      <c r="M259" s="12">
        <v>6</v>
      </c>
      <c r="N259" s="13">
        <v>6</v>
      </c>
      <c r="O259" s="22"/>
      <c r="P259" s="311">
        <f t="shared" si="35"/>
        <v>8</v>
      </c>
      <c r="Q259" s="16">
        <f t="shared" si="34"/>
        <v>8</v>
      </c>
      <c r="R259" s="23">
        <f t="shared" si="36"/>
        <v>0</v>
      </c>
      <c r="S259" s="18">
        <f t="shared" si="37"/>
        <v>0</v>
      </c>
      <c r="T259" s="17"/>
      <c r="U259" s="19"/>
      <c r="Y259" s="215"/>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row>
    <row r="260" spans="1:205" s="3" customFormat="1" ht="25.5" x14ac:dyDescent="0.25">
      <c r="A260" s="5" t="s">
        <v>1028</v>
      </c>
      <c r="B260" s="2" t="s">
        <v>718</v>
      </c>
      <c r="C260" s="2" t="s">
        <v>1029</v>
      </c>
      <c r="D260" s="2" t="s">
        <v>841</v>
      </c>
      <c r="E260" s="256">
        <v>48</v>
      </c>
      <c r="F260" s="72">
        <v>48</v>
      </c>
      <c r="G260" s="72"/>
      <c r="H260" s="2" t="s">
        <v>847</v>
      </c>
      <c r="I260" s="11"/>
      <c r="J260" s="11"/>
      <c r="K260" s="11"/>
      <c r="L260" s="2"/>
      <c r="M260" s="12">
        <v>6</v>
      </c>
      <c r="N260" s="13">
        <v>3</v>
      </c>
      <c r="O260" s="22"/>
      <c r="P260" s="311">
        <f t="shared" si="35"/>
        <v>48</v>
      </c>
      <c r="Q260" s="16">
        <f t="shared" si="34"/>
        <v>48</v>
      </c>
      <c r="R260" s="23">
        <f t="shared" si="36"/>
        <v>0</v>
      </c>
      <c r="S260" s="18">
        <f t="shared" si="37"/>
        <v>0</v>
      </c>
      <c r="T260" s="17"/>
      <c r="U260" s="19"/>
      <c r="Y260" s="215"/>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row>
    <row r="261" spans="1:205" s="3" customFormat="1" ht="25.5" x14ac:dyDescent="0.25">
      <c r="A261" s="5" t="s">
        <v>1030</v>
      </c>
      <c r="B261" s="2" t="s">
        <v>718</v>
      </c>
      <c r="C261" s="2" t="s">
        <v>1031</v>
      </c>
      <c r="D261" s="2" t="s">
        <v>841</v>
      </c>
      <c r="E261" s="256">
        <v>48</v>
      </c>
      <c r="F261" s="72">
        <v>48</v>
      </c>
      <c r="G261" s="72"/>
      <c r="H261" s="2" t="s">
        <v>847</v>
      </c>
      <c r="I261" s="11"/>
      <c r="J261" s="11"/>
      <c r="K261" s="11"/>
      <c r="L261" s="2"/>
      <c r="M261" s="12">
        <v>6</v>
      </c>
      <c r="N261" s="13">
        <v>3</v>
      </c>
      <c r="O261" s="22"/>
      <c r="P261" s="311">
        <f t="shared" ref="P261:P292" si="38">IF(N261=1,INT(E261*$T$1*100)/100,E261)</f>
        <v>48</v>
      </c>
      <c r="Q261" s="16">
        <f t="shared" si="34"/>
        <v>48</v>
      </c>
      <c r="R261" s="23">
        <f t="shared" ref="R261:R292" si="39">P261-E261</f>
        <v>0</v>
      </c>
      <c r="S261" s="18">
        <f t="shared" ref="S261:S292" si="40">IF(E261&lt;&gt;0,R261/E261,0)</f>
        <v>0</v>
      </c>
      <c r="T261" s="17"/>
      <c r="U261" s="19"/>
      <c r="Y261" s="215"/>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row>
    <row r="262" spans="1:205" s="3" customFormat="1" ht="25.5" x14ac:dyDescent="0.25">
      <c r="A262" s="5" t="s">
        <v>1032</v>
      </c>
      <c r="B262" s="2" t="s">
        <v>718</v>
      </c>
      <c r="C262" s="2" t="s">
        <v>1033</v>
      </c>
      <c r="D262" s="2" t="s">
        <v>841</v>
      </c>
      <c r="E262" s="256">
        <v>26</v>
      </c>
      <c r="F262" s="72">
        <v>26</v>
      </c>
      <c r="G262" s="72"/>
      <c r="H262" s="2" t="s">
        <v>842</v>
      </c>
      <c r="I262" s="11"/>
      <c r="J262" s="11"/>
      <c r="K262" s="11"/>
      <c r="L262" s="2"/>
      <c r="M262" s="12">
        <v>6</v>
      </c>
      <c r="N262" s="13">
        <v>6</v>
      </c>
      <c r="O262" s="22"/>
      <c r="P262" s="311">
        <f t="shared" si="38"/>
        <v>26</v>
      </c>
      <c r="Q262" s="16">
        <f t="shared" si="34"/>
        <v>26</v>
      </c>
      <c r="R262" s="23">
        <f t="shared" si="39"/>
        <v>0</v>
      </c>
      <c r="S262" s="18">
        <f t="shared" si="40"/>
        <v>0</v>
      </c>
      <c r="T262" s="17"/>
      <c r="U262" s="19"/>
      <c r="Y262" s="215"/>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row>
    <row r="263" spans="1:205" s="3" customFormat="1" ht="25.5" x14ac:dyDescent="0.25">
      <c r="A263" s="5" t="s">
        <v>1034</v>
      </c>
      <c r="B263" s="2" t="s">
        <v>718</v>
      </c>
      <c r="C263" s="2" t="s">
        <v>1035</v>
      </c>
      <c r="D263" s="2" t="s">
        <v>841</v>
      </c>
      <c r="E263" s="256">
        <v>25</v>
      </c>
      <c r="F263" s="72">
        <v>25</v>
      </c>
      <c r="G263" s="72"/>
      <c r="H263" s="2" t="s">
        <v>847</v>
      </c>
      <c r="I263" s="11"/>
      <c r="J263" s="11"/>
      <c r="K263" s="11"/>
      <c r="L263" s="2"/>
      <c r="M263" s="12">
        <v>6</v>
      </c>
      <c r="N263" s="13">
        <v>3</v>
      </c>
      <c r="O263" s="22"/>
      <c r="P263" s="311">
        <f t="shared" si="38"/>
        <v>25</v>
      </c>
      <c r="Q263" s="16">
        <f t="shared" si="34"/>
        <v>25</v>
      </c>
      <c r="R263" s="23">
        <f t="shared" si="39"/>
        <v>0</v>
      </c>
      <c r="S263" s="18">
        <f t="shared" si="40"/>
        <v>0</v>
      </c>
      <c r="T263" s="17"/>
      <c r="U263" s="19"/>
      <c r="Y263" s="215"/>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row>
    <row r="264" spans="1:205" s="3" customFormat="1" ht="25.5" x14ac:dyDescent="0.25">
      <c r="A264" s="5" t="s">
        <v>1036</v>
      </c>
      <c r="B264" s="2" t="s">
        <v>718</v>
      </c>
      <c r="C264" s="2" t="s">
        <v>1037</v>
      </c>
      <c r="D264" s="2" t="s">
        <v>841</v>
      </c>
      <c r="E264" s="256">
        <v>58</v>
      </c>
      <c r="F264" s="72">
        <v>58</v>
      </c>
      <c r="G264" s="72"/>
      <c r="H264" s="2" t="s">
        <v>842</v>
      </c>
      <c r="I264" s="11"/>
      <c r="J264" s="11"/>
      <c r="K264" s="11"/>
      <c r="L264" s="2"/>
      <c r="M264" s="12">
        <v>6</v>
      </c>
      <c r="N264" s="13">
        <v>6</v>
      </c>
      <c r="O264" s="22"/>
      <c r="P264" s="311">
        <f t="shared" si="38"/>
        <v>58</v>
      </c>
      <c r="Q264" s="16">
        <f t="shared" si="34"/>
        <v>58</v>
      </c>
      <c r="R264" s="23">
        <f t="shared" si="39"/>
        <v>0</v>
      </c>
      <c r="S264" s="18">
        <f t="shared" si="40"/>
        <v>0</v>
      </c>
      <c r="T264" s="17"/>
      <c r="U264" s="19"/>
      <c r="Y264" s="215"/>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row>
    <row r="265" spans="1:205" s="3" customFormat="1" ht="25.5" x14ac:dyDescent="0.25">
      <c r="A265" s="5" t="s">
        <v>1038</v>
      </c>
      <c r="B265" s="2" t="s">
        <v>718</v>
      </c>
      <c r="C265" s="2" t="s">
        <v>1039</v>
      </c>
      <c r="D265" s="2" t="s">
        <v>841</v>
      </c>
      <c r="E265" s="256">
        <v>85</v>
      </c>
      <c r="F265" s="72">
        <v>85</v>
      </c>
      <c r="G265" s="72"/>
      <c r="H265" s="2" t="s">
        <v>842</v>
      </c>
      <c r="I265" s="11"/>
      <c r="J265" s="11"/>
      <c r="K265" s="11"/>
      <c r="L265" s="2"/>
      <c r="M265" s="12">
        <v>6</v>
      </c>
      <c r="N265" s="13">
        <v>6</v>
      </c>
      <c r="O265" s="22"/>
      <c r="P265" s="311">
        <f t="shared" si="38"/>
        <v>85</v>
      </c>
      <c r="Q265" s="16">
        <f t="shared" si="34"/>
        <v>85</v>
      </c>
      <c r="R265" s="23">
        <f t="shared" si="39"/>
        <v>0</v>
      </c>
      <c r="S265" s="18">
        <f t="shared" si="40"/>
        <v>0</v>
      </c>
      <c r="T265" s="17"/>
      <c r="U265" s="19"/>
      <c r="Y265" s="215"/>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row>
    <row r="266" spans="1:205" s="3" customFormat="1" ht="25.5" x14ac:dyDescent="0.25">
      <c r="A266" s="5" t="s">
        <v>1040</v>
      </c>
      <c r="B266" s="2" t="s">
        <v>718</v>
      </c>
      <c r="C266" s="2" t="s">
        <v>1041</v>
      </c>
      <c r="D266" s="2" t="s">
        <v>841</v>
      </c>
      <c r="E266" s="256">
        <v>40</v>
      </c>
      <c r="F266" s="72">
        <v>40</v>
      </c>
      <c r="G266" s="72"/>
      <c r="H266" s="2" t="s">
        <v>847</v>
      </c>
      <c r="I266" s="11"/>
      <c r="J266" s="11"/>
      <c r="K266" s="11"/>
      <c r="L266" s="2"/>
      <c r="M266" s="12">
        <v>6</v>
      </c>
      <c r="N266" s="13">
        <v>3</v>
      </c>
      <c r="O266" s="22"/>
      <c r="P266" s="311">
        <f t="shared" si="38"/>
        <v>40</v>
      </c>
      <c r="Q266" s="16">
        <f t="shared" si="34"/>
        <v>40</v>
      </c>
      <c r="R266" s="23">
        <f t="shared" si="39"/>
        <v>0</v>
      </c>
      <c r="S266" s="18">
        <f t="shared" si="40"/>
        <v>0</v>
      </c>
      <c r="T266" s="17"/>
      <c r="U266" s="19"/>
      <c r="Y266" s="215"/>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row>
    <row r="267" spans="1:205" s="3" customFormat="1" ht="25.5" x14ac:dyDescent="0.25">
      <c r="A267" s="5" t="s">
        <v>1042</v>
      </c>
      <c r="B267" s="2" t="s">
        <v>718</v>
      </c>
      <c r="C267" s="2" t="s">
        <v>1043</v>
      </c>
      <c r="D267" s="2" t="s">
        <v>841</v>
      </c>
      <c r="E267" s="256">
        <v>11.75</v>
      </c>
      <c r="F267" s="72">
        <v>11.75</v>
      </c>
      <c r="G267" s="72"/>
      <c r="H267" s="2" t="s">
        <v>880</v>
      </c>
      <c r="I267" s="11"/>
      <c r="J267" s="11"/>
      <c r="K267" s="11"/>
      <c r="L267" s="2"/>
      <c r="M267" s="12">
        <v>6</v>
      </c>
      <c r="N267" s="13">
        <v>6</v>
      </c>
      <c r="O267" s="43"/>
      <c r="P267" s="311">
        <f t="shared" si="38"/>
        <v>11.75</v>
      </c>
      <c r="Q267" s="16">
        <f t="shared" si="34"/>
        <v>11.75</v>
      </c>
      <c r="R267" s="23">
        <f t="shared" si="39"/>
        <v>0</v>
      </c>
      <c r="S267" s="18">
        <f t="shared" si="40"/>
        <v>0</v>
      </c>
      <c r="T267" s="17"/>
      <c r="U267" s="19"/>
      <c r="Y267" s="215"/>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row>
    <row r="268" spans="1:205" s="3" customFormat="1" ht="25.5" x14ac:dyDescent="0.25">
      <c r="A268" s="5" t="s">
        <v>1044</v>
      </c>
      <c r="B268" s="2" t="s">
        <v>718</v>
      </c>
      <c r="C268" s="2" t="s">
        <v>1045</v>
      </c>
      <c r="D268" s="2" t="s">
        <v>841</v>
      </c>
      <c r="E268" s="256">
        <v>80</v>
      </c>
      <c r="F268" s="72">
        <v>80</v>
      </c>
      <c r="G268" s="72"/>
      <c r="H268" s="2" t="s">
        <v>842</v>
      </c>
      <c r="I268" s="11"/>
      <c r="J268" s="11"/>
      <c r="K268" s="11"/>
      <c r="L268" s="2"/>
      <c r="M268" s="12">
        <v>6</v>
      </c>
      <c r="N268" s="13">
        <v>6</v>
      </c>
      <c r="O268" s="22"/>
      <c r="P268" s="311">
        <f t="shared" si="38"/>
        <v>80</v>
      </c>
      <c r="Q268" s="16">
        <f t="shared" si="34"/>
        <v>80</v>
      </c>
      <c r="R268" s="23">
        <f t="shared" si="39"/>
        <v>0</v>
      </c>
      <c r="S268" s="18">
        <f t="shared" si="40"/>
        <v>0</v>
      </c>
      <c r="T268" s="17"/>
      <c r="U268" s="19"/>
      <c r="Y268" s="215"/>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row>
    <row r="269" spans="1:205" s="3" customFormat="1" ht="25.5" x14ac:dyDescent="0.25">
      <c r="A269" s="5" t="s">
        <v>1046</v>
      </c>
      <c r="B269" s="2" t="s">
        <v>718</v>
      </c>
      <c r="C269" s="2" t="s">
        <v>1047</v>
      </c>
      <c r="D269" s="2" t="s">
        <v>841</v>
      </c>
      <c r="E269" s="256">
        <v>23</v>
      </c>
      <c r="F269" s="72">
        <v>23</v>
      </c>
      <c r="G269" s="72"/>
      <c r="H269" s="2" t="s">
        <v>842</v>
      </c>
      <c r="I269" s="11"/>
      <c r="J269" s="11"/>
      <c r="K269" s="11"/>
      <c r="L269" s="2"/>
      <c r="M269" s="12">
        <v>6</v>
      </c>
      <c r="N269" s="13">
        <v>6</v>
      </c>
      <c r="O269" s="22"/>
      <c r="P269" s="311">
        <f t="shared" si="38"/>
        <v>23</v>
      </c>
      <c r="Q269" s="16">
        <f t="shared" ref="Q269:Q332" si="41">IF(N269=1,INT(E269*$T$1*10000)/10000,E269)</f>
        <v>23</v>
      </c>
      <c r="R269" s="23">
        <f t="shared" si="39"/>
        <v>0</v>
      </c>
      <c r="S269" s="18">
        <f t="shared" si="40"/>
        <v>0</v>
      </c>
      <c r="T269" s="17"/>
      <c r="U269" s="19"/>
      <c r="Y269" s="215"/>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row>
    <row r="270" spans="1:205" s="3" customFormat="1" ht="25.5" x14ac:dyDescent="0.25">
      <c r="A270" s="5" t="s">
        <v>1048</v>
      </c>
      <c r="B270" s="2" t="s">
        <v>718</v>
      </c>
      <c r="C270" s="2" t="s">
        <v>1049</v>
      </c>
      <c r="D270" s="2" t="s">
        <v>841</v>
      </c>
      <c r="E270" s="256">
        <v>75</v>
      </c>
      <c r="F270" s="72">
        <v>75</v>
      </c>
      <c r="G270" s="72"/>
      <c r="H270" s="2" t="s">
        <v>842</v>
      </c>
      <c r="I270" s="11"/>
      <c r="J270" s="11"/>
      <c r="K270" s="11"/>
      <c r="L270" s="2"/>
      <c r="M270" s="12">
        <v>6</v>
      </c>
      <c r="N270" s="13">
        <v>6</v>
      </c>
      <c r="O270" s="22"/>
      <c r="P270" s="311">
        <f t="shared" si="38"/>
        <v>75</v>
      </c>
      <c r="Q270" s="16">
        <f t="shared" si="41"/>
        <v>75</v>
      </c>
      <c r="R270" s="23">
        <f t="shared" si="39"/>
        <v>0</v>
      </c>
      <c r="S270" s="18">
        <f t="shared" si="40"/>
        <v>0</v>
      </c>
      <c r="T270" s="17"/>
      <c r="U270" s="19"/>
      <c r="Y270" s="215"/>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row>
    <row r="271" spans="1:205" s="3" customFormat="1" ht="25.5" x14ac:dyDescent="0.25">
      <c r="A271" s="5" t="s">
        <v>1050</v>
      </c>
      <c r="B271" s="2" t="s">
        <v>718</v>
      </c>
      <c r="C271" s="2" t="s">
        <v>1051</v>
      </c>
      <c r="D271" s="2" t="s">
        <v>841</v>
      </c>
      <c r="E271" s="256">
        <v>25</v>
      </c>
      <c r="F271" s="72">
        <v>25</v>
      </c>
      <c r="G271" s="72"/>
      <c r="H271" s="2" t="s">
        <v>842</v>
      </c>
      <c r="I271" s="11"/>
      <c r="J271" s="11"/>
      <c r="K271" s="11"/>
      <c r="L271" s="2"/>
      <c r="M271" s="12">
        <v>6</v>
      </c>
      <c r="N271" s="13">
        <v>6</v>
      </c>
      <c r="O271" s="22"/>
      <c r="P271" s="311">
        <f t="shared" si="38"/>
        <v>25</v>
      </c>
      <c r="Q271" s="16">
        <f t="shared" si="41"/>
        <v>25</v>
      </c>
      <c r="R271" s="23">
        <f t="shared" si="39"/>
        <v>0</v>
      </c>
      <c r="S271" s="18">
        <f t="shared" si="40"/>
        <v>0</v>
      </c>
      <c r="T271" s="17"/>
      <c r="U271" s="19"/>
      <c r="Y271" s="215"/>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row>
    <row r="272" spans="1:205" s="3" customFormat="1" ht="25.5" x14ac:dyDescent="0.25">
      <c r="A272" s="5" t="s">
        <v>1052</v>
      </c>
      <c r="B272" s="2" t="s">
        <v>718</v>
      </c>
      <c r="C272" s="2" t="s">
        <v>1053</v>
      </c>
      <c r="D272" s="2" t="s">
        <v>841</v>
      </c>
      <c r="E272" s="256">
        <v>19</v>
      </c>
      <c r="F272" s="72">
        <v>19</v>
      </c>
      <c r="G272" s="72"/>
      <c r="H272" s="2" t="s">
        <v>847</v>
      </c>
      <c r="I272" s="11"/>
      <c r="J272" s="11"/>
      <c r="K272" s="11"/>
      <c r="L272" s="2"/>
      <c r="M272" s="12">
        <v>6</v>
      </c>
      <c r="N272" s="13">
        <v>3</v>
      </c>
      <c r="O272" s="22"/>
      <c r="P272" s="311">
        <f t="shared" si="38"/>
        <v>19</v>
      </c>
      <c r="Q272" s="16">
        <f t="shared" si="41"/>
        <v>19</v>
      </c>
      <c r="R272" s="23">
        <f t="shared" si="39"/>
        <v>0</v>
      </c>
      <c r="S272" s="18">
        <f t="shared" si="40"/>
        <v>0</v>
      </c>
      <c r="T272" s="17"/>
      <c r="U272" s="19"/>
      <c r="Y272" s="215"/>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row>
    <row r="273" spans="1:205" s="3" customFormat="1" ht="25.5" x14ac:dyDescent="0.25">
      <c r="A273" s="5" t="s">
        <v>1054</v>
      </c>
      <c r="B273" s="2" t="s">
        <v>718</v>
      </c>
      <c r="C273" s="2" t="s">
        <v>1055</v>
      </c>
      <c r="D273" s="2" t="s">
        <v>841</v>
      </c>
      <c r="E273" s="256">
        <v>55</v>
      </c>
      <c r="F273" s="72">
        <v>55</v>
      </c>
      <c r="G273" s="72"/>
      <c r="H273" s="2" t="s">
        <v>847</v>
      </c>
      <c r="I273" s="11"/>
      <c r="J273" s="11"/>
      <c r="K273" s="11"/>
      <c r="L273" s="2"/>
      <c r="M273" s="12">
        <v>6</v>
      </c>
      <c r="N273" s="13">
        <v>3</v>
      </c>
      <c r="O273" s="22"/>
      <c r="P273" s="311">
        <f t="shared" si="38"/>
        <v>55</v>
      </c>
      <c r="Q273" s="16">
        <f t="shared" si="41"/>
        <v>55</v>
      </c>
      <c r="R273" s="23">
        <f t="shared" si="39"/>
        <v>0</v>
      </c>
      <c r="S273" s="18">
        <f t="shared" si="40"/>
        <v>0</v>
      </c>
      <c r="T273" s="17"/>
      <c r="U273" s="19"/>
      <c r="Y273" s="215"/>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row>
    <row r="274" spans="1:205" s="3" customFormat="1" ht="25.5" x14ac:dyDescent="0.25">
      <c r="A274" s="5" t="s">
        <v>1056</v>
      </c>
      <c r="B274" s="2" t="s">
        <v>718</v>
      </c>
      <c r="C274" s="2" t="s">
        <v>1057</v>
      </c>
      <c r="D274" s="2" t="s">
        <v>841</v>
      </c>
      <c r="E274" s="256">
        <v>25</v>
      </c>
      <c r="F274" s="72">
        <v>25</v>
      </c>
      <c r="G274" s="72"/>
      <c r="H274" s="2" t="s">
        <v>842</v>
      </c>
      <c r="I274" s="11"/>
      <c r="J274" s="11"/>
      <c r="K274" s="11"/>
      <c r="L274" s="2"/>
      <c r="M274" s="12">
        <v>6</v>
      </c>
      <c r="N274" s="13">
        <v>6</v>
      </c>
      <c r="O274" s="22"/>
      <c r="P274" s="311">
        <f t="shared" si="38"/>
        <v>25</v>
      </c>
      <c r="Q274" s="16">
        <f t="shared" si="41"/>
        <v>25</v>
      </c>
      <c r="R274" s="23">
        <f t="shared" si="39"/>
        <v>0</v>
      </c>
      <c r="S274" s="18">
        <f t="shared" si="40"/>
        <v>0</v>
      </c>
      <c r="T274" s="17"/>
      <c r="U274" s="19"/>
      <c r="Y274" s="215"/>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row>
    <row r="275" spans="1:205" s="3" customFormat="1" ht="25.5" x14ac:dyDescent="0.25">
      <c r="A275" s="5" t="s">
        <v>1058</v>
      </c>
      <c r="B275" s="2" t="s">
        <v>718</v>
      </c>
      <c r="C275" s="2" t="s">
        <v>1059</v>
      </c>
      <c r="D275" s="2" t="s">
        <v>841</v>
      </c>
      <c r="E275" s="256">
        <v>23</v>
      </c>
      <c r="F275" s="72">
        <v>23</v>
      </c>
      <c r="G275" s="72"/>
      <c r="H275" s="2" t="s">
        <v>842</v>
      </c>
      <c r="I275" s="11"/>
      <c r="J275" s="11"/>
      <c r="K275" s="11"/>
      <c r="L275" s="2"/>
      <c r="M275" s="12">
        <v>6</v>
      </c>
      <c r="N275" s="13">
        <v>6</v>
      </c>
      <c r="O275" s="22"/>
      <c r="P275" s="311">
        <f t="shared" si="38"/>
        <v>23</v>
      </c>
      <c r="Q275" s="16">
        <f t="shared" si="41"/>
        <v>23</v>
      </c>
      <c r="R275" s="23">
        <f t="shared" si="39"/>
        <v>0</v>
      </c>
      <c r="S275" s="18">
        <f t="shared" si="40"/>
        <v>0</v>
      </c>
      <c r="T275" s="17"/>
      <c r="U275" s="19"/>
      <c r="Y275" s="215"/>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row>
    <row r="276" spans="1:205" s="3" customFormat="1" ht="25.5" x14ac:dyDescent="0.25">
      <c r="A276" s="5" t="s">
        <v>1060</v>
      </c>
      <c r="B276" s="2" t="s">
        <v>718</v>
      </c>
      <c r="C276" s="2" t="s">
        <v>1061</v>
      </c>
      <c r="D276" s="2" t="s">
        <v>841</v>
      </c>
      <c r="E276" s="256">
        <v>30</v>
      </c>
      <c r="F276" s="72">
        <v>30</v>
      </c>
      <c r="G276" s="72"/>
      <c r="H276" s="2" t="s">
        <v>847</v>
      </c>
      <c r="I276" s="11"/>
      <c r="J276" s="11"/>
      <c r="K276" s="11"/>
      <c r="L276" s="2"/>
      <c r="M276" s="12">
        <v>6</v>
      </c>
      <c r="N276" s="13">
        <v>3</v>
      </c>
      <c r="O276" s="22"/>
      <c r="P276" s="311">
        <f t="shared" si="38"/>
        <v>30</v>
      </c>
      <c r="Q276" s="16">
        <f t="shared" si="41"/>
        <v>30</v>
      </c>
      <c r="R276" s="23">
        <f t="shared" si="39"/>
        <v>0</v>
      </c>
      <c r="S276" s="18">
        <f t="shared" si="40"/>
        <v>0</v>
      </c>
      <c r="T276" s="17"/>
      <c r="U276" s="19"/>
      <c r="Y276" s="215"/>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row>
    <row r="277" spans="1:205" s="3" customFormat="1" ht="25.5" x14ac:dyDescent="0.25">
      <c r="A277" s="5" t="s">
        <v>1062</v>
      </c>
      <c r="B277" s="2" t="s">
        <v>718</v>
      </c>
      <c r="C277" s="2" t="s">
        <v>1063</v>
      </c>
      <c r="D277" s="2" t="s">
        <v>841</v>
      </c>
      <c r="E277" s="256">
        <v>14</v>
      </c>
      <c r="F277" s="72">
        <v>14</v>
      </c>
      <c r="G277" s="72"/>
      <c r="H277" s="2" t="s">
        <v>842</v>
      </c>
      <c r="I277" s="11"/>
      <c r="J277" s="11"/>
      <c r="K277" s="11"/>
      <c r="L277" s="2"/>
      <c r="M277" s="12">
        <v>6</v>
      </c>
      <c r="N277" s="13">
        <v>6</v>
      </c>
      <c r="O277" s="22"/>
      <c r="P277" s="311">
        <f t="shared" si="38"/>
        <v>14</v>
      </c>
      <c r="Q277" s="16">
        <f t="shared" si="41"/>
        <v>14</v>
      </c>
      <c r="R277" s="23">
        <f t="shared" si="39"/>
        <v>0</v>
      </c>
      <c r="S277" s="18">
        <f t="shared" si="40"/>
        <v>0</v>
      </c>
      <c r="T277" s="17"/>
      <c r="U277" s="19"/>
      <c r="Y277" s="215"/>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row>
    <row r="278" spans="1:205" s="3" customFormat="1" ht="25.5" x14ac:dyDescent="0.25">
      <c r="A278" s="5" t="s">
        <v>1064</v>
      </c>
      <c r="B278" s="2" t="s">
        <v>718</v>
      </c>
      <c r="C278" s="2" t="s">
        <v>1065</v>
      </c>
      <c r="D278" s="2" t="s">
        <v>841</v>
      </c>
      <c r="E278" s="256">
        <v>15</v>
      </c>
      <c r="F278" s="72">
        <v>15</v>
      </c>
      <c r="G278" s="72"/>
      <c r="H278" s="2" t="s">
        <v>842</v>
      </c>
      <c r="I278" s="11"/>
      <c r="J278" s="11"/>
      <c r="K278" s="11"/>
      <c r="L278" s="2"/>
      <c r="M278" s="12">
        <v>6</v>
      </c>
      <c r="N278" s="13">
        <v>6</v>
      </c>
      <c r="O278" s="22"/>
      <c r="P278" s="311">
        <f t="shared" si="38"/>
        <v>15</v>
      </c>
      <c r="Q278" s="16">
        <f t="shared" si="41"/>
        <v>15</v>
      </c>
      <c r="R278" s="23">
        <f t="shared" si="39"/>
        <v>0</v>
      </c>
      <c r="S278" s="18">
        <f t="shared" si="40"/>
        <v>0</v>
      </c>
      <c r="T278" s="17"/>
      <c r="U278" s="19"/>
      <c r="Y278" s="215"/>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row>
    <row r="279" spans="1:205" s="3" customFormat="1" ht="25.5" x14ac:dyDescent="0.25">
      <c r="A279" s="5" t="s">
        <v>1066</v>
      </c>
      <c r="B279" s="2" t="s">
        <v>718</v>
      </c>
      <c r="C279" s="2" t="s">
        <v>1067</v>
      </c>
      <c r="D279" s="2" t="s">
        <v>841</v>
      </c>
      <c r="E279" s="256">
        <v>25</v>
      </c>
      <c r="F279" s="72">
        <v>25</v>
      </c>
      <c r="G279" s="72"/>
      <c r="H279" s="2" t="s">
        <v>842</v>
      </c>
      <c r="I279" s="11"/>
      <c r="J279" s="11"/>
      <c r="K279" s="11"/>
      <c r="L279" s="2"/>
      <c r="M279" s="12">
        <v>6</v>
      </c>
      <c r="N279" s="13">
        <v>6</v>
      </c>
      <c r="O279" s="22"/>
      <c r="P279" s="311">
        <f t="shared" si="38"/>
        <v>25</v>
      </c>
      <c r="Q279" s="16">
        <f t="shared" si="41"/>
        <v>25</v>
      </c>
      <c r="R279" s="23">
        <f t="shared" si="39"/>
        <v>0</v>
      </c>
      <c r="S279" s="18">
        <f t="shared" si="40"/>
        <v>0</v>
      </c>
      <c r="T279" s="17"/>
      <c r="U279" s="19"/>
      <c r="Y279" s="215"/>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row>
    <row r="280" spans="1:205" s="3" customFormat="1" ht="25.5" x14ac:dyDescent="0.25">
      <c r="A280" s="5" t="s">
        <v>1068</v>
      </c>
      <c r="B280" s="2" t="s">
        <v>718</v>
      </c>
      <c r="C280" s="2" t="s">
        <v>1069</v>
      </c>
      <c r="D280" s="2" t="s">
        <v>841</v>
      </c>
      <c r="E280" s="256">
        <v>19</v>
      </c>
      <c r="F280" s="72">
        <v>19</v>
      </c>
      <c r="G280" s="72"/>
      <c r="H280" s="2" t="s">
        <v>847</v>
      </c>
      <c r="I280" s="11"/>
      <c r="J280" s="11"/>
      <c r="K280" s="11"/>
      <c r="L280" s="2"/>
      <c r="M280" s="12">
        <v>6</v>
      </c>
      <c r="N280" s="13">
        <v>3</v>
      </c>
      <c r="O280" s="22"/>
      <c r="P280" s="311">
        <f t="shared" si="38"/>
        <v>19</v>
      </c>
      <c r="Q280" s="16">
        <f t="shared" si="41"/>
        <v>19</v>
      </c>
      <c r="R280" s="23">
        <f t="shared" si="39"/>
        <v>0</v>
      </c>
      <c r="S280" s="18">
        <f t="shared" si="40"/>
        <v>0</v>
      </c>
      <c r="T280" s="17"/>
      <c r="U280" s="19"/>
      <c r="Y280" s="215"/>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row>
    <row r="281" spans="1:205" s="3" customFormat="1" ht="25.5" x14ac:dyDescent="0.25">
      <c r="A281" s="5" t="s">
        <v>1070</v>
      </c>
      <c r="B281" s="2" t="s">
        <v>718</v>
      </c>
      <c r="C281" s="2" t="s">
        <v>1071</v>
      </c>
      <c r="D281" s="2" t="s">
        <v>841</v>
      </c>
      <c r="E281" s="256">
        <v>21</v>
      </c>
      <c r="F281" s="72">
        <v>21</v>
      </c>
      <c r="G281" s="72"/>
      <c r="H281" s="2" t="s">
        <v>847</v>
      </c>
      <c r="I281" s="11"/>
      <c r="J281" s="11"/>
      <c r="K281" s="11"/>
      <c r="L281" s="2"/>
      <c r="M281" s="12">
        <v>6</v>
      </c>
      <c r="N281" s="13">
        <v>3</v>
      </c>
      <c r="O281" s="22"/>
      <c r="P281" s="311">
        <f t="shared" si="38"/>
        <v>21</v>
      </c>
      <c r="Q281" s="16">
        <f t="shared" si="41"/>
        <v>21</v>
      </c>
      <c r="R281" s="23">
        <f t="shared" si="39"/>
        <v>0</v>
      </c>
      <c r="S281" s="18">
        <f t="shared" si="40"/>
        <v>0</v>
      </c>
      <c r="T281" s="17"/>
      <c r="U281" s="19"/>
      <c r="Y281" s="215"/>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row>
    <row r="282" spans="1:205" s="3" customFormat="1" ht="25.5" x14ac:dyDescent="0.25">
      <c r="A282" s="5" t="s">
        <v>1072</v>
      </c>
      <c r="B282" s="2" t="s">
        <v>718</v>
      </c>
      <c r="C282" s="2" t="s">
        <v>1073</v>
      </c>
      <c r="D282" s="2" t="s">
        <v>841</v>
      </c>
      <c r="E282" s="256">
        <v>25</v>
      </c>
      <c r="F282" s="72">
        <v>25</v>
      </c>
      <c r="G282" s="72"/>
      <c r="H282" s="2" t="s">
        <v>847</v>
      </c>
      <c r="I282" s="11"/>
      <c r="J282" s="11"/>
      <c r="K282" s="11"/>
      <c r="L282" s="2"/>
      <c r="M282" s="12">
        <v>6</v>
      </c>
      <c r="N282" s="13">
        <v>3</v>
      </c>
      <c r="O282" s="22"/>
      <c r="P282" s="311">
        <f t="shared" si="38"/>
        <v>25</v>
      </c>
      <c r="Q282" s="16">
        <f t="shared" si="41"/>
        <v>25</v>
      </c>
      <c r="R282" s="23">
        <f t="shared" si="39"/>
        <v>0</v>
      </c>
      <c r="S282" s="18">
        <f t="shared" si="40"/>
        <v>0</v>
      </c>
      <c r="T282" s="17"/>
      <c r="U282" s="19"/>
      <c r="Y282" s="215"/>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row>
    <row r="283" spans="1:205" s="3" customFormat="1" ht="25.5" x14ac:dyDescent="0.25">
      <c r="A283" s="5" t="s">
        <v>1074</v>
      </c>
      <c r="B283" s="2" t="s">
        <v>718</v>
      </c>
      <c r="C283" s="2" t="s">
        <v>1075</v>
      </c>
      <c r="D283" s="2" t="s">
        <v>841</v>
      </c>
      <c r="E283" s="256">
        <v>25</v>
      </c>
      <c r="F283" s="72">
        <v>25</v>
      </c>
      <c r="G283" s="72"/>
      <c r="H283" s="2" t="s">
        <v>847</v>
      </c>
      <c r="I283" s="11"/>
      <c r="J283" s="11"/>
      <c r="K283" s="11"/>
      <c r="L283" s="2"/>
      <c r="M283" s="12">
        <v>6</v>
      </c>
      <c r="N283" s="13">
        <v>3</v>
      </c>
      <c r="O283" s="22"/>
      <c r="P283" s="311">
        <f t="shared" si="38"/>
        <v>25</v>
      </c>
      <c r="Q283" s="16">
        <f t="shared" si="41"/>
        <v>25</v>
      </c>
      <c r="R283" s="23">
        <f t="shared" si="39"/>
        <v>0</v>
      </c>
      <c r="S283" s="18">
        <f t="shared" si="40"/>
        <v>0</v>
      </c>
      <c r="T283" s="17"/>
      <c r="U283" s="19"/>
      <c r="Y283" s="215"/>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row>
    <row r="284" spans="1:205" s="3" customFormat="1" ht="25.5" x14ac:dyDescent="0.25">
      <c r="A284" s="5" t="s">
        <v>1076</v>
      </c>
      <c r="B284" s="2" t="s">
        <v>718</v>
      </c>
      <c r="C284" s="2" t="s">
        <v>1077</v>
      </c>
      <c r="D284" s="2" t="s">
        <v>841</v>
      </c>
      <c r="E284" s="256">
        <v>30</v>
      </c>
      <c r="F284" s="72">
        <v>30</v>
      </c>
      <c r="G284" s="72"/>
      <c r="H284" s="2" t="s">
        <v>842</v>
      </c>
      <c r="I284" s="11"/>
      <c r="J284" s="11"/>
      <c r="K284" s="11"/>
      <c r="L284" s="2"/>
      <c r="M284" s="12">
        <v>6</v>
      </c>
      <c r="N284" s="13">
        <v>6</v>
      </c>
      <c r="O284" s="22"/>
      <c r="P284" s="311">
        <f t="shared" si="38"/>
        <v>30</v>
      </c>
      <c r="Q284" s="16">
        <f t="shared" si="41"/>
        <v>30</v>
      </c>
      <c r="R284" s="23">
        <f t="shared" si="39"/>
        <v>0</v>
      </c>
      <c r="S284" s="18">
        <f t="shared" si="40"/>
        <v>0</v>
      </c>
      <c r="T284" s="17"/>
      <c r="U284" s="19"/>
      <c r="Y284" s="215"/>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row>
    <row r="285" spans="1:205" s="3" customFormat="1" ht="25.5" x14ac:dyDescent="0.25">
      <c r="A285" s="5" t="s">
        <v>1078</v>
      </c>
      <c r="B285" s="2" t="s">
        <v>718</v>
      </c>
      <c r="C285" s="2" t="s">
        <v>1079</v>
      </c>
      <c r="D285" s="2" t="s">
        <v>841</v>
      </c>
      <c r="E285" s="256">
        <v>25</v>
      </c>
      <c r="F285" s="72">
        <v>25</v>
      </c>
      <c r="G285" s="72"/>
      <c r="H285" s="2" t="s">
        <v>847</v>
      </c>
      <c r="I285" s="11"/>
      <c r="J285" s="11"/>
      <c r="K285" s="11"/>
      <c r="L285" s="2"/>
      <c r="M285" s="12">
        <v>6</v>
      </c>
      <c r="N285" s="13">
        <v>3</v>
      </c>
      <c r="O285" s="22"/>
      <c r="P285" s="311">
        <f t="shared" si="38"/>
        <v>25</v>
      </c>
      <c r="Q285" s="16">
        <f t="shared" si="41"/>
        <v>25</v>
      </c>
      <c r="R285" s="23">
        <f t="shared" si="39"/>
        <v>0</v>
      </c>
      <c r="S285" s="18">
        <f t="shared" si="40"/>
        <v>0</v>
      </c>
      <c r="T285" s="17"/>
      <c r="U285" s="19"/>
      <c r="Y285" s="215"/>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row>
    <row r="286" spans="1:205" s="3" customFormat="1" ht="25.5" x14ac:dyDescent="0.25">
      <c r="A286" s="5" t="s">
        <v>1080</v>
      </c>
      <c r="B286" s="2" t="s">
        <v>718</v>
      </c>
      <c r="C286" s="2" t="s">
        <v>1081</v>
      </c>
      <c r="D286" s="2" t="s">
        <v>841</v>
      </c>
      <c r="E286" s="256">
        <v>184</v>
      </c>
      <c r="F286" s="72">
        <v>184</v>
      </c>
      <c r="G286" s="72"/>
      <c r="H286" s="2" t="s">
        <v>847</v>
      </c>
      <c r="I286" s="11"/>
      <c r="J286" s="11"/>
      <c r="K286" s="11"/>
      <c r="L286" s="2"/>
      <c r="M286" s="12">
        <v>6</v>
      </c>
      <c r="N286" s="13">
        <v>3</v>
      </c>
      <c r="O286" s="22"/>
      <c r="P286" s="311">
        <f t="shared" si="38"/>
        <v>184</v>
      </c>
      <c r="Q286" s="16">
        <f t="shared" si="41"/>
        <v>184</v>
      </c>
      <c r="R286" s="23">
        <f t="shared" si="39"/>
        <v>0</v>
      </c>
      <c r="S286" s="18">
        <f t="shared" si="40"/>
        <v>0</v>
      </c>
      <c r="T286" s="17"/>
      <c r="U286" s="19"/>
      <c r="Y286" s="215"/>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row>
    <row r="287" spans="1:205" s="3" customFormat="1" ht="25.5" x14ac:dyDescent="0.25">
      <c r="A287" s="5" t="s">
        <v>1082</v>
      </c>
      <c r="B287" s="2" t="s">
        <v>718</v>
      </c>
      <c r="C287" s="2" t="s">
        <v>1083</v>
      </c>
      <c r="D287" s="2" t="s">
        <v>841</v>
      </c>
      <c r="E287" s="256">
        <v>184</v>
      </c>
      <c r="F287" s="72">
        <v>184</v>
      </c>
      <c r="G287" s="72"/>
      <c r="H287" s="2" t="s">
        <v>847</v>
      </c>
      <c r="I287" s="11"/>
      <c r="J287" s="11"/>
      <c r="K287" s="11"/>
      <c r="L287" s="2"/>
      <c r="M287" s="12">
        <v>6</v>
      </c>
      <c r="N287" s="13">
        <v>3</v>
      </c>
      <c r="O287" s="22"/>
      <c r="P287" s="311">
        <f t="shared" si="38"/>
        <v>184</v>
      </c>
      <c r="Q287" s="16">
        <f t="shared" si="41"/>
        <v>184</v>
      </c>
      <c r="R287" s="23">
        <f t="shared" si="39"/>
        <v>0</v>
      </c>
      <c r="S287" s="18">
        <f t="shared" si="40"/>
        <v>0</v>
      </c>
      <c r="T287" s="17"/>
      <c r="U287" s="19"/>
      <c r="Y287" s="215"/>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row>
    <row r="288" spans="1:205" s="3" customFormat="1" ht="25.5" x14ac:dyDescent="0.25">
      <c r="A288" s="5" t="s">
        <v>1084</v>
      </c>
      <c r="B288" s="2" t="s">
        <v>718</v>
      </c>
      <c r="C288" s="2" t="s">
        <v>1085</v>
      </c>
      <c r="D288" s="2" t="s">
        <v>841</v>
      </c>
      <c r="E288" s="256">
        <v>50</v>
      </c>
      <c r="F288" s="72">
        <v>50</v>
      </c>
      <c r="G288" s="72"/>
      <c r="H288" s="2" t="s">
        <v>842</v>
      </c>
      <c r="I288" s="11"/>
      <c r="J288" s="11"/>
      <c r="K288" s="11"/>
      <c r="L288" s="2"/>
      <c r="M288" s="12">
        <v>6</v>
      </c>
      <c r="N288" s="13">
        <v>6</v>
      </c>
      <c r="O288" s="22"/>
      <c r="P288" s="311">
        <f t="shared" si="38"/>
        <v>50</v>
      </c>
      <c r="Q288" s="16">
        <f t="shared" si="41"/>
        <v>50</v>
      </c>
      <c r="R288" s="23">
        <f t="shared" si="39"/>
        <v>0</v>
      </c>
      <c r="S288" s="18">
        <f t="shared" si="40"/>
        <v>0</v>
      </c>
      <c r="T288" s="17"/>
      <c r="U288" s="19"/>
      <c r="Y288" s="215"/>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row>
    <row r="289" spans="1:121" s="3" customFormat="1" ht="25.5" x14ac:dyDescent="0.25">
      <c r="A289" s="5" t="s">
        <v>1086</v>
      </c>
      <c r="B289" s="2" t="s">
        <v>718</v>
      </c>
      <c r="C289" s="2" t="s">
        <v>1087</v>
      </c>
      <c r="D289" s="2" t="s">
        <v>841</v>
      </c>
      <c r="E289" s="256">
        <v>85</v>
      </c>
      <c r="F289" s="72">
        <v>85</v>
      </c>
      <c r="G289" s="72"/>
      <c r="H289" s="2" t="s">
        <v>842</v>
      </c>
      <c r="I289" s="11"/>
      <c r="J289" s="11"/>
      <c r="K289" s="11"/>
      <c r="L289" s="2"/>
      <c r="M289" s="12">
        <v>6</v>
      </c>
      <c r="N289" s="13">
        <v>6</v>
      </c>
      <c r="O289" s="22"/>
      <c r="P289" s="311">
        <f t="shared" si="38"/>
        <v>85</v>
      </c>
      <c r="Q289" s="16">
        <f t="shared" si="41"/>
        <v>85</v>
      </c>
      <c r="R289" s="23">
        <f t="shared" si="39"/>
        <v>0</v>
      </c>
      <c r="S289" s="18">
        <f t="shared" si="40"/>
        <v>0</v>
      </c>
      <c r="T289" s="17"/>
      <c r="U289" s="19"/>
      <c r="Y289" s="215"/>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row>
    <row r="290" spans="1:121" s="3" customFormat="1" ht="25.5" x14ac:dyDescent="0.25">
      <c r="A290" s="5" t="s">
        <v>1088</v>
      </c>
      <c r="B290" s="2" t="s">
        <v>718</v>
      </c>
      <c r="C290" s="2" t="s">
        <v>1089</v>
      </c>
      <c r="D290" s="2" t="s">
        <v>841</v>
      </c>
      <c r="E290" s="256">
        <v>45</v>
      </c>
      <c r="F290" s="72">
        <v>45</v>
      </c>
      <c r="G290" s="72"/>
      <c r="H290" s="2" t="s">
        <v>842</v>
      </c>
      <c r="I290" s="11"/>
      <c r="J290" s="11"/>
      <c r="K290" s="11"/>
      <c r="L290" s="2"/>
      <c r="M290" s="12">
        <v>6</v>
      </c>
      <c r="N290" s="13">
        <v>6</v>
      </c>
      <c r="O290" s="22"/>
      <c r="P290" s="311">
        <f t="shared" si="38"/>
        <v>45</v>
      </c>
      <c r="Q290" s="16">
        <f t="shared" si="41"/>
        <v>45</v>
      </c>
      <c r="R290" s="23">
        <f t="shared" si="39"/>
        <v>0</v>
      </c>
      <c r="S290" s="18">
        <f t="shared" si="40"/>
        <v>0</v>
      </c>
      <c r="T290" s="17"/>
      <c r="U290" s="19"/>
      <c r="Y290" s="215"/>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row>
    <row r="291" spans="1:121" s="3" customFormat="1" ht="25.5" x14ac:dyDescent="0.25">
      <c r="A291" s="5" t="s">
        <v>1090</v>
      </c>
      <c r="B291" s="2" t="s">
        <v>718</v>
      </c>
      <c r="C291" s="2" t="s">
        <v>1091</v>
      </c>
      <c r="D291" s="2" t="s">
        <v>841</v>
      </c>
      <c r="E291" s="256">
        <v>15</v>
      </c>
      <c r="F291" s="72">
        <v>15</v>
      </c>
      <c r="G291" s="72"/>
      <c r="H291" s="2" t="s">
        <v>842</v>
      </c>
      <c r="I291" s="11"/>
      <c r="J291" s="11"/>
      <c r="K291" s="11"/>
      <c r="L291" s="2"/>
      <c r="M291" s="12">
        <v>6</v>
      </c>
      <c r="N291" s="13">
        <v>6</v>
      </c>
      <c r="O291" s="22"/>
      <c r="P291" s="311">
        <f t="shared" si="38"/>
        <v>15</v>
      </c>
      <c r="Q291" s="16">
        <f t="shared" si="41"/>
        <v>15</v>
      </c>
      <c r="R291" s="23">
        <f t="shared" si="39"/>
        <v>0</v>
      </c>
      <c r="S291" s="18">
        <f t="shared" si="40"/>
        <v>0</v>
      </c>
      <c r="T291" s="17"/>
      <c r="U291" s="19"/>
      <c r="Y291" s="215"/>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row>
    <row r="292" spans="1:121" s="3" customFormat="1" ht="25.5" x14ac:dyDescent="0.25">
      <c r="A292" s="5" t="s">
        <v>1092</v>
      </c>
      <c r="B292" s="2" t="s">
        <v>718</v>
      </c>
      <c r="C292" s="2" t="s">
        <v>1093</v>
      </c>
      <c r="D292" s="2" t="s">
        <v>841</v>
      </c>
      <c r="E292" s="256">
        <v>20</v>
      </c>
      <c r="F292" s="72">
        <v>20</v>
      </c>
      <c r="G292" s="72"/>
      <c r="H292" s="2" t="s">
        <v>842</v>
      </c>
      <c r="I292" s="11"/>
      <c r="J292" s="11"/>
      <c r="K292" s="11"/>
      <c r="L292" s="2"/>
      <c r="M292" s="12">
        <v>6</v>
      </c>
      <c r="N292" s="13">
        <v>6</v>
      </c>
      <c r="O292" s="22"/>
      <c r="P292" s="311">
        <f t="shared" si="38"/>
        <v>20</v>
      </c>
      <c r="Q292" s="16">
        <f t="shared" si="41"/>
        <v>20</v>
      </c>
      <c r="R292" s="23">
        <f t="shared" si="39"/>
        <v>0</v>
      </c>
      <c r="S292" s="18">
        <f t="shared" si="40"/>
        <v>0</v>
      </c>
      <c r="T292" s="17"/>
      <c r="U292" s="19"/>
      <c r="Y292" s="215"/>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row>
    <row r="293" spans="1:121" s="3" customFormat="1" ht="25.5" x14ac:dyDescent="0.25">
      <c r="A293" s="5" t="s">
        <v>1094</v>
      </c>
      <c r="B293" s="2" t="s">
        <v>718</v>
      </c>
      <c r="C293" s="2" t="s">
        <v>1095</v>
      </c>
      <c r="D293" s="2" t="s">
        <v>841</v>
      </c>
      <c r="E293" s="256">
        <v>165</v>
      </c>
      <c r="F293" s="72">
        <v>165</v>
      </c>
      <c r="G293" s="72"/>
      <c r="H293" s="2" t="s">
        <v>842</v>
      </c>
      <c r="I293" s="11"/>
      <c r="J293" s="11"/>
      <c r="K293" s="11"/>
      <c r="L293" s="2"/>
      <c r="M293" s="12">
        <v>6</v>
      </c>
      <c r="N293" s="13">
        <v>6</v>
      </c>
      <c r="O293" s="22"/>
      <c r="P293" s="311">
        <f t="shared" ref="P293:P324" si="42">IF(N293=1,INT(E293*$T$1*100)/100,E293)</f>
        <v>165</v>
      </c>
      <c r="Q293" s="16">
        <f t="shared" si="41"/>
        <v>165</v>
      </c>
      <c r="R293" s="23">
        <f t="shared" ref="R293:R324" si="43">P293-E293</f>
        <v>0</v>
      </c>
      <c r="S293" s="18">
        <f t="shared" ref="S293:S324" si="44">IF(E293&lt;&gt;0,R293/E293,0)</f>
        <v>0</v>
      </c>
      <c r="T293" s="17"/>
      <c r="U293" s="19"/>
      <c r="Y293" s="215"/>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row>
    <row r="294" spans="1:121" s="3" customFormat="1" ht="25.5" x14ac:dyDescent="0.25">
      <c r="A294" s="5" t="s">
        <v>1096</v>
      </c>
      <c r="B294" s="2" t="s">
        <v>718</v>
      </c>
      <c r="C294" s="2" t="s">
        <v>1097</v>
      </c>
      <c r="D294" s="2" t="s">
        <v>841</v>
      </c>
      <c r="E294" s="256">
        <v>33</v>
      </c>
      <c r="F294" s="72">
        <v>33</v>
      </c>
      <c r="G294" s="72"/>
      <c r="H294" s="2" t="s">
        <v>842</v>
      </c>
      <c r="I294" s="11"/>
      <c r="J294" s="11"/>
      <c r="K294" s="11"/>
      <c r="L294" s="2"/>
      <c r="M294" s="12">
        <v>6</v>
      </c>
      <c r="N294" s="13">
        <v>6</v>
      </c>
      <c r="O294" s="22"/>
      <c r="P294" s="311">
        <f t="shared" si="42"/>
        <v>33</v>
      </c>
      <c r="Q294" s="16">
        <f t="shared" si="41"/>
        <v>33</v>
      </c>
      <c r="R294" s="23">
        <f t="shared" si="43"/>
        <v>0</v>
      </c>
      <c r="S294" s="18">
        <f t="shared" si="44"/>
        <v>0</v>
      </c>
      <c r="T294" s="17"/>
      <c r="U294" s="19"/>
      <c r="Y294" s="215"/>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row>
    <row r="295" spans="1:121" s="3" customFormat="1" ht="25.5" x14ac:dyDescent="0.25">
      <c r="A295" s="5" t="s">
        <v>1098</v>
      </c>
      <c r="B295" s="2" t="s">
        <v>718</v>
      </c>
      <c r="C295" s="2" t="s">
        <v>1099</v>
      </c>
      <c r="D295" s="2" t="s">
        <v>841</v>
      </c>
      <c r="E295" s="256">
        <v>150</v>
      </c>
      <c r="F295" s="72">
        <v>150</v>
      </c>
      <c r="G295" s="72"/>
      <c r="H295" s="2" t="s">
        <v>842</v>
      </c>
      <c r="I295" s="11"/>
      <c r="J295" s="11"/>
      <c r="K295" s="11"/>
      <c r="L295" s="2"/>
      <c r="M295" s="12">
        <v>6</v>
      </c>
      <c r="N295" s="13">
        <v>6</v>
      </c>
      <c r="O295" s="22"/>
      <c r="P295" s="311">
        <f t="shared" si="42"/>
        <v>150</v>
      </c>
      <c r="Q295" s="16">
        <f t="shared" si="41"/>
        <v>150</v>
      </c>
      <c r="R295" s="23">
        <f t="shared" si="43"/>
        <v>0</v>
      </c>
      <c r="S295" s="18">
        <f t="shared" si="44"/>
        <v>0</v>
      </c>
      <c r="T295" s="17"/>
      <c r="U295" s="19"/>
      <c r="Y295" s="215"/>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row>
    <row r="296" spans="1:121" s="3" customFormat="1" ht="25.5" x14ac:dyDescent="0.25">
      <c r="A296" s="5" t="s">
        <v>1100</v>
      </c>
      <c r="B296" s="2" t="s">
        <v>718</v>
      </c>
      <c r="C296" s="2" t="s">
        <v>1101</v>
      </c>
      <c r="D296" s="2" t="s">
        <v>841</v>
      </c>
      <c r="E296" s="255">
        <v>21</v>
      </c>
      <c r="F296" s="72">
        <v>21</v>
      </c>
      <c r="G296" s="72"/>
      <c r="H296" s="2" t="s">
        <v>842</v>
      </c>
      <c r="I296" s="11"/>
      <c r="J296" s="11"/>
      <c r="K296" s="11"/>
      <c r="L296" s="2"/>
      <c r="M296" s="12">
        <v>6</v>
      </c>
      <c r="N296" s="13">
        <v>6</v>
      </c>
      <c r="O296" s="22"/>
      <c r="P296" s="311">
        <f t="shared" si="42"/>
        <v>21</v>
      </c>
      <c r="Q296" s="16">
        <f t="shared" si="41"/>
        <v>21</v>
      </c>
      <c r="R296" s="23">
        <f t="shared" si="43"/>
        <v>0</v>
      </c>
      <c r="S296" s="18">
        <f t="shared" si="44"/>
        <v>0</v>
      </c>
      <c r="T296" s="17"/>
      <c r="U296" s="19"/>
      <c r="V296" s="2"/>
      <c r="W296" s="2"/>
      <c r="X296" s="2"/>
      <c r="Y296" s="215"/>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row>
    <row r="297" spans="1:121" s="3" customFormat="1" ht="25.5" x14ac:dyDescent="0.25">
      <c r="A297" s="5" t="s">
        <v>1102</v>
      </c>
      <c r="B297" s="2" t="s">
        <v>718</v>
      </c>
      <c r="C297" s="2" t="s">
        <v>1103</v>
      </c>
      <c r="D297" s="2" t="s">
        <v>841</v>
      </c>
      <c r="E297" s="255">
        <v>21</v>
      </c>
      <c r="F297" s="72">
        <v>21</v>
      </c>
      <c r="G297" s="72"/>
      <c r="H297" s="2" t="s">
        <v>842</v>
      </c>
      <c r="I297" s="11"/>
      <c r="J297" s="11"/>
      <c r="K297" s="11"/>
      <c r="L297" s="2"/>
      <c r="M297" s="12">
        <v>6</v>
      </c>
      <c r="N297" s="13">
        <v>6</v>
      </c>
      <c r="O297" s="22"/>
      <c r="P297" s="311">
        <f t="shared" si="42"/>
        <v>21</v>
      </c>
      <c r="Q297" s="16">
        <f t="shared" si="41"/>
        <v>21</v>
      </c>
      <c r="R297" s="23">
        <f t="shared" si="43"/>
        <v>0</v>
      </c>
      <c r="S297" s="18">
        <f t="shared" si="44"/>
        <v>0</v>
      </c>
      <c r="T297" s="17"/>
      <c r="U297" s="19"/>
      <c r="V297" s="2"/>
      <c r="W297" s="2"/>
      <c r="X297" s="2"/>
      <c r="Y297" s="215"/>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row>
    <row r="298" spans="1:121" s="3" customFormat="1" ht="25.5" x14ac:dyDescent="0.25">
      <c r="A298" s="5" t="s">
        <v>1104</v>
      </c>
      <c r="B298" s="2" t="s">
        <v>718</v>
      </c>
      <c r="C298" s="2" t="s">
        <v>1105</v>
      </c>
      <c r="D298" s="2" t="s">
        <v>841</v>
      </c>
      <c r="E298" s="255">
        <v>35</v>
      </c>
      <c r="F298" s="72">
        <v>35</v>
      </c>
      <c r="G298" s="72"/>
      <c r="H298" s="2" t="s">
        <v>847</v>
      </c>
      <c r="I298" s="11"/>
      <c r="J298" s="11"/>
      <c r="K298" s="11"/>
      <c r="L298" s="2"/>
      <c r="M298" s="12">
        <v>6</v>
      </c>
      <c r="N298" s="13">
        <v>3</v>
      </c>
      <c r="O298" s="22"/>
      <c r="P298" s="311">
        <f t="shared" si="42"/>
        <v>35</v>
      </c>
      <c r="Q298" s="16">
        <f t="shared" si="41"/>
        <v>35</v>
      </c>
      <c r="R298" s="23">
        <f t="shared" si="43"/>
        <v>0</v>
      </c>
      <c r="S298" s="18">
        <f t="shared" si="44"/>
        <v>0</v>
      </c>
      <c r="T298" s="15"/>
      <c r="U298" s="19"/>
      <c r="V298" s="2"/>
      <c r="W298" s="2"/>
      <c r="X298" s="2"/>
      <c r="Y298" s="215"/>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row>
    <row r="299" spans="1:121" s="3" customFormat="1" ht="25.5" x14ac:dyDescent="0.25">
      <c r="A299" s="5" t="s">
        <v>1106</v>
      </c>
      <c r="B299" s="2" t="s">
        <v>718</v>
      </c>
      <c r="C299" s="2" t="s">
        <v>1107</v>
      </c>
      <c r="D299" s="2" t="s">
        <v>841</v>
      </c>
      <c r="E299" s="255">
        <v>183</v>
      </c>
      <c r="F299" s="72">
        <v>183</v>
      </c>
      <c r="G299" s="72"/>
      <c r="H299" s="2" t="s">
        <v>842</v>
      </c>
      <c r="I299" s="11"/>
      <c r="J299" s="11"/>
      <c r="K299" s="11"/>
      <c r="L299" s="2"/>
      <c r="M299" s="12">
        <v>6</v>
      </c>
      <c r="N299" s="13">
        <v>6</v>
      </c>
      <c r="O299" s="22"/>
      <c r="P299" s="311">
        <f t="shared" si="42"/>
        <v>183</v>
      </c>
      <c r="Q299" s="16">
        <f t="shared" si="41"/>
        <v>183</v>
      </c>
      <c r="R299" s="23">
        <f t="shared" si="43"/>
        <v>0</v>
      </c>
      <c r="S299" s="18">
        <f t="shared" si="44"/>
        <v>0</v>
      </c>
      <c r="T299" s="17"/>
      <c r="U299" s="19"/>
      <c r="V299" s="2"/>
      <c r="W299" s="2"/>
      <c r="X299" s="2"/>
      <c r="Y299" s="215"/>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row>
    <row r="300" spans="1:121" s="3" customFormat="1" ht="25.5" x14ac:dyDescent="0.25">
      <c r="A300" s="5" t="s">
        <v>1108</v>
      </c>
      <c r="B300" s="2" t="s">
        <v>718</v>
      </c>
      <c r="C300" s="2" t="s">
        <v>1109</v>
      </c>
      <c r="D300" s="2" t="s">
        <v>841</v>
      </c>
      <c r="E300" s="255">
        <v>16</v>
      </c>
      <c r="F300" s="72">
        <v>16</v>
      </c>
      <c r="G300" s="72"/>
      <c r="H300" s="2" t="s">
        <v>842</v>
      </c>
      <c r="I300" s="11"/>
      <c r="J300" s="11"/>
      <c r="K300" s="11"/>
      <c r="L300" s="2"/>
      <c r="M300" s="12">
        <v>6</v>
      </c>
      <c r="N300" s="13">
        <v>6</v>
      </c>
      <c r="O300" s="22"/>
      <c r="P300" s="311">
        <f t="shared" si="42"/>
        <v>16</v>
      </c>
      <c r="Q300" s="16">
        <f t="shared" si="41"/>
        <v>16</v>
      </c>
      <c r="R300" s="23">
        <f t="shared" si="43"/>
        <v>0</v>
      </c>
      <c r="S300" s="18">
        <f t="shared" si="44"/>
        <v>0</v>
      </c>
      <c r="T300" s="17"/>
      <c r="U300" s="19"/>
      <c r="V300" s="2"/>
      <c r="W300" s="2"/>
      <c r="X300" s="2"/>
      <c r="Y300" s="215"/>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row>
    <row r="301" spans="1:121" s="3" customFormat="1" ht="25.5" x14ac:dyDescent="0.25">
      <c r="A301" s="5" t="s">
        <v>1110</v>
      </c>
      <c r="B301" s="2" t="s">
        <v>718</v>
      </c>
      <c r="C301" s="2" t="s">
        <v>1111</v>
      </c>
      <c r="D301" s="2" t="s">
        <v>841</v>
      </c>
      <c r="E301" s="255">
        <v>31</v>
      </c>
      <c r="F301" s="72">
        <v>31</v>
      </c>
      <c r="G301" s="72"/>
      <c r="H301" s="2" t="s">
        <v>847</v>
      </c>
      <c r="I301" s="11"/>
      <c r="J301" s="11"/>
      <c r="K301" s="11"/>
      <c r="L301" s="2"/>
      <c r="M301" s="12">
        <v>6</v>
      </c>
      <c r="N301" s="13">
        <v>3</v>
      </c>
      <c r="O301" s="22"/>
      <c r="P301" s="311">
        <f t="shared" si="42"/>
        <v>31</v>
      </c>
      <c r="Q301" s="16">
        <f t="shared" si="41"/>
        <v>31</v>
      </c>
      <c r="R301" s="23">
        <f t="shared" si="43"/>
        <v>0</v>
      </c>
      <c r="S301" s="18">
        <f t="shared" si="44"/>
        <v>0</v>
      </c>
      <c r="T301" s="17"/>
      <c r="U301" s="19"/>
      <c r="V301" s="2"/>
      <c r="W301" s="2"/>
      <c r="X301" s="2"/>
      <c r="Y301" s="215"/>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row>
    <row r="302" spans="1:121" s="3" customFormat="1" ht="25.5" x14ac:dyDescent="0.25">
      <c r="A302" s="5" t="s">
        <v>1112</v>
      </c>
      <c r="B302" s="2" t="s">
        <v>718</v>
      </c>
      <c r="C302" s="2" t="s">
        <v>1113</v>
      </c>
      <c r="D302" s="2" t="s">
        <v>841</v>
      </c>
      <c r="E302" s="255">
        <v>20</v>
      </c>
      <c r="F302" s="72">
        <v>20</v>
      </c>
      <c r="G302" s="72"/>
      <c r="H302" s="2" t="s">
        <v>847</v>
      </c>
      <c r="I302" s="11"/>
      <c r="J302" s="11"/>
      <c r="K302" s="11"/>
      <c r="L302" s="2"/>
      <c r="M302" s="12">
        <v>6</v>
      </c>
      <c r="N302" s="13">
        <v>3</v>
      </c>
      <c r="O302" s="22"/>
      <c r="P302" s="311">
        <f t="shared" si="42"/>
        <v>20</v>
      </c>
      <c r="Q302" s="16">
        <f t="shared" si="41"/>
        <v>20</v>
      </c>
      <c r="R302" s="23">
        <f t="shared" si="43"/>
        <v>0</v>
      </c>
      <c r="S302" s="18">
        <f t="shared" si="44"/>
        <v>0</v>
      </c>
      <c r="T302" s="17"/>
      <c r="U302" s="19"/>
      <c r="V302" s="2"/>
      <c r="W302" s="2"/>
      <c r="X302" s="2"/>
      <c r="Y302" s="215"/>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row>
    <row r="303" spans="1:121" s="3" customFormat="1" ht="25.5" x14ac:dyDescent="0.25">
      <c r="A303" s="5" t="s">
        <v>1114</v>
      </c>
      <c r="B303" s="2" t="s">
        <v>718</v>
      </c>
      <c r="C303" s="2" t="s">
        <v>1115</v>
      </c>
      <c r="D303" s="2" t="s">
        <v>841</v>
      </c>
      <c r="E303" s="255">
        <v>20</v>
      </c>
      <c r="F303" s="72">
        <v>20</v>
      </c>
      <c r="G303" s="72"/>
      <c r="H303" s="2" t="s">
        <v>842</v>
      </c>
      <c r="I303" s="11"/>
      <c r="J303" s="11"/>
      <c r="K303" s="11"/>
      <c r="L303" s="2"/>
      <c r="M303" s="12">
        <v>6</v>
      </c>
      <c r="N303" s="13">
        <v>6</v>
      </c>
      <c r="O303" s="22"/>
      <c r="P303" s="311">
        <f t="shared" si="42"/>
        <v>20</v>
      </c>
      <c r="Q303" s="16">
        <f t="shared" si="41"/>
        <v>20</v>
      </c>
      <c r="R303" s="23">
        <f t="shared" si="43"/>
        <v>0</v>
      </c>
      <c r="S303" s="18">
        <f t="shared" si="44"/>
        <v>0</v>
      </c>
      <c r="T303" s="17"/>
      <c r="U303" s="19"/>
      <c r="V303" s="2"/>
      <c r="W303" s="2"/>
      <c r="X303" s="2"/>
      <c r="Y303" s="215"/>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row>
    <row r="304" spans="1:121" s="3" customFormat="1" ht="25.5" x14ac:dyDescent="0.25">
      <c r="A304" s="5" t="s">
        <v>1116</v>
      </c>
      <c r="B304" s="2" t="s">
        <v>718</v>
      </c>
      <c r="C304" s="2" t="s">
        <v>1117</v>
      </c>
      <c r="D304" s="2" t="s">
        <v>841</v>
      </c>
      <c r="E304" s="255">
        <v>184</v>
      </c>
      <c r="F304" s="72">
        <v>184</v>
      </c>
      <c r="G304" s="72"/>
      <c r="H304" s="2" t="s">
        <v>847</v>
      </c>
      <c r="I304" s="11"/>
      <c r="J304" s="11"/>
      <c r="K304" s="11"/>
      <c r="L304" s="2"/>
      <c r="M304" s="12">
        <v>6</v>
      </c>
      <c r="N304" s="13">
        <v>3</v>
      </c>
      <c r="O304" s="22"/>
      <c r="P304" s="311">
        <f t="shared" si="42"/>
        <v>184</v>
      </c>
      <c r="Q304" s="16">
        <f t="shared" si="41"/>
        <v>184</v>
      </c>
      <c r="R304" s="23">
        <f t="shared" si="43"/>
        <v>0</v>
      </c>
      <c r="S304" s="18">
        <f t="shared" si="44"/>
        <v>0</v>
      </c>
      <c r="T304" s="17"/>
      <c r="U304" s="19"/>
      <c r="V304" s="2"/>
      <c r="W304" s="2"/>
      <c r="X304" s="2"/>
      <c r="Y304" s="215"/>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row>
    <row r="305" spans="1:205" s="3" customFormat="1" ht="25.5" x14ac:dyDescent="0.25">
      <c r="A305" s="5" t="s">
        <v>1118</v>
      </c>
      <c r="B305" s="2" t="s">
        <v>718</v>
      </c>
      <c r="C305" s="2" t="s">
        <v>1119</v>
      </c>
      <c r="D305" s="2" t="s">
        <v>841</v>
      </c>
      <c r="E305" s="255">
        <v>21</v>
      </c>
      <c r="F305" s="72">
        <v>21</v>
      </c>
      <c r="G305" s="72"/>
      <c r="H305" s="2" t="s">
        <v>847</v>
      </c>
      <c r="I305" s="11"/>
      <c r="J305" s="11"/>
      <c r="K305" s="11"/>
      <c r="L305" s="2"/>
      <c r="M305" s="12">
        <v>6</v>
      </c>
      <c r="N305" s="13">
        <v>3</v>
      </c>
      <c r="O305" s="22"/>
      <c r="P305" s="311">
        <f t="shared" si="42"/>
        <v>21</v>
      </c>
      <c r="Q305" s="16">
        <f t="shared" si="41"/>
        <v>21</v>
      </c>
      <c r="R305" s="23">
        <f t="shared" si="43"/>
        <v>0</v>
      </c>
      <c r="S305" s="18">
        <f t="shared" si="44"/>
        <v>0</v>
      </c>
      <c r="T305" s="17"/>
      <c r="U305" s="19"/>
      <c r="V305" s="2"/>
      <c r="W305" s="2"/>
      <c r="X305" s="2"/>
      <c r="Y305" s="215"/>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row>
    <row r="306" spans="1:205" s="3" customFormat="1" ht="25.5" x14ac:dyDescent="0.25">
      <c r="A306" s="5" t="s">
        <v>1120</v>
      </c>
      <c r="B306" s="2" t="s">
        <v>718</v>
      </c>
      <c r="C306" s="2" t="s">
        <v>1121</v>
      </c>
      <c r="D306" s="2" t="s">
        <v>841</v>
      </c>
      <c r="E306" s="255">
        <v>21</v>
      </c>
      <c r="F306" s="72">
        <v>21</v>
      </c>
      <c r="G306" s="26"/>
      <c r="H306" s="2" t="s">
        <v>880</v>
      </c>
      <c r="I306" s="11"/>
      <c r="J306" s="11"/>
      <c r="K306" s="11"/>
      <c r="L306" s="2"/>
      <c r="M306" s="12">
        <v>6</v>
      </c>
      <c r="N306" s="13">
        <v>6</v>
      </c>
      <c r="O306" s="43"/>
      <c r="P306" s="311">
        <f t="shared" si="42"/>
        <v>21</v>
      </c>
      <c r="Q306" s="16">
        <f t="shared" si="41"/>
        <v>21</v>
      </c>
      <c r="R306" s="23">
        <f t="shared" si="43"/>
        <v>0</v>
      </c>
      <c r="S306" s="18">
        <f t="shared" si="44"/>
        <v>0</v>
      </c>
      <c r="T306" s="55"/>
      <c r="U306" s="19"/>
      <c r="V306" s="2"/>
      <c r="W306" s="2"/>
      <c r="X306" s="2"/>
      <c r="Y306" s="215"/>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row>
    <row r="307" spans="1:205" s="3" customFormat="1" ht="25.5" x14ac:dyDescent="0.25">
      <c r="A307" s="5" t="s">
        <v>1122</v>
      </c>
      <c r="B307" s="2" t="s">
        <v>718</v>
      </c>
      <c r="C307" s="2" t="s">
        <v>1123</v>
      </c>
      <c r="D307" s="2" t="s">
        <v>841</v>
      </c>
      <c r="E307" s="255">
        <v>31</v>
      </c>
      <c r="F307" s="72">
        <v>31</v>
      </c>
      <c r="G307" s="72"/>
      <c r="H307" s="2" t="s">
        <v>842</v>
      </c>
      <c r="I307" s="11"/>
      <c r="J307" s="11"/>
      <c r="K307" s="11"/>
      <c r="L307" s="2"/>
      <c r="M307" s="12">
        <v>6</v>
      </c>
      <c r="N307" s="13">
        <v>6</v>
      </c>
      <c r="O307" s="22"/>
      <c r="P307" s="311">
        <f t="shared" si="42"/>
        <v>31</v>
      </c>
      <c r="Q307" s="16">
        <f t="shared" si="41"/>
        <v>31</v>
      </c>
      <c r="R307" s="23">
        <f t="shared" si="43"/>
        <v>0</v>
      </c>
      <c r="S307" s="18">
        <f t="shared" si="44"/>
        <v>0</v>
      </c>
      <c r="T307" s="17"/>
      <c r="U307" s="19"/>
      <c r="V307" s="2"/>
      <c r="W307" s="2"/>
      <c r="X307" s="2"/>
      <c r="Y307" s="215"/>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row>
    <row r="308" spans="1:205" s="3" customFormat="1" ht="25.5" x14ac:dyDescent="0.25">
      <c r="A308" s="5" t="s">
        <v>1124</v>
      </c>
      <c r="B308" s="2" t="s">
        <v>718</v>
      </c>
      <c r="C308" s="2" t="s">
        <v>1125</v>
      </c>
      <c r="D308" s="2" t="s">
        <v>841</v>
      </c>
      <c r="E308" s="255">
        <v>25</v>
      </c>
      <c r="F308" s="72">
        <v>25</v>
      </c>
      <c r="G308" s="72"/>
      <c r="H308" s="2" t="s">
        <v>847</v>
      </c>
      <c r="I308" s="11"/>
      <c r="J308" s="11"/>
      <c r="K308" s="11"/>
      <c r="L308" s="2"/>
      <c r="M308" s="12">
        <v>6</v>
      </c>
      <c r="N308" s="13">
        <v>3</v>
      </c>
      <c r="O308" s="22"/>
      <c r="P308" s="311">
        <f t="shared" si="42"/>
        <v>25</v>
      </c>
      <c r="Q308" s="16">
        <f t="shared" si="41"/>
        <v>25</v>
      </c>
      <c r="R308" s="23">
        <f t="shared" si="43"/>
        <v>0</v>
      </c>
      <c r="S308" s="18">
        <f t="shared" si="44"/>
        <v>0</v>
      </c>
      <c r="T308" s="17"/>
      <c r="U308" s="19"/>
      <c r="V308" s="2"/>
      <c r="W308" s="2"/>
      <c r="X308" s="2"/>
      <c r="Y308" s="215"/>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row>
    <row r="309" spans="1:205" s="3" customFormat="1" ht="25.5" x14ac:dyDescent="0.25">
      <c r="A309" s="5" t="s">
        <v>1126</v>
      </c>
      <c r="B309" s="2" t="s">
        <v>718</v>
      </c>
      <c r="C309" s="2" t="s">
        <v>1127</v>
      </c>
      <c r="D309" s="2" t="s">
        <v>841</v>
      </c>
      <c r="E309" s="255">
        <v>10</v>
      </c>
      <c r="F309" s="72">
        <v>10</v>
      </c>
      <c r="G309" s="72"/>
      <c r="H309" s="2" t="s">
        <v>842</v>
      </c>
      <c r="I309" s="11"/>
      <c r="J309" s="11"/>
      <c r="K309" s="11"/>
      <c r="L309" s="2"/>
      <c r="M309" s="12">
        <v>6</v>
      </c>
      <c r="N309" s="13">
        <v>6</v>
      </c>
      <c r="O309" s="22"/>
      <c r="P309" s="311">
        <f t="shared" si="42"/>
        <v>10</v>
      </c>
      <c r="Q309" s="16">
        <f t="shared" si="41"/>
        <v>10</v>
      </c>
      <c r="R309" s="23">
        <f t="shared" si="43"/>
        <v>0</v>
      </c>
      <c r="S309" s="18">
        <f t="shared" si="44"/>
        <v>0</v>
      </c>
      <c r="T309" s="17"/>
      <c r="U309" s="19"/>
      <c r="V309" s="2"/>
      <c r="W309" s="2"/>
      <c r="X309" s="2"/>
      <c r="Y309" s="215"/>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row>
    <row r="310" spans="1:205" s="3" customFormat="1" ht="25.5" x14ac:dyDescent="0.25">
      <c r="A310" s="5" t="s">
        <v>1128</v>
      </c>
      <c r="B310" s="2" t="s">
        <v>718</v>
      </c>
      <c r="C310" s="2" t="s">
        <v>1129</v>
      </c>
      <c r="D310" s="2" t="s">
        <v>841</v>
      </c>
      <c r="E310" s="255">
        <v>10</v>
      </c>
      <c r="F310" s="72">
        <v>10</v>
      </c>
      <c r="G310" s="72"/>
      <c r="H310" s="2" t="s">
        <v>842</v>
      </c>
      <c r="I310" s="11"/>
      <c r="J310" s="11"/>
      <c r="K310" s="11"/>
      <c r="L310" s="2"/>
      <c r="M310" s="12">
        <v>6</v>
      </c>
      <c r="N310" s="13">
        <v>6</v>
      </c>
      <c r="O310" s="22"/>
      <c r="P310" s="311">
        <f t="shared" si="42"/>
        <v>10</v>
      </c>
      <c r="Q310" s="16">
        <f t="shared" si="41"/>
        <v>10</v>
      </c>
      <c r="R310" s="23">
        <f t="shared" si="43"/>
        <v>0</v>
      </c>
      <c r="S310" s="18">
        <f t="shared" si="44"/>
        <v>0</v>
      </c>
      <c r="T310" s="17"/>
      <c r="U310" s="19"/>
      <c r="V310" s="2"/>
      <c r="W310" s="2"/>
      <c r="X310" s="2"/>
      <c r="Y310" s="215"/>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row>
    <row r="311" spans="1:205" s="3" customFormat="1" ht="25.5" x14ac:dyDescent="0.25">
      <c r="A311" s="5" t="s">
        <v>1130</v>
      </c>
      <c r="B311" s="2" t="s">
        <v>718</v>
      </c>
      <c r="C311" s="2" t="s">
        <v>1131</v>
      </c>
      <c r="D311" s="2" t="s">
        <v>841</v>
      </c>
      <c r="E311" s="255">
        <v>120</v>
      </c>
      <c r="F311" s="72">
        <v>120</v>
      </c>
      <c r="G311" s="72"/>
      <c r="H311" s="2" t="s">
        <v>847</v>
      </c>
      <c r="I311" s="11"/>
      <c r="J311" s="11"/>
      <c r="K311" s="11"/>
      <c r="L311" s="2"/>
      <c r="M311" s="12">
        <v>6</v>
      </c>
      <c r="N311" s="13">
        <v>3</v>
      </c>
      <c r="O311" s="22"/>
      <c r="P311" s="311">
        <f t="shared" si="42"/>
        <v>120</v>
      </c>
      <c r="Q311" s="16">
        <f t="shared" si="41"/>
        <v>120</v>
      </c>
      <c r="R311" s="23">
        <f t="shared" si="43"/>
        <v>0</v>
      </c>
      <c r="S311" s="18">
        <f t="shared" si="44"/>
        <v>0</v>
      </c>
      <c r="T311" s="17"/>
      <c r="U311" s="19"/>
      <c r="V311" s="2"/>
      <c r="W311" s="2"/>
      <c r="X311" s="2"/>
      <c r="Y311" s="215"/>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row>
    <row r="312" spans="1:205" s="3" customFormat="1" ht="25.5" x14ac:dyDescent="0.25">
      <c r="A312" s="5" t="s">
        <v>1132</v>
      </c>
      <c r="B312" s="2" t="s">
        <v>718</v>
      </c>
      <c r="C312" s="2" t="s">
        <v>1133</v>
      </c>
      <c r="D312" s="2" t="s">
        <v>841</v>
      </c>
      <c r="E312" s="255">
        <v>137</v>
      </c>
      <c r="F312" s="72">
        <v>137</v>
      </c>
      <c r="G312" s="72"/>
      <c r="H312" s="2" t="s">
        <v>842</v>
      </c>
      <c r="I312" s="11"/>
      <c r="J312" s="11"/>
      <c r="K312" s="11"/>
      <c r="L312" s="2"/>
      <c r="M312" s="12">
        <v>6</v>
      </c>
      <c r="N312" s="13">
        <v>6</v>
      </c>
      <c r="O312" s="22"/>
      <c r="P312" s="311">
        <f t="shared" si="42"/>
        <v>137</v>
      </c>
      <c r="Q312" s="16">
        <f t="shared" si="41"/>
        <v>137</v>
      </c>
      <c r="R312" s="23">
        <f t="shared" si="43"/>
        <v>0</v>
      </c>
      <c r="S312" s="18">
        <f t="shared" si="44"/>
        <v>0</v>
      </c>
      <c r="T312" s="17"/>
      <c r="U312" s="19"/>
      <c r="V312" s="2"/>
      <c r="W312" s="2"/>
      <c r="X312" s="2"/>
      <c r="Y312" s="215"/>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row>
    <row r="313" spans="1:205" s="3" customFormat="1" ht="25.5" x14ac:dyDescent="0.25">
      <c r="A313" s="5" t="s">
        <v>1134</v>
      </c>
      <c r="B313" s="2" t="s">
        <v>718</v>
      </c>
      <c r="C313" s="2" t="s">
        <v>1135</v>
      </c>
      <c r="D313" s="2" t="s">
        <v>841</v>
      </c>
      <c r="E313" s="255">
        <v>137</v>
      </c>
      <c r="F313" s="72">
        <v>137</v>
      </c>
      <c r="G313" s="72"/>
      <c r="H313" s="2" t="s">
        <v>842</v>
      </c>
      <c r="I313" s="11"/>
      <c r="J313" s="11"/>
      <c r="K313" s="11"/>
      <c r="L313" s="2"/>
      <c r="M313" s="12">
        <v>6</v>
      </c>
      <c r="N313" s="13">
        <v>6</v>
      </c>
      <c r="O313" s="22"/>
      <c r="P313" s="311">
        <f t="shared" si="42"/>
        <v>137</v>
      </c>
      <c r="Q313" s="16">
        <f t="shared" si="41"/>
        <v>137</v>
      </c>
      <c r="R313" s="23">
        <f t="shared" si="43"/>
        <v>0</v>
      </c>
      <c r="S313" s="18">
        <f t="shared" si="44"/>
        <v>0</v>
      </c>
      <c r="T313" s="17"/>
      <c r="U313" s="19"/>
      <c r="V313" s="2"/>
      <c r="W313" s="2"/>
      <c r="X313" s="2"/>
      <c r="Y313" s="215"/>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row>
    <row r="314" spans="1:205" s="3" customFormat="1" ht="25.5" x14ac:dyDescent="0.25">
      <c r="A314" s="5" t="s">
        <v>1136</v>
      </c>
      <c r="B314" s="2" t="s">
        <v>718</v>
      </c>
      <c r="C314" s="2" t="s">
        <v>1137</v>
      </c>
      <c r="D314" s="2" t="s">
        <v>841</v>
      </c>
      <c r="E314" s="255">
        <v>137</v>
      </c>
      <c r="F314" s="72">
        <v>137</v>
      </c>
      <c r="G314" s="72"/>
      <c r="H314" s="2" t="s">
        <v>842</v>
      </c>
      <c r="I314" s="11"/>
      <c r="J314" s="11"/>
      <c r="K314" s="11"/>
      <c r="L314" s="2"/>
      <c r="M314" s="12">
        <v>6</v>
      </c>
      <c r="N314" s="13">
        <v>6</v>
      </c>
      <c r="O314" s="22"/>
      <c r="P314" s="311">
        <f t="shared" si="42"/>
        <v>137</v>
      </c>
      <c r="Q314" s="16">
        <f t="shared" si="41"/>
        <v>137</v>
      </c>
      <c r="R314" s="23">
        <f t="shared" si="43"/>
        <v>0</v>
      </c>
      <c r="S314" s="18">
        <f t="shared" si="44"/>
        <v>0</v>
      </c>
      <c r="T314" s="17"/>
      <c r="U314" s="19"/>
      <c r="V314" s="2"/>
      <c r="W314" s="2"/>
      <c r="X314" s="2"/>
      <c r="Y314" s="215"/>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row>
    <row r="315" spans="1:205" s="3" customFormat="1" ht="25.5" x14ac:dyDescent="0.25">
      <c r="A315" s="5" t="s">
        <v>1138</v>
      </c>
      <c r="B315" s="2" t="s">
        <v>718</v>
      </c>
      <c r="C315" s="2" t="s">
        <v>1139</v>
      </c>
      <c r="D315" s="2" t="s">
        <v>841</v>
      </c>
      <c r="E315" s="255">
        <v>25</v>
      </c>
      <c r="F315" s="72">
        <v>25</v>
      </c>
      <c r="G315" s="72"/>
      <c r="H315" s="2" t="s">
        <v>847</v>
      </c>
      <c r="I315" s="11"/>
      <c r="J315" s="11"/>
      <c r="K315" s="11"/>
      <c r="L315" s="2"/>
      <c r="M315" s="12">
        <v>6</v>
      </c>
      <c r="N315" s="13">
        <v>3</v>
      </c>
      <c r="O315" s="22"/>
      <c r="P315" s="311">
        <f t="shared" si="42"/>
        <v>25</v>
      </c>
      <c r="Q315" s="16">
        <f t="shared" si="41"/>
        <v>25</v>
      </c>
      <c r="R315" s="23">
        <f t="shared" si="43"/>
        <v>0</v>
      </c>
      <c r="S315" s="18">
        <f t="shared" si="44"/>
        <v>0</v>
      </c>
      <c r="T315" s="17"/>
      <c r="U315" s="19"/>
      <c r="V315" s="2"/>
      <c r="W315" s="2"/>
      <c r="X315" s="2"/>
      <c r="Y315" s="215"/>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row>
    <row r="316" spans="1:205" s="3" customFormat="1" ht="25.5" x14ac:dyDescent="0.25">
      <c r="A316" s="5" t="s">
        <v>1140</v>
      </c>
      <c r="B316" s="2" t="s">
        <v>718</v>
      </c>
      <c r="C316" s="2" t="s">
        <v>1141</v>
      </c>
      <c r="D316" s="2" t="s">
        <v>841</v>
      </c>
      <c r="E316" s="255">
        <v>30</v>
      </c>
      <c r="F316" s="72">
        <v>30</v>
      </c>
      <c r="G316" s="72"/>
      <c r="H316" s="2" t="s">
        <v>847</v>
      </c>
      <c r="I316" s="11"/>
      <c r="J316" s="11"/>
      <c r="K316" s="11"/>
      <c r="L316" s="2"/>
      <c r="M316" s="12">
        <v>6</v>
      </c>
      <c r="N316" s="13">
        <v>3</v>
      </c>
      <c r="O316" s="22"/>
      <c r="P316" s="311">
        <f t="shared" si="42"/>
        <v>30</v>
      </c>
      <c r="Q316" s="16">
        <f t="shared" si="41"/>
        <v>30</v>
      </c>
      <c r="R316" s="23">
        <f t="shared" si="43"/>
        <v>0</v>
      </c>
      <c r="S316" s="18">
        <f t="shared" si="44"/>
        <v>0</v>
      </c>
      <c r="T316" s="17"/>
      <c r="U316" s="19"/>
      <c r="V316" s="2"/>
      <c r="W316" s="2"/>
      <c r="X316" s="2"/>
      <c r="Y316" s="215"/>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row>
    <row r="317" spans="1:205" ht="25.5" x14ac:dyDescent="0.25">
      <c r="A317" s="5" t="s">
        <v>1142</v>
      </c>
      <c r="B317" s="2" t="s">
        <v>718</v>
      </c>
      <c r="C317" s="2" t="s">
        <v>1143</v>
      </c>
      <c r="D317" s="2" t="s">
        <v>841</v>
      </c>
      <c r="E317" s="255">
        <v>230</v>
      </c>
      <c r="F317" s="72">
        <v>230</v>
      </c>
      <c r="G317" s="72"/>
      <c r="H317" s="2" t="s">
        <v>842</v>
      </c>
      <c r="K317" s="11"/>
      <c r="M317" s="12">
        <v>6</v>
      </c>
      <c r="N317" s="13">
        <v>6</v>
      </c>
      <c r="O317" s="22"/>
      <c r="P317" s="311">
        <f t="shared" si="42"/>
        <v>230</v>
      </c>
      <c r="Q317" s="16">
        <f t="shared" si="41"/>
        <v>230</v>
      </c>
      <c r="R317" s="23">
        <f t="shared" si="43"/>
        <v>0</v>
      </c>
      <c r="S317" s="18">
        <f t="shared" si="44"/>
        <v>0</v>
      </c>
      <c r="W317" s="2"/>
      <c r="X317" s="2"/>
      <c r="Z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row>
    <row r="318" spans="1:205" ht="25.5" x14ac:dyDescent="0.25">
      <c r="A318" s="5" t="s">
        <v>1144</v>
      </c>
      <c r="B318" s="2" t="s">
        <v>718</v>
      </c>
      <c r="C318" s="2" t="s">
        <v>1145</v>
      </c>
      <c r="D318" s="2" t="s">
        <v>841</v>
      </c>
      <c r="E318" s="255">
        <v>21</v>
      </c>
      <c r="F318" s="72">
        <v>21</v>
      </c>
      <c r="G318" s="72"/>
      <c r="H318" s="2" t="s">
        <v>847</v>
      </c>
      <c r="K318" s="11"/>
      <c r="M318" s="12">
        <v>6</v>
      </c>
      <c r="N318" s="13">
        <v>3</v>
      </c>
      <c r="O318" s="22"/>
      <c r="P318" s="311">
        <f t="shared" si="42"/>
        <v>21</v>
      </c>
      <c r="Q318" s="16">
        <f t="shared" si="41"/>
        <v>21</v>
      </c>
      <c r="R318" s="23">
        <f t="shared" si="43"/>
        <v>0</v>
      </c>
      <c r="S318" s="18">
        <f t="shared" si="44"/>
        <v>0</v>
      </c>
      <c r="W318" s="2"/>
      <c r="X318" s="2"/>
      <c r="Z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row>
    <row r="319" spans="1:205" ht="25.5" x14ac:dyDescent="0.25">
      <c r="A319" s="5" t="s">
        <v>1146</v>
      </c>
      <c r="B319" s="2" t="s">
        <v>718</v>
      </c>
      <c r="C319" s="2" t="s">
        <v>1147</v>
      </c>
      <c r="D319" s="2" t="s">
        <v>841</v>
      </c>
      <c r="E319" s="255">
        <v>21</v>
      </c>
      <c r="F319" s="72">
        <v>21</v>
      </c>
      <c r="G319" s="72"/>
      <c r="H319" s="2" t="s">
        <v>847</v>
      </c>
      <c r="K319" s="11"/>
      <c r="M319" s="12">
        <v>6</v>
      </c>
      <c r="N319" s="13">
        <v>3</v>
      </c>
      <c r="O319" s="22"/>
      <c r="P319" s="311">
        <f t="shared" si="42"/>
        <v>21</v>
      </c>
      <c r="Q319" s="16">
        <f t="shared" si="41"/>
        <v>21</v>
      </c>
      <c r="R319" s="23">
        <f t="shared" si="43"/>
        <v>0</v>
      </c>
      <c r="S319" s="18">
        <f t="shared" si="44"/>
        <v>0</v>
      </c>
      <c r="W319" s="2"/>
      <c r="X319" s="2"/>
      <c r="Z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row>
    <row r="320" spans="1:205" ht="25.5" x14ac:dyDescent="0.25">
      <c r="A320" s="5" t="s">
        <v>1148</v>
      </c>
      <c r="B320" s="2" t="s">
        <v>718</v>
      </c>
      <c r="C320" s="2" t="s">
        <v>1149</v>
      </c>
      <c r="D320" s="2" t="s">
        <v>841</v>
      </c>
      <c r="E320" s="255">
        <v>16</v>
      </c>
      <c r="F320" s="72">
        <v>16</v>
      </c>
      <c r="G320" s="72"/>
      <c r="H320" s="2" t="s">
        <v>842</v>
      </c>
      <c r="K320" s="11"/>
      <c r="M320" s="12">
        <v>6</v>
      </c>
      <c r="N320" s="13">
        <v>6</v>
      </c>
      <c r="O320" s="22"/>
      <c r="P320" s="311">
        <f t="shared" si="42"/>
        <v>16</v>
      </c>
      <c r="Q320" s="16">
        <f t="shared" si="41"/>
        <v>16</v>
      </c>
      <c r="R320" s="23">
        <f t="shared" si="43"/>
        <v>0</v>
      </c>
      <c r="S320" s="18">
        <f t="shared" si="44"/>
        <v>0</v>
      </c>
      <c r="W320" s="2"/>
      <c r="X320" s="2"/>
      <c r="Z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row>
    <row r="321" spans="1:205" ht="25.5" x14ac:dyDescent="0.25">
      <c r="A321" s="5" t="s">
        <v>1150</v>
      </c>
      <c r="B321" s="2" t="s">
        <v>718</v>
      </c>
      <c r="C321" s="2" t="s">
        <v>1151</v>
      </c>
      <c r="D321" s="2" t="s">
        <v>841</v>
      </c>
      <c r="E321" s="255">
        <v>20</v>
      </c>
      <c r="F321" s="72">
        <v>20</v>
      </c>
      <c r="G321" s="72"/>
      <c r="H321" s="2" t="s">
        <v>847</v>
      </c>
      <c r="K321" s="11"/>
      <c r="M321" s="12">
        <v>6</v>
      </c>
      <c r="N321" s="13">
        <v>3</v>
      </c>
      <c r="O321" s="22"/>
      <c r="P321" s="311">
        <f t="shared" si="42"/>
        <v>20</v>
      </c>
      <c r="Q321" s="16">
        <f t="shared" si="41"/>
        <v>20</v>
      </c>
      <c r="R321" s="23">
        <f t="shared" si="43"/>
        <v>0</v>
      </c>
      <c r="S321" s="18">
        <f t="shared" si="44"/>
        <v>0</v>
      </c>
      <c r="W321" s="2"/>
      <c r="X321" s="2"/>
      <c r="Z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row>
    <row r="322" spans="1:205" ht="25.5" x14ac:dyDescent="0.25">
      <c r="A322" s="5" t="s">
        <v>1152</v>
      </c>
      <c r="B322" s="2" t="s">
        <v>718</v>
      </c>
      <c r="C322" s="2" t="s">
        <v>1153</v>
      </c>
      <c r="D322" s="2" t="s">
        <v>841</v>
      </c>
      <c r="E322" s="255">
        <v>25</v>
      </c>
      <c r="F322" s="72">
        <v>25</v>
      </c>
      <c r="G322" s="72"/>
      <c r="H322" s="2" t="s">
        <v>847</v>
      </c>
      <c r="K322" s="11"/>
      <c r="M322" s="12">
        <v>6</v>
      </c>
      <c r="N322" s="13">
        <v>3</v>
      </c>
      <c r="O322" s="22"/>
      <c r="P322" s="311">
        <f t="shared" si="42"/>
        <v>25</v>
      </c>
      <c r="Q322" s="16">
        <f t="shared" si="41"/>
        <v>25</v>
      </c>
      <c r="R322" s="23">
        <f t="shared" si="43"/>
        <v>0</v>
      </c>
      <c r="S322" s="18">
        <f t="shared" si="44"/>
        <v>0</v>
      </c>
      <c r="W322" s="2"/>
      <c r="X322" s="2"/>
      <c r="Z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row>
    <row r="323" spans="1:205" ht="25.5" x14ac:dyDescent="0.25">
      <c r="A323" s="52" t="s">
        <v>1154</v>
      </c>
      <c r="B323" s="2" t="s">
        <v>718</v>
      </c>
      <c r="C323" s="2" t="s">
        <v>1155</v>
      </c>
      <c r="D323" s="2" t="s">
        <v>841</v>
      </c>
      <c r="E323" s="255">
        <v>51</v>
      </c>
      <c r="F323" s="72">
        <v>51</v>
      </c>
      <c r="G323" s="72"/>
      <c r="H323" s="2" t="s">
        <v>842</v>
      </c>
      <c r="K323" s="11"/>
      <c r="M323" s="12">
        <v>6</v>
      </c>
      <c r="N323" s="13">
        <v>6</v>
      </c>
      <c r="O323" s="22"/>
      <c r="P323" s="311">
        <f t="shared" si="42"/>
        <v>51</v>
      </c>
      <c r="Q323" s="16">
        <f t="shared" si="41"/>
        <v>51</v>
      </c>
      <c r="R323" s="23">
        <f t="shared" si="43"/>
        <v>0</v>
      </c>
      <c r="S323" s="18">
        <f t="shared" si="44"/>
        <v>0</v>
      </c>
      <c r="W323" s="2"/>
      <c r="X323" s="2"/>
      <c r="Z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row>
    <row r="324" spans="1:205" ht="38.25" x14ac:dyDescent="0.25">
      <c r="A324" s="5" t="s">
        <v>1156</v>
      </c>
      <c r="B324" s="2" t="s">
        <v>718</v>
      </c>
      <c r="C324" s="2" t="s">
        <v>1157</v>
      </c>
      <c r="D324" s="2" t="s">
        <v>841</v>
      </c>
      <c r="E324" s="255">
        <v>22.5</v>
      </c>
      <c r="F324" s="72">
        <v>22.5</v>
      </c>
      <c r="G324" s="72"/>
      <c r="H324" s="2" t="s">
        <v>842</v>
      </c>
      <c r="K324" s="11"/>
      <c r="M324" s="12">
        <v>6</v>
      </c>
      <c r="N324" s="13">
        <v>6</v>
      </c>
      <c r="O324" s="22"/>
      <c r="P324" s="311">
        <f t="shared" si="42"/>
        <v>22.5</v>
      </c>
      <c r="Q324" s="16">
        <f t="shared" si="41"/>
        <v>22.5</v>
      </c>
      <c r="R324" s="23">
        <f t="shared" si="43"/>
        <v>0</v>
      </c>
      <c r="S324" s="18">
        <f t="shared" si="44"/>
        <v>0</v>
      </c>
      <c r="W324" s="2"/>
      <c r="X324" s="2"/>
      <c r="Z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row>
    <row r="325" spans="1:205" ht="25.5" x14ac:dyDescent="0.25">
      <c r="A325" s="5" t="s">
        <v>1158</v>
      </c>
      <c r="B325" s="2" t="s">
        <v>718</v>
      </c>
      <c r="C325" s="2" t="s">
        <v>1159</v>
      </c>
      <c r="D325" s="2" t="s">
        <v>841</v>
      </c>
      <c r="E325" s="256">
        <v>20</v>
      </c>
      <c r="F325" s="72">
        <v>20</v>
      </c>
      <c r="G325" s="72"/>
      <c r="H325" s="2" t="s">
        <v>847</v>
      </c>
      <c r="K325" s="11"/>
      <c r="M325" s="12">
        <v>6</v>
      </c>
      <c r="N325" s="13">
        <v>3</v>
      </c>
      <c r="O325" s="22"/>
      <c r="P325" s="311">
        <f t="shared" ref="P325:P339" si="45">IF(N325=1,INT(E325*$T$1*100)/100,E325)</f>
        <v>20</v>
      </c>
      <c r="Q325" s="16">
        <f t="shared" si="41"/>
        <v>20</v>
      </c>
      <c r="R325" s="23">
        <f t="shared" ref="R325:R339" si="46">P325-E325</f>
        <v>0</v>
      </c>
      <c r="S325" s="18">
        <f t="shared" ref="S325:S339" si="47">IF(E325&lt;&gt;0,R325/E325,0)</f>
        <v>0</v>
      </c>
      <c r="V325" s="3"/>
      <c r="W325" s="3"/>
      <c r="X325" s="3"/>
      <c r="Z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row>
    <row r="326" spans="1:205" ht="25.5" x14ac:dyDescent="0.25">
      <c r="A326" s="5" t="s">
        <v>1160</v>
      </c>
      <c r="B326" s="2" t="s">
        <v>718</v>
      </c>
      <c r="C326" s="2" t="s">
        <v>1161</v>
      </c>
      <c r="D326" s="2" t="s">
        <v>841</v>
      </c>
      <c r="E326" s="256">
        <v>28</v>
      </c>
      <c r="F326" s="72">
        <v>28</v>
      </c>
      <c r="G326" s="72"/>
      <c r="H326" s="2" t="s">
        <v>847</v>
      </c>
      <c r="K326" s="11"/>
      <c r="M326" s="12">
        <v>6</v>
      </c>
      <c r="N326" s="13">
        <v>3</v>
      </c>
      <c r="O326" s="22"/>
      <c r="P326" s="311">
        <f t="shared" si="45"/>
        <v>28</v>
      </c>
      <c r="Q326" s="16">
        <f t="shared" si="41"/>
        <v>28</v>
      </c>
      <c r="R326" s="23">
        <f t="shared" si="46"/>
        <v>0</v>
      </c>
      <c r="S326" s="18">
        <f t="shared" si="47"/>
        <v>0</v>
      </c>
      <c r="V326" s="3"/>
      <c r="W326" s="3"/>
      <c r="X326" s="3"/>
      <c r="Z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row>
    <row r="327" spans="1:205" ht="25.5" x14ac:dyDescent="0.25">
      <c r="A327" s="5" t="s">
        <v>1162</v>
      </c>
      <c r="B327" s="2" t="s">
        <v>718</v>
      </c>
      <c r="C327" s="2" t="s">
        <v>1163</v>
      </c>
      <c r="D327" s="2" t="s">
        <v>841</v>
      </c>
      <c r="E327" s="256">
        <v>35</v>
      </c>
      <c r="F327" s="72">
        <v>35</v>
      </c>
      <c r="G327" s="72"/>
      <c r="H327" s="2" t="s">
        <v>847</v>
      </c>
      <c r="K327" s="11"/>
      <c r="M327" s="12">
        <v>6</v>
      </c>
      <c r="N327" s="13">
        <v>3</v>
      </c>
      <c r="O327" s="22"/>
      <c r="P327" s="311">
        <f t="shared" si="45"/>
        <v>35</v>
      </c>
      <c r="Q327" s="16">
        <f t="shared" si="41"/>
        <v>35</v>
      </c>
      <c r="R327" s="23">
        <f t="shared" si="46"/>
        <v>0</v>
      </c>
      <c r="S327" s="18">
        <f t="shared" si="47"/>
        <v>0</v>
      </c>
      <c r="V327" s="3"/>
      <c r="W327" s="3"/>
      <c r="X327" s="3"/>
      <c r="Z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row>
    <row r="328" spans="1:205" ht="25.5" x14ac:dyDescent="0.25">
      <c r="A328" s="5" t="s">
        <v>1164</v>
      </c>
      <c r="B328" s="2" t="s">
        <v>718</v>
      </c>
      <c r="C328" s="2" t="s">
        <v>1165</v>
      </c>
      <c r="D328" s="2" t="s">
        <v>841</v>
      </c>
      <c r="E328" s="256">
        <v>16.5</v>
      </c>
      <c r="F328" s="72">
        <v>16.5</v>
      </c>
      <c r="G328" s="72"/>
      <c r="H328" s="2" t="s">
        <v>842</v>
      </c>
      <c r="K328" s="11"/>
      <c r="M328" s="12">
        <v>6</v>
      </c>
      <c r="N328" s="13">
        <v>6</v>
      </c>
      <c r="O328" s="22"/>
      <c r="P328" s="311">
        <f t="shared" si="45"/>
        <v>16.5</v>
      </c>
      <c r="Q328" s="16">
        <f t="shared" si="41"/>
        <v>16.5</v>
      </c>
      <c r="R328" s="23">
        <f t="shared" si="46"/>
        <v>0</v>
      </c>
      <c r="S328" s="18">
        <f t="shared" si="47"/>
        <v>0</v>
      </c>
      <c r="V328" s="3"/>
      <c r="W328" s="3"/>
      <c r="X328" s="3"/>
      <c r="Z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row>
    <row r="329" spans="1:205" ht="25.5" x14ac:dyDescent="0.25">
      <c r="A329" s="5" t="s">
        <v>1166</v>
      </c>
      <c r="B329" s="2" t="s">
        <v>718</v>
      </c>
      <c r="C329" s="2" t="s">
        <v>1167</v>
      </c>
      <c r="D329" s="2" t="s">
        <v>841</v>
      </c>
      <c r="E329" s="256">
        <v>22.5</v>
      </c>
      <c r="F329" s="72">
        <v>22.5</v>
      </c>
      <c r="G329" s="72"/>
      <c r="H329" s="2" t="s">
        <v>842</v>
      </c>
      <c r="K329" s="11"/>
      <c r="M329" s="12">
        <v>6</v>
      </c>
      <c r="N329" s="13">
        <v>6</v>
      </c>
      <c r="O329" s="22"/>
      <c r="P329" s="311">
        <f t="shared" si="45"/>
        <v>22.5</v>
      </c>
      <c r="Q329" s="16">
        <f t="shared" si="41"/>
        <v>22.5</v>
      </c>
      <c r="R329" s="23">
        <f t="shared" si="46"/>
        <v>0</v>
      </c>
      <c r="S329" s="18">
        <f t="shared" si="47"/>
        <v>0</v>
      </c>
      <c r="V329" s="3"/>
      <c r="W329" s="3"/>
      <c r="X329" s="3"/>
      <c r="Z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row>
    <row r="330" spans="1:205" ht="25.5" x14ac:dyDescent="0.25">
      <c r="A330" s="5" t="s">
        <v>1168</v>
      </c>
      <c r="B330" s="2" t="s">
        <v>718</v>
      </c>
      <c r="C330" s="2" t="s">
        <v>1169</v>
      </c>
      <c r="D330" s="2" t="s">
        <v>841</v>
      </c>
      <c r="E330" s="256">
        <v>9</v>
      </c>
      <c r="F330" s="72">
        <v>9</v>
      </c>
      <c r="G330" s="72"/>
      <c r="H330" s="2" t="s">
        <v>842</v>
      </c>
      <c r="K330" s="11"/>
      <c r="M330" s="12">
        <v>6</v>
      </c>
      <c r="N330" s="13">
        <v>6</v>
      </c>
      <c r="O330" s="22"/>
      <c r="P330" s="311">
        <f t="shared" si="45"/>
        <v>9</v>
      </c>
      <c r="Q330" s="16">
        <f t="shared" si="41"/>
        <v>9</v>
      </c>
      <c r="R330" s="23">
        <f t="shared" si="46"/>
        <v>0</v>
      </c>
      <c r="S330" s="18">
        <f t="shared" si="47"/>
        <v>0</v>
      </c>
      <c r="V330" s="3"/>
      <c r="W330" s="3"/>
      <c r="X330" s="3"/>
      <c r="Z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row>
    <row r="331" spans="1:205" ht="25.5" x14ac:dyDescent="0.25">
      <c r="A331" s="5" t="s">
        <v>1170</v>
      </c>
      <c r="B331" s="2" t="s">
        <v>718</v>
      </c>
      <c r="C331" s="2" t="s">
        <v>1171</v>
      </c>
      <c r="D331" s="2" t="s">
        <v>841</v>
      </c>
      <c r="E331" s="256">
        <v>3</v>
      </c>
      <c r="F331" s="72">
        <v>3</v>
      </c>
      <c r="G331" s="72"/>
      <c r="H331" s="2" t="s">
        <v>842</v>
      </c>
      <c r="K331" s="11"/>
      <c r="M331" s="12">
        <v>6</v>
      </c>
      <c r="N331" s="13">
        <v>6</v>
      </c>
      <c r="O331" s="22"/>
      <c r="P331" s="311">
        <f t="shared" si="45"/>
        <v>3</v>
      </c>
      <c r="Q331" s="16">
        <f t="shared" si="41"/>
        <v>3</v>
      </c>
      <c r="R331" s="23">
        <f t="shared" si="46"/>
        <v>0</v>
      </c>
      <c r="S331" s="18">
        <f t="shared" si="47"/>
        <v>0</v>
      </c>
      <c r="V331" s="3"/>
      <c r="W331" s="3"/>
      <c r="X331" s="3"/>
      <c r="Z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row>
    <row r="332" spans="1:205" ht="25.5" x14ac:dyDescent="0.25">
      <c r="A332" s="5" t="s">
        <v>1172</v>
      </c>
      <c r="B332" s="2" t="s">
        <v>718</v>
      </c>
      <c r="C332" s="2" t="s">
        <v>1173</v>
      </c>
      <c r="D332" s="2" t="s">
        <v>841</v>
      </c>
      <c r="E332" s="256">
        <v>36</v>
      </c>
      <c r="F332" s="72">
        <v>36</v>
      </c>
      <c r="G332" s="72"/>
      <c r="H332" s="2" t="s">
        <v>847</v>
      </c>
      <c r="K332" s="11"/>
      <c r="M332" s="12">
        <v>6</v>
      </c>
      <c r="N332" s="13">
        <v>3</v>
      </c>
      <c r="O332" s="22"/>
      <c r="P332" s="311">
        <f t="shared" si="45"/>
        <v>36</v>
      </c>
      <c r="Q332" s="16">
        <f t="shared" si="41"/>
        <v>36</v>
      </c>
      <c r="R332" s="23">
        <f t="shared" si="46"/>
        <v>0</v>
      </c>
      <c r="S332" s="18">
        <f t="shared" si="47"/>
        <v>0</v>
      </c>
      <c r="V332" s="3"/>
      <c r="W332" s="3"/>
      <c r="X332" s="3"/>
      <c r="Z332" s="3"/>
    </row>
    <row r="333" spans="1:205" ht="25.5" x14ac:dyDescent="0.25">
      <c r="A333" s="5" t="s">
        <v>1174</v>
      </c>
      <c r="B333" s="2" t="s">
        <v>718</v>
      </c>
      <c r="C333" s="2" t="s">
        <v>1175</v>
      </c>
      <c r="D333" s="2" t="s">
        <v>841</v>
      </c>
      <c r="E333" s="256">
        <v>7</v>
      </c>
      <c r="F333" s="72">
        <v>7</v>
      </c>
      <c r="G333" s="72"/>
      <c r="H333" s="2" t="s">
        <v>842</v>
      </c>
      <c r="K333" s="11"/>
      <c r="M333" s="12">
        <v>6</v>
      </c>
      <c r="N333" s="13">
        <v>6</v>
      </c>
      <c r="O333" s="22"/>
      <c r="P333" s="311">
        <f t="shared" si="45"/>
        <v>7</v>
      </c>
      <c r="Q333" s="16">
        <f t="shared" ref="Q333:Q396" si="48">IF(N333=1,INT(E333*$T$1*10000)/10000,E333)</f>
        <v>7</v>
      </c>
      <c r="R333" s="23">
        <f t="shared" si="46"/>
        <v>0</v>
      </c>
      <c r="S333" s="18">
        <f t="shared" si="47"/>
        <v>0</v>
      </c>
      <c r="V333" s="3"/>
      <c r="W333" s="3"/>
      <c r="X333" s="3"/>
      <c r="Z333" s="3"/>
    </row>
    <row r="334" spans="1:205" s="4" customFormat="1" ht="25.5" x14ac:dyDescent="0.25">
      <c r="A334" s="5" t="s">
        <v>1176</v>
      </c>
      <c r="B334" s="2" t="s">
        <v>718</v>
      </c>
      <c r="C334" s="2" t="s">
        <v>1177</v>
      </c>
      <c r="D334" s="2" t="s">
        <v>841</v>
      </c>
      <c r="E334" s="256">
        <v>11</v>
      </c>
      <c r="F334" s="72">
        <v>11</v>
      </c>
      <c r="G334" s="72"/>
      <c r="H334" s="2" t="s">
        <v>842</v>
      </c>
      <c r="I334" s="11"/>
      <c r="J334" s="11"/>
      <c r="K334" s="11"/>
      <c r="L334" s="2"/>
      <c r="M334" s="12">
        <v>6</v>
      </c>
      <c r="N334" s="13">
        <v>6</v>
      </c>
      <c r="O334" s="22"/>
      <c r="P334" s="311">
        <f t="shared" si="45"/>
        <v>11</v>
      </c>
      <c r="Q334" s="16">
        <f t="shared" si="48"/>
        <v>11</v>
      </c>
      <c r="R334" s="23">
        <f t="shared" si="46"/>
        <v>0</v>
      </c>
      <c r="S334" s="18">
        <f t="shared" si="47"/>
        <v>0</v>
      </c>
      <c r="T334" s="17"/>
      <c r="U334" s="19"/>
      <c r="V334" s="3"/>
      <c r="W334" s="3"/>
      <c r="X334" s="3"/>
      <c r="Y334" s="215"/>
      <c r="Z334" s="3"/>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row>
    <row r="335" spans="1:205" ht="25.5" x14ac:dyDescent="0.25">
      <c r="A335" s="5" t="s">
        <v>1178</v>
      </c>
      <c r="B335" s="2" t="s">
        <v>718</v>
      </c>
      <c r="C335" s="2" t="s">
        <v>1179</v>
      </c>
      <c r="D335" s="2" t="s">
        <v>841</v>
      </c>
      <c r="E335" s="256">
        <v>12</v>
      </c>
      <c r="F335" s="72">
        <v>12</v>
      </c>
      <c r="G335" s="72"/>
      <c r="H335" s="2" t="s">
        <v>842</v>
      </c>
      <c r="K335" s="11"/>
      <c r="M335" s="12">
        <v>6</v>
      </c>
      <c r="N335" s="13">
        <v>6</v>
      </c>
      <c r="O335" s="22"/>
      <c r="P335" s="311">
        <f t="shared" si="45"/>
        <v>12</v>
      </c>
      <c r="Q335" s="16">
        <f t="shared" si="48"/>
        <v>12</v>
      </c>
      <c r="R335" s="23">
        <f t="shared" si="46"/>
        <v>0</v>
      </c>
      <c r="S335" s="18">
        <f t="shared" si="47"/>
        <v>0</v>
      </c>
      <c r="V335" s="3"/>
      <c r="W335" s="3"/>
      <c r="X335" s="3"/>
      <c r="Z335" s="3"/>
    </row>
    <row r="336" spans="1:205" ht="25.5" x14ac:dyDescent="0.25">
      <c r="A336" s="5" t="s">
        <v>1180</v>
      </c>
      <c r="B336" s="2" t="s">
        <v>718</v>
      </c>
      <c r="C336" s="2" t="s">
        <v>1181</v>
      </c>
      <c r="D336" s="2" t="s">
        <v>841</v>
      </c>
      <c r="E336" s="256">
        <v>15</v>
      </c>
      <c r="F336" s="72">
        <v>15</v>
      </c>
      <c r="G336" s="72"/>
      <c r="H336" s="2" t="s">
        <v>842</v>
      </c>
      <c r="K336" s="11"/>
      <c r="M336" s="12">
        <v>6</v>
      </c>
      <c r="N336" s="13">
        <v>6</v>
      </c>
      <c r="O336" s="22"/>
      <c r="P336" s="311">
        <f t="shared" si="45"/>
        <v>15</v>
      </c>
      <c r="Q336" s="16">
        <f t="shared" si="48"/>
        <v>15</v>
      </c>
      <c r="R336" s="23">
        <f t="shared" si="46"/>
        <v>0</v>
      </c>
      <c r="S336" s="18">
        <f t="shared" si="47"/>
        <v>0</v>
      </c>
      <c r="V336" s="3"/>
      <c r="W336" s="3"/>
      <c r="X336" s="3"/>
      <c r="Z336" s="3"/>
    </row>
    <row r="337" spans="1:205" ht="25.5" x14ac:dyDescent="0.25">
      <c r="A337" s="5" t="s">
        <v>1182</v>
      </c>
      <c r="B337" s="2" t="s">
        <v>718</v>
      </c>
      <c r="C337" s="2" t="s">
        <v>1183</v>
      </c>
      <c r="D337" s="2" t="s">
        <v>841</v>
      </c>
      <c r="E337" s="256">
        <v>8</v>
      </c>
      <c r="F337" s="72">
        <v>8</v>
      </c>
      <c r="G337" s="72"/>
      <c r="H337" s="2" t="s">
        <v>842</v>
      </c>
      <c r="K337" s="11"/>
      <c r="M337" s="12">
        <v>6</v>
      </c>
      <c r="N337" s="13">
        <v>6</v>
      </c>
      <c r="O337" s="22"/>
      <c r="P337" s="311">
        <f t="shared" si="45"/>
        <v>8</v>
      </c>
      <c r="Q337" s="16">
        <f t="shared" si="48"/>
        <v>8</v>
      </c>
      <c r="R337" s="23">
        <f t="shared" si="46"/>
        <v>0</v>
      </c>
      <c r="S337" s="18">
        <f t="shared" si="47"/>
        <v>0</v>
      </c>
      <c r="V337" s="3"/>
      <c r="W337" s="3"/>
      <c r="X337" s="3"/>
      <c r="Z337" s="3"/>
    </row>
    <row r="338" spans="1:205" ht="25.5" x14ac:dyDescent="0.25">
      <c r="A338" s="5" t="s">
        <v>1184</v>
      </c>
      <c r="B338" s="5" t="s">
        <v>718</v>
      </c>
      <c r="C338" s="2" t="s">
        <v>1185</v>
      </c>
      <c r="D338" s="2" t="s">
        <v>841</v>
      </c>
      <c r="E338" s="256">
        <v>115</v>
      </c>
      <c r="F338" s="72">
        <v>115</v>
      </c>
      <c r="G338" s="72"/>
      <c r="H338" s="2" t="s">
        <v>847</v>
      </c>
      <c r="K338" s="11"/>
      <c r="M338" s="12">
        <v>6</v>
      </c>
      <c r="N338" s="13">
        <v>3</v>
      </c>
      <c r="O338" s="22"/>
      <c r="P338" s="311">
        <f t="shared" si="45"/>
        <v>115</v>
      </c>
      <c r="Q338" s="16">
        <f t="shared" si="48"/>
        <v>115</v>
      </c>
      <c r="R338" s="23">
        <f t="shared" si="46"/>
        <v>0</v>
      </c>
      <c r="S338" s="18">
        <f t="shared" si="47"/>
        <v>0</v>
      </c>
      <c r="V338" s="3"/>
      <c r="W338" s="3"/>
      <c r="X338" s="3"/>
      <c r="Z338" s="3"/>
    </row>
    <row r="339" spans="1:205" ht="25.5" x14ac:dyDescent="0.25">
      <c r="A339" s="2" t="s">
        <v>1277</v>
      </c>
      <c r="B339" s="2" t="s">
        <v>718</v>
      </c>
      <c r="C339" s="2" t="s">
        <v>1278</v>
      </c>
      <c r="D339" s="2" t="s">
        <v>841</v>
      </c>
      <c r="E339" s="256">
        <v>23</v>
      </c>
      <c r="F339" s="73">
        <v>23</v>
      </c>
      <c r="H339" s="2" t="s">
        <v>1279</v>
      </c>
      <c r="K339" s="11"/>
      <c r="M339" s="12">
        <v>6</v>
      </c>
      <c r="N339" s="13">
        <v>3</v>
      </c>
      <c r="O339" s="22"/>
      <c r="P339" s="311">
        <f t="shared" si="45"/>
        <v>23</v>
      </c>
      <c r="Q339" s="16">
        <f t="shared" si="48"/>
        <v>23</v>
      </c>
      <c r="R339" s="23">
        <f t="shared" si="46"/>
        <v>0</v>
      </c>
      <c r="S339" s="18">
        <f t="shared" si="47"/>
        <v>0</v>
      </c>
      <c r="V339" s="3"/>
      <c r="W339" s="3"/>
      <c r="X339" s="3"/>
      <c r="Z339" s="3"/>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row>
    <row r="340" spans="1:205" ht="76.5" x14ac:dyDescent="0.25">
      <c r="A340" s="2" t="s">
        <v>1277</v>
      </c>
      <c r="B340" s="2" t="s">
        <v>718</v>
      </c>
      <c r="C340" s="2" t="s">
        <v>1280</v>
      </c>
      <c r="D340" s="20" t="s">
        <v>1281</v>
      </c>
      <c r="E340" s="256" t="s">
        <v>495</v>
      </c>
      <c r="F340" s="10" t="s">
        <v>495</v>
      </c>
      <c r="H340" s="64" t="s">
        <v>1282</v>
      </c>
      <c r="I340" s="65" t="s">
        <v>22</v>
      </c>
      <c r="J340" s="65"/>
      <c r="K340" s="11" t="s">
        <v>28</v>
      </c>
      <c r="M340" s="12" t="s">
        <v>1283</v>
      </c>
      <c r="N340" s="13">
        <v>3</v>
      </c>
      <c r="O340" s="22"/>
      <c r="P340" s="315" t="str">
        <f>E340</f>
        <v>State Fee</v>
      </c>
      <c r="Q340" s="16" t="str">
        <f t="shared" si="48"/>
        <v>State Fee</v>
      </c>
      <c r="R340" s="23">
        <v>0</v>
      </c>
      <c r="S340" s="18">
        <v>0</v>
      </c>
      <c r="V340" s="3"/>
      <c r="W340" s="3"/>
      <c r="X340" s="3"/>
      <c r="Z340" s="3"/>
    </row>
    <row r="341" spans="1:205" ht="153" x14ac:dyDescent="0.25">
      <c r="A341" s="2" t="s">
        <v>1277</v>
      </c>
      <c r="B341" s="2" t="s">
        <v>718</v>
      </c>
      <c r="C341" s="2" t="s">
        <v>1284</v>
      </c>
      <c r="D341" s="20" t="s">
        <v>1285</v>
      </c>
      <c r="E341" s="256">
        <v>23</v>
      </c>
      <c r="F341" s="10">
        <v>23</v>
      </c>
      <c r="G341" s="13"/>
      <c r="H341" s="64" t="s">
        <v>1286</v>
      </c>
      <c r="I341" s="65" t="s">
        <v>22</v>
      </c>
      <c r="J341" s="65"/>
      <c r="K341" s="11" t="s">
        <v>28</v>
      </c>
      <c r="M341" s="12" t="s">
        <v>1283</v>
      </c>
      <c r="N341" s="13">
        <v>3</v>
      </c>
      <c r="O341" s="22"/>
      <c r="P341" s="311">
        <f t="shared" ref="P341:P346" si="49">IF(N341=1,INT(E341*$T$1*100)/100,E341)</f>
        <v>23</v>
      </c>
      <c r="Q341" s="16">
        <f t="shared" si="48"/>
        <v>23</v>
      </c>
      <c r="R341" s="23">
        <f t="shared" ref="R341:R346" si="50">P341-E341</f>
        <v>0</v>
      </c>
      <c r="S341" s="18">
        <f t="shared" ref="S341:S346" si="51">IF(E341&lt;&gt;0,R341/E341,0)</f>
        <v>0</v>
      </c>
      <c r="V341" s="3"/>
      <c r="W341" s="3"/>
      <c r="X341" s="3"/>
      <c r="Z341" s="3"/>
    </row>
    <row r="342" spans="1:205" ht="51" x14ac:dyDescent="0.25">
      <c r="A342" s="2" t="s">
        <v>1277</v>
      </c>
      <c r="B342" s="2" t="s">
        <v>718</v>
      </c>
      <c r="C342" s="2" t="s">
        <v>1287</v>
      </c>
      <c r="D342" s="20" t="s">
        <v>1288</v>
      </c>
      <c r="E342" s="256">
        <v>23</v>
      </c>
      <c r="F342" s="10">
        <v>23</v>
      </c>
      <c r="G342" s="13"/>
      <c r="H342" s="64" t="s">
        <v>1289</v>
      </c>
      <c r="I342" s="65" t="s">
        <v>22</v>
      </c>
      <c r="J342" s="65"/>
      <c r="K342" s="11" t="s">
        <v>28</v>
      </c>
      <c r="M342" s="12" t="s">
        <v>1283</v>
      </c>
      <c r="N342" s="13">
        <v>3</v>
      </c>
      <c r="O342" s="22"/>
      <c r="P342" s="311">
        <f t="shared" si="49"/>
        <v>23</v>
      </c>
      <c r="Q342" s="16">
        <f t="shared" si="48"/>
        <v>23</v>
      </c>
      <c r="R342" s="23">
        <f t="shared" si="50"/>
        <v>0</v>
      </c>
      <c r="S342" s="18">
        <f t="shared" si="51"/>
        <v>0</v>
      </c>
      <c r="V342" s="3"/>
      <c r="W342" s="3"/>
      <c r="X342" s="3"/>
      <c r="Z342" s="3"/>
    </row>
    <row r="343" spans="1:205" ht="25.5" x14ac:dyDescent="0.25">
      <c r="A343" s="2" t="s">
        <v>1277</v>
      </c>
      <c r="B343" s="2" t="s">
        <v>718</v>
      </c>
      <c r="C343" s="2" t="s">
        <v>1290</v>
      </c>
      <c r="D343" s="2" t="s">
        <v>841</v>
      </c>
      <c r="E343" s="256">
        <v>21</v>
      </c>
      <c r="F343" s="73">
        <v>21</v>
      </c>
      <c r="H343" s="2" t="s">
        <v>1279</v>
      </c>
      <c r="K343" s="11"/>
      <c r="M343" s="12">
        <v>6</v>
      </c>
      <c r="N343" s="13">
        <v>3</v>
      </c>
      <c r="O343" s="22"/>
      <c r="P343" s="311">
        <f t="shared" si="49"/>
        <v>21</v>
      </c>
      <c r="Q343" s="16">
        <f t="shared" si="48"/>
        <v>21</v>
      </c>
      <c r="R343" s="23">
        <f t="shared" si="50"/>
        <v>0</v>
      </c>
      <c r="S343" s="18">
        <f t="shared" si="51"/>
        <v>0</v>
      </c>
      <c r="V343" s="3"/>
      <c r="W343" s="3"/>
      <c r="X343" s="3"/>
      <c r="Z343" s="3"/>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row>
    <row r="344" spans="1:205" ht="25.5" x14ac:dyDescent="0.25">
      <c r="A344" s="2" t="s">
        <v>1277</v>
      </c>
      <c r="B344" s="2" t="s">
        <v>718</v>
      </c>
      <c r="C344" s="2" t="s">
        <v>1291</v>
      </c>
      <c r="D344" s="2" t="s">
        <v>841</v>
      </c>
      <c r="E344" s="256">
        <v>4</v>
      </c>
      <c r="F344" s="73">
        <v>4</v>
      </c>
      <c r="H344" s="2" t="s">
        <v>1279</v>
      </c>
      <c r="K344" s="11"/>
      <c r="M344" s="12">
        <v>6</v>
      </c>
      <c r="N344" s="13">
        <v>3</v>
      </c>
      <c r="O344" s="22"/>
      <c r="P344" s="311">
        <f t="shared" si="49"/>
        <v>4</v>
      </c>
      <c r="Q344" s="16">
        <f t="shared" si="48"/>
        <v>4</v>
      </c>
      <c r="R344" s="23">
        <f t="shared" si="50"/>
        <v>0</v>
      </c>
      <c r="S344" s="18">
        <f t="shared" si="51"/>
        <v>0</v>
      </c>
      <c r="V344" s="3"/>
      <c r="W344" s="3"/>
      <c r="X344" s="3"/>
      <c r="Z344" s="3"/>
    </row>
    <row r="345" spans="1:205" ht="25.5" x14ac:dyDescent="0.25">
      <c r="A345" s="2" t="s">
        <v>1277</v>
      </c>
      <c r="B345" s="2" t="s">
        <v>718</v>
      </c>
      <c r="C345" s="2" t="s">
        <v>1292</v>
      </c>
      <c r="D345" s="2" t="s">
        <v>841</v>
      </c>
      <c r="E345" s="256">
        <v>25</v>
      </c>
      <c r="F345" s="73">
        <v>25</v>
      </c>
      <c r="H345" s="2" t="s">
        <v>1293</v>
      </c>
      <c r="K345" s="11"/>
      <c r="M345" s="12">
        <v>6</v>
      </c>
      <c r="N345" s="13">
        <v>6</v>
      </c>
      <c r="O345" s="22"/>
      <c r="P345" s="311">
        <f t="shared" si="49"/>
        <v>25</v>
      </c>
      <c r="Q345" s="16">
        <f t="shared" si="48"/>
        <v>25</v>
      </c>
      <c r="R345" s="23">
        <f t="shared" si="50"/>
        <v>0</v>
      </c>
      <c r="S345" s="18">
        <f t="shared" si="51"/>
        <v>0</v>
      </c>
      <c r="V345" s="3"/>
      <c r="W345" s="3"/>
      <c r="X345" s="3"/>
      <c r="Z345" s="3"/>
    </row>
    <row r="346" spans="1:205" ht="25.5" x14ac:dyDescent="0.25">
      <c r="A346" s="2" t="s">
        <v>1277</v>
      </c>
      <c r="B346" s="2" t="s">
        <v>718</v>
      </c>
      <c r="C346" s="2" t="s">
        <v>1294</v>
      </c>
      <c r="D346" s="2" t="s">
        <v>841</v>
      </c>
      <c r="E346" s="256">
        <v>10</v>
      </c>
      <c r="F346" s="73">
        <v>10</v>
      </c>
      <c r="H346" s="2" t="s">
        <v>1293</v>
      </c>
      <c r="K346" s="11"/>
      <c r="M346" s="12">
        <v>6</v>
      </c>
      <c r="N346" s="13">
        <v>6</v>
      </c>
      <c r="O346" s="22"/>
      <c r="P346" s="311">
        <f t="shared" si="49"/>
        <v>10</v>
      </c>
      <c r="Q346" s="16">
        <f t="shared" si="48"/>
        <v>10</v>
      </c>
      <c r="R346" s="23">
        <f t="shared" si="50"/>
        <v>0</v>
      </c>
      <c r="S346" s="18">
        <f t="shared" si="51"/>
        <v>0</v>
      </c>
      <c r="V346" s="3"/>
      <c r="W346" s="3"/>
      <c r="X346" s="3"/>
      <c r="Z346" s="3"/>
    </row>
    <row r="347" spans="1:205" ht="63.75" x14ac:dyDescent="0.25">
      <c r="A347" s="2" t="s">
        <v>1277</v>
      </c>
      <c r="B347" s="2" t="s">
        <v>718</v>
      </c>
      <c r="C347" s="2" t="s">
        <v>1295</v>
      </c>
      <c r="D347" s="20" t="s">
        <v>1296</v>
      </c>
      <c r="E347" s="256" t="s">
        <v>495</v>
      </c>
      <c r="F347" s="10" t="s">
        <v>495</v>
      </c>
      <c r="H347" s="64" t="s">
        <v>1297</v>
      </c>
      <c r="I347" s="65" t="s">
        <v>22</v>
      </c>
      <c r="J347" s="65"/>
      <c r="K347" s="11" t="s">
        <v>28</v>
      </c>
      <c r="M347" s="12" t="s">
        <v>1283</v>
      </c>
      <c r="N347" s="13">
        <v>3</v>
      </c>
      <c r="O347" s="22"/>
      <c r="P347" s="315" t="str">
        <f>E347</f>
        <v>State Fee</v>
      </c>
      <c r="Q347" s="16" t="str">
        <f t="shared" si="48"/>
        <v>State Fee</v>
      </c>
      <c r="R347" s="23">
        <v>0</v>
      </c>
      <c r="S347" s="18">
        <v>0</v>
      </c>
      <c r="V347" s="3"/>
      <c r="W347" s="3"/>
      <c r="X347" s="3"/>
      <c r="Z347" s="3"/>
    </row>
    <row r="348" spans="1:205" s="3" customFormat="1" ht="25.5" x14ac:dyDescent="0.25">
      <c r="A348" s="2" t="s">
        <v>1277</v>
      </c>
      <c r="B348" s="2" t="s">
        <v>718</v>
      </c>
      <c r="C348" s="2" t="s">
        <v>1298</v>
      </c>
      <c r="D348" s="2" t="s">
        <v>841</v>
      </c>
      <c r="E348" s="256">
        <v>30</v>
      </c>
      <c r="F348" s="73">
        <v>30</v>
      </c>
      <c r="G348" s="72"/>
      <c r="H348" s="2" t="s">
        <v>1299</v>
      </c>
      <c r="I348" s="11"/>
      <c r="J348" s="11"/>
      <c r="K348" s="11"/>
      <c r="L348" s="2"/>
      <c r="M348" s="12">
        <v>6</v>
      </c>
      <c r="N348" s="13">
        <v>6</v>
      </c>
      <c r="O348" s="22"/>
      <c r="P348" s="311">
        <f>IF(N348=1,INT(E348*$T$1*100)/100,E348)</f>
        <v>30</v>
      </c>
      <c r="Q348" s="16">
        <f t="shared" si="48"/>
        <v>30</v>
      </c>
      <c r="R348" s="23">
        <f>P348-E348</f>
        <v>0</v>
      </c>
      <c r="S348" s="18">
        <f>IF(E348&lt;&gt;0,R348/E348,0)</f>
        <v>0</v>
      </c>
      <c r="T348" s="17"/>
      <c r="U348" s="19"/>
      <c r="Y348" s="215"/>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row>
    <row r="349" spans="1:205" s="3" customFormat="1" ht="25.5" x14ac:dyDescent="0.25">
      <c r="A349" s="2" t="s">
        <v>1277</v>
      </c>
      <c r="B349" s="2" t="s">
        <v>718</v>
      </c>
      <c r="C349" s="2" t="s">
        <v>1300</v>
      </c>
      <c r="D349" s="2" t="s">
        <v>841</v>
      </c>
      <c r="E349" s="256">
        <v>15</v>
      </c>
      <c r="F349" s="73">
        <v>15</v>
      </c>
      <c r="G349" s="72"/>
      <c r="H349" s="2" t="s">
        <v>1299</v>
      </c>
      <c r="I349" s="11"/>
      <c r="J349" s="11"/>
      <c r="K349" s="11"/>
      <c r="L349" s="2"/>
      <c r="M349" s="12">
        <v>6</v>
      </c>
      <c r="N349" s="13">
        <v>6</v>
      </c>
      <c r="O349" s="22"/>
      <c r="P349" s="311">
        <f>IF(N349=1,INT(E349*$T$1*100)/100,E349)</f>
        <v>15</v>
      </c>
      <c r="Q349" s="16">
        <f t="shared" si="48"/>
        <v>15</v>
      </c>
      <c r="R349" s="23">
        <f>P349-E349</f>
        <v>0</v>
      </c>
      <c r="S349" s="18">
        <f>IF(E349&lt;&gt;0,R349/E349,0)</f>
        <v>0</v>
      </c>
      <c r="T349" s="17"/>
      <c r="U349" s="19"/>
      <c r="Y349" s="216"/>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row>
    <row r="350" spans="1:205" s="3" customFormat="1" ht="51" x14ac:dyDescent="0.25">
      <c r="A350" s="2" t="s">
        <v>1277</v>
      </c>
      <c r="B350" s="2" t="s">
        <v>718</v>
      </c>
      <c r="C350" s="2" t="s">
        <v>3239</v>
      </c>
      <c r="D350" s="20" t="s">
        <v>3242</v>
      </c>
      <c r="E350" s="256" t="s">
        <v>495</v>
      </c>
      <c r="F350" s="10" t="s">
        <v>495</v>
      </c>
      <c r="G350" s="10"/>
      <c r="H350" s="64" t="s">
        <v>3244</v>
      </c>
      <c r="I350" s="65" t="s">
        <v>22</v>
      </c>
      <c r="J350" s="65"/>
      <c r="K350" s="11" t="s">
        <v>28</v>
      </c>
      <c r="L350" s="2"/>
      <c r="M350" s="12" t="s">
        <v>1283</v>
      </c>
      <c r="N350" s="13">
        <v>3</v>
      </c>
      <c r="O350" s="22"/>
      <c r="P350" s="311" t="str">
        <f>E350</f>
        <v>State Fee</v>
      </c>
      <c r="Q350" s="16" t="str">
        <f t="shared" si="48"/>
        <v>State Fee</v>
      </c>
      <c r="R350" s="23">
        <v>0</v>
      </c>
      <c r="S350" s="18">
        <v>0</v>
      </c>
      <c r="T350" s="17"/>
      <c r="U350" s="19"/>
      <c r="Y350" s="216"/>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row>
    <row r="351" spans="1:205" s="3" customFormat="1" ht="38.25" x14ac:dyDescent="0.25">
      <c r="A351" s="2" t="s">
        <v>1277</v>
      </c>
      <c r="B351" s="2" t="s">
        <v>718</v>
      </c>
      <c r="C351" s="2" t="s">
        <v>3240</v>
      </c>
      <c r="D351" s="20" t="s">
        <v>1301</v>
      </c>
      <c r="E351" s="256" t="s">
        <v>495</v>
      </c>
      <c r="F351" s="10" t="s">
        <v>495</v>
      </c>
      <c r="G351" s="10"/>
      <c r="H351" s="64" t="s">
        <v>3243</v>
      </c>
      <c r="I351" s="65" t="s">
        <v>22</v>
      </c>
      <c r="J351" s="65"/>
      <c r="K351" s="11" t="s">
        <v>28</v>
      </c>
      <c r="L351" s="2"/>
      <c r="M351" s="12" t="s">
        <v>1283</v>
      </c>
      <c r="N351" s="13">
        <v>3</v>
      </c>
      <c r="O351" s="22"/>
      <c r="P351" s="311" t="str">
        <f>E351</f>
        <v>State Fee</v>
      </c>
      <c r="Q351" s="16" t="str">
        <f t="shared" si="48"/>
        <v>State Fee</v>
      </c>
      <c r="R351" s="23">
        <v>0</v>
      </c>
      <c r="S351" s="18">
        <v>0</v>
      </c>
      <c r="T351" s="17"/>
      <c r="U351" s="19"/>
      <c r="Y351" s="216"/>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row>
    <row r="352" spans="1:205" s="3" customFormat="1" ht="38.25" x14ac:dyDescent="0.25">
      <c r="A352" s="2" t="s">
        <v>1277</v>
      </c>
      <c r="B352" s="2" t="s">
        <v>718</v>
      </c>
      <c r="C352" s="2" t="s">
        <v>3241</v>
      </c>
      <c r="D352" s="20" t="s">
        <v>1301</v>
      </c>
      <c r="E352" s="256" t="s">
        <v>495</v>
      </c>
      <c r="F352" s="10" t="s">
        <v>495</v>
      </c>
      <c r="G352" s="10"/>
      <c r="H352" s="64" t="s">
        <v>3245</v>
      </c>
      <c r="I352" s="65" t="s">
        <v>22</v>
      </c>
      <c r="J352" s="65"/>
      <c r="K352" s="11" t="s">
        <v>28</v>
      </c>
      <c r="L352" s="2"/>
      <c r="M352" s="12" t="s">
        <v>1283</v>
      </c>
      <c r="N352" s="13">
        <v>3</v>
      </c>
      <c r="O352" s="22"/>
      <c r="P352" s="311" t="str">
        <f>E352</f>
        <v>State Fee</v>
      </c>
      <c r="Q352" s="16" t="str">
        <f t="shared" si="48"/>
        <v>State Fee</v>
      </c>
      <c r="R352" s="23">
        <v>0</v>
      </c>
      <c r="S352" s="18">
        <v>0</v>
      </c>
      <c r="T352" s="17"/>
      <c r="U352" s="19"/>
      <c r="Y352" s="216"/>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row>
    <row r="353" spans="1:169" s="3" customFormat="1" ht="38.25" x14ac:dyDescent="0.25">
      <c r="A353" s="2" t="s">
        <v>1277</v>
      </c>
      <c r="B353" s="2" t="s">
        <v>718</v>
      </c>
      <c r="C353" s="2" t="s">
        <v>1302</v>
      </c>
      <c r="D353" s="20" t="s">
        <v>1303</v>
      </c>
      <c r="E353" s="256">
        <v>1</v>
      </c>
      <c r="F353" s="10">
        <v>1</v>
      </c>
      <c r="G353" s="10"/>
      <c r="H353" s="64" t="s">
        <v>1304</v>
      </c>
      <c r="I353" s="65" t="s">
        <v>22</v>
      </c>
      <c r="J353" s="65"/>
      <c r="K353" s="11" t="s">
        <v>28</v>
      </c>
      <c r="L353" s="2"/>
      <c r="M353" s="12" t="s">
        <v>1283</v>
      </c>
      <c r="N353" s="13">
        <v>3</v>
      </c>
      <c r="O353" s="22"/>
      <c r="P353" s="311">
        <f t="shared" ref="P353:P371" si="52">IF(N353=1,INT(E353*$T$1*100)/100,E353)</f>
        <v>1</v>
      </c>
      <c r="Q353" s="16">
        <f t="shared" si="48"/>
        <v>1</v>
      </c>
      <c r="R353" s="23">
        <f t="shared" ref="R353:R364" si="53">P353-E353</f>
        <v>0</v>
      </c>
      <c r="S353" s="18">
        <f t="shared" ref="S353:S364" si="54">IF(E353&lt;&gt;0,R353/E353,0)</f>
        <v>0</v>
      </c>
      <c r="T353" s="17"/>
      <c r="U353" s="19"/>
      <c r="Y353" s="216"/>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row>
    <row r="354" spans="1:169" s="3" customFormat="1" ht="25.5" x14ac:dyDescent="0.25">
      <c r="A354" s="27" t="s">
        <v>1305</v>
      </c>
      <c r="B354" s="27" t="s">
        <v>1306</v>
      </c>
      <c r="C354" s="24" t="s">
        <v>1307</v>
      </c>
      <c r="D354" s="28" t="s">
        <v>1308</v>
      </c>
      <c r="E354" s="256">
        <v>0.06</v>
      </c>
      <c r="F354" s="29">
        <v>0.06</v>
      </c>
      <c r="G354" s="29"/>
      <c r="H354" s="2" t="s">
        <v>1309</v>
      </c>
      <c r="I354" s="11"/>
      <c r="J354" s="11"/>
      <c r="K354" s="11"/>
      <c r="L354" s="2"/>
      <c r="M354" s="12">
        <v>6</v>
      </c>
      <c r="N354" s="13">
        <v>4</v>
      </c>
      <c r="O354" s="22"/>
      <c r="P354" s="311">
        <f t="shared" si="52"/>
        <v>0.06</v>
      </c>
      <c r="Q354" s="16">
        <f t="shared" si="48"/>
        <v>0.06</v>
      </c>
      <c r="R354" s="23">
        <f t="shared" si="53"/>
        <v>0</v>
      </c>
      <c r="S354" s="18">
        <f t="shared" si="54"/>
        <v>0</v>
      </c>
      <c r="T354" s="17"/>
      <c r="U354" s="19"/>
      <c r="Y354" s="216"/>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row>
    <row r="355" spans="1:169" s="3" customFormat="1" ht="38.25" x14ac:dyDescent="0.25">
      <c r="A355" s="27" t="s">
        <v>1310</v>
      </c>
      <c r="B355" s="27" t="s">
        <v>1306</v>
      </c>
      <c r="C355" s="24" t="s">
        <v>1311</v>
      </c>
      <c r="D355" s="28" t="s">
        <v>1312</v>
      </c>
      <c r="E355" s="255">
        <v>400</v>
      </c>
      <c r="F355" s="29">
        <v>400</v>
      </c>
      <c r="G355" s="29"/>
      <c r="H355" s="2"/>
      <c r="I355" s="11"/>
      <c r="J355" s="11"/>
      <c r="K355" s="11"/>
      <c r="L355" s="2"/>
      <c r="M355" s="12" t="s">
        <v>1313</v>
      </c>
      <c r="N355" s="13">
        <v>4</v>
      </c>
      <c r="O355" s="22"/>
      <c r="P355" s="311">
        <f t="shared" si="52"/>
        <v>400</v>
      </c>
      <c r="Q355" s="16">
        <f t="shared" si="48"/>
        <v>400</v>
      </c>
      <c r="R355" s="23">
        <f t="shared" si="53"/>
        <v>0</v>
      </c>
      <c r="S355" s="18">
        <f t="shared" si="54"/>
        <v>0</v>
      </c>
      <c r="T355" s="17"/>
      <c r="U355" s="19"/>
      <c r="V355" s="2"/>
      <c r="W355" s="2"/>
      <c r="X355" s="2"/>
      <c r="Y355" s="216"/>
    </row>
    <row r="356" spans="1:169" s="3" customFormat="1" ht="38.25" x14ac:dyDescent="0.25">
      <c r="A356" s="27" t="s">
        <v>1310</v>
      </c>
      <c r="B356" s="27" t="s">
        <v>1306</v>
      </c>
      <c r="C356" s="24" t="s">
        <v>1314</v>
      </c>
      <c r="D356" s="28" t="s">
        <v>1315</v>
      </c>
      <c r="E356" s="255">
        <v>550</v>
      </c>
      <c r="F356" s="29">
        <v>550</v>
      </c>
      <c r="G356" s="29"/>
      <c r="H356" s="2" t="s">
        <v>1316</v>
      </c>
      <c r="I356" s="11"/>
      <c r="J356" s="11"/>
      <c r="K356" s="11"/>
      <c r="L356" s="2"/>
      <c r="M356" s="12" t="s">
        <v>1313</v>
      </c>
      <c r="N356" s="13">
        <v>4</v>
      </c>
      <c r="O356" s="22"/>
      <c r="P356" s="311">
        <f t="shared" si="52"/>
        <v>550</v>
      </c>
      <c r="Q356" s="16">
        <f t="shared" si="48"/>
        <v>550</v>
      </c>
      <c r="R356" s="23">
        <f t="shared" si="53"/>
        <v>0</v>
      </c>
      <c r="S356" s="18">
        <f t="shared" si="54"/>
        <v>0</v>
      </c>
      <c r="T356" s="17"/>
      <c r="U356" s="19"/>
      <c r="V356" s="2"/>
      <c r="W356" s="2"/>
      <c r="X356" s="2"/>
      <c r="Y356" s="216"/>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row>
    <row r="357" spans="1:169" s="3" customFormat="1" ht="38.25" x14ac:dyDescent="0.25">
      <c r="A357" s="27" t="s">
        <v>1310</v>
      </c>
      <c r="B357" s="27" t="s">
        <v>1306</v>
      </c>
      <c r="C357" s="24" t="s">
        <v>1317</v>
      </c>
      <c r="D357" s="28" t="s">
        <v>1318</v>
      </c>
      <c r="E357" s="255">
        <v>300</v>
      </c>
      <c r="F357" s="29">
        <v>300</v>
      </c>
      <c r="G357" s="29"/>
      <c r="H357" s="2"/>
      <c r="I357" s="11"/>
      <c r="J357" s="11"/>
      <c r="K357" s="11"/>
      <c r="L357" s="2"/>
      <c r="M357" s="12" t="s">
        <v>1313</v>
      </c>
      <c r="N357" s="13">
        <v>4</v>
      </c>
      <c r="O357" s="22"/>
      <c r="P357" s="311">
        <f t="shared" si="52"/>
        <v>300</v>
      </c>
      <c r="Q357" s="16">
        <f t="shared" si="48"/>
        <v>300</v>
      </c>
      <c r="R357" s="23">
        <f t="shared" si="53"/>
        <v>0</v>
      </c>
      <c r="S357" s="18">
        <f t="shared" si="54"/>
        <v>0</v>
      </c>
      <c r="T357" s="17"/>
      <c r="U357" s="19"/>
      <c r="V357" s="2"/>
      <c r="W357" s="2"/>
      <c r="X357" s="2"/>
      <c r="Y357" s="216"/>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row>
    <row r="358" spans="1:169" s="3" customFormat="1" ht="38.25" x14ac:dyDescent="0.25">
      <c r="A358" s="27" t="s">
        <v>1310</v>
      </c>
      <c r="B358" s="27" t="s">
        <v>1306</v>
      </c>
      <c r="C358" s="24" t="s">
        <v>1319</v>
      </c>
      <c r="D358" s="28" t="s">
        <v>1320</v>
      </c>
      <c r="E358" s="255">
        <v>200</v>
      </c>
      <c r="F358" s="29">
        <v>200</v>
      </c>
      <c r="G358" s="29"/>
      <c r="H358" s="2"/>
      <c r="I358" s="11"/>
      <c r="J358" s="11"/>
      <c r="K358" s="11"/>
      <c r="L358" s="2"/>
      <c r="M358" s="12" t="s">
        <v>1313</v>
      </c>
      <c r="N358" s="13">
        <v>4</v>
      </c>
      <c r="O358" s="22"/>
      <c r="P358" s="311">
        <f t="shared" si="52"/>
        <v>200</v>
      </c>
      <c r="Q358" s="16">
        <f t="shared" si="48"/>
        <v>200</v>
      </c>
      <c r="R358" s="23">
        <f t="shared" si="53"/>
        <v>0</v>
      </c>
      <c r="S358" s="18">
        <f t="shared" si="54"/>
        <v>0</v>
      </c>
      <c r="T358" s="17"/>
      <c r="U358" s="19"/>
      <c r="V358" s="2"/>
      <c r="W358" s="2"/>
      <c r="X358" s="2"/>
      <c r="Y358" s="216"/>
    </row>
    <row r="359" spans="1:169" s="3" customFormat="1" ht="38.25" x14ac:dyDescent="0.25">
      <c r="A359" s="27" t="s">
        <v>1310</v>
      </c>
      <c r="B359" s="27" t="s">
        <v>1306</v>
      </c>
      <c r="C359" s="24" t="s">
        <v>1321</v>
      </c>
      <c r="D359" s="28" t="s">
        <v>1315</v>
      </c>
      <c r="E359" s="255">
        <v>600</v>
      </c>
      <c r="F359" s="29">
        <v>600</v>
      </c>
      <c r="G359" s="29"/>
      <c r="H359" s="2" t="s">
        <v>1316</v>
      </c>
      <c r="I359" s="11"/>
      <c r="J359" s="11"/>
      <c r="K359" s="11"/>
      <c r="L359" s="2"/>
      <c r="M359" s="12" t="s">
        <v>1313</v>
      </c>
      <c r="N359" s="13">
        <v>4</v>
      </c>
      <c r="O359" s="22"/>
      <c r="P359" s="311">
        <f t="shared" si="52"/>
        <v>600</v>
      </c>
      <c r="Q359" s="16">
        <f t="shared" si="48"/>
        <v>600</v>
      </c>
      <c r="R359" s="23">
        <f t="shared" si="53"/>
        <v>0</v>
      </c>
      <c r="S359" s="18">
        <f t="shared" si="54"/>
        <v>0</v>
      </c>
      <c r="T359" s="17"/>
      <c r="U359" s="19"/>
      <c r="V359" s="2"/>
      <c r="W359" s="2"/>
      <c r="X359" s="2"/>
      <c r="Y359" s="216"/>
    </row>
    <row r="360" spans="1:169" s="3" customFormat="1" ht="38.25" x14ac:dyDescent="0.25">
      <c r="A360" s="27" t="s">
        <v>1310</v>
      </c>
      <c r="B360" s="27" t="s">
        <v>1306</v>
      </c>
      <c r="C360" s="24" t="s">
        <v>1322</v>
      </c>
      <c r="D360" s="28" t="s">
        <v>1323</v>
      </c>
      <c r="E360" s="256">
        <v>175</v>
      </c>
      <c r="F360" s="29">
        <v>175</v>
      </c>
      <c r="G360" s="29"/>
      <c r="H360" s="2"/>
      <c r="I360" s="11"/>
      <c r="J360" s="11"/>
      <c r="K360" s="11"/>
      <c r="L360" s="2"/>
      <c r="M360" s="12" t="s">
        <v>1313</v>
      </c>
      <c r="N360" s="13">
        <v>4</v>
      </c>
      <c r="O360" s="22"/>
      <c r="P360" s="311">
        <f t="shared" si="52"/>
        <v>175</v>
      </c>
      <c r="Q360" s="16">
        <f t="shared" si="48"/>
        <v>175</v>
      </c>
      <c r="R360" s="23">
        <f t="shared" si="53"/>
        <v>0</v>
      </c>
      <c r="S360" s="18">
        <f t="shared" si="54"/>
        <v>0</v>
      </c>
      <c r="T360" s="17"/>
      <c r="U360" s="19"/>
      <c r="Y360" s="216"/>
    </row>
    <row r="361" spans="1:169" s="3" customFormat="1" ht="38.25" x14ac:dyDescent="0.25">
      <c r="A361" s="27" t="s">
        <v>1310</v>
      </c>
      <c r="B361" s="27" t="s">
        <v>1306</v>
      </c>
      <c r="C361" s="24" t="s">
        <v>1324</v>
      </c>
      <c r="D361" s="28" t="s">
        <v>1323</v>
      </c>
      <c r="E361" s="256">
        <v>275</v>
      </c>
      <c r="F361" s="29">
        <v>275</v>
      </c>
      <c r="G361" s="29"/>
      <c r="H361" s="2"/>
      <c r="I361" s="11"/>
      <c r="J361" s="11"/>
      <c r="K361" s="11"/>
      <c r="L361" s="2"/>
      <c r="M361" s="12" t="s">
        <v>1313</v>
      </c>
      <c r="N361" s="13">
        <v>4</v>
      </c>
      <c r="O361" s="22"/>
      <c r="P361" s="311">
        <f t="shared" si="52"/>
        <v>275</v>
      </c>
      <c r="Q361" s="16">
        <f t="shared" si="48"/>
        <v>275</v>
      </c>
      <c r="R361" s="23">
        <f t="shared" si="53"/>
        <v>0</v>
      </c>
      <c r="S361" s="18">
        <f t="shared" si="54"/>
        <v>0</v>
      </c>
      <c r="T361" s="17"/>
      <c r="U361" s="19"/>
      <c r="Y361" s="216"/>
    </row>
    <row r="362" spans="1:169" s="3" customFormat="1" ht="25.5" x14ac:dyDescent="0.25">
      <c r="A362" s="27" t="s">
        <v>1310</v>
      </c>
      <c r="B362" s="27" t="s">
        <v>1306</v>
      </c>
      <c r="C362" s="24" t="s">
        <v>1325</v>
      </c>
      <c r="D362" s="28" t="s">
        <v>1323</v>
      </c>
      <c r="E362" s="256">
        <v>400</v>
      </c>
      <c r="F362" s="29">
        <v>400</v>
      </c>
      <c r="G362" s="29"/>
      <c r="H362" s="2"/>
      <c r="I362" s="11"/>
      <c r="J362" s="11"/>
      <c r="K362" s="11"/>
      <c r="L362" s="2"/>
      <c r="M362" s="12" t="s">
        <v>1313</v>
      </c>
      <c r="N362" s="13">
        <v>4</v>
      </c>
      <c r="O362" s="22"/>
      <c r="P362" s="311">
        <f t="shared" si="52"/>
        <v>400</v>
      </c>
      <c r="Q362" s="16">
        <f t="shared" si="48"/>
        <v>400</v>
      </c>
      <c r="R362" s="23">
        <f t="shared" si="53"/>
        <v>0</v>
      </c>
      <c r="S362" s="18">
        <f t="shared" si="54"/>
        <v>0</v>
      </c>
      <c r="T362" s="17"/>
      <c r="U362" s="19"/>
      <c r="Y362" s="216"/>
    </row>
    <row r="363" spans="1:169" s="3" customFormat="1" ht="38.25" x14ac:dyDescent="0.25">
      <c r="A363" s="27" t="s">
        <v>1310</v>
      </c>
      <c r="B363" s="27" t="s">
        <v>1306</v>
      </c>
      <c r="C363" s="24" t="s">
        <v>1326</v>
      </c>
      <c r="D363" s="28" t="s">
        <v>1323</v>
      </c>
      <c r="E363" s="255">
        <v>125</v>
      </c>
      <c r="F363" s="29">
        <v>125</v>
      </c>
      <c r="G363" s="29"/>
      <c r="H363" s="2"/>
      <c r="I363" s="11"/>
      <c r="J363" s="11"/>
      <c r="K363" s="11"/>
      <c r="L363" s="2"/>
      <c r="M363" s="12" t="s">
        <v>1313</v>
      </c>
      <c r="N363" s="13">
        <v>4</v>
      </c>
      <c r="O363" s="22"/>
      <c r="P363" s="311">
        <f t="shared" si="52"/>
        <v>125</v>
      </c>
      <c r="Q363" s="16">
        <f t="shared" si="48"/>
        <v>125</v>
      </c>
      <c r="R363" s="23">
        <f t="shared" si="53"/>
        <v>0</v>
      </c>
      <c r="S363" s="18">
        <f t="shared" si="54"/>
        <v>0</v>
      </c>
      <c r="T363" s="17"/>
      <c r="U363" s="19"/>
      <c r="V363" s="2"/>
      <c r="W363" s="2"/>
      <c r="X363" s="2"/>
      <c r="Y363" s="216"/>
    </row>
    <row r="364" spans="1:169" s="3" customFormat="1" ht="25.5" x14ac:dyDescent="0.25">
      <c r="A364" s="27" t="s">
        <v>1310</v>
      </c>
      <c r="B364" s="27" t="s">
        <v>1306</v>
      </c>
      <c r="C364" s="24" t="s">
        <v>1327</v>
      </c>
      <c r="D364" s="28" t="s">
        <v>1323</v>
      </c>
      <c r="E364" s="255">
        <v>100</v>
      </c>
      <c r="F364" s="29">
        <v>100</v>
      </c>
      <c r="G364" s="29"/>
      <c r="H364" s="2"/>
      <c r="I364" s="11"/>
      <c r="J364" s="11"/>
      <c r="K364" s="11"/>
      <c r="L364" s="2"/>
      <c r="M364" s="12" t="s">
        <v>1313</v>
      </c>
      <c r="N364" s="13">
        <v>4</v>
      </c>
      <c r="O364" s="22"/>
      <c r="P364" s="311">
        <f t="shared" si="52"/>
        <v>100</v>
      </c>
      <c r="Q364" s="16">
        <f t="shared" si="48"/>
        <v>100</v>
      </c>
      <c r="R364" s="23">
        <f t="shared" si="53"/>
        <v>0</v>
      </c>
      <c r="S364" s="18">
        <f t="shared" si="54"/>
        <v>0</v>
      </c>
      <c r="T364" s="17"/>
      <c r="U364" s="19"/>
      <c r="V364" s="2"/>
      <c r="W364" s="2"/>
      <c r="X364" s="2"/>
      <c r="Y364" s="216"/>
    </row>
    <row r="365" spans="1:169" s="3" customFormat="1" ht="51" x14ac:dyDescent="0.25">
      <c r="A365" s="2" t="s">
        <v>1328</v>
      </c>
      <c r="B365" s="2" t="s">
        <v>1306</v>
      </c>
      <c r="C365" s="2" t="s">
        <v>1329</v>
      </c>
      <c r="D365" s="20" t="s">
        <v>1330</v>
      </c>
      <c r="E365" s="255" t="s">
        <v>162</v>
      </c>
      <c r="F365" s="29" t="s">
        <v>162</v>
      </c>
      <c r="G365" s="10"/>
      <c r="H365" s="24" t="s">
        <v>1331</v>
      </c>
      <c r="I365" s="71"/>
      <c r="J365" s="71"/>
      <c r="K365" s="11"/>
      <c r="L365" s="2"/>
      <c r="M365" s="12">
        <v>1</v>
      </c>
      <c r="N365" s="13">
        <v>4</v>
      </c>
      <c r="O365" s="22"/>
      <c r="P365" s="311" t="str">
        <f t="shared" si="52"/>
        <v>No charge</v>
      </c>
      <c r="Q365" s="16" t="str">
        <f t="shared" si="48"/>
        <v>No charge</v>
      </c>
      <c r="R365" s="23">
        <v>0</v>
      </c>
      <c r="S365" s="18">
        <v>0</v>
      </c>
      <c r="T365" s="17"/>
      <c r="U365" s="19"/>
      <c r="V365" s="2"/>
      <c r="W365" s="2"/>
      <c r="X365" s="2"/>
      <c r="Y365" s="216"/>
    </row>
    <row r="366" spans="1:169" s="3" customFormat="1" ht="89.25" x14ac:dyDescent="0.25">
      <c r="A366" s="2" t="s">
        <v>1328</v>
      </c>
      <c r="B366" s="2" t="s">
        <v>1306</v>
      </c>
      <c r="C366" s="2" t="s">
        <v>1332</v>
      </c>
      <c r="D366" s="20" t="s">
        <v>1333</v>
      </c>
      <c r="E366" s="255" t="s">
        <v>162</v>
      </c>
      <c r="F366" s="29" t="s">
        <v>162</v>
      </c>
      <c r="G366" s="10"/>
      <c r="H366" s="24" t="s">
        <v>1334</v>
      </c>
      <c r="I366" s="71"/>
      <c r="J366" s="71"/>
      <c r="K366" s="11"/>
      <c r="L366" s="2"/>
      <c r="M366" s="12">
        <v>1</v>
      </c>
      <c r="N366" s="13">
        <v>4</v>
      </c>
      <c r="O366" s="22"/>
      <c r="P366" s="311" t="str">
        <f t="shared" si="52"/>
        <v>No charge</v>
      </c>
      <c r="Q366" s="16" t="str">
        <f t="shared" si="48"/>
        <v>No charge</v>
      </c>
      <c r="R366" s="23">
        <v>0</v>
      </c>
      <c r="S366" s="18">
        <v>0</v>
      </c>
      <c r="T366" s="17"/>
      <c r="U366" s="19"/>
      <c r="V366" s="2"/>
      <c r="W366" s="2"/>
      <c r="X366" s="2"/>
      <c r="Y366" s="216"/>
    </row>
    <row r="367" spans="1:169" s="3" customFormat="1" ht="25.5" x14ac:dyDescent="0.25">
      <c r="A367" s="2" t="s">
        <v>1335</v>
      </c>
      <c r="B367" s="2" t="s">
        <v>1306</v>
      </c>
      <c r="C367" s="2" t="s">
        <v>1336</v>
      </c>
      <c r="D367" s="20" t="s">
        <v>1337</v>
      </c>
      <c r="E367" s="255">
        <v>900</v>
      </c>
      <c r="F367" s="10">
        <v>900</v>
      </c>
      <c r="G367" s="10"/>
      <c r="H367" s="24" t="s">
        <v>1338</v>
      </c>
      <c r="I367" s="71"/>
      <c r="J367" s="71"/>
      <c r="K367" s="11"/>
      <c r="L367" s="2"/>
      <c r="M367" s="12" t="s">
        <v>1313</v>
      </c>
      <c r="N367" s="13">
        <v>4</v>
      </c>
      <c r="O367" s="22"/>
      <c r="P367" s="311">
        <f t="shared" si="52"/>
        <v>900</v>
      </c>
      <c r="Q367" s="16">
        <f t="shared" si="48"/>
        <v>900</v>
      </c>
      <c r="R367" s="23">
        <f>P367-E367</f>
        <v>0</v>
      </c>
      <c r="S367" s="18">
        <f>IF(E367&lt;&gt;0,R367/E367,0)</f>
        <v>0</v>
      </c>
      <c r="T367" s="17"/>
      <c r="U367" s="19"/>
      <c r="V367" s="2"/>
      <c r="W367" s="2"/>
      <c r="X367" s="2"/>
      <c r="Y367" s="216"/>
    </row>
    <row r="368" spans="1:169" s="3" customFormat="1" ht="25.5" x14ac:dyDescent="0.25">
      <c r="A368" s="2" t="s">
        <v>1335</v>
      </c>
      <c r="B368" s="2" t="s">
        <v>1306</v>
      </c>
      <c r="C368" s="2" t="s">
        <v>1339</v>
      </c>
      <c r="D368" s="20" t="s">
        <v>1337</v>
      </c>
      <c r="E368" s="255">
        <v>350</v>
      </c>
      <c r="F368" s="10">
        <v>350</v>
      </c>
      <c r="G368" s="10"/>
      <c r="H368" s="24" t="s">
        <v>1338</v>
      </c>
      <c r="I368" s="71"/>
      <c r="J368" s="71"/>
      <c r="K368" s="11"/>
      <c r="L368" s="2"/>
      <c r="M368" s="12" t="s">
        <v>1313</v>
      </c>
      <c r="N368" s="13">
        <v>4</v>
      </c>
      <c r="O368" s="22"/>
      <c r="P368" s="311">
        <f t="shared" si="52"/>
        <v>350</v>
      </c>
      <c r="Q368" s="16">
        <f t="shared" si="48"/>
        <v>350</v>
      </c>
      <c r="R368" s="23">
        <f>P368-E368</f>
        <v>0</v>
      </c>
      <c r="S368" s="18">
        <f>IF(E368&lt;&gt;0,R368/E368,0)</f>
        <v>0</v>
      </c>
      <c r="T368" s="17"/>
      <c r="U368" s="19"/>
      <c r="V368" s="2"/>
      <c r="W368" s="2"/>
      <c r="X368" s="2"/>
      <c r="Y368" s="216"/>
    </row>
    <row r="369" spans="1:25" s="3" customFormat="1" ht="51" x14ac:dyDescent="0.25">
      <c r="A369" s="2" t="s">
        <v>1340</v>
      </c>
      <c r="B369" s="2" t="s">
        <v>1306</v>
      </c>
      <c r="C369" s="2" t="s">
        <v>1329</v>
      </c>
      <c r="D369" s="20" t="s">
        <v>1341</v>
      </c>
      <c r="E369" s="255" t="s">
        <v>162</v>
      </c>
      <c r="F369" s="29" t="s">
        <v>162</v>
      </c>
      <c r="G369" s="10"/>
      <c r="H369" s="24" t="s">
        <v>1331</v>
      </c>
      <c r="I369" s="71"/>
      <c r="J369" s="71"/>
      <c r="K369" s="11"/>
      <c r="L369" s="2"/>
      <c r="M369" s="12">
        <v>1</v>
      </c>
      <c r="N369" s="13">
        <v>2</v>
      </c>
      <c r="O369" s="22"/>
      <c r="P369" s="311" t="str">
        <f t="shared" si="52"/>
        <v>No charge</v>
      </c>
      <c r="Q369" s="16" t="str">
        <f t="shared" si="48"/>
        <v>No charge</v>
      </c>
      <c r="R369" s="23" t="e">
        <f>P369-E369</f>
        <v>#VALUE!</v>
      </c>
      <c r="S369" s="18" t="e">
        <f>IF(E369&lt;&gt;0,R369/E369,0)</f>
        <v>#VALUE!</v>
      </c>
      <c r="T369" s="17"/>
      <c r="U369" s="19"/>
      <c r="V369" s="2"/>
      <c r="W369" s="2"/>
      <c r="X369" s="2"/>
      <c r="Y369" s="216"/>
    </row>
    <row r="370" spans="1:25" s="3" customFormat="1" ht="51" x14ac:dyDescent="0.25">
      <c r="A370" s="2" t="s">
        <v>1342</v>
      </c>
      <c r="B370" s="2" t="s">
        <v>1306</v>
      </c>
      <c r="C370" s="2" t="s">
        <v>1336</v>
      </c>
      <c r="D370" s="20" t="s">
        <v>1343</v>
      </c>
      <c r="E370" s="255">
        <v>900</v>
      </c>
      <c r="F370" s="10">
        <v>900</v>
      </c>
      <c r="G370" s="10"/>
      <c r="H370" s="24" t="s">
        <v>1331</v>
      </c>
      <c r="I370" s="71"/>
      <c r="J370" s="71"/>
      <c r="K370" s="11"/>
      <c r="L370" s="2"/>
      <c r="M370" s="12" t="s">
        <v>1313</v>
      </c>
      <c r="N370" s="13">
        <v>2</v>
      </c>
      <c r="O370" s="22"/>
      <c r="P370" s="311">
        <f t="shared" si="52"/>
        <v>900</v>
      </c>
      <c r="Q370" s="16">
        <f t="shared" si="48"/>
        <v>900</v>
      </c>
      <c r="R370" s="23">
        <f>P370-E370</f>
        <v>0</v>
      </c>
      <c r="S370" s="18">
        <f>IF(E370&lt;&gt;0,R370/E370,0)</f>
        <v>0</v>
      </c>
      <c r="T370" s="17"/>
      <c r="U370" s="19"/>
      <c r="V370" s="2"/>
      <c r="W370" s="2"/>
      <c r="X370" s="2"/>
      <c r="Y370" s="216"/>
    </row>
    <row r="371" spans="1:25" s="3" customFormat="1" ht="51" x14ac:dyDescent="0.25">
      <c r="A371" s="2" t="s">
        <v>1342</v>
      </c>
      <c r="B371" s="2" t="s">
        <v>1306</v>
      </c>
      <c r="C371" s="2" t="s">
        <v>1339</v>
      </c>
      <c r="D371" s="20" t="s">
        <v>1343</v>
      </c>
      <c r="E371" s="255">
        <v>350</v>
      </c>
      <c r="F371" s="10">
        <v>350</v>
      </c>
      <c r="G371" s="10"/>
      <c r="H371" s="24" t="s">
        <v>1331</v>
      </c>
      <c r="I371" s="71"/>
      <c r="J371" s="71"/>
      <c r="K371" s="11"/>
      <c r="L371" s="2"/>
      <c r="M371" s="12" t="s">
        <v>1313</v>
      </c>
      <c r="N371" s="13">
        <v>2</v>
      </c>
      <c r="O371" s="22"/>
      <c r="P371" s="311">
        <f t="shared" si="52"/>
        <v>350</v>
      </c>
      <c r="Q371" s="16">
        <f t="shared" si="48"/>
        <v>350</v>
      </c>
      <c r="R371" s="23">
        <f>P371-E371</f>
        <v>0</v>
      </c>
      <c r="S371" s="18">
        <f>IF(E371&lt;&gt;0,R371/E371,0)</f>
        <v>0</v>
      </c>
      <c r="T371" s="17"/>
      <c r="U371" s="19"/>
      <c r="V371" s="2"/>
      <c r="W371" s="2"/>
      <c r="X371" s="2"/>
      <c r="Y371" s="216"/>
    </row>
    <row r="372" spans="1:25" s="3" customFormat="1" ht="51" x14ac:dyDescent="0.25">
      <c r="A372" s="27" t="s">
        <v>1344</v>
      </c>
      <c r="B372" s="27" t="s">
        <v>1306</v>
      </c>
      <c r="C372" s="24" t="s">
        <v>1345</v>
      </c>
      <c r="D372" s="28" t="s">
        <v>1346</v>
      </c>
      <c r="E372" s="255" t="s">
        <v>1349</v>
      </c>
      <c r="F372" s="29" t="s">
        <v>1347</v>
      </c>
      <c r="G372" s="29"/>
      <c r="H372" s="20" t="s">
        <v>1348</v>
      </c>
      <c r="I372" s="74" t="s">
        <v>22</v>
      </c>
      <c r="J372" s="74"/>
      <c r="K372" s="11" t="s">
        <v>28</v>
      </c>
      <c r="L372" s="2"/>
      <c r="M372" s="12" t="s">
        <v>1313</v>
      </c>
      <c r="N372" s="13">
        <v>4</v>
      </c>
      <c r="O372" s="22"/>
      <c r="P372" s="312" t="s">
        <v>1349</v>
      </c>
      <c r="Q372" s="16" t="str">
        <f t="shared" si="48"/>
        <v>$7.00
including sales tax</v>
      </c>
      <c r="R372" s="23">
        <v>0</v>
      </c>
      <c r="S372" s="18">
        <v>0</v>
      </c>
      <c r="T372" s="17"/>
      <c r="U372" s="19"/>
      <c r="V372" s="2"/>
      <c r="W372" s="2"/>
      <c r="X372" s="2"/>
      <c r="Y372" s="216"/>
    </row>
    <row r="373" spans="1:25" s="3" customFormat="1" ht="63.75" x14ac:dyDescent="0.25">
      <c r="A373" s="27" t="s">
        <v>1344</v>
      </c>
      <c r="B373" s="27" t="s">
        <v>1306</v>
      </c>
      <c r="C373" s="24" t="s">
        <v>1350</v>
      </c>
      <c r="D373" s="28" t="s">
        <v>1351</v>
      </c>
      <c r="E373" s="255" t="s">
        <v>1353</v>
      </c>
      <c r="F373" s="29" t="s">
        <v>1352</v>
      </c>
      <c r="G373" s="29"/>
      <c r="H373" s="20" t="s">
        <v>1348</v>
      </c>
      <c r="I373" s="74" t="s">
        <v>22</v>
      </c>
      <c r="J373" s="74"/>
      <c r="K373" s="11" t="s">
        <v>28</v>
      </c>
      <c r="L373" s="2"/>
      <c r="M373" s="12" t="s">
        <v>1313</v>
      </c>
      <c r="N373" s="13">
        <v>4</v>
      </c>
      <c r="O373" s="22"/>
      <c r="P373" s="312" t="s">
        <v>1353</v>
      </c>
      <c r="Q373" s="16" t="str">
        <f t="shared" si="48"/>
        <v>$5.00
including sales tax</v>
      </c>
      <c r="R373" s="23">
        <v>0</v>
      </c>
      <c r="S373" s="18">
        <v>0</v>
      </c>
      <c r="T373" s="17"/>
      <c r="U373" s="19"/>
      <c r="V373" s="2"/>
      <c r="W373" s="2"/>
      <c r="X373" s="2"/>
      <c r="Y373" s="216"/>
    </row>
    <row r="374" spans="1:25" s="3" customFormat="1" ht="63.75" x14ac:dyDescent="0.25">
      <c r="A374" s="27" t="s">
        <v>1344</v>
      </c>
      <c r="B374" s="27" t="s">
        <v>1306</v>
      </c>
      <c r="C374" s="24" t="s">
        <v>1354</v>
      </c>
      <c r="D374" s="28" t="s">
        <v>1355</v>
      </c>
      <c r="E374" s="255" t="s">
        <v>1356</v>
      </c>
      <c r="F374" s="29" t="s">
        <v>1356</v>
      </c>
      <c r="G374" s="29"/>
      <c r="H374" s="20" t="s">
        <v>1357</v>
      </c>
      <c r="I374" s="74"/>
      <c r="J374" s="74"/>
      <c r="K374" s="11"/>
      <c r="L374" s="2"/>
      <c r="M374" s="12" t="s">
        <v>1313</v>
      </c>
      <c r="N374" s="13">
        <v>4</v>
      </c>
      <c r="O374" s="22"/>
      <c r="P374" s="312" t="str">
        <f>E374</f>
        <v xml:space="preserve">$8.00
</v>
      </c>
      <c r="Q374" s="16" t="str">
        <f t="shared" si="48"/>
        <v xml:space="preserve">$8.00
</v>
      </c>
      <c r="R374" s="23">
        <v>0</v>
      </c>
      <c r="S374" s="18">
        <v>0</v>
      </c>
      <c r="T374" s="17"/>
      <c r="U374" s="19"/>
      <c r="V374" s="2"/>
      <c r="W374" s="2"/>
      <c r="X374" s="2"/>
      <c r="Y374" s="216"/>
    </row>
    <row r="375" spans="1:25" s="3" customFormat="1" ht="63.75" x14ac:dyDescent="0.25">
      <c r="A375" s="27" t="s">
        <v>1344</v>
      </c>
      <c r="B375" s="27" t="s">
        <v>1306</v>
      </c>
      <c r="C375" s="24" t="s">
        <v>1358</v>
      </c>
      <c r="D375" s="28" t="s">
        <v>1355</v>
      </c>
      <c r="E375" s="255" t="s">
        <v>1359</v>
      </c>
      <c r="F375" s="29" t="s">
        <v>1359</v>
      </c>
      <c r="G375" s="29"/>
      <c r="H375" s="20" t="s">
        <v>1357</v>
      </c>
      <c r="I375" s="74"/>
      <c r="J375" s="74"/>
      <c r="K375" s="11"/>
      <c r="L375" s="2"/>
      <c r="M375" s="12" t="s">
        <v>1313</v>
      </c>
      <c r="N375" s="13">
        <v>4</v>
      </c>
      <c r="O375" s="22"/>
      <c r="P375" s="311" t="str">
        <f>IF(N375=1,INT(E375*$T$1*100)/100,E375)</f>
        <v xml:space="preserve">$6.00
</v>
      </c>
      <c r="Q375" s="16" t="str">
        <f t="shared" si="48"/>
        <v xml:space="preserve">$6.00
</v>
      </c>
      <c r="R375" s="23" t="e">
        <f>P375-E375</f>
        <v>#VALUE!</v>
      </c>
      <c r="S375" s="18" t="e">
        <f>IF(E375&lt;&gt;0,R375/E375,0)</f>
        <v>#VALUE!</v>
      </c>
      <c r="T375" s="17"/>
      <c r="U375" s="19"/>
      <c r="V375" s="2"/>
      <c r="W375" s="2"/>
      <c r="X375" s="2"/>
      <c r="Y375" s="216"/>
    </row>
    <row r="376" spans="1:25" s="3" customFormat="1" ht="38.25" x14ac:dyDescent="0.25">
      <c r="A376" s="27" t="s">
        <v>1344</v>
      </c>
      <c r="B376" s="27" t="s">
        <v>1306</v>
      </c>
      <c r="C376" s="24" t="s">
        <v>1360</v>
      </c>
      <c r="D376" s="28" t="s">
        <v>1361</v>
      </c>
      <c r="E376" s="255" t="s">
        <v>1362</v>
      </c>
      <c r="F376" s="59" t="s">
        <v>1362</v>
      </c>
      <c r="G376" s="29"/>
      <c r="H376" s="2" t="s">
        <v>1363</v>
      </c>
      <c r="I376" s="74"/>
      <c r="J376" s="74"/>
      <c r="K376" s="11"/>
      <c r="L376" s="2"/>
      <c r="M376" s="12" t="s">
        <v>1313</v>
      </c>
      <c r="N376" s="13">
        <v>4</v>
      </c>
      <c r="O376" s="22"/>
      <c r="P376" s="312" t="str">
        <f t="shared" ref="P376:P382" si="55">E376</f>
        <v>$7,500 / year</v>
      </c>
      <c r="Q376" s="16" t="str">
        <f t="shared" si="48"/>
        <v>$7,500 / year</v>
      </c>
      <c r="R376" s="23">
        <v>0</v>
      </c>
      <c r="S376" s="18">
        <v>0</v>
      </c>
      <c r="T376" s="17"/>
      <c r="U376" s="19"/>
      <c r="V376" s="2"/>
      <c r="W376" s="2"/>
      <c r="X376" s="2"/>
      <c r="Y376" s="216"/>
    </row>
    <row r="377" spans="1:25" s="3" customFormat="1" ht="51" x14ac:dyDescent="0.25">
      <c r="A377" s="27" t="s">
        <v>1344</v>
      </c>
      <c r="B377" s="27" t="s">
        <v>1306</v>
      </c>
      <c r="C377" s="24" t="s">
        <v>1364</v>
      </c>
      <c r="D377" s="28" t="s">
        <v>1365</v>
      </c>
      <c r="E377" s="255" t="s">
        <v>1366</v>
      </c>
      <c r="F377" s="59" t="s">
        <v>1366</v>
      </c>
      <c r="G377" s="29"/>
      <c r="H377" s="20" t="s">
        <v>1357</v>
      </c>
      <c r="I377" s="74"/>
      <c r="J377" s="74"/>
      <c r="K377" s="11"/>
      <c r="L377" s="2"/>
      <c r="M377" s="12" t="s">
        <v>1313</v>
      </c>
      <c r="N377" s="13">
        <v>4</v>
      </c>
      <c r="O377" s="22"/>
      <c r="P377" s="312" t="str">
        <f t="shared" si="55"/>
        <v xml:space="preserve">0-3 hours $7.00
</v>
      </c>
      <c r="Q377" s="16" t="str">
        <f t="shared" si="48"/>
        <v xml:space="preserve">0-3 hours $7.00
</v>
      </c>
      <c r="R377" s="23">
        <v>0</v>
      </c>
      <c r="S377" s="18">
        <v>0</v>
      </c>
      <c r="T377" s="17"/>
      <c r="U377" s="19"/>
      <c r="V377" s="2"/>
      <c r="W377" s="2"/>
      <c r="X377" s="2"/>
      <c r="Y377" s="216"/>
    </row>
    <row r="378" spans="1:25" s="3" customFormat="1" ht="51" x14ac:dyDescent="0.25">
      <c r="A378" s="27" t="s">
        <v>1344</v>
      </c>
      <c r="B378" s="27" t="s">
        <v>1306</v>
      </c>
      <c r="C378" s="24" t="s">
        <v>1364</v>
      </c>
      <c r="D378" s="28" t="s">
        <v>1365</v>
      </c>
      <c r="E378" s="255" t="s">
        <v>1367</v>
      </c>
      <c r="F378" s="59" t="s">
        <v>1367</v>
      </c>
      <c r="G378" s="29"/>
      <c r="H378" s="20" t="s">
        <v>1357</v>
      </c>
      <c r="I378" s="74"/>
      <c r="J378" s="74"/>
      <c r="K378" s="11"/>
      <c r="L378" s="2"/>
      <c r="M378" s="12" t="s">
        <v>1313</v>
      </c>
      <c r="N378" s="13">
        <v>4</v>
      </c>
      <c r="O378" s="22"/>
      <c r="P378" s="312" t="str">
        <f t="shared" si="55"/>
        <v xml:space="preserve">3-5 hours $9.00
</v>
      </c>
      <c r="Q378" s="16" t="str">
        <f t="shared" si="48"/>
        <v xml:space="preserve">3-5 hours $9.00
</v>
      </c>
      <c r="R378" s="23">
        <v>0</v>
      </c>
      <c r="S378" s="18">
        <v>0</v>
      </c>
      <c r="T378" s="17"/>
      <c r="U378" s="19"/>
      <c r="V378" s="2"/>
      <c r="W378" s="2"/>
      <c r="X378" s="2"/>
      <c r="Y378" s="216"/>
    </row>
    <row r="379" spans="1:25" s="3" customFormat="1" ht="51" x14ac:dyDescent="0.25">
      <c r="A379" s="27" t="s">
        <v>1344</v>
      </c>
      <c r="B379" s="27" t="s">
        <v>1306</v>
      </c>
      <c r="C379" s="24" t="s">
        <v>1368</v>
      </c>
      <c r="D379" s="28" t="s">
        <v>1369</v>
      </c>
      <c r="E379" s="255" t="s">
        <v>1370</v>
      </c>
      <c r="F379" s="59" t="s">
        <v>1370</v>
      </c>
      <c r="G379" s="29"/>
      <c r="H379" s="20" t="s">
        <v>1357</v>
      </c>
      <c r="I379" s="74"/>
      <c r="J379" s="74"/>
      <c r="K379" s="11"/>
      <c r="L379" s="2"/>
      <c r="M379" s="12" t="s">
        <v>1313</v>
      </c>
      <c r="N379" s="13">
        <v>4</v>
      </c>
      <c r="O379" s="22"/>
      <c r="P379" s="312" t="str">
        <f t="shared" si="55"/>
        <v xml:space="preserve">0-1 hour $2.00
</v>
      </c>
      <c r="Q379" s="16" t="str">
        <f t="shared" si="48"/>
        <v xml:space="preserve">0-1 hour $2.00
</v>
      </c>
      <c r="R379" s="23">
        <v>0</v>
      </c>
      <c r="S379" s="18">
        <v>0</v>
      </c>
      <c r="T379" s="17"/>
      <c r="U379" s="19"/>
      <c r="V379" s="2"/>
      <c r="W379" s="2"/>
      <c r="X379" s="2"/>
      <c r="Y379" s="216"/>
    </row>
    <row r="380" spans="1:25" s="3" customFormat="1" ht="51" x14ac:dyDescent="0.25">
      <c r="A380" s="27" t="s">
        <v>1344</v>
      </c>
      <c r="B380" s="27" t="s">
        <v>1306</v>
      </c>
      <c r="C380" s="24" t="s">
        <v>1368</v>
      </c>
      <c r="D380" s="28" t="s">
        <v>1369</v>
      </c>
      <c r="E380" s="255" t="s">
        <v>1371</v>
      </c>
      <c r="F380" s="59" t="s">
        <v>1371</v>
      </c>
      <c r="G380" s="29"/>
      <c r="H380" s="20" t="s">
        <v>1357</v>
      </c>
      <c r="I380" s="74"/>
      <c r="J380" s="74"/>
      <c r="K380" s="11"/>
      <c r="L380" s="2"/>
      <c r="M380" s="12" t="s">
        <v>1313</v>
      </c>
      <c r="N380" s="13">
        <v>4</v>
      </c>
      <c r="O380" s="22"/>
      <c r="P380" s="312" t="str">
        <f t="shared" si="55"/>
        <v xml:space="preserve">1-2 hours $3.00
</v>
      </c>
      <c r="Q380" s="16" t="str">
        <f t="shared" si="48"/>
        <v xml:space="preserve">1-2 hours $3.00
</v>
      </c>
      <c r="R380" s="23">
        <v>0</v>
      </c>
      <c r="S380" s="18">
        <v>0</v>
      </c>
      <c r="T380" s="17"/>
      <c r="U380" s="19"/>
      <c r="V380" s="2"/>
      <c r="W380" s="2"/>
      <c r="X380" s="2"/>
      <c r="Y380" s="216"/>
    </row>
    <row r="381" spans="1:25" s="3" customFormat="1" ht="51" x14ac:dyDescent="0.25">
      <c r="A381" s="27" t="s">
        <v>1344</v>
      </c>
      <c r="B381" s="27" t="s">
        <v>1306</v>
      </c>
      <c r="C381" s="24" t="s">
        <v>1368</v>
      </c>
      <c r="D381" s="28" t="s">
        <v>1369</v>
      </c>
      <c r="E381" s="255" t="s">
        <v>1372</v>
      </c>
      <c r="F381" s="59" t="s">
        <v>1372</v>
      </c>
      <c r="G381" s="29"/>
      <c r="H381" s="20" t="s">
        <v>1357</v>
      </c>
      <c r="I381" s="74"/>
      <c r="J381" s="74"/>
      <c r="K381" s="11"/>
      <c r="L381" s="2"/>
      <c r="M381" s="12" t="s">
        <v>1313</v>
      </c>
      <c r="N381" s="13">
        <v>4</v>
      </c>
      <c r="O381" s="22"/>
      <c r="P381" s="312" t="str">
        <f t="shared" si="55"/>
        <v xml:space="preserve">2-3 hours $5.00
</v>
      </c>
      <c r="Q381" s="16" t="str">
        <f t="shared" si="48"/>
        <v xml:space="preserve">2-3 hours $5.00
</v>
      </c>
      <c r="R381" s="23">
        <v>0</v>
      </c>
      <c r="S381" s="18">
        <v>0</v>
      </c>
      <c r="T381" s="17"/>
      <c r="U381" s="19"/>
      <c r="V381" s="2"/>
      <c r="W381" s="2"/>
      <c r="X381" s="2"/>
      <c r="Y381" s="216"/>
    </row>
    <row r="382" spans="1:25" s="3" customFormat="1" ht="51" x14ac:dyDescent="0.25">
      <c r="A382" s="27" t="s">
        <v>1344</v>
      </c>
      <c r="B382" s="27" t="s">
        <v>1306</v>
      </c>
      <c r="C382" s="24" t="s">
        <v>1368</v>
      </c>
      <c r="D382" s="28" t="s">
        <v>1369</v>
      </c>
      <c r="E382" s="255" t="s">
        <v>1373</v>
      </c>
      <c r="F382" s="59" t="s">
        <v>1373</v>
      </c>
      <c r="G382" s="29"/>
      <c r="H382" s="20" t="s">
        <v>1357</v>
      </c>
      <c r="I382" s="74"/>
      <c r="J382" s="74"/>
      <c r="K382" s="11"/>
      <c r="L382" s="2"/>
      <c r="M382" s="12" t="s">
        <v>1313</v>
      </c>
      <c r="N382" s="13">
        <v>4</v>
      </c>
      <c r="O382" s="22"/>
      <c r="P382" s="312" t="str">
        <f t="shared" si="55"/>
        <v xml:space="preserve">3-5 hours $7.00 </v>
      </c>
      <c r="Q382" s="16" t="str">
        <f t="shared" si="48"/>
        <v xml:space="preserve">3-5 hours $7.00 </v>
      </c>
      <c r="R382" s="23">
        <v>0</v>
      </c>
      <c r="S382" s="18">
        <v>0</v>
      </c>
      <c r="T382" s="17"/>
      <c r="U382" s="19"/>
      <c r="V382" s="2"/>
      <c r="W382" s="2"/>
      <c r="X382" s="2"/>
      <c r="Y382" s="216"/>
    </row>
    <row r="383" spans="1:25" s="3" customFormat="1" ht="51" x14ac:dyDescent="0.25">
      <c r="A383" s="27" t="s">
        <v>1344</v>
      </c>
      <c r="B383" s="27" t="s">
        <v>1306</v>
      </c>
      <c r="C383" s="24" t="s">
        <v>1374</v>
      </c>
      <c r="D383" s="28" t="s">
        <v>1375</v>
      </c>
      <c r="E383" s="255" t="s">
        <v>1377</v>
      </c>
      <c r="F383" s="29" t="s">
        <v>1376</v>
      </c>
      <c r="G383" s="29"/>
      <c r="H383" s="20" t="s">
        <v>1357</v>
      </c>
      <c r="I383" s="74" t="s">
        <v>22</v>
      </c>
      <c r="J383" s="74"/>
      <c r="K383" s="11" t="s">
        <v>28</v>
      </c>
      <c r="L383" s="2"/>
      <c r="M383" s="12" t="s">
        <v>1313</v>
      </c>
      <c r="N383" s="13">
        <v>4</v>
      </c>
      <c r="O383" s="22"/>
      <c r="P383" s="312" t="s">
        <v>1377</v>
      </c>
      <c r="Q383" s="16" t="str">
        <f t="shared" si="48"/>
        <v>$17.00
including sales tax</v>
      </c>
      <c r="R383" s="23">
        <v>0</v>
      </c>
      <c r="S383" s="18">
        <v>0</v>
      </c>
      <c r="T383" s="17"/>
      <c r="U383" s="19"/>
      <c r="V383" s="2"/>
      <c r="W383" s="2"/>
      <c r="X383" s="2"/>
      <c r="Y383" s="216"/>
    </row>
    <row r="384" spans="1:25" s="3" customFormat="1" ht="76.5" x14ac:dyDescent="0.25">
      <c r="A384" s="27" t="s">
        <v>1344</v>
      </c>
      <c r="B384" s="27" t="s">
        <v>1306</v>
      </c>
      <c r="C384" s="24" t="s">
        <v>1378</v>
      </c>
      <c r="D384" s="28" t="s">
        <v>1379</v>
      </c>
      <c r="E384" s="255" t="s">
        <v>1380</v>
      </c>
      <c r="F384" s="29" t="s">
        <v>1380</v>
      </c>
      <c r="G384" s="29"/>
      <c r="H384" s="20" t="s">
        <v>1357</v>
      </c>
      <c r="I384" s="74"/>
      <c r="J384" s="74"/>
      <c r="K384" s="11"/>
      <c r="L384" s="2"/>
      <c r="M384" s="12" t="s">
        <v>1313</v>
      </c>
      <c r="N384" s="13">
        <v>4</v>
      </c>
      <c r="O384" s="22"/>
      <c r="P384" s="311" t="str">
        <f>IF(N384=1,INT(E384*$T$1*100)/100,E384)</f>
        <v xml:space="preserve">$20.00
</v>
      </c>
      <c r="Q384" s="16" t="str">
        <f t="shared" si="48"/>
        <v xml:space="preserve">$20.00
</v>
      </c>
      <c r="R384" s="23" t="e">
        <f>P384-E384</f>
        <v>#VALUE!</v>
      </c>
      <c r="S384" s="18" t="e">
        <f>IF(E384&lt;&gt;0,R384/E384,0)</f>
        <v>#VALUE!</v>
      </c>
      <c r="T384" s="17"/>
      <c r="U384" s="19"/>
      <c r="V384" s="2"/>
      <c r="W384" s="2"/>
      <c r="X384" s="2"/>
      <c r="Y384" s="216"/>
    </row>
    <row r="385" spans="1:25" s="3" customFormat="1" ht="51" x14ac:dyDescent="0.25">
      <c r="A385" s="27" t="s">
        <v>1344</v>
      </c>
      <c r="B385" s="27" t="s">
        <v>1306</v>
      </c>
      <c r="C385" s="24" t="s">
        <v>1381</v>
      </c>
      <c r="D385" s="28" t="s">
        <v>1365</v>
      </c>
      <c r="E385" s="255" t="s">
        <v>1370</v>
      </c>
      <c r="F385" s="59" t="s">
        <v>1370</v>
      </c>
      <c r="G385" s="29"/>
      <c r="H385" s="20" t="s">
        <v>1357</v>
      </c>
      <c r="I385" s="74"/>
      <c r="J385" s="74"/>
      <c r="K385" s="11"/>
      <c r="L385" s="2"/>
      <c r="M385" s="12" t="s">
        <v>1313</v>
      </c>
      <c r="N385" s="13">
        <v>4</v>
      </c>
      <c r="O385" s="22"/>
      <c r="P385" s="312" t="str">
        <f t="shared" ref="P385:P391" si="56">E385</f>
        <v xml:space="preserve">0-1 hour $2.00
</v>
      </c>
      <c r="Q385" s="16" t="str">
        <f t="shared" si="48"/>
        <v xml:space="preserve">0-1 hour $2.00
</v>
      </c>
      <c r="R385" s="23">
        <v>0</v>
      </c>
      <c r="S385" s="18">
        <v>0</v>
      </c>
      <c r="T385" s="17"/>
      <c r="U385" s="19"/>
      <c r="V385" s="2"/>
      <c r="W385" s="2"/>
      <c r="X385" s="2"/>
      <c r="Y385" s="216"/>
    </row>
    <row r="386" spans="1:25" s="3" customFormat="1" ht="51" x14ac:dyDescent="0.25">
      <c r="A386" s="27" t="s">
        <v>1344</v>
      </c>
      <c r="B386" s="27" t="s">
        <v>1306</v>
      </c>
      <c r="C386" s="24" t="s">
        <v>1381</v>
      </c>
      <c r="D386" s="28" t="s">
        <v>1365</v>
      </c>
      <c r="E386" s="255" t="s">
        <v>1371</v>
      </c>
      <c r="F386" s="59" t="s">
        <v>1371</v>
      </c>
      <c r="G386" s="29"/>
      <c r="H386" s="20" t="s">
        <v>1357</v>
      </c>
      <c r="I386" s="74"/>
      <c r="J386" s="74"/>
      <c r="K386" s="11"/>
      <c r="L386" s="2"/>
      <c r="M386" s="12" t="s">
        <v>1313</v>
      </c>
      <c r="N386" s="13">
        <v>4</v>
      </c>
      <c r="O386" s="22"/>
      <c r="P386" s="312" t="str">
        <f t="shared" si="56"/>
        <v xml:space="preserve">1-2 hours $3.00
</v>
      </c>
      <c r="Q386" s="16" t="str">
        <f t="shared" si="48"/>
        <v xml:space="preserve">1-2 hours $3.00
</v>
      </c>
      <c r="R386" s="23">
        <v>0</v>
      </c>
      <c r="S386" s="18">
        <v>0</v>
      </c>
      <c r="T386" s="17"/>
      <c r="U386" s="19"/>
      <c r="V386" s="2"/>
      <c r="W386" s="2"/>
      <c r="X386" s="2"/>
      <c r="Y386" s="216"/>
    </row>
    <row r="387" spans="1:25" s="3" customFormat="1" ht="51" x14ac:dyDescent="0.25">
      <c r="A387" s="27" t="s">
        <v>1344</v>
      </c>
      <c r="B387" s="27" t="s">
        <v>1306</v>
      </c>
      <c r="C387" s="24" t="s">
        <v>1381</v>
      </c>
      <c r="D387" s="28" t="s">
        <v>1365</v>
      </c>
      <c r="E387" s="255" t="s">
        <v>1372</v>
      </c>
      <c r="F387" s="59" t="s">
        <v>1372</v>
      </c>
      <c r="G387" s="29"/>
      <c r="H387" s="20" t="s">
        <v>1357</v>
      </c>
      <c r="I387" s="74"/>
      <c r="J387" s="74"/>
      <c r="K387" s="11"/>
      <c r="L387" s="2"/>
      <c r="M387" s="12" t="s">
        <v>1313</v>
      </c>
      <c r="N387" s="13">
        <v>4</v>
      </c>
      <c r="O387" s="22"/>
      <c r="P387" s="312" t="str">
        <f t="shared" si="56"/>
        <v xml:space="preserve">2-3 hours $5.00
</v>
      </c>
      <c r="Q387" s="16" t="str">
        <f t="shared" si="48"/>
        <v xml:space="preserve">2-3 hours $5.00
</v>
      </c>
      <c r="R387" s="23">
        <v>0</v>
      </c>
      <c r="S387" s="18">
        <v>0</v>
      </c>
      <c r="T387" s="17"/>
      <c r="U387" s="19"/>
      <c r="V387" s="2"/>
      <c r="W387" s="2"/>
      <c r="X387" s="2"/>
      <c r="Y387" s="216"/>
    </row>
    <row r="388" spans="1:25" s="3" customFormat="1" ht="51" x14ac:dyDescent="0.25">
      <c r="A388" s="27" t="s">
        <v>1344</v>
      </c>
      <c r="B388" s="27" t="s">
        <v>1306</v>
      </c>
      <c r="C388" s="24" t="s">
        <v>1381</v>
      </c>
      <c r="D388" s="28" t="s">
        <v>1365</v>
      </c>
      <c r="E388" s="255" t="s">
        <v>1373</v>
      </c>
      <c r="F388" s="59" t="s">
        <v>1373</v>
      </c>
      <c r="G388" s="29"/>
      <c r="H388" s="20" t="s">
        <v>1357</v>
      </c>
      <c r="I388" s="74"/>
      <c r="J388" s="74"/>
      <c r="K388" s="11"/>
      <c r="L388" s="2"/>
      <c r="M388" s="12" t="s">
        <v>1313</v>
      </c>
      <c r="N388" s="13">
        <v>4</v>
      </c>
      <c r="O388" s="22"/>
      <c r="P388" s="312" t="str">
        <f t="shared" si="56"/>
        <v xml:space="preserve">3-5 hours $7.00 </v>
      </c>
      <c r="Q388" s="16" t="str">
        <f t="shared" si="48"/>
        <v xml:space="preserve">3-5 hours $7.00 </v>
      </c>
      <c r="R388" s="23">
        <v>0</v>
      </c>
      <c r="S388" s="18">
        <v>0</v>
      </c>
      <c r="T388" s="17"/>
      <c r="U388" s="19"/>
      <c r="V388" s="2"/>
      <c r="W388" s="2"/>
      <c r="X388" s="2"/>
      <c r="Y388" s="216"/>
    </row>
    <row r="389" spans="1:25" s="3" customFormat="1" ht="51" x14ac:dyDescent="0.25">
      <c r="A389" s="27" t="s">
        <v>1344</v>
      </c>
      <c r="B389" s="27" t="s">
        <v>1306</v>
      </c>
      <c r="C389" s="24" t="s">
        <v>1382</v>
      </c>
      <c r="D389" s="28" t="s">
        <v>1369</v>
      </c>
      <c r="E389" s="255" t="s">
        <v>1383</v>
      </c>
      <c r="F389" s="75" t="s">
        <v>1383</v>
      </c>
      <c r="G389" s="29"/>
      <c r="H389" s="20" t="s">
        <v>1357</v>
      </c>
      <c r="I389" s="74"/>
      <c r="J389" s="74"/>
      <c r="K389" s="11"/>
      <c r="L389" s="2"/>
      <c r="M389" s="12" t="s">
        <v>1313</v>
      </c>
      <c r="N389" s="13">
        <v>4</v>
      </c>
      <c r="O389" s="22"/>
      <c r="P389" s="312" t="str">
        <f t="shared" si="56"/>
        <v xml:space="preserve">0-3 hours $3.00
</v>
      </c>
      <c r="Q389" s="16" t="str">
        <f t="shared" si="48"/>
        <v xml:space="preserve">0-3 hours $3.00
</v>
      </c>
      <c r="R389" s="23">
        <v>0</v>
      </c>
      <c r="S389" s="18">
        <v>0</v>
      </c>
      <c r="T389" s="17"/>
      <c r="U389" s="19"/>
      <c r="V389" s="2"/>
      <c r="W389" s="2"/>
      <c r="X389" s="2"/>
      <c r="Y389" s="216"/>
    </row>
    <row r="390" spans="1:25" s="3" customFormat="1" ht="51" x14ac:dyDescent="0.25">
      <c r="A390" s="27" t="s">
        <v>1344</v>
      </c>
      <c r="B390" s="27" t="s">
        <v>1306</v>
      </c>
      <c r="C390" s="24" t="s">
        <v>1384</v>
      </c>
      <c r="D390" s="28" t="s">
        <v>1369</v>
      </c>
      <c r="E390" s="255" t="s">
        <v>1385</v>
      </c>
      <c r="F390" s="75" t="s">
        <v>1385</v>
      </c>
      <c r="G390" s="29"/>
      <c r="H390" s="20" t="s">
        <v>1357</v>
      </c>
      <c r="I390" s="74"/>
      <c r="J390" s="74"/>
      <c r="K390" s="11"/>
      <c r="L390" s="2"/>
      <c r="M390" s="12" t="s">
        <v>1313</v>
      </c>
      <c r="N390" s="13">
        <v>4</v>
      </c>
      <c r="O390" s="22"/>
      <c r="P390" s="312" t="str">
        <f t="shared" si="56"/>
        <v>0-3 hours $2.00</v>
      </c>
      <c r="Q390" s="16" t="str">
        <f t="shared" si="48"/>
        <v>0-3 hours $2.00</v>
      </c>
      <c r="R390" s="23">
        <v>0</v>
      </c>
      <c r="S390" s="18">
        <v>0</v>
      </c>
      <c r="T390" s="17"/>
      <c r="U390" s="19"/>
      <c r="V390" s="2"/>
      <c r="W390" s="2"/>
      <c r="X390" s="2"/>
      <c r="Y390" s="216"/>
    </row>
    <row r="391" spans="1:25" s="3" customFormat="1" ht="51" x14ac:dyDescent="0.25">
      <c r="A391" s="27" t="s">
        <v>1344</v>
      </c>
      <c r="B391" s="27" t="s">
        <v>1306</v>
      </c>
      <c r="C391" s="24" t="s">
        <v>1386</v>
      </c>
      <c r="D391" s="28" t="s">
        <v>1365</v>
      </c>
      <c r="E391" s="255" t="s">
        <v>1387</v>
      </c>
      <c r="F391" s="75" t="s">
        <v>1387</v>
      </c>
      <c r="G391" s="29"/>
      <c r="H391" s="20" t="s">
        <v>1357</v>
      </c>
      <c r="I391" s="74"/>
      <c r="J391" s="74"/>
      <c r="K391" s="11"/>
      <c r="L391" s="2"/>
      <c r="M391" s="12" t="s">
        <v>1313</v>
      </c>
      <c r="N391" s="13">
        <v>4</v>
      </c>
      <c r="O391" s="22"/>
      <c r="P391" s="312" t="str">
        <f t="shared" si="56"/>
        <v xml:space="preserve">0-3 hours $3.00
 </v>
      </c>
      <c r="Q391" s="16" t="str">
        <f t="shared" si="48"/>
        <v xml:space="preserve">0-3 hours $3.00
 </v>
      </c>
      <c r="R391" s="23">
        <v>0</v>
      </c>
      <c r="S391" s="18">
        <v>0</v>
      </c>
      <c r="T391" s="17"/>
      <c r="U391" s="19"/>
      <c r="V391" s="2"/>
      <c r="W391" s="2"/>
      <c r="X391" s="2"/>
      <c r="Y391" s="216"/>
    </row>
    <row r="392" spans="1:25" s="3" customFormat="1" ht="51" x14ac:dyDescent="0.25">
      <c r="A392" s="27" t="s">
        <v>1344</v>
      </c>
      <c r="B392" s="27" t="s">
        <v>1306</v>
      </c>
      <c r="C392" s="24" t="s">
        <v>1388</v>
      </c>
      <c r="D392" s="28" t="s">
        <v>1361</v>
      </c>
      <c r="E392" s="255">
        <v>200</v>
      </c>
      <c r="F392" s="29">
        <v>200</v>
      </c>
      <c r="G392" s="29"/>
      <c r="H392" s="2" t="s">
        <v>1363</v>
      </c>
      <c r="I392" s="74" t="s">
        <v>22</v>
      </c>
      <c r="J392" s="74"/>
      <c r="K392" s="11" t="s">
        <v>28</v>
      </c>
      <c r="L392" s="2"/>
      <c r="M392" s="12" t="s">
        <v>1313</v>
      </c>
      <c r="N392" s="13">
        <v>4</v>
      </c>
      <c r="O392" s="22"/>
      <c r="P392" s="311">
        <f t="shared" ref="P392:P397" si="57">IF(N392=1,INT(E392*$T$1*100)/100,E392)</f>
        <v>200</v>
      </c>
      <c r="Q392" s="16">
        <f t="shared" si="48"/>
        <v>200</v>
      </c>
      <c r="R392" s="23">
        <f t="shared" ref="R392:R397" si="58">P392-E392</f>
        <v>0</v>
      </c>
      <c r="S392" s="18">
        <f t="shared" ref="S392:S397" si="59">IF(E392&lt;&gt;0,R392/E392,0)</f>
        <v>0</v>
      </c>
      <c r="T392" s="17"/>
      <c r="U392" s="19"/>
      <c r="V392" s="2"/>
      <c r="W392" s="2"/>
      <c r="X392" s="2"/>
      <c r="Y392" s="216"/>
    </row>
    <row r="393" spans="1:25" s="3" customFormat="1" ht="51" x14ac:dyDescent="0.25">
      <c r="A393" s="27" t="s">
        <v>1344</v>
      </c>
      <c r="B393" s="27" t="s">
        <v>1306</v>
      </c>
      <c r="C393" s="24" t="s">
        <v>1389</v>
      </c>
      <c r="D393" s="28" t="s">
        <v>1390</v>
      </c>
      <c r="E393" s="255">
        <v>200</v>
      </c>
      <c r="F393" s="29">
        <v>200</v>
      </c>
      <c r="G393" s="29"/>
      <c r="H393" s="2" t="s">
        <v>1363</v>
      </c>
      <c r="I393" s="74" t="s">
        <v>22</v>
      </c>
      <c r="J393" s="74"/>
      <c r="K393" s="11" t="s">
        <v>28</v>
      </c>
      <c r="L393" s="2"/>
      <c r="M393" s="12" t="s">
        <v>1313</v>
      </c>
      <c r="N393" s="13">
        <v>4</v>
      </c>
      <c r="O393" s="22"/>
      <c r="P393" s="311">
        <f t="shared" si="57"/>
        <v>200</v>
      </c>
      <c r="Q393" s="16">
        <f t="shared" si="48"/>
        <v>200</v>
      </c>
      <c r="R393" s="23">
        <f t="shared" si="58"/>
        <v>0</v>
      </c>
      <c r="S393" s="18">
        <f t="shared" si="59"/>
        <v>0</v>
      </c>
      <c r="T393" s="17"/>
      <c r="U393" s="19"/>
      <c r="V393" s="2"/>
      <c r="W393" s="2"/>
      <c r="X393" s="2"/>
      <c r="Y393" s="216"/>
    </row>
    <row r="394" spans="1:25" s="3" customFormat="1" ht="38.25" x14ac:dyDescent="0.25">
      <c r="A394" s="27" t="s">
        <v>1344</v>
      </c>
      <c r="B394" s="27" t="s">
        <v>1306</v>
      </c>
      <c r="C394" s="24" t="s">
        <v>1391</v>
      </c>
      <c r="D394" s="28" t="s">
        <v>1390</v>
      </c>
      <c r="E394" s="255">
        <v>50</v>
      </c>
      <c r="F394" s="29">
        <v>50</v>
      </c>
      <c r="G394" s="13"/>
      <c r="H394" s="2" t="s">
        <v>1363</v>
      </c>
      <c r="I394" s="74" t="s">
        <v>22</v>
      </c>
      <c r="J394" s="74"/>
      <c r="K394" s="11"/>
      <c r="L394" s="2"/>
      <c r="M394" s="12" t="s">
        <v>1313</v>
      </c>
      <c r="N394" s="13">
        <v>4</v>
      </c>
      <c r="O394" s="22"/>
      <c r="P394" s="311">
        <f t="shared" si="57"/>
        <v>50</v>
      </c>
      <c r="Q394" s="16">
        <f t="shared" si="48"/>
        <v>50</v>
      </c>
      <c r="R394" s="23">
        <f t="shared" si="58"/>
        <v>0</v>
      </c>
      <c r="S394" s="18">
        <f t="shared" si="59"/>
        <v>0</v>
      </c>
      <c r="T394" s="17"/>
      <c r="U394" s="19"/>
      <c r="V394" s="2"/>
      <c r="W394" s="2"/>
      <c r="X394" s="2"/>
      <c r="Y394" s="216"/>
    </row>
    <row r="395" spans="1:25" s="3" customFormat="1" ht="38.25" x14ac:dyDescent="0.25">
      <c r="A395" s="27" t="s">
        <v>1344</v>
      </c>
      <c r="B395" s="27" t="s">
        <v>1306</v>
      </c>
      <c r="C395" s="24" t="s">
        <v>1392</v>
      </c>
      <c r="D395" s="28" t="s">
        <v>1361</v>
      </c>
      <c r="E395" s="255">
        <v>50</v>
      </c>
      <c r="F395" s="29">
        <v>50</v>
      </c>
      <c r="G395" s="29"/>
      <c r="H395" s="2" t="s">
        <v>1363</v>
      </c>
      <c r="I395" s="74" t="s">
        <v>22</v>
      </c>
      <c r="J395" s="74"/>
      <c r="K395" s="11" t="s">
        <v>28</v>
      </c>
      <c r="L395" s="2"/>
      <c r="M395" s="12" t="s">
        <v>1313</v>
      </c>
      <c r="N395" s="13">
        <v>4</v>
      </c>
      <c r="O395" s="22"/>
      <c r="P395" s="311">
        <f t="shared" si="57"/>
        <v>50</v>
      </c>
      <c r="Q395" s="16">
        <f t="shared" si="48"/>
        <v>50</v>
      </c>
      <c r="R395" s="23">
        <f t="shared" si="58"/>
        <v>0</v>
      </c>
      <c r="S395" s="18">
        <f t="shared" si="59"/>
        <v>0</v>
      </c>
      <c r="T395" s="17"/>
      <c r="U395" s="19"/>
      <c r="V395" s="2"/>
      <c r="W395" s="2"/>
      <c r="X395" s="2"/>
      <c r="Y395" s="216"/>
    </row>
    <row r="396" spans="1:25" s="3" customFormat="1" ht="63.75" x14ac:dyDescent="0.25">
      <c r="A396" s="27" t="s">
        <v>1344</v>
      </c>
      <c r="B396" s="27" t="s">
        <v>1306</v>
      </c>
      <c r="C396" s="24" t="s">
        <v>1393</v>
      </c>
      <c r="D396" s="28" t="s">
        <v>1394</v>
      </c>
      <c r="E396" s="255">
        <v>23.09</v>
      </c>
      <c r="F396" s="29">
        <v>23.09</v>
      </c>
      <c r="G396" s="29"/>
      <c r="H396" s="20" t="s">
        <v>1348</v>
      </c>
      <c r="I396" s="74" t="s">
        <v>22</v>
      </c>
      <c r="J396" s="74"/>
      <c r="K396" s="11" t="s">
        <v>28</v>
      </c>
      <c r="L396" s="2"/>
      <c r="M396" s="12" t="s">
        <v>1313</v>
      </c>
      <c r="N396" s="13">
        <v>4</v>
      </c>
      <c r="O396" s="22"/>
      <c r="P396" s="311">
        <f t="shared" si="57"/>
        <v>23.09</v>
      </c>
      <c r="Q396" s="16">
        <f t="shared" si="48"/>
        <v>23.09</v>
      </c>
      <c r="R396" s="23">
        <f t="shared" si="58"/>
        <v>0</v>
      </c>
      <c r="S396" s="18">
        <f t="shared" si="59"/>
        <v>0</v>
      </c>
      <c r="T396" s="17"/>
      <c r="U396" s="19"/>
      <c r="V396" s="2"/>
      <c r="W396" s="2"/>
      <c r="X396" s="2"/>
      <c r="Y396" s="216"/>
    </row>
    <row r="397" spans="1:25" s="3" customFormat="1" ht="51" x14ac:dyDescent="0.25">
      <c r="A397" s="27" t="s">
        <v>1344</v>
      </c>
      <c r="B397" s="27" t="s">
        <v>1306</v>
      </c>
      <c r="C397" s="24" t="s">
        <v>1395</v>
      </c>
      <c r="D397" s="28" t="s">
        <v>1396</v>
      </c>
      <c r="E397" s="255">
        <v>15</v>
      </c>
      <c r="F397" s="29">
        <v>15</v>
      </c>
      <c r="G397" s="29"/>
      <c r="H397" s="2" t="s">
        <v>1397</v>
      </c>
      <c r="I397" s="74" t="s">
        <v>22</v>
      </c>
      <c r="J397" s="74"/>
      <c r="K397" s="11" t="s">
        <v>28</v>
      </c>
      <c r="L397" s="2"/>
      <c r="M397" s="12" t="s">
        <v>1313</v>
      </c>
      <c r="N397" s="13">
        <v>4</v>
      </c>
      <c r="O397" s="22"/>
      <c r="P397" s="311">
        <f t="shared" si="57"/>
        <v>15</v>
      </c>
      <c r="Q397" s="16">
        <f t="shared" ref="Q397:Q460" si="60">IF(N397=1,INT(E397*$T$1*10000)/10000,E397)</f>
        <v>15</v>
      </c>
      <c r="R397" s="23">
        <f t="shared" si="58"/>
        <v>0</v>
      </c>
      <c r="S397" s="18">
        <f t="shared" si="59"/>
        <v>0</v>
      </c>
      <c r="T397" s="17"/>
      <c r="U397" s="19"/>
      <c r="V397" s="2"/>
      <c r="W397" s="2"/>
      <c r="X397" s="2"/>
      <c r="Y397" s="216"/>
    </row>
    <row r="398" spans="1:25" s="3" customFormat="1" ht="127.5" x14ac:dyDescent="0.25">
      <c r="A398" s="27" t="s">
        <v>1344</v>
      </c>
      <c r="B398" s="27" t="s">
        <v>1306</v>
      </c>
      <c r="C398" s="24" t="s">
        <v>1398</v>
      </c>
      <c r="D398" s="28" t="s">
        <v>1399</v>
      </c>
      <c r="E398" s="255" t="s">
        <v>1400</v>
      </c>
      <c r="F398" s="76" t="s">
        <v>1400</v>
      </c>
      <c r="G398" s="29"/>
      <c r="H398" s="2" t="s">
        <v>1401</v>
      </c>
      <c r="I398" s="74" t="s">
        <v>22</v>
      </c>
      <c r="J398" s="74"/>
      <c r="K398" s="11" t="s">
        <v>28</v>
      </c>
      <c r="L398" s="2"/>
      <c r="M398" s="12" t="s">
        <v>1313</v>
      </c>
      <c r="N398" s="13">
        <v>4</v>
      </c>
      <c r="O398" s="22"/>
      <c r="P398" s="312" t="str">
        <f>E398</f>
        <v>$10.00/ 0-2hrs
$25.00/ 2-24 hrs</v>
      </c>
      <c r="Q398" s="16" t="str">
        <f t="shared" si="60"/>
        <v>$10.00/ 0-2hrs
$25.00/ 2-24 hrs</v>
      </c>
      <c r="R398" s="23">
        <v>0</v>
      </c>
      <c r="S398" s="18">
        <v>0</v>
      </c>
      <c r="T398" s="17"/>
      <c r="U398" s="19"/>
      <c r="V398" s="2"/>
      <c r="W398" s="2"/>
      <c r="X398" s="2"/>
      <c r="Y398" s="216"/>
    </row>
    <row r="399" spans="1:25" s="3" customFormat="1" ht="38.25" x14ac:dyDescent="0.25">
      <c r="A399" s="27" t="s">
        <v>1402</v>
      </c>
      <c r="B399" s="27" t="s">
        <v>1306</v>
      </c>
      <c r="C399" s="24" t="s">
        <v>1403</v>
      </c>
      <c r="D399" s="28" t="s">
        <v>1404</v>
      </c>
      <c r="E399" s="255">
        <v>30</v>
      </c>
      <c r="F399" s="29">
        <v>30</v>
      </c>
      <c r="G399" s="29"/>
      <c r="H399" s="2"/>
      <c r="I399" s="11" t="s">
        <v>21</v>
      </c>
      <c r="J399" s="11"/>
      <c r="K399" s="21">
        <v>40544</v>
      </c>
      <c r="L399" s="2"/>
      <c r="M399" s="12">
        <v>1</v>
      </c>
      <c r="N399" s="13">
        <v>4</v>
      </c>
      <c r="O399" s="22"/>
      <c r="P399" s="311">
        <f t="shared" ref="P399:P417" si="61">IF(N399=1,INT(E399*$T$1*100)/100,E399)</f>
        <v>30</v>
      </c>
      <c r="Q399" s="16">
        <f t="shared" si="60"/>
        <v>30</v>
      </c>
      <c r="R399" s="23">
        <f t="shared" ref="R399:R417" si="62">P399-E399</f>
        <v>0</v>
      </c>
      <c r="S399" s="18">
        <f t="shared" ref="S399:S417" si="63">IF(E399&lt;&gt;0,R399/E399,0)</f>
        <v>0</v>
      </c>
      <c r="T399" s="17"/>
      <c r="U399" s="19"/>
      <c r="V399" s="2"/>
      <c r="W399" s="2"/>
      <c r="X399" s="2"/>
      <c r="Y399" s="216"/>
    </row>
    <row r="400" spans="1:25" s="3" customFormat="1" ht="114.75" x14ac:dyDescent="0.25">
      <c r="A400" s="27" t="s">
        <v>1405</v>
      </c>
      <c r="B400" s="27" t="s">
        <v>1306</v>
      </c>
      <c r="C400" s="24" t="s">
        <v>1406</v>
      </c>
      <c r="D400" s="28" t="s">
        <v>1407</v>
      </c>
      <c r="E400" s="255">
        <v>150</v>
      </c>
      <c r="F400" s="29">
        <v>150</v>
      </c>
      <c r="G400" s="29"/>
      <c r="H400" s="2" t="s">
        <v>1408</v>
      </c>
      <c r="I400" s="11" t="s">
        <v>22</v>
      </c>
      <c r="J400" s="11"/>
      <c r="K400" s="11" t="s">
        <v>28</v>
      </c>
      <c r="L400" s="2"/>
      <c r="M400" s="12">
        <v>6</v>
      </c>
      <c r="N400" s="13">
        <v>4</v>
      </c>
      <c r="O400" s="22"/>
      <c r="P400" s="311">
        <f t="shared" si="61"/>
        <v>150</v>
      </c>
      <c r="Q400" s="16">
        <f t="shared" si="60"/>
        <v>150</v>
      </c>
      <c r="R400" s="23">
        <f t="shared" si="62"/>
        <v>0</v>
      </c>
      <c r="S400" s="18">
        <f t="shared" si="63"/>
        <v>0</v>
      </c>
      <c r="T400" s="17"/>
      <c r="U400" s="19"/>
      <c r="V400" s="2"/>
      <c r="W400" s="2"/>
      <c r="X400" s="2"/>
      <c r="Y400" s="216"/>
    </row>
    <row r="401" spans="1:121" s="3" customFormat="1" ht="38.25" x14ac:dyDescent="0.25">
      <c r="A401" s="27" t="s">
        <v>1402</v>
      </c>
      <c r="B401" s="27" t="s">
        <v>1306</v>
      </c>
      <c r="C401" s="24" t="s">
        <v>1409</v>
      </c>
      <c r="D401" s="28" t="s">
        <v>1410</v>
      </c>
      <c r="E401" s="255">
        <v>100</v>
      </c>
      <c r="F401" s="29">
        <v>100</v>
      </c>
      <c r="G401" s="29"/>
      <c r="H401" s="2"/>
      <c r="I401" s="11" t="s">
        <v>21</v>
      </c>
      <c r="J401" s="11"/>
      <c r="K401" s="21">
        <v>40544</v>
      </c>
      <c r="L401" s="2"/>
      <c r="M401" s="12">
        <v>1</v>
      </c>
      <c r="N401" s="13">
        <v>4</v>
      </c>
      <c r="O401" s="22"/>
      <c r="P401" s="311">
        <f t="shared" si="61"/>
        <v>100</v>
      </c>
      <c r="Q401" s="16">
        <f t="shared" si="60"/>
        <v>100</v>
      </c>
      <c r="R401" s="23">
        <f t="shared" si="62"/>
        <v>0</v>
      </c>
      <c r="S401" s="18">
        <f t="shared" si="63"/>
        <v>0</v>
      </c>
      <c r="T401" s="17"/>
      <c r="U401" s="19"/>
      <c r="V401" s="2"/>
      <c r="W401" s="2"/>
      <c r="X401" s="2"/>
      <c r="Y401" s="216"/>
    </row>
    <row r="402" spans="1:121" s="3" customFormat="1" ht="25.5" x14ac:dyDescent="0.25">
      <c r="A402" s="27" t="s">
        <v>1402</v>
      </c>
      <c r="B402" s="27" t="s">
        <v>1306</v>
      </c>
      <c r="C402" s="24" t="s">
        <v>1411</v>
      </c>
      <c r="D402" s="28" t="s">
        <v>1412</v>
      </c>
      <c r="E402" s="255">
        <v>50</v>
      </c>
      <c r="F402" s="29">
        <v>50</v>
      </c>
      <c r="G402" s="29"/>
      <c r="H402" s="2"/>
      <c r="I402" s="11" t="s">
        <v>21</v>
      </c>
      <c r="J402" s="11"/>
      <c r="K402" s="21">
        <v>40544</v>
      </c>
      <c r="L402" s="2"/>
      <c r="M402" s="12">
        <v>1</v>
      </c>
      <c r="N402" s="13">
        <v>4</v>
      </c>
      <c r="O402" s="22"/>
      <c r="P402" s="311">
        <f t="shared" si="61"/>
        <v>50</v>
      </c>
      <c r="Q402" s="16">
        <f t="shared" si="60"/>
        <v>50</v>
      </c>
      <c r="R402" s="23">
        <f t="shared" si="62"/>
        <v>0</v>
      </c>
      <c r="S402" s="18">
        <f t="shared" si="63"/>
        <v>0</v>
      </c>
      <c r="T402" s="17"/>
      <c r="U402" s="19"/>
      <c r="V402" s="2"/>
      <c r="W402" s="2"/>
      <c r="X402" s="2"/>
      <c r="Y402" s="216"/>
    </row>
    <row r="403" spans="1:121" s="3" customFormat="1" ht="114.75" x14ac:dyDescent="0.25">
      <c r="A403" s="27" t="s">
        <v>1402</v>
      </c>
      <c r="B403" s="27" t="s">
        <v>1306</v>
      </c>
      <c r="C403" s="24" t="s">
        <v>1413</v>
      </c>
      <c r="D403" s="28" t="s">
        <v>1414</v>
      </c>
      <c r="E403" s="255">
        <v>30</v>
      </c>
      <c r="F403" s="29">
        <v>30</v>
      </c>
      <c r="G403" s="29"/>
      <c r="H403" s="2" t="s">
        <v>1408</v>
      </c>
      <c r="I403" s="11" t="s">
        <v>22</v>
      </c>
      <c r="J403" s="11"/>
      <c r="K403" s="11" t="s">
        <v>28</v>
      </c>
      <c r="L403" s="2"/>
      <c r="M403" s="12">
        <v>1</v>
      </c>
      <c r="N403" s="13">
        <v>4</v>
      </c>
      <c r="O403" s="22"/>
      <c r="P403" s="311">
        <f t="shared" si="61"/>
        <v>30</v>
      </c>
      <c r="Q403" s="16">
        <f t="shared" si="60"/>
        <v>30</v>
      </c>
      <c r="R403" s="23">
        <f t="shared" si="62"/>
        <v>0</v>
      </c>
      <c r="S403" s="18">
        <f t="shared" si="63"/>
        <v>0</v>
      </c>
      <c r="T403" s="17"/>
      <c r="U403" s="19"/>
      <c r="V403" s="2"/>
      <c r="W403" s="2"/>
      <c r="X403" s="2"/>
      <c r="Y403" s="216"/>
    </row>
    <row r="404" spans="1:121" s="3" customFormat="1" ht="114.75" x14ac:dyDescent="0.25">
      <c r="A404" s="27" t="s">
        <v>1405</v>
      </c>
      <c r="B404" s="27" t="s">
        <v>1306</v>
      </c>
      <c r="C404" s="24" t="s">
        <v>1415</v>
      </c>
      <c r="D404" s="28" t="s">
        <v>1416</v>
      </c>
      <c r="E404" s="255">
        <v>30</v>
      </c>
      <c r="F404" s="29">
        <v>30</v>
      </c>
      <c r="G404" s="29"/>
      <c r="H404" s="2" t="s">
        <v>1408</v>
      </c>
      <c r="I404" s="11" t="s">
        <v>22</v>
      </c>
      <c r="J404" s="11"/>
      <c r="K404" s="11" t="s">
        <v>28</v>
      </c>
      <c r="L404" s="2"/>
      <c r="M404" s="12">
        <v>6</v>
      </c>
      <c r="N404" s="13">
        <v>4</v>
      </c>
      <c r="O404" s="22"/>
      <c r="P404" s="311">
        <f t="shared" si="61"/>
        <v>30</v>
      </c>
      <c r="Q404" s="16">
        <f t="shared" si="60"/>
        <v>30</v>
      </c>
      <c r="R404" s="23">
        <f t="shared" si="62"/>
        <v>0</v>
      </c>
      <c r="S404" s="18">
        <f t="shared" si="63"/>
        <v>0</v>
      </c>
      <c r="T404" s="17"/>
      <c r="U404" s="19"/>
      <c r="V404" s="2"/>
      <c r="W404" s="2"/>
      <c r="X404" s="2"/>
      <c r="Y404" s="216"/>
    </row>
    <row r="405" spans="1:121" s="3" customFormat="1" ht="114.75" x14ac:dyDescent="0.25">
      <c r="A405" s="27" t="s">
        <v>1417</v>
      </c>
      <c r="B405" s="27" t="s">
        <v>1306</v>
      </c>
      <c r="C405" s="24" t="s">
        <v>1418</v>
      </c>
      <c r="D405" s="28" t="s">
        <v>1419</v>
      </c>
      <c r="E405" s="255">
        <v>475</v>
      </c>
      <c r="F405" s="29">
        <v>475</v>
      </c>
      <c r="G405" s="29"/>
      <c r="H405" s="2" t="s">
        <v>1408</v>
      </c>
      <c r="I405" s="11" t="s">
        <v>22</v>
      </c>
      <c r="J405" s="11"/>
      <c r="K405" s="11" t="s">
        <v>28</v>
      </c>
      <c r="L405" s="2"/>
      <c r="M405" s="12">
        <v>1</v>
      </c>
      <c r="N405" s="13">
        <v>4</v>
      </c>
      <c r="O405" s="22"/>
      <c r="P405" s="311">
        <f t="shared" si="61"/>
        <v>475</v>
      </c>
      <c r="Q405" s="16">
        <f t="shared" si="60"/>
        <v>475</v>
      </c>
      <c r="R405" s="23">
        <f t="shared" si="62"/>
        <v>0</v>
      </c>
      <c r="S405" s="18">
        <f t="shared" si="63"/>
        <v>0</v>
      </c>
      <c r="T405" s="17"/>
      <c r="U405" s="19"/>
      <c r="V405" s="2"/>
      <c r="W405" s="2"/>
      <c r="X405" s="2"/>
      <c r="Y405" s="216"/>
    </row>
    <row r="406" spans="1:121" s="3" customFormat="1" ht="114.75" x14ac:dyDescent="0.25">
      <c r="A406" s="27" t="s">
        <v>1417</v>
      </c>
      <c r="B406" s="27" t="s">
        <v>1306</v>
      </c>
      <c r="C406" s="24" t="s">
        <v>1420</v>
      </c>
      <c r="D406" s="28" t="s">
        <v>1419</v>
      </c>
      <c r="E406" s="255">
        <v>325</v>
      </c>
      <c r="F406" s="29">
        <v>325</v>
      </c>
      <c r="G406" s="29"/>
      <c r="H406" s="2" t="s">
        <v>1408</v>
      </c>
      <c r="I406" s="11" t="s">
        <v>22</v>
      </c>
      <c r="J406" s="11"/>
      <c r="K406" s="11" t="s">
        <v>28</v>
      </c>
      <c r="L406" s="2"/>
      <c r="M406" s="12">
        <v>1</v>
      </c>
      <c r="N406" s="13">
        <v>4</v>
      </c>
      <c r="O406" s="22"/>
      <c r="P406" s="311">
        <f t="shared" si="61"/>
        <v>325</v>
      </c>
      <c r="Q406" s="16">
        <f t="shared" si="60"/>
        <v>325</v>
      </c>
      <c r="R406" s="23">
        <f t="shared" si="62"/>
        <v>0</v>
      </c>
      <c r="S406" s="18">
        <f t="shared" si="63"/>
        <v>0</v>
      </c>
      <c r="T406" s="17"/>
      <c r="U406" s="19"/>
      <c r="V406" s="2"/>
      <c r="W406" s="2"/>
      <c r="X406" s="2"/>
      <c r="Y406" s="216"/>
    </row>
    <row r="407" spans="1:121" s="3" customFormat="1" ht="114.75" x14ac:dyDescent="0.25">
      <c r="A407" s="27" t="s">
        <v>1417</v>
      </c>
      <c r="B407" s="27" t="s">
        <v>1306</v>
      </c>
      <c r="C407" s="24" t="s">
        <v>1421</v>
      </c>
      <c r="D407" s="28" t="s">
        <v>1419</v>
      </c>
      <c r="E407" s="255">
        <v>550</v>
      </c>
      <c r="F407" s="29">
        <v>550</v>
      </c>
      <c r="G407" s="29"/>
      <c r="H407" s="2" t="s">
        <v>1408</v>
      </c>
      <c r="I407" s="11" t="s">
        <v>22</v>
      </c>
      <c r="J407" s="11"/>
      <c r="K407" s="11" t="s">
        <v>28</v>
      </c>
      <c r="L407" s="2"/>
      <c r="M407" s="12">
        <v>1</v>
      </c>
      <c r="N407" s="13">
        <v>4</v>
      </c>
      <c r="O407" s="22"/>
      <c r="P407" s="311">
        <f t="shared" si="61"/>
        <v>550</v>
      </c>
      <c r="Q407" s="16">
        <f t="shared" si="60"/>
        <v>550</v>
      </c>
      <c r="R407" s="23">
        <f t="shared" si="62"/>
        <v>0</v>
      </c>
      <c r="S407" s="18">
        <f t="shared" si="63"/>
        <v>0</v>
      </c>
      <c r="T407" s="17"/>
      <c r="U407" s="19"/>
      <c r="V407" s="2"/>
      <c r="W407" s="2"/>
      <c r="X407" s="2"/>
      <c r="Y407" s="216"/>
    </row>
    <row r="408" spans="1:121" s="3" customFormat="1" ht="114.75" x14ac:dyDescent="0.25">
      <c r="A408" s="27" t="s">
        <v>1417</v>
      </c>
      <c r="B408" s="27" t="s">
        <v>1306</v>
      </c>
      <c r="C408" s="24" t="s">
        <v>1422</v>
      </c>
      <c r="D408" s="28" t="s">
        <v>1419</v>
      </c>
      <c r="E408" s="255">
        <v>400</v>
      </c>
      <c r="F408" s="29">
        <v>400</v>
      </c>
      <c r="G408" s="29"/>
      <c r="H408" s="2" t="s">
        <v>1408</v>
      </c>
      <c r="I408" s="11" t="s">
        <v>22</v>
      </c>
      <c r="J408" s="11"/>
      <c r="K408" s="11" t="s">
        <v>28</v>
      </c>
      <c r="L408" s="2"/>
      <c r="M408" s="12">
        <v>1</v>
      </c>
      <c r="N408" s="13">
        <v>4</v>
      </c>
      <c r="O408" s="22"/>
      <c r="P408" s="311">
        <f t="shared" si="61"/>
        <v>400</v>
      </c>
      <c r="Q408" s="16">
        <f t="shared" si="60"/>
        <v>400</v>
      </c>
      <c r="R408" s="23">
        <f t="shared" si="62"/>
        <v>0</v>
      </c>
      <c r="S408" s="18">
        <f t="shared" si="63"/>
        <v>0</v>
      </c>
      <c r="T408" s="17"/>
      <c r="U408" s="19"/>
      <c r="V408" s="2"/>
      <c r="W408" s="2"/>
      <c r="X408" s="2"/>
      <c r="Y408" s="216"/>
    </row>
    <row r="409" spans="1:121" s="3" customFormat="1" ht="114.75" x14ac:dyDescent="0.25">
      <c r="A409" s="27" t="s">
        <v>1423</v>
      </c>
      <c r="B409" s="27" t="s">
        <v>1306</v>
      </c>
      <c r="C409" s="24" t="s">
        <v>1424</v>
      </c>
      <c r="D409" s="28" t="s">
        <v>1425</v>
      </c>
      <c r="E409" s="255">
        <v>5</v>
      </c>
      <c r="F409" s="29">
        <v>5</v>
      </c>
      <c r="G409" s="29"/>
      <c r="H409" s="2" t="s">
        <v>1408</v>
      </c>
      <c r="I409" s="11" t="s">
        <v>22</v>
      </c>
      <c r="J409" s="11"/>
      <c r="K409" s="11" t="s">
        <v>28</v>
      </c>
      <c r="L409" s="2"/>
      <c r="M409" s="12">
        <v>6</v>
      </c>
      <c r="N409" s="13">
        <v>4</v>
      </c>
      <c r="O409" s="22"/>
      <c r="P409" s="311">
        <f t="shared" si="61"/>
        <v>5</v>
      </c>
      <c r="Q409" s="16">
        <f t="shared" si="60"/>
        <v>5</v>
      </c>
      <c r="R409" s="23">
        <f t="shared" si="62"/>
        <v>0</v>
      </c>
      <c r="S409" s="18">
        <f t="shared" si="63"/>
        <v>0</v>
      </c>
      <c r="T409" s="17"/>
      <c r="U409" s="19"/>
      <c r="V409" s="2"/>
      <c r="W409" s="2"/>
      <c r="X409" s="2"/>
      <c r="Y409" s="216"/>
    </row>
    <row r="410" spans="1:121" s="3" customFormat="1" ht="114.75" x14ac:dyDescent="0.25">
      <c r="A410" s="27" t="s">
        <v>1423</v>
      </c>
      <c r="B410" s="27" t="s">
        <v>1306</v>
      </c>
      <c r="C410" s="24" t="s">
        <v>1426</v>
      </c>
      <c r="D410" s="28" t="s">
        <v>1425</v>
      </c>
      <c r="E410" s="255">
        <v>2</v>
      </c>
      <c r="F410" s="29">
        <v>2</v>
      </c>
      <c r="G410" s="29"/>
      <c r="H410" s="2" t="s">
        <v>1408</v>
      </c>
      <c r="I410" s="11" t="s">
        <v>22</v>
      </c>
      <c r="J410" s="11"/>
      <c r="K410" s="11" t="s">
        <v>28</v>
      </c>
      <c r="L410" s="2"/>
      <c r="M410" s="12">
        <v>6</v>
      </c>
      <c r="N410" s="13">
        <v>4</v>
      </c>
      <c r="O410" s="22"/>
      <c r="P410" s="311">
        <f t="shared" si="61"/>
        <v>2</v>
      </c>
      <c r="Q410" s="16">
        <f t="shared" si="60"/>
        <v>2</v>
      </c>
      <c r="R410" s="23">
        <f t="shared" si="62"/>
        <v>0</v>
      </c>
      <c r="S410" s="18">
        <f t="shared" si="63"/>
        <v>0</v>
      </c>
      <c r="T410" s="17"/>
      <c r="U410" s="19"/>
      <c r="V410" s="2"/>
      <c r="W410" s="2"/>
      <c r="X410" s="2"/>
      <c r="Y410" s="216"/>
    </row>
    <row r="411" spans="1:121" s="3" customFormat="1" ht="114.75" x14ac:dyDescent="0.25">
      <c r="A411" s="27" t="s">
        <v>1423</v>
      </c>
      <c r="B411" s="27" t="s">
        <v>1306</v>
      </c>
      <c r="C411" s="24" t="s">
        <v>1427</v>
      </c>
      <c r="D411" s="28" t="s">
        <v>1425</v>
      </c>
      <c r="E411" s="255">
        <v>7.5</v>
      </c>
      <c r="F411" s="29">
        <v>7.5</v>
      </c>
      <c r="G411" s="29"/>
      <c r="H411" s="2" t="s">
        <v>1408</v>
      </c>
      <c r="I411" s="11" t="s">
        <v>22</v>
      </c>
      <c r="J411" s="11"/>
      <c r="K411" s="11" t="s">
        <v>28</v>
      </c>
      <c r="L411" s="2"/>
      <c r="M411" s="12">
        <v>6</v>
      </c>
      <c r="N411" s="13">
        <v>4</v>
      </c>
      <c r="O411" s="22"/>
      <c r="P411" s="311">
        <f t="shared" si="61"/>
        <v>7.5</v>
      </c>
      <c r="Q411" s="16">
        <f t="shared" si="60"/>
        <v>7.5</v>
      </c>
      <c r="R411" s="23">
        <f t="shared" si="62"/>
        <v>0</v>
      </c>
      <c r="S411" s="18">
        <f t="shared" si="63"/>
        <v>0</v>
      </c>
      <c r="T411" s="17"/>
      <c r="U411" s="19"/>
      <c r="V411" s="2"/>
      <c r="W411" s="2"/>
      <c r="X411" s="2"/>
      <c r="Y411" s="216"/>
    </row>
    <row r="412" spans="1:121" s="3" customFormat="1" ht="114.75" x14ac:dyDescent="0.25">
      <c r="A412" s="27" t="s">
        <v>1423</v>
      </c>
      <c r="B412" s="27" t="s">
        <v>1306</v>
      </c>
      <c r="C412" s="24" t="s">
        <v>1428</v>
      </c>
      <c r="D412" s="28" t="s">
        <v>1425</v>
      </c>
      <c r="E412" s="255">
        <v>3</v>
      </c>
      <c r="F412" s="29">
        <v>3</v>
      </c>
      <c r="G412" s="29"/>
      <c r="H412" s="2" t="s">
        <v>1408</v>
      </c>
      <c r="I412" s="11" t="s">
        <v>22</v>
      </c>
      <c r="J412" s="11"/>
      <c r="K412" s="11" t="s">
        <v>28</v>
      </c>
      <c r="L412" s="2"/>
      <c r="M412" s="12">
        <v>6</v>
      </c>
      <c r="N412" s="13">
        <v>4</v>
      </c>
      <c r="O412" s="22"/>
      <c r="P412" s="311">
        <f t="shared" si="61"/>
        <v>3</v>
      </c>
      <c r="Q412" s="16">
        <f t="shared" si="60"/>
        <v>3</v>
      </c>
      <c r="R412" s="23">
        <f t="shared" si="62"/>
        <v>0</v>
      </c>
      <c r="S412" s="18">
        <f t="shared" si="63"/>
        <v>0</v>
      </c>
      <c r="T412" s="17"/>
      <c r="U412" s="19"/>
      <c r="V412" s="2"/>
      <c r="W412" s="2"/>
      <c r="X412" s="2"/>
      <c r="Y412" s="216"/>
    </row>
    <row r="413" spans="1:121" s="3" customFormat="1" ht="114.75" x14ac:dyDescent="0.25">
      <c r="A413" s="27" t="s">
        <v>1423</v>
      </c>
      <c r="B413" s="27" t="s">
        <v>1306</v>
      </c>
      <c r="C413" s="24" t="s">
        <v>1429</v>
      </c>
      <c r="D413" s="28" t="s">
        <v>1430</v>
      </c>
      <c r="E413" s="255">
        <v>1.5</v>
      </c>
      <c r="F413" s="29">
        <v>1.5</v>
      </c>
      <c r="G413" s="29"/>
      <c r="H413" s="2" t="s">
        <v>1408</v>
      </c>
      <c r="I413" s="11" t="s">
        <v>22</v>
      </c>
      <c r="J413" s="11"/>
      <c r="K413" s="11" t="s">
        <v>28</v>
      </c>
      <c r="L413" s="2"/>
      <c r="M413" s="12">
        <v>6</v>
      </c>
      <c r="N413" s="13">
        <v>4</v>
      </c>
      <c r="O413" s="22"/>
      <c r="P413" s="311">
        <f t="shared" si="61"/>
        <v>1.5</v>
      </c>
      <c r="Q413" s="16">
        <f t="shared" si="60"/>
        <v>1.5</v>
      </c>
      <c r="R413" s="23">
        <f t="shared" si="62"/>
        <v>0</v>
      </c>
      <c r="S413" s="18">
        <f t="shared" si="63"/>
        <v>0</v>
      </c>
      <c r="T413" s="17"/>
      <c r="U413" s="19"/>
      <c r="V413" s="2"/>
      <c r="W413" s="2"/>
      <c r="X413" s="2"/>
      <c r="Y413" s="216"/>
    </row>
    <row r="414" spans="1:121" s="3" customFormat="1" ht="114.75" x14ac:dyDescent="0.25">
      <c r="A414" s="27" t="s">
        <v>1417</v>
      </c>
      <c r="B414" s="27" t="s">
        <v>1306</v>
      </c>
      <c r="C414" s="24" t="s">
        <v>1431</v>
      </c>
      <c r="D414" s="28" t="s">
        <v>1430</v>
      </c>
      <c r="E414" s="255">
        <v>475</v>
      </c>
      <c r="F414" s="29">
        <v>475</v>
      </c>
      <c r="G414" s="29"/>
      <c r="H414" s="2" t="s">
        <v>1408</v>
      </c>
      <c r="I414" s="11" t="s">
        <v>22</v>
      </c>
      <c r="J414" s="11"/>
      <c r="K414" s="11" t="s">
        <v>28</v>
      </c>
      <c r="L414" s="2"/>
      <c r="M414" s="12">
        <v>1</v>
      </c>
      <c r="N414" s="13">
        <v>4</v>
      </c>
      <c r="O414" s="22"/>
      <c r="P414" s="311">
        <f t="shared" si="61"/>
        <v>475</v>
      </c>
      <c r="Q414" s="16">
        <f t="shared" si="60"/>
        <v>475</v>
      </c>
      <c r="R414" s="23">
        <f t="shared" si="62"/>
        <v>0</v>
      </c>
      <c r="S414" s="18">
        <f t="shared" si="63"/>
        <v>0</v>
      </c>
      <c r="T414" s="17"/>
      <c r="U414" s="19"/>
      <c r="V414" s="2"/>
      <c r="W414" s="2"/>
      <c r="X414" s="2"/>
      <c r="Y414" s="216"/>
    </row>
    <row r="415" spans="1:121" s="3" customFormat="1" ht="114.75" x14ac:dyDescent="0.25">
      <c r="A415" s="27" t="s">
        <v>1417</v>
      </c>
      <c r="B415" s="27" t="s">
        <v>1306</v>
      </c>
      <c r="C415" s="24" t="s">
        <v>1432</v>
      </c>
      <c r="D415" s="28" t="s">
        <v>1430</v>
      </c>
      <c r="E415" s="255">
        <v>325</v>
      </c>
      <c r="F415" s="29">
        <v>325</v>
      </c>
      <c r="G415" s="29"/>
      <c r="H415" s="2" t="s">
        <v>1408</v>
      </c>
      <c r="I415" s="11" t="s">
        <v>22</v>
      </c>
      <c r="J415" s="11"/>
      <c r="K415" s="11" t="s">
        <v>28</v>
      </c>
      <c r="L415" s="2"/>
      <c r="M415" s="12">
        <v>1</v>
      </c>
      <c r="N415" s="13">
        <v>4</v>
      </c>
      <c r="O415" s="22"/>
      <c r="P415" s="311">
        <f t="shared" si="61"/>
        <v>325</v>
      </c>
      <c r="Q415" s="16">
        <f t="shared" si="60"/>
        <v>325</v>
      </c>
      <c r="R415" s="23">
        <f t="shared" si="62"/>
        <v>0</v>
      </c>
      <c r="S415" s="18">
        <f t="shared" si="63"/>
        <v>0</v>
      </c>
      <c r="T415" s="17"/>
      <c r="U415" s="19"/>
      <c r="V415" s="2"/>
      <c r="W415" s="2"/>
      <c r="X415" s="2"/>
      <c r="Y415" s="215"/>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row>
    <row r="416" spans="1:121" s="3" customFormat="1" ht="114.75" x14ac:dyDescent="0.25">
      <c r="A416" s="27" t="s">
        <v>1417</v>
      </c>
      <c r="B416" s="27" t="s">
        <v>1306</v>
      </c>
      <c r="C416" s="24" t="s">
        <v>1433</v>
      </c>
      <c r="D416" s="28" t="s">
        <v>1430</v>
      </c>
      <c r="E416" s="255">
        <v>550</v>
      </c>
      <c r="F416" s="29">
        <v>550</v>
      </c>
      <c r="G416" s="29"/>
      <c r="H416" s="2" t="s">
        <v>1408</v>
      </c>
      <c r="I416" s="11" t="s">
        <v>22</v>
      </c>
      <c r="J416" s="11"/>
      <c r="K416" s="11" t="s">
        <v>28</v>
      </c>
      <c r="L416" s="2"/>
      <c r="M416" s="12">
        <v>1</v>
      </c>
      <c r="N416" s="13">
        <v>4</v>
      </c>
      <c r="O416" s="22"/>
      <c r="P416" s="311">
        <f t="shared" si="61"/>
        <v>550</v>
      </c>
      <c r="Q416" s="16">
        <f t="shared" si="60"/>
        <v>550</v>
      </c>
      <c r="R416" s="23">
        <f t="shared" si="62"/>
        <v>0</v>
      </c>
      <c r="S416" s="18">
        <f t="shared" si="63"/>
        <v>0</v>
      </c>
      <c r="T416" s="17"/>
      <c r="U416" s="19"/>
      <c r="V416" s="2"/>
      <c r="W416" s="2"/>
      <c r="X416" s="2"/>
      <c r="Y416" s="215"/>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row>
    <row r="417" spans="1:121" s="3" customFormat="1" ht="114.75" x14ac:dyDescent="0.25">
      <c r="A417" s="27" t="s">
        <v>1417</v>
      </c>
      <c r="B417" s="27" t="s">
        <v>1306</v>
      </c>
      <c r="C417" s="24" t="s">
        <v>1434</v>
      </c>
      <c r="D417" s="28" t="s">
        <v>1430</v>
      </c>
      <c r="E417" s="255">
        <v>400</v>
      </c>
      <c r="F417" s="29">
        <v>400</v>
      </c>
      <c r="G417" s="29"/>
      <c r="H417" s="2" t="s">
        <v>1408</v>
      </c>
      <c r="I417" s="11" t="s">
        <v>22</v>
      </c>
      <c r="J417" s="11"/>
      <c r="K417" s="11" t="s">
        <v>28</v>
      </c>
      <c r="L417" s="2"/>
      <c r="M417" s="12">
        <v>1</v>
      </c>
      <c r="N417" s="13">
        <v>4</v>
      </c>
      <c r="O417" s="22"/>
      <c r="P417" s="311">
        <f t="shared" si="61"/>
        <v>400</v>
      </c>
      <c r="Q417" s="16">
        <f t="shared" si="60"/>
        <v>400</v>
      </c>
      <c r="R417" s="23">
        <f t="shared" si="62"/>
        <v>0</v>
      </c>
      <c r="S417" s="18">
        <f t="shared" si="63"/>
        <v>0</v>
      </c>
      <c r="T417" s="17"/>
      <c r="U417" s="19"/>
      <c r="V417" s="2"/>
      <c r="W417" s="2"/>
      <c r="X417" s="2"/>
      <c r="Y417" s="215"/>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row>
    <row r="418" spans="1:121" s="3" customFormat="1" ht="114.75" x14ac:dyDescent="0.25">
      <c r="A418" s="27" t="s">
        <v>1423</v>
      </c>
      <c r="B418" s="27" t="s">
        <v>1306</v>
      </c>
      <c r="C418" s="24" t="s">
        <v>1435</v>
      </c>
      <c r="D418" s="28" t="s">
        <v>1436</v>
      </c>
      <c r="E418" s="255" t="s">
        <v>1437</v>
      </c>
      <c r="F418" s="29" t="s">
        <v>1437</v>
      </c>
      <c r="G418" s="29"/>
      <c r="H418" s="2" t="s">
        <v>1408</v>
      </c>
      <c r="I418" s="11" t="s">
        <v>22</v>
      </c>
      <c r="J418" s="11"/>
      <c r="K418" s="11" t="s">
        <v>28</v>
      </c>
      <c r="L418" s="2"/>
      <c r="M418" s="12">
        <v>6</v>
      </c>
      <c r="N418" s="13">
        <v>4</v>
      </c>
      <c r="O418" s="22"/>
      <c r="P418" s="312" t="str">
        <f>E418</f>
        <v>8% of gross receipts</v>
      </c>
      <c r="Q418" s="16" t="str">
        <f t="shared" si="60"/>
        <v>8% of gross receipts</v>
      </c>
      <c r="R418" s="23">
        <v>0</v>
      </c>
      <c r="S418" s="18">
        <v>0</v>
      </c>
      <c r="T418" s="17"/>
      <c r="U418" s="19"/>
      <c r="V418" s="2"/>
      <c r="W418" s="2"/>
      <c r="X418" s="2"/>
      <c r="Y418" s="215"/>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row>
    <row r="419" spans="1:121" s="3" customFormat="1" ht="114.75" x14ac:dyDescent="0.25">
      <c r="A419" s="27" t="s">
        <v>1417</v>
      </c>
      <c r="B419" s="27" t="s">
        <v>1306</v>
      </c>
      <c r="C419" s="24" t="s">
        <v>1438</v>
      </c>
      <c r="D419" s="28" t="s">
        <v>1439</v>
      </c>
      <c r="E419" s="255">
        <v>475</v>
      </c>
      <c r="F419" s="29">
        <v>475</v>
      </c>
      <c r="G419" s="29"/>
      <c r="H419" s="2" t="s">
        <v>1408</v>
      </c>
      <c r="I419" s="11" t="s">
        <v>22</v>
      </c>
      <c r="J419" s="11"/>
      <c r="K419" s="11" t="s">
        <v>28</v>
      </c>
      <c r="L419" s="2"/>
      <c r="M419" s="12">
        <v>1</v>
      </c>
      <c r="N419" s="13">
        <v>4</v>
      </c>
      <c r="O419" s="22"/>
      <c r="P419" s="311">
        <f t="shared" ref="P419:P435" si="64">IF(N419=1,INT(E419*$T$1*100)/100,E419)</f>
        <v>475</v>
      </c>
      <c r="Q419" s="16">
        <f t="shared" si="60"/>
        <v>475</v>
      </c>
      <c r="R419" s="23">
        <f t="shared" ref="R419:R435" si="65">P419-E419</f>
        <v>0</v>
      </c>
      <c r="S419" s="18">
        <f t="shared" ref="S419:S435" si="66">IF(E419&lt;&gt;0,R419/E419,0)</f>
        <v>0</v>
      </c>
      <c r="T419" s="17"/>
      <c r="U419" s="19"/>
      <c r="V419" s="2"/>
      <c r="W419" s="2"/>
      <c r="X419" s="2"/>
      <c r="Y419" s="215"/>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row>
    <row r="420" spans="1:121" s="3" customFormat="1" ht="114.75" x14ac:dyDescent="0.25">
      <c r="A420" s="27" t="s">
        <v>1417</v>
      </c>
      <c r="B420" s="27" t="s">
        <v>1306</v>
      </c>
      <c r="C420" s="24" t="s">
        <v>1440</v>
      </c>
      <c r="D420" s="28" t="s">
        <v>1439</v>
      </c>
      <c r="E420" s="255">
        <v>325</v>
      </c>
      <c r="F420" s="29">
        <v>325</v>
      </c>
      <c r="G420" s="29"/>
      <c r="H420" s="2" t="s">
        <v>1408</v>
      </c>
      <c r="I420" s="11" t="s">
        <v>22</v>
      </c>
      <c r="J420" s="11"/>
      <c r="K420" s="11" t="s">
        <v>28</v>
      </c>
      <c r="L420" s="2"/>
      <c r="M420" s="12">
        <v>1</v>
      </c>
      <c r="N420" s="13">
        <v>4</v>
      </c>
      <c r="O420" s="22"/>
      <c r="P420" s="311">
        <f t="shared" si="64"/>
        <v>325</v>
      </c>
      <c r="Q420" s="16">
        <f t="shared" si="60"/>
        <v>325</v>
      </c>
      <c r="R420" s="23">
        <f t="shared" si="65"/>
        <v>0</v>
      </c>
      <c r="S420" s="18">
        <f t="shared" si="66"/>
        <v>0</v>
      </c>
      <c r="T420" s="17"/>
      <c r="U420" s="19"/>
      <c r="V420" s="2"/>
      <c r="W420" s="2"/>
      <c r="X420" s="2"/>
      <c r="Y420" s="215"/>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row>
    <row r="421" spans="1:121" s="3" customFormat="1" ht="114.75" x14ac:dyDescent="0.25">
      <c r="A421" s="27" t="s">
        <v>1417</v>
      </c>
      <c r="B421" s="27" t="s">
        <v>1306</v>
      </c>
      <c r="C421" s="24" t="s">
        <v>1441</v>
      </c>
      <c r="D421" s="28" t="s">
        <v>1439</v>
      </c>
      <c r="E421" s="255">
        <v>550</v>
      </c>
      <c r="F421" s="29">
        <v>550</v>
      </c>
      <c r="G421" s="29"/>
      <c r="H421" s="2" t="s">
        <v>1408</v>
      </c>
      <c r="I421" s="11" t="s">
        <v>22</v>
      </c>
      <c r="J421" s="11"/>
      <c r="K421" s="11" t="s">
        <v>28</v>
      </c>
      <c r="L421" s="2"/>
      <c r="M421" s="12">
        <v>1</v>
      </c>
      <c r="N421" s="13">
        <v>4</v>
      </c>
      <c r="O421" s="22"/>
      <c r="P421" s="311">
        <f t="shared" si="64"/>
        <v>550</v>
      </c>
      <c r="Q421" s="16">
        <f t="shared" si="60"/>
        <v>550</v>
      </c>
      <c r="R421" s="23">
        <f t="shared" si="65"/>
        <v>0</v>
      </c>
      <c r="S421" s="18">
        <f t="shared" si="66"/>
        <v>0</v>
      </c>
      <c r="T421" s="17"/>
      <c r="U421" s="19"/>
      <c r="V421" s="2"/>
      <c r="W421" s="2"/>
      <c r="X421" s="2"/>
      <c r="Y421" s="215"/>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row>
    <row r="422" spans="1:121" s="3" customFormat="1" ht="114.75" x14ac:dyDescent="0.25">
      <c r="A422" s="27" t="s">
        <v>1417</v>
      </c>
      <c r="B422" s="27" t="s">
        <v>1306</v>
      </c>
      <c r="C422" s="24" t="s">
        <v>1442</v>
      </c>
      <c r="D422" s="28" t="s">
        <v>1439</v>
      </c>
      <c r="E422" s="255">
        <v>400</v>
      </c>
      <c r="F422" s="29">
        <v>400</v>
      </c>
      <c r="G422" s="29"/>
      <c r="H422" s="2" t="s">
        <v>1408</v>
      </c>
      <c r="I422" s="11" t="s">
        <v>22</v>
      </c>
      <c r="J422" s="11"/>
      <c r="K422" s="11" t="s">
        <v>28</v>
      </c>
      <c r="L422" s="2"/>
      <c r="M422" s="12">
        <v>1</v>
      </c>
      <c r="N422" s="13">
        <v>4</v>
      </c>
      <c r="O422" s="22"/>
      <c r="P422" s="311">
        <f t="shared" si="64"/>
        <v>400</v>
      </c>
      <c r="Q422" s="16">
        <f t="shared" si="60"/>
        <v>400</v>
      </c>
      <c r="R422" s="23">
        <f t="shared" si="65"/>
        <v>0</v>
      </c>
      <c r="S422" s="18">
        <f t="shared" si="66"/>
        <v>0</v>
      </c>
      <c r="T422" s="17"/>
      <c r="U422" s="19"/>
      <c r="V422" s="2"/>
      <c r="W422" s="2"/>
      <c r="X422" s="2"/>
      <c r="Y422" s="215"/>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row>
    <row r="423" spans="1:121" s="3" customFormat="1" ht="114.75" x14ac:dyDescent="0.25">
      <c r="A423" s="27" t="s">
        <v>1417</v>
      </c>
      <c r="B423" s="27" t="s">
        <v>1306</v>
      </c>
      <c r="C423" s="24" t="s">
        <v>1443</v>
      </c>
      <c r="D423" s="28" t="s">
        <v>1444</v>
      </c>
      <c r="E423" s="255">
        <v>475</v>
      </c>
      <c r="F423" s="29">
        <v>475</v>
      </c>
      <c r="G423" s="29"/>
      <c r="H423" s="2" t="s">
        <v>1408</v>
      </c>
      <c r="I423" s="11" t="s">
        <v>22</v>
      </c>
      <c r="J423" s="11"/>
      <c r="K423" s="11" t="s">
        <v>28</v>
      </c>
      <c r="L423" s="2"/>
      <c r="M423" s="12">
        <v>1</v>
      </c>
      <c r="N423" s="13">
        <v>4</v>
      </c>
      <c r="O423" s="22"/>
      <c r="P423" s="311">
        <f t="shared" si="64"/>
        <v>475</v>
      </c>
      <c r="Q423" s="16">
        <f t="shared" si="60"/>
        <v>475</v>
      </c>
      <c r="R423" s="23">
        <f t="shared" si="65"/>
        <v>0</v>
      </c>
      <c r="S423" s="18">
        <f t="shared" si="66"/>
        <v>0</v>
      </c>
      <c r="T423" s="17"/>
      <c r="U423" s="19"/>
      <c r="V423" s="2"/>
      <c r="W423" s="2"/>
      <c r="X423" s="2"/>
      <c r="Y423" s="215"/>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row>
    <row r="424" spans="1:121" s="3" customFormat="1" ht="114.75" x14ac:dyDescent="0.25">
      <c r="A424" s="27" t="s">
        <v>1417</v>
      </c>
      <c r="B424" s="27" t="s">
        <v>1306</v>
      </c>
      <c r="C424" s="24" t="s">
        <v>1445</v>
      </c>
      <c r="D424" s="28" t="s">
        <v>1444</v>
      </c>
      <c r="E424" s="255">
        <v>325</v>
      </c>
      <c r="F424" s="29">
        <v>325</v>
      </c>
      <c r="G424" s="29"/>
      <c r="H424" s="2" t="s">
        <v>1408</v>
      </c>
      <c r="I424" s="11" t="s">
        <v>22</v>
      </c>
      <c r="J424" s="11"/>
      <c r="K424" s="11" t="s">
        <v>28</v>
      </c>
      <c r="L424" s="2"/>
      <c r="M424" s="12">
        <v>1</v>
      </c>
      <c r="N424" s="13">
        <v>4</v>
      </c>
      <c r="O424" s="22"/>
      <c r="P424" s="311">
        <f t="shared" si="64"/>
        <v>325</v>
      </c>
      <c r="Q424" s="16">
        <f t="shared" si="60"/>
        <v>325</v>
      </c>
      <c r="R424" s="23">
        <f t="shared" si="65"/>
        <v>0</v>
      </c>
      <c r="S424" s="18">
        <f t="shared" si="66"/>
        <v>0</v>
      </c>
      <c r="T424" s="17"/>
      <c r="U424" s="19"/>
      <c r="V424" s="2"/>
      <c r="W424" s="2"/>
      <c r="X424" s="2"/>
      <c r="Y424" s="215"/>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row>
    <row r="425" spans="1:121" s="3" customFormat="1" ht="114.75" x14ac:dyDescent="0.25">
      <c r="A425" s="27" t="s">
        <v>1417</v>
      </c>
      <c r="B425" s="27" t="s">
        <v>1306</v>
      </c>
      <c r="C425" s="24" t="s">
        <v>1446</v>
      </c>
      <c r="D425" s="28" t="s">
        <v>1444</v>
      </c>
      <c r="E425" s="255">
        <v>550</v>
      </c>
      <c r="F425" s="29">
        <v>550</v>
      </c>
      <c r="G425" s="29"/>
      <c r="H425" s="2" t="s">
        <v>1408</v>
      </c>
      <c r="I425" s="11" t="s">
        <v>22</v>
      </c>
      <c r="J425" s="11"/>
      <c r="K425" s="11" t="s">
        <v>28</v>
      </c>
      <c r="L425" s="2"/>
      <c r="M425" s="12">
        <v>1</v>
      </c>
      <c r="N425" s="13">
        <v>4</v>
      </c>
      <c r="O425" s="22"/>
      <c r="P425" s="311">
        <f t="shared" si="64"/>
        <v>550</v>
      </c>
      <c r="Q425" s="16">
        <f t="shared" si="60"/>
        <v>550</v>
      </c>
      <c r="R425" s="23">
        <f t="shared" si="65"/>
        <v>0</v>
      </c>
      <c r="S425" s="18">
        <f t="shared" si="66"/>
        <v>0</v>
      </c>
      <c r="T425" s="17"/>
      <c r="U425" s="19"/>
      <c r="V425" s="2"/>
      <c r="W425" s="2"/>
      <c r="X425" s="2"/>
      <c r="Y425" s="215"/>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row>
    <row r="426" spans="1:121" s="3" customFormat="1" ht="114.75" x14ac:dyDescent="0.25">
      <c r="A426" s="27" t="s">
        <v>1417</v>
      </c>
      <c r="B426" s="27" t="s">
        <v>1306</v>
      </c>
      <c r="C426" s="24" t="s">
        <v>1447</v>
      </c>
      <c r="D426" s="28" t="s">
        <v>1444</v>
      </c>
      <c r="E426" s="255">
        <v>400</v>
      </c>
      <c r="F426" s="29">
        <v>400</v>
      </c>
      <c r="G426" s="29"/>
      <c r="H426" s="2" t="s">
        <v>1408</v>
      </c>
      <c r="I426" s="11" t="s">
        <v>22</v>
      </c>
      <c r="J426" s="11"/>
      <c r="K426" s="11" t="s">
        <v>28</v>
      </c>
      <c r="L426" s="2"/>
      <c r="M426" s="12">
        <v>1</v>
      </c>
      <c r="N426" s="13">
        <v>4</v>
      </c>
      <c r="O426" s="22"/>
      <c r="P426" s="311">
        <f t="shared" si="64"/>
        <v>400</v>
      </c>
      <c r="Q426" s="16">
        <f t="shared" si="60"/>
        <v>400</v>
      </c>
      <c r="R426" s="23">
        <f t="shared" si="65"/>
        <v>0</v>
      </c>
      <c r="S426" s="18">
        <f t="shared" si="66"/>
        <v>0</v>
      </c>
      <c r="T426" s="17"/>
      <c r="U426" s="19"/>
      <c r="V426" s="2"/>
      <c r="W426" s="2"/>
      <c r="X426" s="2"/>
      <c r="Y426" s="215"/>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row>
    <row r="427" spans="1:121" s="3" customFormat="1" ht="114.75" x14ac:dyDescent="0.25">
      <c r="A427" s="27" t="s">
        <v>1423</v>
      </c>
      <c r="B427" s="27" t="s">
        <v>1306</v>
      </c>
      <c r="C427" s="24" t="s">
        <v>1448</v>
      </c>
      <c r="D427" s="28" t="s">
        <v>1449</v>
      </c>
      <c r="E427" s="255">
        <v>1.25</v>
      </c>
      <c r="F427" s="29">
        <v>1.25</v>
      </c>
      <c r="G427" s="29"/>
      <c r="H427" s="2" t="s">
        <v>1408</v>
      </c>
      <c r="I427" s="11" t="s">
        <v>22</v>
      </c>
      <c r="J427" s="11"/>
      <c r="K427" s="11" t="s">
        <v>28</v>
      </c>
      <c r="L427" s="2"/>
      <c r="M427" s="12">
        <v>6</v>
      </c>
      <c r="N427" s="13">
        <v>4</v>
      </c>
      <c r="O427" s="22"/>
      <c r="P427" s="311">
        <f t="shared" si="64"/>
        <v>1.25</v>
      </c>
      <c r="Q427" s="16">
        <f t="shared" si="60"/>
        <v>1.25</v>
      </c>
      <c r="R427" s="23">
        <f t="shared" si="65"/>
        <v>0</v>
      </c>
      <c r="S427" s="18">
        <f t="shared" si="66"/>
        <v>0</v>
      </c>
      <c r="T427" s="17"/>
      <c r="U427" s="19"/>
      <c r="V427" s="2"/>
      <c r="W427" s="2"/>
      <c r="X427" s="2"/>
      <c r="Y427" s="215"/>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row>
    <row r="428" spans="1:121" s="3" customFormat="1" ht="114.75" x14ac:dyDescent="0.25">
      <c r="A428" s="27" t="s">
        <v>1423</v>
      </c>
      <c r="B428" s="27" t="s">
        <v>1306</v>
      </c>
      <c r="C428" s="24" t="s">
        <v>1450</v>
      </c>
      <c r="D428" s="28" t="s">
        <v>1449</v>
      </c>
      <c r="E428" s="255">
        <v>2.75</v>
      </c>
      <c r="F428" s="29">
        <v>2.75</v>
      </c>
      <c r="G428" s="29"/>
      <c r="H428" s="2" t="s">
        <v>1408</v>
      </c>
      <c r="I428" s="11" t="s">
        <v>22</v>
      </c>
      <c r="J428" s="11"/>
      <c r="K428" s="11" t="s">
        <v>28</v>
      </c>
      <c r="L428" s="2"/>
      <c r="M428" s="12">
        <v>6</v>
      </c>
      <c r="N428" s="13">
        <v>4</v>
      </c>
      <c r="O428" s="22"/>
      <c r="P428" s="311">
        <f t="shared" si="64"/>
        <v>2.75</v>
      </c>
      <c r="Q428" s="16">
        <f t="shared" si="60"/>
        <v>2.75</v>
      </c>
      <c r="R428" s="23">
        <f t="shared" si="65"/>
        <v>0</v>
      </c>
      <c r="S428" s="18">
        <f t="shared" si="66"/>
        <v>0</v>
      </c>
      <c r="T428" s="17"/>
      <c r="U428" s="19"/>
      <c r="V428" s="2"/>
      <c r="W428" s="2"/>
      <c r="X428" s="2"/>
      <c r="Y428" s="215"/>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row>
    <row r="429" spans="1:121" s="3" customFormat="1" ht="25.5" x14ac:dyDescent="0.25">
      <c r="A429" s="27" t="s">
        <v>1451</v>
      </c>
      <c r="B429" s="27" t="s">
        <v>1306</v>
      </c>
      <c r="C429" s="24" t="s">
        <v>1452</v>
      </c>
      <c r="D429" s="28" t="s">
        <v>1453</v>
      </c>
      <c r="E429" s="255">
        <v>1500</v>
      </c>
      <c r="F429" s="29">
        <v>1500</v>
      </c>
      <c r="G429" s="29"/>
      <c r="H429" s="2"/>
      <c r="I429" s="11" t="s">
        <v>21</v>
      </c>
      <c r="J429" s="11"/>
      <c r="K429" s="21">
        <v>40544</v>
      </c>
      <c r="L429" s="2"/>
      <c r="M429" s="12">
        <v>2</v>
      </c>
      <c r="N429" s="13">
        <v>4</v>
      </c>
      <c r="O429" s="22"/>
      <c r="P429" s="311">
        <f t="shared" si="64"/>
        <v>1500</v>
      </c>
      <c r="Q429" s="16">
        <f t="shared" si="60"/>
        <v>1500</v>
      </c>
      <c r="R429" s="23">
        <f t="shared" si="65"/>
        <v>0</v>
      </c>
      <c r="S429" s="18">
        <f t="shared" si="66"/>
        <v>0</v>
      </c>
      <c r="T429" s="17"/>
      <c r="U429" s="19"/>
      <c r="V429" s="2"/>
      <c r="W429" s="2"/>
      <c r="X429" s="2"/>
      <c r="Y429" s="215"/>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row>
    <row r="430" spans="1:121" s="3" customFormat="1" ht="25.5" x14ac:dyDescent="0.25">
      <c r="A430" s="27" t="s">
        <v>1454</v>
      </c>
      <c r="B430" s="27" t="s">
        <v>1306</v>
      </c>
      <c r="C430" s="24" t="s">
        <v>1455</v>
      </c>
      <c r="D430" s="28" t="s">
        <v>1456</v>
      </c>
      <c r="E430" s="255">
        <v>1000</v>
      </c>
      <c r="F430" s="29">
        <v>1000</v>
      </c>
      <c r="G430" s="29"/>
      <c r="H430" s="2"/>
      <c r="I430" s="11" t="s">
        <v>21</v>
      </c>
      <c r="J430" s="11"/>
      <c r="K430" s="21">
        <v>40544</v>
      </c>
      <c r="L430" s="2"/>
      <c r="M430" s="12">
        <v>3</v>
      </c>
      <c r="N430" s="13">
        <v>4</v>
      </c>
      <c r="O430" s="22"/>
      <c r="P430" s="311">
        <f t="shared" si="64"/>
        <v>1000</v>
      </c>
      <c r="Q430" s="16">
        <f t="shared" si="60"/>
        <v>1000</v>
      </c>
      <c r="R430" s="23">
        <f t="shared" si="65"/>
        <v>0</v>
      </c>
      <c r="S430" s="18">
        <f t="shared" si="66"/>
        <v>0</v>
      </c>
      <c r="T430" s="17"/>
      <c r="U430" s="19"/>
      <c r="V430" s="2"/>
      <c r="W430" s="2"/>
      <c r="X430" s="2"/>
      <c r="Y430" s="215"/>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row>
    <row r="431" spans="1:121" s="3" customFormat="1" ht="25.5" x14ac:dyDescent="0.25">
      <c r="A431" s="27" t="s">
        <v>1451</v>
      </c>
      <c r="B431" s="27" t="s">
        <v>1306</v>
      </c>
      <c r="C431" s="24" t="s">
        <v>1457</v>
      </c>
      <c r="D431" s="28" t="s">
        <v>1458</v>
      </c>
      <c r="E431" s="255">
        <v>1250</v>
      </c>
      <c r="F431" s="29">
        <v>1250</v>
      </c>
      <c r="G431" s="29"/>
      <c r="H431" s="2"/>
      <c r="I431" s="11" t="s">
        <v>21</v>
      </c>
      <c r="J431" s="11"/>
      <c r="K431" s="21">
        <v>40544</v>
      </c>
      <c r="L431" s="2"/>
      <c r="M431" s="12">
        <v>2</v>
      </c>
      <c r="N431" s="13">
        <v>4</v>
      </c>
      <c r="O431" s="22"/>
      <c r="P431" s="311">
        <f t="shared" si="64"/>
        <v>1250</v>
      </c>
      <c r="Q431" s="16">
        <f t="shared" si="60"/>
        <v>1250</v>
      </c>
      <c r="R431" s="23">
        <f t="shared" si="65"/>
        <v>0</v>
      </c>
      <c r="S431" s="18">
        <f t="shared" si="66"/>
        <v>0</v>
      </c>
      <c r="T431" s="17"/>
      <c r="U431" s="19"/>
      <c r="V431" s="2"/>
      <c r="W431" s="2"/>
      <c r="X431" s="2"/>
      <c r="Y431" s="215"/>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row>
    <row r="432" spans="1:121" s="3" customFormat="1" ht="25.5" x14ac:dyDescent="0.25">
      <c r="A432" s="27" t="s">
        <v>1451</v>
      </c>
      <c r="B432" s="27" t="s">
        <v>1306</v>
      </c>
      <c r="C432" s="24" t="s">
        <v>1459</v>
      </c>
      <c r="D432" s="28" t="s">
        <v>1460</v>
      </c>
      <c r="E432" s="255">
        <v>200</v>
      </c>
      <c r="F432" s="29">
        <v>200</v>
      </c>
      <c r="G432" s="29"/>
      <c r="H432" s="2"/>
      <c r="I432" s="11" t="s">
        <v>21</v>
      </c>
      <c r="J432" s="11"/>
      <c r="K432" s="21">
        <v>40544</v>
      </c>
      <c r="L432" s="2"/>
      <c r="M432" s="12">
        <v>2</v>
      </c>
      <c r="N432" s="13">
        <v>4</v>
      </c>
      <c r="O432" s="22"/>
      <c r="P432" s="311">
        <f t="shared" si="64"/>
        <v>200</v>
      </c>
      <c r="Q432" s="16">
        <f t="shared" si="60"/>
        <v>200</v>
      </c>
      <c r="R432" s="23">
        <f t="shared" si="65"/>
        <v>0</v>
      </c>
      <c r="S432" s="18">
        <f t="shared" si="66"/>
        <v>0</v>
      </c>
      <c r="T432" s="17"/>
      <c r="U432" s="19"/>
      <c r="V432" s="2"/>
      <c r="W432" s="2"/>
      <c r="X432" s="2"/>
      <c r="Y432" s="215"/>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row>
    <row r="433" spans="1:205" s="3" customFormat="1" ht="25.5" x14ac:dyDescent="0.25">
      <c r="A433" s="27" t="s">
        <v>1451</v>
      </c>
      <c r="B433" s="27" t="s">
        <v>1306</v>
      </c>
      <c r="C433" s="24" t="s">
        <v>1461</v>
      </c>
      <c r="D433" s="28" t="s">
        <v>1460</v>
      </c>
      <c r="E433" s="255">
        <v>100</v>
      </c>
      <c r="F433" s="29">
        <v>100</v>
      </c>
      <c r="G433" s="29"/>
      <c r="H433" s="2"/>
      <c r="I433" s="11" t="s">
        <v>21</v>
      </c>
      <c r="J433" s="11"/>
      <c r="K433" s="21">
        <v>40544</v>
      </c>
      <c r="L433" s="2"/>
      <c r="M433" s="12">
        <v>2</v>
      </c>
      <c r="N433" s="13">
        <v>4</v>
      </c>
      <c r="O433" s="22"/>
      <c r="P433" s="311">
        <f t="shared" si="64"/>
        <v>100</v>
      </c>
      <c r="Q433" s="16">
        <f t="shared" si="60"/>
        <v>100</v>
      </c>
      <c r="R433" s="23">
        <f t="shared" si="65"/>
        <v>0</v>
      </c>
      <c r="S433" s="18">
        <f t="shared" si="66"/>
        <v>0</v>
      </c>
      <c r="T433" s="17"/>
      <c r="U433" s="19"/>
      <c r="V433" s="2"/>
      <c r="W433" s="2"/>
      <c r="X433" s="2"/>
      <c r="Y433" s="215"/>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row>
    <row r="434" spans="1:205" s="3" customFormat="1" ht="51" x14ac:dyDescent="0.25">
      <c r="A434" s="27" t="s">
        <v>1462</v>
      </c>
      <c r="B434" s="27" t="s">
        <v>1306</v>
      </c>
      <c r="C434" s="24" t="s">
        <v>1463</v>
      </c>
      <c r="D434" s="28" t="s">
        <v>1464</v>
      </c>
      <c r="E434" s="255">
        <v>1.5</v>
      </c>
      <c r="F434" s="29">
        <v>1.5</v>
      </c>
      <c r="G434" s="29"/>
      <c r="H434" s="2" t="s">
        <v>1465</v>
      </c>
      <c r="I434" s="11"/>
      <c r="J434" s="11"/>
      <c r="K434" s="11"/>
      <c r="L434" s="2"/>
      <c r="M434" s="12" t="s">
        <v>1466</v>
      </c>
      <c r="N434" s="13">
        <v>2</v>
      </c>
      <c r="O434" s="22"/>
      <c r="P434" s="311">
        <f t="shared" si="64"/>
        <v>1.5</v>
      </c>
      <c r="Q434" s="16">
        <f t="shared" si="60"/>
        <v>1.5</v>
      </c>
      <c r="R434" s="23">
        <f t="shared" si="65"/>
        <v>0</v>
      </c>
      <c r="S434" s="18">
        <f t="shared" si="66"/>
        <v>0</v>
      </c>
      <c r="T434" s="17"/>
      <c r="U434" s="19"/>
      <c r="V434" s="2"/>
      <c r="W434" s="2"/>
      <c r="X434" s="2"/>
      <c r="Y434" s="215"/>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row>
    <row r="435" spans="1:205" s="3" customFormat="1" ht="51" x14ac:dyDescent="0.25">
      <c r="A435" s="27" t="s">
        <v>1462</v>
      </c>
      <c r="B435" s="27" t="s">
        <v>1306</v>
      </c>
      <c r="C435" s="24" t="s">
        <v>1467</v>
      </c>
      <c r="D435" s="28" t="s">
        <v>1464</v>
      </c>
      <c r="E435" s="255">
        <v>0.5</v>
      </c>
      <c r="F435" s="29">
        <v>0.5</v>
      </c>
      <c r="G435" s="29"/>
      <c r="H435" s="2" t="s">
        <v>1465</v>
      </c>
      <c r="I435" s="11"/>
      <c r="J435" s="11"/>
      <c r="K435" s="11"/>
      <c r="L435" s="2"/>
      <c r="M435" s="12" t="s">
        <v>1466</v>
      </c>
      <c r="N435" s="13">
        <v>2</v>
      </c>
      <c r="O435" s="22"/>
      <c r="P435" s="311">
        <f t="shared" si="64"/>
        <v>0.5</v>
      </c>
      <c r="Q435" s="16">
        <f t="shared" si="60"/>
        <v>0.5</v>
      </c>
      <c r="R435" s="23">
        <f t="shared" si="65"/>
        <v>0</v>
      </c>
      <c r="S435" s="18">
        <f t="shared" si="66"/>
        <v>0</v>
      </c>
      <c r="T435" s="17"/>
      <c r="U435" s="19"/>
      <c r="V435" s="2"/>
      <c r="W435" s="2"/>
      <c r="X435" s="2"/>
      <c r="Y435" s="215"/>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row>
    <row r="436" spans="1:205" s="3" customFormat="1" ht="89.25" x14ac:dyDescent="0.25">
      <c r="A436" s="27" t="s">
        <v>1462</v>
      </c>
      <c r="B436" s="27" t="s">
        <v>1306</v>
      </c>
      <c r="C436" s="24" t="s">
        <v>1468</v>
      </c>
      <c r="D436" s="28" t="s">
        <v>1469</v>
      </c>
      <c r="E436" s="255" t="s">
        <v>1470</v>
      </c>
      <c r="F436" s="51" t="s">
        <v>1470</v>
      </c>
      <c r="G436" s="29"/>
      <c r="H436" s="52" t="s">
        <v>1471</v>
      </c>
      <c r="I436" s="53" t="s">
        <v>22</v>
      </c>
      <c r="J436" s="53"/>
      <c r="K436" s="11" t="s">
        <v>28</v>
      </c>
      <c r="L436" s="2"/>
      <c r="M436" s="12" t="s">
        <v>1466</v>
      </c>
      <c r="N436" s="13">
        <v>2</v>
      </c>
      <c r="O436" s="22"/>
      <c r="P436" s="312" t="str">
        <f>E436</f>
        <v>Rate established anually,
see www.fly2houston.com for current rate</v>
      </c>
      <c r="Q436" s="16" t="str">
        <f t="shared" si="60"/>
        <v>Rate established anually,
see www.fly2houston.com for current rate</v>
      </c>
      <c r="R436" s="23">
        <v>0</v>
      </c>
      <c r="S436" s="18">
        <v>0</v>
      </c>
      <c r="T436" s="17"/>
      <c r="U436" s="19"/>
      <c r="V436" s="2"/>
      <c r="W436" s="2"/>
      <c r="X436" s="2"/>
      <c r="Y436" s="215"/>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row>
    <row r="437" spans="1:205" s="3" customFormat="1" ht="216.75" x14ac:dyDescent="0.25">
      <c r="A437" s="27" t="s">
        <v>1462</v>
      </c>
      <c r="B437" s="27" t="s">
        <v>1306</v>
      </c>
      <c r="C437" s="24" t="s">
        <v>1472</v>
      </c>
      <c r="D437" s="28" t="s">
        <v>1469</v>
      </c>
      <c r="E437" s="255" t="s">
        <v>1473</v>
      </c>
      <c r="F437" s="51" t="s">
        <v>1473</v>
      </c>
      <c r="G437" s="29"/>
      <c r="H437" s="52" t="s">
        <v>1473</v>
      </c>
      <c r="I437" s="53" t="s">
        <v>22</v>
      </c>
      <c r="J437" s="53"/>
      <c r="K437" s="11" t="s">
        <v>28</v>
      </c>
      <c r="L437" s="2"/>
      <c r="M437" s="12" t="s">
        <v>1466</v>
      </c>
      <c r="N437" s="13">
        <v>2</v>
      </c>
      <c r="O437" s="22"/>
      <c r="P437" s="312" t="str">
        <f>E437</f>
        <v>Fee not to exceed 25 percent of landing fees in this provision as established by the director to recover the city's costs of billing and collection of the fees and other administrative expenses</v>
      </c>
      <c r="Q437" s="16" t="str">
        <f t="shared" si="60"/>
        <v>Fee not to exceed 25 percent of landing fees in this provision as established by the director to recover the city's costs of billing and collection of the fees and other administrative expenses</v>
      </c>
      <c r="R437" s="23">
        <v>0</v>
      </c>
      <c r="S437" s="18">
        <v>0</v>
      </c>
      <c r="T437" s="17"/>
      <c r="U437" s="19"/>
      <c r="V437" s="2"/>
      <c r="W437" s="2"/>
      <c r="X437" s="2"/>
      <c r="Y437" s="215"/>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row>
    <row r="438" spans="1:205" s="3" customFormat="1" ht="38.25" x14ac:dyDescent="0.25">
      <c r="A438" s="27" t="s">
        <v>1462</v>
      </c>
      <c r="B438" s="27" t="s">
        <v>1306</v>
      </c>
      <c r="C438" s="24" t="s">
        <v>1474</v>
      </c>
      <c r="D438" s="28" t="s">
        <v>1475</v>
      </c>
      <c r="E438" s="255">
        <v>25</v>
      </c>
      <c r="F438" s="29">
        <v>25</v>
      </c>
      <c r="G438" s="29"/>
      <c r="H438" s="2"/>
      <c r="I438" s="11"/>
      <c r="J438" s="11"/>
      <c r="K438" s="11"/>
      <c r="L438" s="2"/>
      <c r="M438" s="12" t="s">
        <v>1466</v>
      </c>
      <c r="N438" s="13">
        <v>2</v>
      </c>
      <c r="O438" s="22"/>
      <c r="P438" s="311">
        <f>IF(N438=1,INT(E438*$T$1*100)/100,E438)</f>
        <v>25</v>
      </c>
      <c r="Q438" s="16">
        <f t="shared" si="60"/>
        <v>25</v>
      </c>
      <c r="R438" s="23">
        <f>P438-E438</f>
        <v>0</v>
      </c>
      <c r="S438" s="18">
        <f>IF(E438&lt;&gt;0,R438/E438,0)</f>
        <v>0</v>
      </c>
      <c r="T438" s="17"/>
      <c r="U438" s="19"/>
      <c r="V438" s="2"/>
      <c r="W438" s="2"/>
      <c r="X438" s="2"/>
      <c r="Y438" s="215"/>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row>
    <row r="439" spans="1:205" s="3" customFormat="1" ht="51" x14ac:dyDescent="0.25">
      <c r="A439" s="27" t="s">
        <v>1476</v>
      </c>
      <c r="B439" s="27" t="s">
        <v>1306</v>
      </c>
      <c r="C439" s="24" t="s">
        <v>1477</v>
      </c>
      <c r="D439" s="28" t="s">
        <v>1478</v>
      </c>
      <c r="E439" s="255">
        <v>250</v>
      </c>
      <c r="F439" s="29">
        <v>250</v>
      </c>
      <c r="G439" s="29"/>
      <c r="H439" s="2" t="s">
        <v>1479</v>
      </c>
      <c r="I439" s="11"/>
      <c r="J439" s="11"/>
      <c r="K439" s="11"/>
      <c r="L439" s="2"/>
      <c r="M439" s="12">
        <v>1</v>
      </c>
      <c r="N439" s="13">
        <v>3</v>
      </c>
      <c r="O439" s="22"/>
      <c r="P439" s="311">
        <f>IF(N439=1,INT(E439*$T$1*100)/100,E439)</f>
        <v>250</v>
      </c>
      <c r="Q439" s="16">
        <f t="shared" si="60"/>
        <v>250</v>
      </c>
      <c r="R439" s="23">
        <f>P439-E439</f>
        <v>0</v>
      </c>
      <c r="S439" s="18">
        <f>IF(E439&lt;&gt;0,R439/E439,0)</f>
        <v>0</v>
      </c>
      <c r="T439" s="17"/>
      <c r="U439" s="19"/>
      <c r="V439" s="2"/>
      <c r="W439" s="2"/>
      <c r="X439" s="2"/>
      <c r="Y439" s="215"/>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row>
    <row r="440" spans="1:205" s="3" customFormat="1" ht="89.25" x14ac:dyDescent="0.25">
      <c r="A440" s="27" t="s">
        <v>1480</v>
      </c>
      <c r="B440" s="27" t="s">
        <v>1306</v>
      </c>
      <c r="C440" s="24" t="s">
        <v>1481</v>
      </c>
      <c r="D440" s="28" t="s">
        <v>1482</v>
      </c>
      <c r="E440" s="255" t="s">
        <v>1470</v>
      </c>
      <c r="F440" s="51" t="s">
        <v>1470</v>
      </c>
      <c r="G440" s="29"/>
      <c r="H440" s="2" t="s">
        <v>1483</v>
      </c>
      <c r="I440" s="11" t="s">
        <v>22</v>
      </c>
      <c r="J440" s="11" t="s">
        <v>22</v>
      </c>
      <c r="K440" s="11" t="s">
        <v>28</v>
      </c>
      <c r="L440" s="2"/>
      <c r="M440" s="12" t="s">
        <v>1484</v>
      </c>
      <c r="N440" s="13">
        <v>2</v>
      </c>
      <c r="O440" s="22"/>
      <c r="P440" s="312" t="str">
        <f>E440</f>
        <v>Rate established anually,
see www.fly2houston.com for current rate</v>
      </c>
      <c r="Q440" s="16" t="str">
        <f t="shared" si="60"/>
        <v>Rate established anually,
see www.fly2houston.com for current rate</v>
      </c>
      <c r="R440" s="23">
        <v>0</v>
      </c>
      <c r="S440" s="18">
        <v>0</v>
      </c>
      <c r="T440" s="17"/>
      <c r="U440" s="19"/>
      <c r="V440" s="2"/>
      <c r="W440" s="2"/>
      <c r="X440" s="2"/>
      <c r="Y440" s="215"/>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row>
    <row r="441" spans="1:205" s="3" customFormat="1" ht="89.25" x14ac:dyDescent="0.25">
      <c r="A441" s="27" t="s">
        <v>1480</v>
      </c>
      <c r="B441" s="27" t="s">
        <v>1306</v>
      </c>
      <c r="C441" s="24" t="s">
        <v>1485</v>
      </c>
      <c r="D441" s="28" t="s">
        <v>1486</v>
      </c>
      <c r="E441" s="255" t="s">
        <v>1470</v>
      </c>
      <c r="F441" s="51" t="s">
        <v>1470</v>
      </c>
      <c r="G441" s="29"/>
      <c r="H441" s="2"/>
      <c r="I441" s="11" t="s">
        <v>22</v>
      </c>
      <c r="J441" s="11" t="s">
        <v>22</v>
      </c>
      <c r="K441" s="11" t="s">
        <v>28</v>
      </c>
      <c r="L441" s="2"/>
      <c r="M441" s="12" t="s">
        <v>1484</v>
      </c>
      <c r="N441" s="13">
        <v>2</v>
      </c>
      <c r="O441" s="22"/>
      <c r="P441" s="312" t="str">
        <f>E441</f>
        <v>Rate established anually,
see www.fly2houston.com for current rate</v>
      </c>
      <c r="Q441" s="16" t="str">
        <f t="shared" si="60"/>
        <v>Rate established anually,
see www.fly2houston.com for current rate</v>
      </c>
      <c r="R441" s="23">
        <v>0</v>
      </c>
      <c r="S441" s="18">
        <v>0</v>
      </c>
      <c r="T441" s="17"/>
      <c r="U441" s="19"/>
      <c r="V441" s="2"/>
      <c r="W441" s="2"/>
      <c r="X441" s="2"/>
      <c r="Y441" s="215"/>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row>
    <row r="442" spans="1:205" s="3" customFormat="1" ht="89.25" x14ac:dyDescent="0.25">
      <c r="A442" s="27" t="s">
        <v>1480</v>
      </c>
      <c r="B442" s="27" t="s">
        <v>1306</v>
      </c>
      <c r="C442" s="24" t="s">
        <v>1487</v>
      </c>
      <c r="D442" s="28" t="s">
        <v>1488</v>
      </c>
      <c r="E442" s="255" t="s">
        <v>1470</v>
      </c>
      <c r="F442" s="51" t="s">
        <v>1470</v>
      </c>
      <c r="G442" s="29"/>
      <c r="H442" s="2"/>
      <c r="I442" s="11" t="s">
        <v>22</v>
      </c>
      <c r="J442" s="11" t="s">
        <v>22</v>
      </c>
      <c r="K442" s="11" t="s">
        <v>28</v>
      </c>
      <c r="L442" s="2"/>
      <c r="M442" s="12" t="s">
        <v>1484</v>
      </c>
      <c r="N442" s="13">
        <v>2</v>
      </c>
      <c r="O442" s="22"/>
      <c r="P442" s="312" t="str">
        <f>E442</f>
        <v>Rate established anually,
see www.fly2houston.com for current rate</v>
      </c>
      <c r="Q442" s="16" t="str">
        <f t="shared" si="60"/>
        <v>Rate established anually,
see www.fly2houston.com for current rate</v>
      </c>
      <c r="R442" s="23">
        <v>0</v>
      </c>
      <c r="S442" s="18">
        <v>0</v>
      </c>
      <c r="T442" s="17"/>
      <c r="U442" s="19"/>
      <c r="V442" s="2"/>
      <c r="W442" s="2"/>
      <c r="X442" s="2"/>
      <c r="Y442" s="215"/>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row>
    <row r="443" spans="1:205" s="3" customFormat="1" ht="38.25" x14ac:dyDescent="0.25">
      <c r="A443" s="27" t="s">
        <v>1489</v>
      </c>
      <c r="B443" s="27" t="s">
        <v>1306</v>
      </c>
      <c r="C443" s="24" t="s">
        <v>1490</v>
      </c>
      <c r="D443" s="20">
        <v>9.91</v>
      </c>
      <c r="E443" s="255">
        <v>100</v>
      </c>
      <c r="F443" s="59">
        <v>100</v>
      </c>
      <c r="G443" s="10"/>
      <c r="H443" s="2" t="s">
        <v>1491</v>
      </c>
      <c r="I443" s="11"/>
      <c r="J443" s="11"/>
      <c r="K443" s="11"/>
      <c r="L443" s="2"/>
      <c r="M443" s="12">
        <v>6</v>
      </c>
      <c r="N443" s="13">
        <v>4</v>
      </c>
      <c r="O443" s="22"/>
      <c r="P443" s="311">
        <f t="shared" ref="P443:P449" si="67">IF(N443=1,INT(E443*$T$1*100)/100,E443)</f>
        <v>100</v>
      </c>
      <c r="Q443" s="16">
        <f t="shared" si="60"/>
        <v>100</v>
      </c>
      <c r="R443" s="23">
        <f t="shared" ref="R443:R449" si="68">P443-E443</f>
        <v>0</v>
      </c>
      <c r="S443" s="18">
        <f t="shared" ref="S443:S449" si="69">IF(E443&lt;&gt;0,R443/E443,0)</f>
        <v>0</v>
      </c>
      <c r="T443" s="17"/>
      <c r="U443" s="19"/>
      <c r="V443" s="2"/>
      <c r="W443" s="2"/>
      <c r="X443" s="2"/>
      <c r="Y443" s="215"/>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row>
    <row r="444" spans="1:205" s="3" customFormat="1" ht="38.25" x14ac:dyDescent="0.25">
      <c r="A444" s="27" t="s">
        <v>1489</v>
      </c>
      <c r="B444" s="27" t="s">
        <v>1306</v>
      </c>
      <c r="C444" s="24" t="s">
        <v>1492</v>
      </c>
      <c r="D444" s="20">
        <v>9.91</v>
      </c>
      <c r="E444" s="255">
        <v>150</v>
      </c>
      <c r="F444" s="59">
        <v>150</v>
      </c>
      <c r="G444" s="10"/>
      <c r="H444" s="2" t="s">
        <v>1491</v>
      </c>
      <c r="I444" s="11"/>
      <c r="J444" s="11"/>
      <c r="K444" s="11"/>
      <c r="L444" s="2"/>
      <c r="M444" s="12">
        <v>6</v>
      </c>
      <c r="N444" s="13">
        <v>4</v>
      </c>
      <c r="O444" s="22"/>
      <c r="P444" s="311">
        <f t="shared" si="67"/>
        <v>150</v>
      </c>
      <c r="Q444" s="16">
        <f t="shared" si="60"/>
        <v>150</v>
      </c>
      <c r="R444" s="23">
        <f t="shared" si="68"/>
        <v>0</v>
      </c>
      <c r="S444" s="18">
        <f t="shared" si="69"/>
        <v>0</v>
      </c>
      <c r="T444" s="17"/>
      <c r="U444" s="19"/>
      <c r="V444" s="2"/>
      <c r="W444" s="2"/>
      <c r="X444" s="2"/>
      <c r="Y444" s="215"/>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row>
    <row r="445" spans="1:205" s="3" customFormat="1" ht="38.25" x14ac:dyDescent="0.25">
      <c r="A445" s="27" t="s">
        <v>1489</v>
      </c>
      <c r="B445" s="27" t="s">
        <v>1306</v>
      </c>
      <c r="C445" s="24" t="s">
        <v>1493</v>
      </c>
      <c r="D445" s="20">
        <v>9.91</v>
      </c>
      <c r="E445" s="255">
        <v>200</v>
      </c>
      <c r="F445" s="59">
        <v>200</v>
      </c>
      <c r="G445" s="10"/>
      <c r="H445" s="2" t="s">
        <v>1491</v>
      </c>
      <c r="I445" s="11"/>
      <c r="J445" s="11"/>
      <c r="K445" s="11"/>
      <c r="L445" s="2"/>
      <c r="M445" s="12">
        <v>6</v>
      </c>
      <c r="N445" s="13">
        <v>4</v>
      </c>
      <c r="O445" s="22"/>
      <c r="P445" s="311">
        <f t="shared" si="67"/>
        <v>200</v>
      </c>
      <c r="Q445" s="16">
        <f t="shared" si="60"/>
        <v>200</v>
      </c>
      <c r="R445" s="23">
        <f t="shared" si="68"/>
        <v>0</v>
      </c>
      <c r="S445" s="18">
        <f t="shared" si="69"/>
        <v>0</v>
      </c>
      <c r="T445" s="17"/>
      <c r="U445" s="19"/>
      <c r="V445" s="2"/>
      <c r="W445" s="2"/>
      <c r="X445" s="2"/>
      <c r="Y445" s="215"/>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row>
    <row r="446" spans="1:205" ht="25.5" x14ac:dyDescent="0.25">
      <c r="A446" s="27" t="s">
        <v>1489</v>
      </c>
      <c r="B446" s="27" t="s">
        <v>1306</v>
      </c>
      <c r="C446" s="24" t="s">
        <v>1494</v>
      </c>
      <c r="D446" s="20">
        <v>9.91</v>
      </c>
      <c r="E446" s="255">
        <v>16</v>
      </c>
      <c r="F446" s="59">
        <v>16</v>
      </c>
      <c r="H446" s="2" t="s">
        <v>1491</v>
      </c>
      <c r="K446" s="11"/>
      <c r="M446" s="12">
        <v>6</v>
      </c>
      <c r="N446" s="13">
        <v>4</v>
      </c>
      <c r="O446" s="22"/>
      <c r="P446" s="311">
        <f t="shared" si="67"/>
        <v>16</v>
      </c>
      <c r="Q446" s="16">
        <f t="shared" si="60"/>
        <v>16</v>
      </c>
      <c r="R446" s="23">
        <f t="shared" si="68"/>
        <v>0</v>
      </c>
      <c r="S446" s="18">
        <f t="shared" si="69"/>
        <v>0</v>
      </c>
      <c r="W446" s="2"/>
      <c r="X446" s="2"/>
      <c r="Y446" s="216"/>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row>
    <row r="447" spans="1:205" ht="38.25" x14ac:dyDescent="0.25">
      <c r="A447" s="27" t="s">
        <v>1489</v>
      </c>
      <c r="B447" s="27" t="s">
        <v>1306</v>
      </c>
      <c r="C447" s="24" t="s">
        <v>1495</v>
      </c>
      <c r="D447" s="20">
        <v>9.91</v>
      </c>
      <c r="E447" s="255">
        <v>10</v>
      </c>
      <c r="F447" s="59">
        <v>10</v>
      </c>
      <c r="H447" s="2" t="s">
        <v>1491</v>
      </c>
      <c r="K447" s="11"/>
      <c r="M447" s="12">
        <v>6</v>
      </c>
      <c r="N447" s="13">
        <v>4</v>
      </c>
      <c r="O447" s="22"/>
      <c r="P447" s="311">
        <f t="shared" si="67"/>
        <v>10</v>
      </c>
      <c r="Q447" s="16">
        <f t="shared" si="60"/>
        <v>10</v>
      </c>
      <c r="R447" s="23">
        <f t="shared" si="68"/>
        <v>0</v>
      </c>
      <c r="S447" s="18">
        <f t="shared" si="69"/>
        <v>0</v>
      </c>
      <c r="W447" s="2"/>
      <c r="X447" s="2"/>
      <c r="Y447" s="216"/>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row>
    <row r="448" spans="1:205" ht="25.5" x14ac:dyDescent="0.25">
      <c r="A448" s="27" t="s">
        <v>1489</v>
      </c>
      <c r="B448" s="27" t="s">
        <v>1306</v>
      </c>
      <c r="C448" s="24" t="s">
        <v>1496</v>
      </c>
      <c r="D448" s="20">
        <v>9.91</v>
      </c>
      <c r="E448" s="255">
        <v>10</v>
      </c>
      <c r="F448" s="59">
        <v>10</v>
      </c>
      <c r="H448" s="2" t="s">
        <v>1491</v>
      </c>
      <c r="K448" s="11"/>
      <c r="M448" s="12">
        <v>6</v>
      </c>
      <c r="N448" s="13">
        <v>4</v>
      </c>
      <c r="O448" s="22"/>
      <c r="P448" s="311">
        <f t="shared" si="67"/>
        <v>10</v>
      </c>
      <c r="Q448" s="16">
        <f t="shared" si="60"/>
        <v>10</v>
      </c>
      <c r="R448" s="23">
        <f t="shared" si="68"/>
        <v>0</v>
      </c>
      <c r="S448" s="18">
        <f t="shared" si="69"/>
        <v>0</v>
      </c>
      <c r="W448" s="2"/>
      <c r="X448" s="2"/>
      <c r="Y448" s="216"/>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row>
    <row r="449" spans="1:205" ht="25.5" x14ac:dyDescent="0.25">
      <c r="A449" s="27" t="s">
        <v>1489</v>
      </c>
      <c r="B449" s="27" t="s">
        <v>1306</v>
      </c>
      <c r="C449" s="24" t="s">
        <v>1497</v>
      </c>
      <c r="D449" s="20">
        <v>9.91</v>
      </c>
      <c r="E449" s="255">
        <v>39</v>
      </c>
      <c r="F449" s="59">
        <v>39</v>
      </c>
      <c r="H449" s="2" t="s">
        <v>1491</v>
      </c>
      <c r="K449" s="11"/>
      <c r="M449" s="12">
        <v>6</v>
      </c>
      <c r="N449" s="13">
        <v>4</v>
      </c>
      <c r="O449" s="22"/>
      <c r="P449" s="311">
        <f t="shared" si="67"/>
        <v>39</v>
      </c>
      <c r="Q449" s="16">
        <f t="shared" si="60"/>
        <v>39</v>
      </c>
      <c r="R449" s="23">
        <f t="shared" si="68"/>
        <v>0</v>
      </c>
      <c r="S449" s="18">
        <f t="shared" si="69"/>
        <v>0</v>
      </c>
      <c r="W449" s="2"/>
      <c r="X449" s="2"/>
      <c r="Y449" s="216"/>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row>
    <row r="450" spans="1:205" ht="51" x14ac:dyDescent="0.25">
      <c r="A450" s="2" t="s">
        <v>1498</v>
      </c>
      <c r="B450" s="2" t="s">
        <v>1499</v>
      </c>
      <c r="C450" s="27" t="s">
        <v>1500</v>
      </c>
      <c r="D450" s="30" t="s">
        <v>1501</v>
      </c>
      <c r="E450" s="255" t="s">
        <v>1502</v>
      </c>
      <c r="F450" s="29" t="s">
        <v>1502</v>
      </c>
      <c r="G450" s="31"/>
      <c r="H450" s="24" t="s">
        <v>1503</v>
      </c>
      <c r="I450" s="11" t="s">
        <v>21</v>
      </c>
      <c r="J450" s="11" t="s">
        <v>22</v>
      </c>
      <c r="K450" s="11" t="s">
        <v>1504</v>
      </c>
      <c r="M450" s="12">
        <v>5</v>
      </c>
      <c r="N450" s="13">
        <v>4</v>
      </c>
      <c r="O450" s="22"/>
      <c r="P450" s="312" t="str">
        <f>E450</f>
        <v>Item Cost</v>
      </c>
      <c r="Q450" s="16" t="str">
        <f t="shared" si="60"/>
        <v>Item Cost</v>
      </c>
      <c r="R450" s="23">
        <v>0</v>
      </c>
      <c r="S450" s="18">
        <v>0</v>
      </c>
      <c r="W450" s="2"/>
      <c r="X450" s="2"/>
      <c r="Y450" s="216"/>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row>
    <row r="451" spans="1:205" ht="25.5" x14ac:dyDescent="0.25">
      <c r="A451" s="2" t="s">
        <v>1505</v>
      </c>
      <c r="B451" s="2" t="s">
        <v>1499</v>
      </c>
      <c r="C451" s="24" t="s">
        <v>1506</v>
      </c>
      <c r="D451" s="20" t="s">
        <v>1507</v>
      </c>
      <c r="E451" s="255" t="s">
        <v>1502</v>
      </c>
      <c r="F451" s="29" t="s">
        <v>1502</v>
      </c>
      <c r="G451" s="29"/>
      <c r="H451" s="2" t="s">
        <v>1508</v>
      </c>
      <c r="I451" s="11" t="s">
        <v>21</v>
      </c>
      <c r="J451" s="11" t="s">
        <v>22</v>
      </c>
      <c r="K451" s="11" t="s">
        <v>1504</v>
      </c>
      <c r="M451" s="12">
        <v>5</v>
      </c>
      <c r="N451" s="13">
        <v>4</v>
      </c>
      <c r="O451" s="22"/>
      <c r="P451" s="312" t="str">
        <f>E451</f>
        <v>Item Cost</v>
      </c>
      <c r="Q451" s="16" t="str">
        <f t="shared" si="60"/>
        <v>Item Cost</v>
      </c>
      <c r="R451" s="23">
        <v>0</v>
      </c>
      <c r="S451" s="18">
        <v>0</v>
      </c>
      <c r="W451" s="2"/>
      <c r="X451" s="2"/>
      <c r="Y451" s="216"/>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row>
    <row r="452" spans="1:205" ht="51" x14ac:dyDescent="0.25">
      <c r="A452" s="2" t="s">
        <v>1509</v>
      </c>
      <c r="B452" s="2" t="s">
        <v>1499</v>
      </c>
      <c r="C452" s="27" t="s">
        <v>1510</v>
      </c>
      <c r="D452" s="30" t="s">
        <v>1511</v>
      </c>
      <c r="E452" s="255" t="s">
        <v>1512</v>
      </c>
      <c r="F452" s="77" t="s">
        <v>1512</v>
      </c>
      <c r="G452" s="31"/>
      <c r="H452" s="24" t="s">
        <v>1513</v>
      </c>
      <c r="K452" s="11"/>
      <c r="M452" s="12">
        <v>5</v>
      </c>
      <c r="N452" s="13">
        <v>6</v>
      </c>
      <c r="O452" s="22"/>
      <c r="P452" s="312" t="str">
        <f>E452</f>
        <v>Contact 832-393-1359 for fee amount</v>
      </c>
      <c r="Q452" s="16" t="str">
        <f t="shared" si="60"/>
        <v>Contact 832-393-1359 for fee amount</v>
      </c>
      <c r="R452" s="23">
        <v>0</v>
      </c>
      <c r="S452" s="18">
        <v>0</v>
      </c>
      <c r="W452" s="2"/>
      <c r="X452" s="2"/>
      <c r="Y452" s="216"/>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row>
    <row r="453" spans="1:205" ht="51" x14ac:dyDescent="0.25">
      <c r="A453" s="27" t="s">
        <v>1514</v>
      </c>
      <c r="B453" s="2" t="s">
        <v>1499</v>
      </c>
      <c r="C453" s="27" t="s">
        <v>1514</v>
      </c>
      <c r="D453" s="5" t="s">
        <v>1515</v>
      </c>
      <c r="E453" s="255">
        <v>25</v>
      </c>
      <c r="F453" s="77">
        <v>25</v>
      </c>
      <c r="G453" s="31"/>
      <c r="H453" s="24" t="s">
        <v>1513</v>
      </c>
      <c r="K453" s="11"/>
      <c r="M453" s="12">
        <v>5</v>
      </c>
      <c r="N453" s="13">
        <v>6</v>
      </c>
      <c r="O453" s="22"/>
      <c r="P453" s="311">
        <f t="shared" ref="P453:P470" si="70">IF(N453=1,INT(E453*$T$1*100)/100,E453)</f>
        <v>25</v>
      </c>
      <c r="Q453" s="16">
        <f t="shared" si="60"/>
        <v>25</v>
      </c>
      <c r="R453" s="23">
        <f t="shared" ref="R453:R470" si="71">P453-E453</f>
        <v>0</v>
      </c>
      <c r="S453" s="18">
        <f t="shared" ref="S453:S470" si="72">IF(E453&lt;&gt;0,R453/E453,0)</f>
        <v>0</v>
      </c>
      <c r="W453" s="2"/>
      <c r="X453" s="2"/>
      <c r="Y453" s="216"/>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row>
    <row r="454" spans="1:205" ht="25.5" x14ac:dyDescent="0.25">
      <c r="A454" s="2" t="s">
        <v>1516</v>
      </c>
      <c r="B454" s="2" t="s">
        <v>1499</v>
      </c>
      <c r="C454" s="24" t="s">
        <v>1517</v>
      </c>
      <c r="D454" s="20" t="s">
        <v>1518</v>
      </c>
      <c r="E454" s="255">
        <v>0.2</v>
      </c>
      <c r="F454" s="29">
        <v>0.2</v>
      </c>
      <c r="G454" s="29"/>
      <c r="H454" s="2" t="s">
        <v>1508</v>
      </c>
      <c r="I454" s="11" t="s">
        <v>21</v>
      </c>
      <c r="J454" s="11" t="s">
        <v>22</v>
      </c>
      <c r="K454" s="11" t="s">
        <v>1504</v>
      </c>
      <c r="M454" s="12">
        <v>5</v>
      </c>
      <c r="N454" s="13">
        <v>6</v>
      </c>
      <c r="O454" s="22"/>
      <c r="P454" s="311">
        <f t="shared" si="70"/>
        <v>0.2</v>
      </c>
      <c r="Q454" s="16">
        <f t="shared" si="60"/>
        <v>0.2</v>
      </c>
      <c r="R454" s="23">
        <f t="shared" si="71"/>
        <v>0</v>
      </c>
      <c r="S454" s="18">
        <f t="shared" si="72"/>
        <v>0</v>
      </c>
      <c r="W454" s="2"/>
      <c r="X454" s="2"/>
      <c r="Y454" s="216"/>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row>
    <row r="455" spans="1:205" ht="25.5" x14ac:dyDescent="0.25">
      <c r="A455" s="2" t="s">
        <v>1516</v>
      </c>
      <c r="B455" s="2" t="s">
        <v>1499</v>
      </c>
      <c r="C455" s="24" t="s">
        <v>1519</v>
      </c>
      <c r="D455" s="20" t="s">
        <v>1518</v>
      </c>
      <c r="E455" s="255">
        <v>0.1</v>
      </c>
      <c r="F455" s="29">
        <v>0.1</v>
      </c>
      <c r="G455" s="29"/>
      <c r="H455" s="2" t="s">
        <v>1508</v>
      </c>
      <c r="I455" s="11" t="s">
        <v>21</v>
      </c>
      <c r="J455" s="11" t="s">
        <v>22</v>
      </c>
      <c r="K455" s="11" t="s">
        <v>1504</v>
      </c>
      <c r="M455" s="12">
        <v>5</v>
      </c>
      <c r="N455" s="13">
        <v>6</v>
      </c>
      <c r="O455" s="22"/>
      <c r="P455" s="311">
        <f t="shared" si="70"/>
        <v>0.1</v>
      </c>
      <c r="Q455" s="16">
        <f t="shared" si="60"/>
        <v>0.1</v>
      </c>
      <c r="R455" s="23">
        <f t="shared" si="71"/>
        <v>0</v>
      </c>
      <c r="S455" s="18">
        <f t="shared" si="72"/>
        <v>0</v>
      </c>
      <c r="W455" s="2"/>
      <c r="X455" s="2"/>
      <c r="Y455" s="216"/>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row>
    <row r="456" spans="1:205" ht="25.5" x14ac:dyDescent="0.25">
      <c r="A456" s="2" t="s">
        <v>1516</v>
      </c>
      <c r="B456" s="2" t="s">
        <v>1499</v>
      </c>
      <c r="C456" s="24" t="s">
        <v>1520</v>
      </c>
      <c r="D456" s="20" t="s">
        <v>1518</v>
      </c>
      <c r="E456" s="255">
        <v>1</v>
      </c>
      <c r="F456" s="29">
        <v>1</v>
      </c>
      <c r="G456" s="29"/>
      <c r="H456" s="2" t="s">
        <v>1508</v>
      </c>
      <c r="I456" s="11" t="s">
        <v>21</v>
      </c>
      <c r="J456" s="11" t="s">
        <v>22</v>
      </c>
      <c r="K456" s="11" t="s">
        <v>1504</v>
      </c>
      <c r="M456" s="12">
        <v>5</v>
      </c>
      <c r="N456" s="13">
        <v>6</v>
      </c>
      <c r="O456" s="22"/>
      <c r="P456" s="311">
        <f t="shared" si="70"/>
        <v>1</v>
      </c>
      <c r="Q456" s="16">
        <f t="shared" si="60"/>
        <v>1</v>
      </c>
      <c r="R456" s="23">
        <f t="shared" si="71"/>
        <v>0</v>
      </c>
      <c r="S456" s="18">
        <f t="shared" si="72"/>
        <v>0</v>
      </c>
      <c r="W456" s="2"/>
      <c r="X456" s="2"/>
      <c r="Y456" s="216"/>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row>
    <row r="457" spans="1:205" ht="25.5" x14ac:dyDescent="0.25">
      <c r="A457" s="2" t="s">
        <v>1516</v>
      </c>
      <c r="B457" s="2" t="s">
        <v>1499</v>
      </c>
      <c r="C457" s="24" t="s">
        <v>1521</v>
      </c>
      <c r="D457" s="20" t="s">
        <v>1518</v>
      </c>
      <c r="E457" s="255">
        <v>0.2</v>
      </c>
      <c r="F457" s="29">
        <v>0.2</v>
      </c>
      <c r="G457" s="29"/>
      <c r="H457" s="2" t="s">
        <v>1508</v>
      </c>
      <c r="I457" s="11" t="s">
        <v>21</v>
      </c>
      <c r="J457" s="11" t="s">
        <v>22</v>
      </c>
      <c r="K457" s="11" t="s">
        <v>1504</v>
      </c>
      <c r="M457" s="12">
        <v>5</v>
      </c>
      <c r="N457" s="13">
        <v>6</v>
      </c>
      <c r="O457" s="22"/>
      <c r="P457" s="311">
        <f t="shared" si="70"/>
        <v>0.2</v>
      </c>
      <c r="Q457" s="16">
        <f t="shared" si="60"/>
        <v>0.2</v>
      </c>
      <c r="R457" s="23">
        <f t="shared" si="71"/>
        <v>0</v>
      </c>
      <c r="S457" s="18">
        <f t="shared" si="72"/>
        <v>0</v>
      </c>
      <c r="W457" s="2"/>
      <c r="X457" s="2"/>
      <c r="Y457" s="216"/>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row>
    <row r="458" spans="1:205" ht="51" x14ac:dyDescent="0.25">
      <c r="A458" s="2" t="s">
        <v>1516</v>
      </c>
      <c r="B458" s="2" t="s">
        <v>1499</v>
      </c>
      <c r="C458" s="27" t="s">
        <v>1522</v>
      </c>
      <c r="D458" s="30" t="s">
        <v>1501</v>
      </c>
      <c r="E458" s="255">
        <v>25</v>
      </c>
      <c r="F458" s="31">
        <v>25</v>
      </c>
      <c r="G458" s="31"/>
      <c r="H458" s="24" t="s">
        <v>1503</v>
      </c>
      <c r="I458" s="11" t="s">
        <v>21</v>
      </c>
      <c r="J458" s="11" t="s">
        <v>22</v>
      </c>
      <c r="K458" s="11" t="s">
        <v>1504</v>
      </c>
      <c r="M458" s="12">
        <v>5</v>
      </c>
      <c r="N458" s="13">
        <v>6</v>
      </c>
      <c r="O458" s="22"/>
      <c r="P458" s="311">
        <f t="shared" si="70"/>
        <v>25</v>
      </c>
      <c r="Q458" s="16">
        <f t="shared" si="60"/>
        <v>25</v>
      </c>
      <c r="R458" s="23">
        <f t="shared" si="71"/>
        <v>0</v>
      </c>
      <c r="S458" s="18">
        <f t="shared" si="72"/>
        <v>0</v>
      </c>
      <c r="W458" s="2"/>
      <c r="X458" s="2"/>
      <c r="Y458" s="216"/>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row>
    <row r="459" spans="1:205" ht="51" x14ac:dyDescent="0.25">
      <c r="A459" s="2" t="s">
        <v>1516</v>
      </c>
      <c r="B459" s="2" t="s">
        <v>1499</v>
      </c>
      <c r="C459" s="27" t="s">
        <v>1523</v>
      </c>
      <c r="D459" s="30" t="s">
        <v>1501</v>
      </c>
      <c r="E459" s="255">
        <v>150</v>
      </c>
      <c r="F459" s="31">
        <v>150</v>
      </c>
      <c r="G459" s="31"/>
      <c r="H459" s="24" t="s">
        <v>1503</v>
      </c>
      <c r="I459" s="11" t="s">
        <v>21</v>
      </c>
      <c r="J459" s="11" t="s">
        <v>22</v>
      </c>
      <c r="K459" s="11" t="s">
        <v>1504</v>
      </c>
      <c r="M459" s="12">
        <v>5</v>
      </c>
      <c r="N459" s="13">
        <v>6</v>
      </c>
      <c r="O459" s="22"/>
      <c r="P459" s="311">
        <f t="shared" si="70"/>
        <v>150</v>
      </c>
      <c r="Q459" s="16">
        <f t="shared" si="60"/>
        <v>150</v>
      </c>
      <c r="R459" s="23">
        <f t="shared" si="71"/>
        <v>0</v>
      </c>
      <c r="S459" s="18">
        <f t="shared" si="72"/>
        <v>0</v>
      </c>
      <c r="W459" s="2"/>
      <c r="X459" s="2"/>
      <c r="Y459" s="216"/>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row>
    <row r="460" spans="1:205" ht="51" x14ac:dyDescent="0.25">
      <c r="A460" s="2" t="s">
        <v>1516</v>
      </c>
      <c r="B460" s="2" t="s">
        <v>1499</v>
      </c>
      <c r="C460" s="27" t="s">
        <v>1524</v>
      </c>
      <c r="D460" s="30" t="s">
        <v>1501</v>
      </c>
      <c r="E460" s="255">
        <v>40</v>
      </c>
      <c r="F460" s="31">
        <v>40</v>
      </c>
      <c r="G460" s="31"/>
      <c r="H460" s="24" t="s">
        <v>1503</v>
      </c>
      <c r="I460" s="11" t="s">
        <v>21</v>
      </c>
      <c r="J460" s="11" t="s">
        <v>22</v>
      </c>
      <c r="K460" s="11" t="s">
        <v>1504</v>
      </c>
      <c r="M460" s="12">
        <v>5</v>
      </c>
      <c r="N460" s="13">
        <v>6</v>
      </c>
      <c r="O460" s="22"/>
      <c r="P460" s="311">
        <f t="shared" si="70"/>
        <v>40</v>
      </c>
      <c r="Q460" s="16">
        <f t="shared" si="60"/>
        <v>40</v>
      </c>
      <c r="R460" s="23">
        <f t="shared" si="71"/>
        <v>0</v>
      </c>
      <c r="S460" s="18">
        <f t="shared" si="72"/>
        <v>0</v>
      </c>
      <c r="W460" s="2"/>
      <c r="X460" s="2"/>
      <c r="Y460" s="216"/>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row>
    <row r="461" spans="1:205" ht="51" x14ac:dyDescent="0.25">
      <c r="A461" s="2" t="s">
        <v>1516</v>
      </c>
      <c r="B461" s="2" t="s">
        <v>1499</v>
      </c>
      <c r="C461" s="27" t="s">
        <v>1525</v>
      </c>
      <c r="D461" s="30" t="s">
        <v>1501</v>
      </c>
      <c r="E461" s="255">
        <v>20</v>
      </c>
      <c r="F461" s="31">
        <v>20</v>
      </c>
      <c r="G461" s="31"/>
      <c r="H461" s="24" t="s">
        <v>1503</v>
      </c>
      <c r="I461" s="11" t="s">
        <v>21</v>
      </c>
      <c r="J461" s="11" t="s">
        <v>22</v>
      </c>
      <c r="K461" s="11" t="s">
        <v>1504</v>
      </c>
      <c r="M461" s="12">
        <v>5</v>
      </c>
      <c r="N461" s="13">
        <v>6</v>
      </c>
      <c r="O461" s="22"/>
      <c r="P461" s="311">
        <f t="shared" si="70"/>
        <v>20</v>
      </c>
      <c r="Q461" s="16">
        <f t="shared" ref="Q461:Q524" si="73">IF(N461=1,INT(E461*$T$1*10000)/10000,E461)</f>
        <v>20</v>
      </c>
      <c r="R461" s="23">
        <f t="shared" si="71"/>
        <v>0</v>
      </c>
      <c r="S461" s="18">
        <f t="shared" si="72"/>
        <v>0</v>
      </c>
      <c r="W461" s="2"/>
      <c r="X461" s="2"/>
      <c r="Y461" s="216"/>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row>
    <row r="462" spans="1:205" ht="51" x14ac:dyDescent="0.25">
      <c r="A462" s="2" t="s">
        <v>1516</v>
      </c>
      <c r="B462" s="2" t="s">
        <v>1499</v>
      </c>
      <c r="C462" s="27" t="s">
        <v>1526</v>
      </c>
      <c r="D462" s="30" t="s">
        <v>1501</v>
      </c>
      <c r="E462" s="255">
        <v>1</v>
      </c>
      <c r="F462" s="77">
        <v>1</v>
      </c>
      <c r="G462" s="31"/>
      <c r="H462" s="24" t="s">
        <v>1513</v>
      </c>
      <c r="K462" s="11"/>
      <c r="M462" s="12">
        <v>5</v>
      </c>
      <c r="N462" s="13">
        <v>6</v>
      </c>
      <c r="O462" s="22"/>
      <c r="P462" s="311">
        <f t="shared" si="70"/>
        <v>1</v>
      </c>
      <c r="Q462" s="16">
        <f t="shared" si="73"/>
        <v>1</v>
      </c>
      <c r="R462" s="23">
        <f t="shared" si="71"/>
        <v>0</v>
      </c>
      <c r="S462" s="18">
        <f t="shared" si="72"/>
        <v>0</v>
      </c>
      <c r="W462" s="2"/>
      <c r="X462" s="2"/>
      <c r="Y462" s="216"/>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row>
    <row r="463" spans="1:205" ht="25.5" x14ac:dyDescent="0.25">
      <c r="A463" s="2" t="s">
        <v>1527</v>
      </c>
      <c r="B463" s="2" t="s">
        <v>1499</v>
      </c>
      <c r="C463" s="24" t="s">
        <v>1528</v>
      </c>
      <c r="D463" s="20" t="s">
        <v>1507</v>
      </c>
      <c r="E463" s="255">
        <v>5</v>
      </c>
      <c r="F463" s="29">
        <v>5</v>
      </c>
      <c r="G463" s="29"/>
      <c r="H463" s="2" t="s">
        <v>1508</v>
      </c>
      <c r="I463" s="11" t="s">
        <v>21</v>
      </c>
      <c r="J463" s="11" t="s">
        <v>22</v>
      </c>
      <c r="K463" s="11" t="s">
        <v>1504</v>
      </c>
      <c r="M463" s="12">
        <v>5</v>
      </c>
      <c r="N463" s="13">
        <v>6</v>
      </c>
      <c r="O463" s="22"/>
      <c r="P463" s="311">
        <f t="shared" si="70"/>
        <v>5</v>
      </c>
      <c r="Q463" s="16">
        <f t="shared" si="73"/>
        <v>5</v>
      </c>
      <c r="R463" s="23">
        <f t="shared" si="71"/>
        <v>0</v>
      </c>
      <c r="S463" s="18">
        <f t="shared" si="72"/>
        <v>0</v>
      </c>
      <c r="W463" s="2"/>
      <c r="X463" s="2"/>
      <c r="Y463" s="216"/>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row>
    <row r="464" spans="1:205" ht="25.5" x14ac:dyDescent="0.25">
      <c r="A464" s="2" t="s">
        <v>1527</v>
      </c>
      <c r="B464" s="2" t="s">
        <v>1499</v>
      </c>
      <c r="C464" s="24" t="s">
        <v>1529</v>
      </c>
      <c r="D464" s="20" t="s">
        <v>1507</v>
      </c>
      <c r="E464" s="255">
        <v>10</v>
      </c>
      <c r="F464" s="29">
        <v>10</v>
      </c>
      <c r="G464" s="29"/>
      <c r="H464" s="2" t="s">
        <v>1508</v>
      </c>
      <c r="I464" s="11" t="s">
        <v>21</v>
      </c>
      <c r="J464" s="11" t="s">
        <v>22</v>
      </c>
      <c r="K464" s="11" t="s">
        <v>1504</v>
      </c>
      <c r="M464" s="12">
        <v>5</v>
      </c>
      <c r="N464" s="13">
        <v>2</v>
      </c>
      <c r="O464" s="22"/>
      <c r="P464" s="311">
        <f t="shared" si="70"/>
        <v>10</v>
      </c>
      <c r="Q464" s="16">
        <f t="shared" si="73"/>
        <v>10</v>
      </c>
      <c r="R464" s="23">
        <f t="shared" si="71"/>
        <v>0</v>
      </c>
      <c r="S464" s="18">
        <f t="shared" si="72"/>
        <v>0</v>
      </c>
      <c r="W464" s="2"/>
      <c r="X464" s="2"/>
      <c r="Y464" s="216"/>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row>
    <row r="465" spans="1:205" ht="38.25" x14ac:dyDescent="0.25">
      <c r="A465" s="27" t="s">
        <v>1541</v>
      </c>
      <c r="B465" s="27" t="s">
        <v>1542</v>
      </c>
      <c r="C465" s="27" t="s">
        <v>1543</v>
      </c>
      <c r="D465" s="30" t="s">
        <v>1544</v>
      </c>
      <c r="E465" s="255">
        <v>1.7</v>
      </c>
      <c r="F465" s="31">
        <v>1.7</v>
      </c>
      <c r="G465" s="31"/>
      <c r="I465" s="11" t="s">
        <v>21</v>
      </c>
      <c r="K465" s="11"/>
      <c r="M465" s="12">
        <v>5</v>
      </c>
      <c r="N465" s="13">
        <v>3</v>
      </c>
      <c r="O465" s="22"/>
      <c r="P465" s="311">
        <f t="shared" si="70"/>
        <v>1.7</v>
      </c>
      <c r="Q465" s="16">
        <f t="shared" si="73"/>
        <v>1.7</v>
      </c>
      <c r="R465" s="23">
        <f t="shared" si="71"/>
        <v>0</v>
      </c>
      <c r="S465" s="18">
        <f t="shared" si="72"/>
        <v>0</v>
      </c>
      <c r="U465" s="78"/>
      <c r="W465" s="2"/>
      <c r="X465" s="2"/>
      <c r="Y465" s="216"/>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row>
    <row r="466" spans="1:205" ht="38.25" x14ac:dyDescent="0.25">
      <c r="A466" s="27" t="s">
        <v>1541</v>
      </c>
      <c r="B466" s="27" t="s">
        <v>1542</v>
      </c>
      <c r="C466" s="27" t="s">
        <v>1545</v>
      </c>
      <c r="D466" s="30" t="s">
        <v>1544</v>
      </c>
      <c r="E466" s="255">
        <v>3.4</v>
      </c>
      <c r="F466" s="31">
        <v>3.4</v>
      </c>
      <c r="G466" s="31"/>
      <c r="I466" s="11" t="s">
        <v>21</v>
      </c>
      <c r="K466" s="11"/>
      <c r="M466" s="12">
        <v>5</v>
      </c>
      <c r="N466" s="13">
        <v>3</v>
      </c>
      <c r="O466" s="22"/>
      <c r="P466" s="311">
        <f t="shared" si="70"/>
        <v>3.4</v>
      </c>
      <c r="Q466" s="16">
        <f t="shared" si="73"/>
        <v>3.4</v>
      </c>
      <c r="R466" s="23">
        <f t="shared" si="71"/>
        <v>0</v>
      </c>
      <c r="S466" s="18">
        <f t="shared" si="72"/>
        <v>0</v>
      </c>
      <c r="U466" s="78"/>
      <c r="W466" s="2"/>
      <c r="X466" s="2"/>
      <c r="Y466" s="216"/>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row>
    <row r="467" spans="1:205" ht="216.75" x14ac:dyDescent="0.25">
      <c r="A467" s="24" t="s">
        <v>553</v>
      </c>
      <c r="B467" s="2" t="s">
        <v>1542</v>
      </c>
      <c r="C467" s="24" t="s">
        <v>553</v>
      </c>
      <c r="D467" s="28" t="s">
        <v>555</v>
      </c>
      <c r="E467" s="255">
        <v>24</v>
      </c>
      <c r="F467" s="29">
        <v>24</v>
      </c>
      <c r="G467" s="29"/>
      <c r="H467" s="2" t="s">
        <v>1546</v>
      </c>
      <c r="I467" s="11" t="s">
        <v>556</v>
      </c>
      <c r="J467" s="11" t="s">
        <v>22</v>
      </c>
      <c r="K467" s="21">
        <v>40544</v>
      </c>
      <c r="M467" s="12">
        <v>6</v>
      </c>
      <c r="N467" s="13">
        <v>3</v>
      </c>
      <c r="O467" s="22"/>
      <c r="P467" s="311">
        <f t="shared" si="70"/>
        <v>24</v>
      </c>
      <c r="Q467" s="16">
        <f t="shared" si="73"/>
        <v>24</v>
      </c>
      <c r="R467" s="23">
        <f t="shared" si="71"/>
        <v>0</v>
      </c>
      <c r="S467" s="18">
        <f t="shared" si="72"/>
        <v>0</v>
      </c>
      <c r="U467" s="78"/>
      <c r="W467" s="2"/>
      <c r="X467" s="2"/>
      <c r="Y467" s="216"/>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row>
    <row r="468" spans="1:205" ht="89.25" x14ac:dyDescent="0.25">
      <c r="A468" s="27" t="s">
        <v>1547</v>
      </c>
      <c r="B468" s="27" t="s">
        <v>1542</v>
      </c>
      <c r="C468" s="24" t="s">
        <v>1548</v>
      </c>
      <c r="D468" s="2" t="s">
        <v>1549</v>
      </c>
      <c r="E468" s="255">
        <v>5</v>
      </c>
      <c r="F468" s="29">
        <v>5</v>
      </c>
      <c r="G468" s="29"/>
      <c r="H468" s="2" t="s">
        <v>1550</v>
      </c>
      <c r="I468" s="11" t="s">
        <v>22</v>
      </c>
      <c r="J468" s="11" t="s">
        <v>22</v>
      </c>
      <c r="K468" s="11" t="s">
        <v>28</v>
      </c>
      <c r="M468" s="12">
        <v>6</v>
      </c>
      <c r="N468" s="13">
        <v>3</v>
      </c>
      <c r="O468" s="22"/>
      <c r="P468" s="311">
        <f t="shared" si="70"/>
        <v>5</v>
      </c>
      <c r="Q468" s="16">
        <f t="shared" si="73"/>
        <v>5</v>
      </c>
      <c r="R468" s="23">
        <f t="shared" si="71"/>
        <v>0</v>
      </c>
      <c r="S468" s="18">
        <f t="shared" si="72"/>
        <v>0</v>
      </c>
      <c r="U468" s="78"/>
      <c r="W468" s="2"/>
      <c r="X468" s="2"/>
      <c r="Y468" s="216"/>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row>
    <row r="469" spans="1:205" ht="165.75" x14ac:dyDescent="0.25">
      <c r="A469" s="27" t="s">
        <v>1547</v>
      </c>
      <c r="B469" s="27" t="s">
        <v>1542</v>
      </c>
      <c r="C469" s="24" t="s">
        <v>1551</v>
      </c>
      <c r="D469" s="2" t="s">
        <v>1552</v>
      </c>
      <c r="E469" s="255">
        <v>3</v>
      </c>
      <c r="F469" s="29">
        <v>3</v>
      </c>
      <c r="G469" s="29"/>
      <c r="H469" s="2" t="s">
        <v>1553</v>
      </c>
      <c r="I469" s="11" t="s">
        <v>22</v>
      </c>
      <c r="J469" s="11" t="s">
        <v>22</v>
      </c>
      <c r="K469" s="11" t="s">
        <v>28</v>
      </c>
      <c r="M469" s="12">
        <v>6</v>
      </c>
      <c r="N469" s="13">
        <v>3</v>
      </c>
      <c r="O469" s="22"/>
      <c r="P469" s="311">
        <f t="shared" si="70"/>
        <v>3</v>
      </c>
      <c r="Q469" s="16">
        <f t="shared" si="73"/>
        <v>3</v>
      </c>
      <c r="R469" s="23">
        <f t="shared" si="71"/>
        <v>0</v>
      </c>
      <c r="S469" s="18">
        <f t="shared" si="72"/>
        <v>0</v>
      </c>
      <c r="U469" s="78"/>
      <c r="W469" s="2"/>
      <c r="X469" s="2"/>
      <c r="Y469" s="216"/>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row>
    <row r="470" spans="1:205" ht="153" x14ac:dyDescent="0.25">
      <c r="A470" s="27" t="s">
        <v>1547</v>
      </c>
      <c r="B470" s="27" t="s">
        <v>1542</v>
      </c>
      <c r="C470" s="24" t="s">
        <v>1554</v>
      </c>
      <c r="D470" s="2" t="s">
        <v>1555</v>
      </c>
      <c r="E470" s="255">
        <v>4</v>
      </c>
      <c r="F470" s="29">
        <v>4</v>
      </c>
      <c r="G470" s="29"/>
      <c r="H470" s="2" t="s">
        <v>1556</v>
      </c>
      <c r="I470" s="11" t="s">
        <v>22</v>
      </c>
      <c r="J470" s="11" t="s">
        <v>22</v>
      </c>
      <c r="K470" s="11" t="s">
        <v>28</v>
      </c>
      <c r="M470" s="12">
        <v>6</v>
      </c>
      <c r="N470" s="13">
        <v>3</v>
      </c>
      <c r="O470" s="22"/>
      <c r="P470" s="311">
        <f t="shared" si="70"/>
        <v>4</v>
      </c>
      <c r="Q470" s="16">
        <f t="shared" si="73"/>
        <v>4</v>
      </c>
      <c r="R470" s="23">
        <f t="shared" si="71"/>
        <v>0</v>
      </c>
      <c r="S470" s="18">
        <f t="shared" si="72"/>
        <v>0</v>
      </c>
      <c r="U470" s="78"/>
      <c r="W470" s="2"/>
      <c r="X470" s="2"/>
      <c r="Y470" s="216"/>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row>
    <row r="471" spans="1:205" ht="140.25" x14ac:dyDescent="0.25">
      <c r="A471" s="27" t="s">
        <v>1557</v>
      </c>
      <c r="B471" s="27" t="s">
        <v>1542</v>
      </c>
      <c r="C471" s="2" t="s">
        <v>1558</v>
      </c>
      <c r="D471" s="28" t="s">
        <v>28</v>
      </c>
      <c r="E471" s="255" t="s">
        <v>1559</v>
      </c>
      <c r="F471" s="10" t="s">
        <v>1559</v>
      </c>
      <c r="G471" s="29"/>
      <c r="H471" s="2" t="s">
        <v>1560</v>
      </c>
      <c r="I471" s="11" t="s">
        <v>22</v>
      </c>
      <c r="K471" s="11" t="s">
        <v>28</v>
      </c>
      <c r="M471" s="12">
        <v>5</v>
      </c>
      <c r="N471" s="13">
        <v>6</v>
      </c>
      <c r="O471" s="22"/>
      <c r="P471" s="312" t="str">
        <f>E471</f>
        <v xml:space="preserve">$29.25
(daily)  </v>
      </c>
      <c r="Q471" s="16" t="str">
        <f t="shared" si="73"/>
        <v xml:space="preserve">$29.25
(daily)  </v>
      </c>
      <c r="R471" s="23">
        <v>0</v>
      </c>
      <c r="S471" s="18">
        <v>0</v>
      </c>
      <c r="U471" s="78"/>
      <c r="W471" s="2"/>
      <c r="X471" s="2"/>
      <c r="Y471" s="216"/>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row>
    <row r="472" spans="1:205" s="5" customFormat="1" ht="140.25" x14ac:dyDescent="0.25">
      <c r="A472" s="27" t="s">
        <v>1557</v>
      </c>
      <c r="B472" s="27" t="s">
        <v>1542</v>
      </c>
      <c r="C472" s="2" t="s">
        <v>1558</v>
      </c>
      <c r="D472" s="28" t="s">
        <v>28</v>
      </c>
      <c r="E472" s="303" t="s">
        <v>3238</v>
      </c>
      <c r="F472" s="10" t="s">
        <v>1561</v>
      </c>
      <c r="G472" s="29"/>
      <c r="H472" s="2" t="s">
        <v>1562</v>
      </c>
      <c r="I472" s="11" t="s">
        <v>22</v>
      </c>
      <c r="J472" s="11"/>
      <c r="K472" s="11" t="s">
        <v>28</v>
      </c>
      <c r="L472" s="2"/>
      <c r="M472" s="12">
        <v>5</v>
      </c>
      <c r="N472" s="13">
        <v>6</v>
      </c>
      <c r="O472" s="22"/>
      <c r="P472" s="312" t="str">
        <f>E472</f>
        <v xml:space="preserve">$46.25 (weekly)  </v>
      </c>
      <c r="Q472" s="16" t="str">
        <f t="shared" si="73"/>
        <v xml:space="preserve">$46.25 (weekly)  </v>
      </c>
      <c r="R472" s="23">
        <v>0</v>
      </c>
      <c r="S472" s="18">
        <v>0</v>
      </c>
      <c r="T472" s="17"/>
      <c r="U472" s="78"/>
      <c r="V472" s="2"/>
      <c r="W472" s="2"/>
      <c r="X472" s="2"/>
      <c r="Y472" s="216"/>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row>
    <row r="473" spans="1:205" s="5" customFormat="1" ht="140.25" x14ac:dyDescent="0.25">
      <c r="A473" s="27" t="s">
        <v>1557</v>
      </c>
      <c r="B473" s="27" t="s">
        <v>1542</v>
      </c>
      <c r="C473" s="2" t="s">
        <v>1558</v>
      </c>
      <c r="D473" s="28" t="s">
        <v>28</v>
      </c>
      <c r="E473" s="255" t="s">
        <v>1563</v>
      </c>
      <c r="F473" s="10" t="s">
        <v>1563</v>
      </c>
      <c r="G473" s="29"/>
      <c r="H473" s="2" t="s">
        <v>1562</v>
      </c>
      <c r="I473" s="11" t="s">
        <v>22</v>
      </c>
      <c r="J473" s="11"/>
      <c r="K473" s="11" t="s">
        <v>28</v>
      </c>
      <c r="L473" s="2"/>
      <c r="M473" s="12">
        <v>5</v>
      </c>
      <c r="N473" s="13">
        <v>6</v>
      </c>
      <c r="O473" s="22"/>
      <c r="P473" s="312" t="str">
        <f>E473</f>
        <v xml:space="preserve">  $79.25/ monthly</v>
      </c>
      <c r="Q473" s="16" t="str">
        <f t="shared" si="73"/>
        <v xml:space="preserve">  $79.25/ monthly</v>
      </c>
      <c r="R473" s="23">
        <v>0</v>
      </c>
      <c r="S473" s="18">
        <v>0</v>
      </c>
      <c r="T473" s="17"/>
      <c r="U473" s="78"/>
      <c r="V473" s="2"/>
      <c r="W473" s="2"/>
      <c r="X473" s="2"/>
      <c r="Y473" s="216"/>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row>
    <row r="474" spans="1:205" ht="76.5" x14ac:dyDescent="0.25">
      <c r="A474" s="27" t="s">
        <v>1570</v>
      </c>
      <c r="B474" s="27" t="s">
        <v>1542</v>
      </c>
      <c r="C474" s="2" t="s">
        <v>1571</v>
      </c>
      <c r="E474" s="255">
        <v>5</v>
      </c>
      <c r="F474" s="10">
        <v>5</v>
      </c>
      <c r="G474" s="29"/>
      <c r="H474" s="2" t="s">
        <v>1572</v>
      </c>
      <c r="I474" s="11" t="s">
        <v>22</v>
      </c>
      <c r="K474" s="11" t="s">
        <v>28</v>
      </c>
      <c r="M474" s="12">
        <v>6</v>
      </c>
      <c r="N474" s="13">
        <v>2</v>
      </c>
      <c r="O474" s="22"/>
      <c r="P474" s="311">
        <f>IF(N474=1,INT(E474*$T$1*100)/100,E474)</f>
        <v>5</v>
      </c>
      <c r="Q474" s="16">
        <f t="shared" si="73"/>
        <v>5</v>
      </c>
      <c r="R474" s="23">
        <f>P474-E474</f>
        <v>0</v>
      </c>
      <c r="S474" s="18">
        <f>IF(E474&lt;&gt;0,R474/E474,0)</f>
        <v>0</v>
      </c>
      <c r="U474" s="78"/>
      <c r="W474" s="2"/>
      <c r="X474" s="2"/>
      <c r="Y474" s="216"/>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row>
    <row r="475" spans="1:205" ht="89.25" x14ac:dyDescent="0.25">
      <c r="A475" s="27" t="s">
        <v>1573</v>
      </c>
      <c r="B475" s="27" t="s">
        <v>1542</v>
      </c>
      <c r="C475" s="24" t="s">
        <v>1574</v>
      </c>
      <c r="D475" s="2" t="s">
        <v>1575</v>
      </c>
      <c r="E475" s="255" t="s">
        <v>1576</v>
      </c>
      <c r="F475" s="29" t="s">
        <v>1576</v>
      </c>
      <c r="G475" s="29"/>
      <c r="H475" s="2" t="s">
        <v>1577</v>
      </c>
      <c r="K475" s="11"/>
      <c r="M475" s="12">
        <v>5</v>
      </c>
      <c r="N475" s="13">
        <v>5</v>
      </c>
      <c r="O475" s="22"/>
      <c r="P475" s="312" t="str">
        <f>E475</f>
        <v>$15.00
per citation</v>
      </c>
      <c r="Q475" s="16" t="str">
        <f t="shared" si="73"/>
        <v>$15.00
per citation</v>
      </c>
      <c r="R475" s="23">
        <v>0</v>
      </c>
      <c r="S475" s="18">
        <v>0</v>
      </c>
      <c r="U475" s="78"/>
      <c r="W475" s="2"/>
      <c r="X475" s="2"/>
      <c r="Y475" s="216"/>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row>
    <row r="476" spans="1:205" ht="89.25" x14ac:dyDescent="0.25">
      <c r="A476" s="27" t="s">
        <v>1578</v>
      </c>
      <c r="B476" s="27" t="s">
        <v>1542</v>
      </c>
      <c r="C476" s="27" t="s">
        <v>1579</v>
      </c>
      <c r="D476" s="30" t="s">
        <v>1580</v>
      </c>
      <c r="E476" s="255" t="s">
        <v>1583</v>
      </c>
      <c r="F476" s="10" t="s">
        <v>1581</v>
      </c>
      <c r="G476" s="29"/>
      <c r="H476" s="2" t="s">
        <v>1582</v>
      </c>
      <c r="I476" s="11" t="s">
        <v>22</v>
      </c>
      <c r="K476" s="11" t="s">
        <v>28</v>
      </c>
      <c r="M476" s="12">
        <v>6</v>
      </c>
      <c r="N476" s="13">
        <v>3</v>
      </c>
      <c r="O476" s="22"/>
      <c r="P476" s="315" t="s">
        <v>1583</v>
      </c>
      <c r="Q476" s="16" t="str">
        <f t="shared" si="73"/>
        <v xml:space="preserve">$0.75/copy,  </v>
      </c>
      <c r="R476" s="23">
        <v>0</v>
      </c>
      <c r="S476" s="18">
        <v>0</v>
      </c>
      <c r="U476" s="78"/>
      <c r="W476" s="2"/>
      <c r="X476" s="2"/>
      <c r="Y476" s="216"/>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row>
    <row r="477" spans="1:205" s="3" customFormat="1" ht="89.25" x14ac:dyDescent="0.25">
      <c r="A477" s="27" t="s">
        <v>1578</v>
      </c>
      <c r="B477" s="27" t="s">
        <v>1542</v>
      </c>
      <c r="C477" s="27" t="s">
        <v>1579</v>
      </c>
      <c r="D477" s="2" t="s">
        <v>1584</v>
      </c>
      <c r="E477" s="255" t="s">
        <v>1585</v>
      </c>
      <c r="F477" s="10" t="s">
        <v>1585</v>
      </c>
      <c r="G477" s="29"/>
      <c r="H477" s="2" t="s">
        <v>1582</v>
      </c>
      <c r="I477" s="11" t="s">
        <v>22</v>
      </c>
      <c r="J477" s="11"/>
      <c r="K477" s="11" t="s">
        <v>28</v>
      </c>
      <c r="L477" s="2"/>
      <c r="M477" s="12">
        <v>6</v>
      </c>
      <c r="N477" s="13">
        <v>3</v>
      </c>
      <c r="O477" s="22"/>
      <c r="P477" s="315" t="s">
        <v>1585</v>
      </c>
      <c r="Q477" s="16" t="str">
        <f t="shared" si="73"/>
        <v xml:space="preserve"> $28.50/ hr. programming costs</v>
      </c>
      <c r="R477" s="23">
        <v>0</v>
      </c>
      <c r="S477" s="18">
        <v>0</v>
      </c>
      <c r="T477" s="17"/>
      <c r="U477" s="78"/>
      <c r="V477" s="2"/>
      <c r="W477" s="2"/>
      <c r="X477" s="2"/>
      <c r="Y477" s="216"/>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row>
    <row r="478" spans="1:205" s="3" customFormat="1" ht="51" x14ac:dyDescent="0.25">
      <c r="A478" s="2" t="s">
        <v>1586</v>
      </c>
      <c r="B478" s="27" t="s">
        <v>1542</v>
      </c>
      <c r="C478" s="309" t="s">
        <v>1586</v>
      </c>
      <c r="D478" s="28" t="s">
        <v>1587</v>
      </c>
      <c r="E478" s="308">
        <v>6</v>
      </c>
      <c r="F478" s="79">
        <v>6</v>
      </c>
      <c r="G478" s="80"/>
      <c r="H478" s="2"/>
      <c r="I478" s="11" t="s">
        <v>22</v>
      </c>
      <c r="J478" s="11"/>
      <c r="K478" s="11" t="s">
        <v>28</v>
      </c>
      <c r="L478" s="13"/>
      <c r="M478" s="12">
        <v>6</v>
      </c>
      <c r="N478" s="13">
        <v>3</v>
      </c>
      <c r="O478" s="81"/>
      <c r="P478" s="311">
        <f t="shared" ref="P478:P487" si="74">IF(N478=1,INT(E478*$T$1*100)/100,E478)</f>
        <v>6</v>
      </c>
      <c r="Q478" s="16">
        <f t="shared" si="73"/>
        <v>6</v>
      </c>
      <c r="R478" s="23">
        <f t="shared" ref="R478:R487" si="75">P478-E478</f>
        <v>0</v>
      </c>
      <c r="S478" s="18">
        <f t="shared" ref="S478:S487" si="76">IF(E478&lt;&gt;0,R478/E478,0)</f>
        <v>0</v>
      </c>
      <c r="T478" s="17"/>
      <c r="U478" s="80"/>
      <c r="V478" s="7" t="s">
        <v>1588</v>
      </c>
      <c r="W478" s="7"/>
      <c r="X478" s="7"/>
      <c r="Y478" s="216"/>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row>
    <row r="479" spans="1:205" s="3" customFormat="1" ht="38.25" x14ac:dyDescent="0.25">
      <c r="A479" s="2" t="s">
        <v>1589</v>
      </c>
      <c r="B479" s="27" t="s">
        <v>1542</v>
      </c>
      <c r="C479" s="309" t="s">
        <v>1589</v>
      </c>
      <c r="D479" s="28" t="s">
        <v>1590</v>
      </c>
      <c r="E479" s="308">
        <v>20</v>
      </c>
      <c r="F479" s="79">
        <v>20</v>
      </c>
      <c r="G479" s="80"/>
      <c r="H479" s="2"/>
      <c r="I479" s="11" t="s">
        <v>22</v>
      </c>
      <c r="J479" s="11"/>
      <c r="K479" s="11" t="s">
        <v>28</v>
      </c>
      <c r="L479" s="13"/>
      <c r="M479" s="12">
        <v>6</v>
      </c>
      <c r="N479" s="12">
        <v>6</v>
      </c>
      <c r="O479" s="81"/>
      <c r="P479" s="311">
        <f t="shared" si="74"/>
        <v>20</v>
      </c>
      <c r="Q479" s="16">
        <f t="shared" si="73"/>
        <v>20</v>
      </c>
      <c r="R479" s="23">
        <f t="shared" si="75"/>
        <v>0</v>
      </c>
      <c r="S479" s="18">
        <f t="shared" si="76"/>
        <v>0</v>
      </c>
      <c r="T479" s="17"/>
      <c r="U479" s="80"/>
      <c r="V479" s="7" t="s">
        <v>1588</v>
      </c>
      <c r="W479" s="7"/>
      <c r="X479" s="7"/>
      <c r="Y479" s="216"/>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row>
    <row r="480" spans="1:205" s="3" customFormat="1" ht="25.5" x14ac:dyDescent="0.25">
      <c r="A480" s="2" t="s">
        <v>1623</v>
      </c>
      <c r="B480" s="27" t="s">
        <v>1592</v>
      </c>
      <c r="C480" s="2" t="s">
        <v>1624</v>
      </c>
      <c r="D480" s="2" t="s">
        <v>1625</v>
      </c>
      <c r="E480" s="255">
        <v>23</v>
      </c>
      <c r="F480" s="58">
        <v>23</v>
      </c>
      <c r="G480" s="10"/>
      <c r="H480" s="2"/>
      <c r="I480" s="11" t="s">
        <v>22</v>
      </c>
      <c r="J480" s="11"/>
      <c r="K480" s="21">
        <v>40544</v>
      </c>
      <c r="L480" s="2"/>
      <c r="M480" s="12">
        <v>6</v>
      </c>
      <c r="N480" s="13">
        <v>4</v>
      </c>
      <c r="O480" s="22"/>
      <c r="P480" s="311">
        <f t="shared" si="74"/>
        <v>23</v>
      </c>
      <c r="Q480" s="16">
        <f t="shared" si="73"/>
        <v>23</v>
      </c>
      <c r="R480" s="23">
        <f t="shared" si="75"/>
        <v>0</v>
      </c>
      <c r="S480" s="18">
        <f t="shared" si="76"/>
        <v>0</v>
      </c>
      <c r="T480" s="17"/>
      <c r="U480" s="19"/>
      <c r="V480" s="2"/>
      <c r="W480" s="2"/>
      <c r="X480" s="2"/>
      <c r="Y480" s="216"/>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row>
    <row r="481" spans="1:205" s="3" customFormat="1" ht="25.5" x14ac:dyDescent="0.25">
      <c r="A481" s="2" t="s">
        <v>1623</v>
      </c>
      <c r="B481" s="27" t="s">
        <v>1592</v>
      </c>
      <c r="C481" s="2" t="s">
        <v>1626</v>
      </c>
      <c r="D481" s="2" t="s">
        <v>1625</v>
      </c>
      <c r="E481" s="255">
        <v>17</v>
      </c>
      <c r="F481" s="58">
        <v>17</v>
      </c>
      <c r="G481" s="10"/>
      <c r="H481" s="2"/>
      <c r="I481" s="11" t="s">
        <v>22</v>
      </c>
      <c r="J481" s="11"/>
      <c r="K481" s="21">
        <v>40544</v>
      </c>
      <c r="L481" s="2"/>
      <c r="M481" s="12">
        <v>6</v>
      </c>
      <c r="N481" s="13">
        <v>4</v>
      </c>
      <c r="O481" s="22"/>
      <c r="P481" s="311">
        <f t="shared" si="74"/>
        <v>17</v>
      </c>
      <c r="Q481" s="16">
        <f t="shared" si="73"/>
        <v>17</v>
      </c>
      <c r="R481" s="23">
        <f t="shared" si="75"/>
        <v>0</v>
      </c>
      <c r="S481" s="18">
        <f t="shared" si="76"/>
        <v>0</v>
      </c>
      <c r="T481" s="17"/>
      <c r="U481" s="19"/>
      <c r="V481" s="2"/>
      <c r="W481" s="2"/>
      <c r="X481" s="2"/>
      <c r="Y481" s="216"/>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row>
    <row r="482" spans="1:205" s="3" customFormat="1" ht="25.5" x14ac:dyDescent="0.25">
      <c r="A482" s="2" t="s">
        <v>1623</v>
      </c>
      <c r="B482" s="27" t="s">
        <v>1592</v>
      </c>
      <c r="C482" s="2" t="s">
        <v>1627</v>
      </c>
      <c r="D482" s="2" t="s">
        <v>1625</v>
      </c>
      <c r="E482" s="255">
        <v>13</v>
      </c>
      <c r="F482" s="58">
        <v>13</v>
      </c>
      <c r="G482" s="10"/>
      <c r="H482" s="2"/>
      <c r="I482" s="11" t="s">
        <v>22</v>
      </c>
      <c r="J482" s="11"/>
      <c r="K482" s="21">
        <v>40544</v>
      </c>
      <c r="L482" s="2"/>
      <c r="M482" s="12">
        <v>6</v>
      </c>
      <c r="N482" s="13">
        <v>4</v>
      </c>
      <c r="O482" s="22"/>
      <c r="P482" s="311">
        <f t="shared" si="74"/>
        <v>13</v>
      </c>
      <c r="Q482" s="16">
        <f t="shared" si="73"/>
        <v>13</v>
      </c>
      <c r="R482" s="23">
        <f t="shared" si="75"/>
        <v>0</v>
      </c>
      <c r="S482" s="18">
        <f t="shared" si="76"/>
        <v>0</v>
      </c>
      <c r="T482" s="17"/>
      <c r="U482" s="19"/>
      <c r="V482" s="2"/>
      <c r="W482" s="2"/>
      <c r="X482" s="2"/>
      <c r="Y482" s="216"/>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row>
    <row r="483" spans="1:205" s="3" customFormat="1" ht="25.5" x14ac:dyDescent="0.25">
      <c r="A483" s="2" t="s">
        <v>1623</v>
      </c>
      <c r="B483" s="27" t="s">
        <v>1592</v>
      </c>
      <c r="C483" s="2" t="s">
        <v>1628</v>
      </c>
      <c r="D483" s="2" t="s">
        <v>1625</v>
      </c>
      <c r="E483" s="255">
        <v>7</v>
      </c>
      <c r="F483" s="10">
        <v>7</v>
      </c>
      <c r="G483" s="10"/>
      <c r="H483" s="2"/>
      <c r="I483" s="11" t="s">
        <v>22</v>
      </c>
      <c r="J483" s="11"/>
      <c r="K483" s="21">
        <v>40544</v>
      </c>
      <c r="L483" s="2"/>
      <c r="M483" s="12">
        <v>6</v>
      </c>
      <c r="N483" s="13">
        <v>4</v>
      </c>
      <c r="O483" s="22"/>
      <c r="P483" s="311">
        <f t="shared" si="74"/>
        <v>7</v>
      </c>
      <c r="Q483" s="16">
        <f t="shared" si="73"/>
        <v>7</v>
      </c>
      <c r="R483" s="23">
        <f t="shared" si="75"/>
        <v>0</v>
      </c>
      <c r="S483" s="18">
        <f t="shared" si="76"/>
        <v>0</v>
      </c>
      <c r="T483" s="17"/>
      <c r="U483" s="19"/>
      <c r="V483" s="2"/>
      <c r="W483" s="2"/>
      <c r="X483" s="2"/>
      <c r="Y483" s="216"/>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row>
    <row r="484" spans="1:205" s="3" customFormat="1" ht="25.5" x14ac:dyDescent="0.25">
      <c r="A484" s="2" t="s">
        <v>1623</v>
      </c>
      <c r="B484" s="27" t="s">
        <v>1592</v>
      </c>
      <c r="C484" s="2" t="s">
        <v>1629</v>
      </c>
      <c r="D484" s="2" t="s">
        <v>1625</v>
      </c>
      <c r="E484" s="255">
        <v>16</v>
      </c>
      <c r="F484" s="58">
        <v>16</v>
      </c>
      <c r="G484" s="10"/>
      <c r="H484" s="2"/>
      <c r="I484" s="11" t="s">
        <v>22</v>
      </c>
      <c r="J484" s="11"/>
      <c r="K484" s="21">
        <v>40544</v>
      </c>
      <c r="L484" s="2"/>
      <c r="M484" s="12">
        <v>6</v>
      </c>
      <c r="N484" s="13">
        <v>4</v>
      </c>
      <c r="O484" s="22"/>
      <c r="P484" s="311">
        <f t="shared" si="74"/>
        <v>16</v>
      </c>
      <c r="Q484" s="16">
        <f t="shared" si="73"/>
        <v>16</v>
      </c>
      <c r="R484" s="23">
        <f t="shared" si="75"/>
        <v>0</v>
      </c>
      <c r="S484" s="18">
        <f t="shared" si="76"/>
        <v>0</v>
      </c>
      <c r="T484" s="17"/>
      <c r="U484" s="19"/>
      <c r="V484" s="2"/>
      <c r="W484" s="2"/>
      <c r="X484" s="2"/>
      <c r="Y484" s="216"/>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row>
    <row r="485" spans="1:205" s="3" customFormat="1" ht="25.5" x14ac:dyDescent="0.25">
      <c r="A485" s="2" t="s">
        <v>1623</v>
      </c>
      <c r="B485" s="27" t="s">
        <v>1592</v>
      </c>
      <c r="C485" s="2" t="s">
        <v>1630</v>
      </c>
      <c r="D485" s="2" t="s">
        <v>1625</v>
      </c>
      <c r="E485" s="255">
        <v>13</v>
      </c>
      <c r="F485" s="58">
        <v>13</v>
      </c>
      <c r="G485" s="10"/>
      <c r="H485" s="2"/>
      <c r="I485" s="11" t="s">
        <v>22</v>
      </c>
      <c r="J485" s="11"/>
      <c r="K485" s="21">
        <v>40544</v>
      </c>
      <c r="L485" s="2"/>
      <c r="M485" s="12">
        <v>6</v>
      </c>
      <c r="N485" s="13">
        <v>4</v>
      </c>
      <c r="O485" s="22"/>
      <c r="P485" s="311">
        <f t="shared" si="74"/>
        <v>13</v>
      </c>
      <c r="Q485" s="16">
        <f t="shared" si="73"/>
        <v>13</v>
      </c>
      <c r="R485" s="23">
        <f t="shared" si="75"/>
        <v>0</v>
      </c>
      <c r="S485" s="18">
        <f t="shared" si="76"/>
        <v>0</v>
      </c>
      <c r="T485" s="17"/>
      <c r="U485" s="19"/>
      <c r="V485" s="2"/>
      <c r="W485" s="2"/>
      <c r="X485" s="2"/>
      <c r="Y485" s="216"/>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row>
    <row r="486" spans="1:205" s="3" customFormat="1" ht="25.5" x14ac:dyDescent="0.25">
      <c r="A486" s="2" t="s">
        <v>1623</v>
      </c>
      <c r="B486" s="27" t="s">
        <v>1592</v>
      </c>
      <c r="C486" s="2" t="s">
        <v>1631</v>
      </c>
      <c r="D486" s="2" t="s">
        <v>1625</v>
      </c>
      <c r="E486" s="255">
        <v>10</v>
      </c>
      <c r="F486" s="58">
        <v>10</v>
      </c>
      <c r="G486" s="10"/>
      <c r="H486" s="2"/>
      <c r="I486" s="11" t="s">
        <v>22</v>
      </c>
      <c r="J486" s="11"/>
      <c r="K486" s="21">
        <v>40544</v>
      </c>
      <c r="L486" s="2"/>
      <c r="M486" s="12">
        <v>6</v>
      </c>
      <c r="N486" s="13">
        <v>4</v>
      </c>
      <c r="O486" s="22"/>
      <c r="P486" s="311">
        <f t="shared" si="74"/>
        <v>10</v>
      </c>
      <c r="Q486" s="16">
        <f t="shared" si="73"/>
        <v>10</v>
      </c>
      <c r="R486" s="23">
        <f t="shared" si="75"/>
        <v>0</v>
      </c>
      <c r="S486" s="18">
        <f t="shared" si="76"/>
        <v>0</v>
      </c>
      <c r="T486" s="17"/>
      <c r="U486" s="19"/>
      <c r="V486" s="2"/>
      <c r="W486" s="2"/>
      <c r="X486" s="2"/>
      <c r="Y486" s="216"/>
    </row>
    <row r="487" spans="1:205" s="3" customFormat="1" ht="25.5" x14ac:dyDescent="0.25">
      <c r="A487" s="2" t="s">
        <v>1623</v>
      </c>
      <c r="B487" s="27" t="s">
        <v>1592</v>
      </c>
      <c r="C487" s="2" t="s">
        <v>1632</v>
      </c>
      <c r="D487" s="2" t="s">
        <v>1625</v>
      </c>
      <c r="E487" s="255">
        <v>10</v>
      </c>
      <c r="F487" s="10">
        <v>10</v>
      </c>
      <c r="G487" s="10"/>
      <c r="H487" s="2"/>
      <c r="I487" s="11" t="s">
        <v>22</v>
      </c>
      <c r="J487" s="11"/>
      <c r="K487" s="21">
        <v>40544</v>
      </c>
      <c r="L487" s="2"/>
      <c r="M487" s="12">
        <v>6</v>
      </c>
      <c r="N487" s="13">
        <v>4</v>
      </c>
      <c r="O487" s="22"/>
      <c r="P487" s="311">
        <f t="shared" si="74"/>
        <v>10</v>
      </c>
      <c r="Q487" s="16">
        <f t="shared" si="73"/>
        <v>10</v>
      </c>
      <c r="R487" s="23">
        <f t="shared" si="75"/>
        <v>0</v>
      </c>
      <c r="S487" s="18">
        <f t="shared" si="76"/>
        <v>0</v>
      </c>
      <c r="T487" s="17"/>
      <c r="U487" s="19"/>
      <c r="V487" s="2"/>
      <c r="W487" s="2"/>
      <c r="X487" s="2"/>
      <c r="Y487" s="216"/>
    </row>
    <row r="488" spans="1:205" s="3" customFormat="1" ht="76.5" x14ac:dyDescent="0.25">
      <c r="A488" s="27" t="s">
        <v>1695</v>
      </c>
      <c r="B488" s="27" t="s">
        <v>1592</v>
      </c>
      <c r="C488" s="24" t="s">
        <v>1696</v>
      </c>
      <c r="D488" s="28" t="s">
        <v>1697</v>
      </c>
      <c r="E488" s="255" t="s">
        <v>26</v>
      </c>
      <c r="F488" s="29" t="s">
        <v>26</v>
      </c>
      <c r="G488" s="29"/>
      <c r="H488" s="2" t="s">
        <v>1698</v>
      </c>
      <c r="I488" s="11" t="s">
        <v>22</v>
      </c>
      <c r="J488" s="11"/>
      <c r="K488" s="11"/>
      <c r="L488" s="2"/>
      <c r="M488" s="12">
        <v>6</v>
      </c>
      <c r="N488" s="13">
        <v>6</v>
      </c>
      <c r="O488" s="22"/>
      <c r="P488" s="312" t="str">
        <f>E488</f>
        <v>TBD</v>
      </c>
      <c r="Q488" s="16" t="str">
        <f t="shared" si="73"/>
        <v>TBD</v>
      </c>
      <c r="R488" s="23">
        <v>0</v>
      </c>
      <c r="S488" s="18">
        <v>0</v>
      </c>
      <c r="T488" s="17"/>
      <c r="U488" s="19"/>
      <c r="V488" s="2"/>
      <c r="W488" s="2"/>
      <c r="X488" s="2"/>
      <c r="Y488" s="216"/>
    </row>
    <row r="489" spans="1:205" s="3" customFormat="1" ht="25.5" x14ac:dyDescent="0.25">
      <c r="A489" s="2" t="s">
        <v>1699</v>
      </c>
      <c r="B489" s="27" t="s">
        <v>1592</v>
      </c>
      <c r="C489" s="2" t="s">
        <v>1624</v>
      </c>
      <c r="D489" s="2" t="s">
        <v>1625</v>
      </c>
      <c r="E489" s="255">
        <v>23</v>
      </c>
      <c r="F489" s="58">
        <v>23</v>
      </c>
      <c r="G489" s="10"/>
      <c r="H489" s="2"/>
      <c r="I489" s="11" t="s">
        <v>21</v>
      </c>
      <c r="J489" s="11"/>
      <c r="K489" s="21">
        <v>40544</v>
      </c>
      <c r="L489" s="2"/>
      <c r="M489" s="12">
        <v>6</v>
      </c>
      <c r="N489" s="13">
        <v>4</v>
      </c>
      <c r="O489" s="22"/>
      <c r="P489" s="311">
        <f t="shared" ref="P489:P520" si="77">IF(N489=1,INT(E489*$T$1*100)/100,E489)</f>
        <v>23</v>
      </c>
      <c r="Q489" s="16">
        <f t="shared" si="73"/>
        <v>23</v>
      </c>
      <c r="R489" s="23">
        <f t="shared" ref="R489:R520" si="78">P489-E489</f>
        <v>0</v>
      </c>
      <c r="S489" s="18">
        <f t="shared" ref="S489:S520" si="79">IF(E489&lt;&gt;0,R489/E489,0)</f>
        <v>0</v>
      </c>
      <c r="T489" s="17"/>
      <c r="U489" s="19"/>
      <c r="V489" s="2"/>
      <c r="W489" s="2"/>
      <c r="X489" s="2"/>
      <c r="Y489" s="216"/>
    </row>
    <row r="490" spans="1:205" s="3" customFormat="1" ht="25.5" x14ac:dyDescent="0.25">
      <c r="A490" s="2" t="s">
        <v>1699</v>
      </c>
      <c r="B490" s="27" t="s">
        <v>1592</v>
      </c>
      <c r="C490" s="2" t="s">
        <v>1626</v>
      </c>
      <c r="D490" s="2" t="s">
        <v>1625</v>
      </c>
      <c r="E490" s="255">
        <v>17</v>
      </c>
      <c r="F490" s="58">
        <v>17</v>
      </c>
      <c r="G490" s="10"/>
      <c r="H490" s="2"/>
      <c r="I490" s="11" t="s">
        <v>21</v>
      </c>
      <c r="J490" s="11"/>
      <c r="K490" s="21">
        <v>40544</v>
      </c>
      <c r="L490" s="2"/>
      <c r="M490" s="12">
        <v>6</v>
      </c>
      <c r="N490" s="13">
        <v>4</v>
      </c>
      <c r="O490" s="22"/>
      <c r="P490" s="311">
        <f t="shared" si="77"/>
        <v>17</v>
      </c>
      <c r="Q490" s="16">
        <f t="shared" si="73"/>
        <v>17</v>
      </c>
      <c r="R490" s="23">
        <f t="shared" si="78"/>
        <v>0</v>
      </c>
      <c r="S490" s="18">
        <f t="shared" si="79"/>
        <v>0</v>
      </c>
      <c r="T490" s="17"/>
      <c r="U490" s="19"/>
      <c r="V490" s="2"/>
      <c r="W490" s="2"/>
      <c r="X490" s="2"/>
      <c r="Y490" s="216"/>
    </row>
    <row r="491" spans="1:205" s="3" customFormat="1" ht="25.5" x14ac:dyDescent="0.25">
      <c r="A491" s="2" t="s">
        <v>1699</v>
      </c>
      <c r="B491" s="27" t="s">
        <v>1592</v>
      </c>
      <c r="C491" s="2" t="s">
        <v>1627</v>
      </c>
      <c r="D491" s="2" t="s">
        <v>1625</v>
      </c>
      <c r="E491" s="255">
        <v>13</v>
      </c>
      <c r="F491" s="58">
        <v>13</v>
      </c>
      <c r="G491" s="10"/>
      <c r="H491" s="2"/>
      <c r="I491" s="11" t="s">
        <v>21</v>
      </c>
      <c r="J491" s="11"/>
      <c r="K491" s="21">
        <v>40544</v>
      </c>
      <c r="L491" s="2"/>
      <c r="M491" s="12">
        <v>6</v>
      </c>
      <c r="N491" s="13">
        <v>4</v>
      </c>
      <c r="O491" s="22"/>
      <c r="P491" s="311">
        <f t="shared" si="77"/>
        <v>13</v>
      </c>
      <c r="Q491" s="16">
        <f t="shared" si="73"/>
        <v>13</v>
      </c>
      <c r="R491" s="23">
        <f t="shared" si="78"/>
        <v>0</v>
      </c>
      <c r="S491" s="18">
        <f t="shared" si="79"/>
        <v>0</v>
      </c>
      <c r="T491" s="17"/>
      <c r="U491" s="19"/>
      <c r="V491" s="2"/>
      <c r="W491" s="2"/>
      <c r="X491" s="2"/>
      <c r="Y491" s="216"/>
    </row>
    <row r="492" spans="1:205" s="3" customFormat="1" ht="25.5" x14ac:dyDescent="0.25">
      <c r="A492" s="2" t="s">
        <v>1699</v>
      </c>
      <c r="B492" s="27" t="s">
        <v>1592</v>
      </c>
      <c r="C492" s="2" t="s">
        <v>1628</v>
      </c>
      <c r="D492" s="2" t="s">
        <v>1625</v>
      </c>
      <c r="E492" s="255">
        <v>7</v>
      </c>
      <c r="F492" s="10">
        <v>7</v>
      </c>
      <c r="G492" s="10"/>
      <c r="H492" s="2"/>
      <c r="I492" s="11" t="s">
        <v>21</v>
      </c>
      <c r="J492" s="11"/>
      <c r="K492" s="21">
        <v>40544</v>
      </c>
      <c r="L492" s="2"/>
      <c r="M492" s="12">
        <v>6</v>
      </c>
      <c r="N492" s="13">
        <v>4</v>
      </c>
      <c r="O492" s="22"/>
      <c r="P492" s="311">
        <f t="shared" si="77"/>
        <v>7</v>
      </c>
      <c r="Q492" s="16">
        <f t="shared" si="73"/>
        <v>7</v>
      </c>
      <c r="R492" s="23">
        <f t="shared" si="78"/>
        <v>0</v>
      </c>
      <c r="S492" s="18">
        <f t="shared" si="79"/>
        <v>0</v>
      </c>
      <c r="T492" s="17"/>
      <c r="U492" s="19"/>
      <c r="V492" s="2"/>
      <c r="W492" s="2"/>
      <c r="X492" s="2"/>
      <c r="Y492" s="216"/>
    </row>
    <row r="493" spans="1:205" s="3" customFormat="1" ht="25.5" x14ac:dyDescent="0.25">
      <c r="A493" s="2" t="s">
        <v>1699</v>
      </c>
      <c r="B493" s="27" t="s">
        <v>1592</v>
      </c>
      <c r="C493" s="2" t="s">
        <v>1629</v>
      </c>
      <c r="D493" s="2" t="s">
        <v>1625</v>
      </c>
      <c r="E493" s="255">
        <v>16</v>
      </c>
      <c r="F493" s="58">
        <v>16</v>
      </c>
      <c r="G493" s="10"/>
      <c r="H493" s="2"/>
      <c r="I493" s="11" t="s">
        <v>21</v>
      </c>
      <c r="J493" s="11"/>
      <c r="K493" s="21">
        <v>40544</v>
      </c>
      <c r="L493" s="2"/>
      <c r="M493" s="12">
        <v>6</v>
      </c>
      <c r="N493" s="13">
        <v>4</v>
      </c>
      <c r="O493" s="22"/>
      <c r="P493" s="311">
        <f t="shared" si="77"/>
        <v>16</v>
      </c>
      <c r="Q493" s="16">
        <f t="shared" si="73"/>
        <v>16</v>
      </c>
      <c r="R493" s="23">
        <f t="shared" si="78"/>
        <v>0</v>
      </c>
      <c r="S493" s="18">
        <f t="shared" si="79"/>
        <v>0</v>
      </c>
      <c r="T493" s="17"/>
      <c r="U493" s="19"/>
      <c r="V493" s="2"/>
      <c r="W493" s="2"/>
      <c r="X493" s="2"/>
      <c r="Y493" s="216"/>
    </row>
    <row r="494" spans="1:205" ht="25.5" x14ac:dyDescent="0.25">
      <c r="A494" s="2" t="s">
        <v>1699</v>
      </c>
      <c r="B494" s="27" t="s">
        <v>1592</v>
      </c>
      <c r="C494" s="2" t="s">
        <v>1630</v>
      </c>
      <c r="D494" s="2" t="s">
        <v>1625</v>
      </c>
      <c r="E494" s="255">
        <v>13</v>
      </c>
      <c r="F494" s="58">
        <v>13</v>
      </c>
      <c r="I494" s="11" t="s">
        <v>21</v>
      </c>
      <c r="K494" s="21">
        <v>40544</v>
      </c>
      <c r="M494" s="12">
        <v>6</v>
      </c>
      <c r="N494" s="13">
        <v>4</v>
      </c>
      <c r="O494" s="22"/>
      <c r="P494" s="311">
        <f t="shared" si="77"/>
        <v>13</v>
      </c>
      <c r="Q494" s="16">
        <f t="shared" si="73"/>
        <v>13</v>
      </c>
      <c r="R494" s="23">
        <f t="shared" si="78"/>
        <v>0</v>
      </c>
      <c r="S494" s="18">
        <f t="shared" si="79"/>
        <v>0</v>
      </c>
      <c r="W494" s="2"/>
      <c r="X494" s="2"/>
      <c r="Y494" s="216"/>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row>
    <row r="495" spans="1:205" ht="25.5" x14ac:dyDescent="0.25">
      <c r="A495" s="2" t="s">
        <v>1699</v>
      </c>
      <c r="B495" s="27" t="s">
        <v>1592</v>
      </c>
      <c r="C495" s="2" t="s">
        <v>1631</v>
      </c>
      <c r="D495" s="2" t="s">
        <v>1625</v>
      </c>
      <c r="E495" s="255">
        <v>10</v>
      </c>
      <c r="F495" s="58">
        <v>10</v>
      </c>
      <c r="I495" s="11" t="s">
        <v>21</v>
      </c>
      <c r="K495" s="21">
        <v>40544</v>
      </c>
      <c r="M495" s="12">
        <v>6</v>
      </c>
      <c r="N495" s="13">
        <v>4</v>
      </c>
      <c r="O495" s="22"/>
      <c r="P495" s="311">
        <f t="shared" si="77"/>
        <v>10</v>
      </c>
      <c r="Q495" s="16">
        <f t="shared" si="73"/>
        <v>10</v>
      </c>
      <c r="R495" s="23">
        <f t="shared" si="78"/>
        <v>0</v>
      </c>
      <c r="S495" s="18">
        <f t="shared" si="79"/>
        <v>0</v>
      </c>
      <c r="W495" s="2"/>
      <c r="X495" s="2"/>
      <c r="Y495" s="216"/>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row>
    <row r="496" spans="1:205" ht="25.5" x14ac:dyDescent="0.25">
      <c r="A496" s="2" t="s">
        <v>1699</v>
      </c>
      <c r="B496" s="27" t="s">
        <v>1592</v>
      </c>
      <c r="C496" s="2" t="s">
        <v>1632</v>
      </c>
      <c r="D496" s="2" t="s">
        <v>1625</v>
      </c>
      <c r="E496" s="255">
        <v>10</v>
      </c>
      <c r="F496" s="10">
        <v>10</v>
      </c>
      <c r="I496" s="11" t="s">
        <v>21</v>
      </c>
      <c r="K496" s="21">
        <v>40544</v>
      </c>
      <c r="M496" s="12">
        <v>6</v>
      </c>
      <c r="N496" s="13">
        <v>4</v>
      </c>
      <c r="O496" s="22"/>
      <c r="P496" s="311">
        <f t="shared" si="77"/>
        <v>10</v>
      </c>
      <c r="Q496" s="16">
        <f t="shared" si="73"/>
        <v>10</v>
      </c>
      <c r="R496" s="23">
        <f t="shared" si="78"/>
        <v>0</v>
      </c>
      <c r="S496" s="18">
        <f t="shared" si="79"/>
        <v>0</v>
      </c>
      <c r="W496" s="2"/>
      <c r="X496" s="2"/>
      <c r="Y496" s="216"/>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row>
    <row r="497" spans="1:205" ht="25.5" x14ac:dyDescent="0.25">
      <c r="A497" s="2" t="s">
        <v>1700</v>
      </c>
      <c r="B497" s="27" t="s">
        <v>1592</v>
      </c>
      <c r="C497" s="2" t="s">
        <v>1624</v>
      </c>
      <c r="D497" s="2" t="s">
        <v>1625</v>
      </c>
      <c r="E497" s="255">
        <v>30.64</v>
      </c>
      <c r="F497" s="10">
        <v>30.64</v>
      </c>
      <c r="I497" s="11" t="s">
        <v>21</v>
      </c>
      <c r="K497" s="21">
        <v>40544</v>
      </c>
      <c r="M497" s="12">
        <v>6</v>
      </c>
      <c r="N497" s="13">
        <v>4</v>
      </c>
      <c r="O497" s="22"/>
      <c r="P497" s="311">
        <f t="shared" si="77"/>
        <v>30.64</v>
      </c>
      <c r="Q497" s="16">
        <f t="shared" si="73"/>
        <v>30.64</v>
      </c>
      <c r="R497" s="23">
        <f t="shared" si="78"/>
        <v>0</v>
      </c>
      <c r="S497" s="18">
        <f t="shared" si="79"/>
        <v>0</v>
      </c>
      <c r="W497" s="2"/>
      <c r="X497" s="2"/>
      <c r="Y497" s="216"/>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row>
    <row r="498" spans="1:205" ht="25.5" x14ac:dyDescent="0.25">
      <c r="A498" s="2" t="s">
        <v>1700</v>
      </c>
      <c r="B498" s="27" t="s">
        <v>1592</v>
      </c>
      <c r="C498" s="2" t="s">
        <v>1626</v>
      </c>
      <c r="D498" s="2" t="s">
        <v>1625</v>
      </c>
      <c r="E498" s="255">
        <v>18.78</v>
      </c>
      <c r="F498" s="10">
        <v>18.78</v>
      </c>
      <c r="I498" s="11" t="s">
        <v>21</v>
      </c>
      <c r="K498" s="21">
        <v>40544</v>
      </c>
      <c r="M498" s="12">
        <v>6</v>
      </c>
      <c r="N498" s="13">
        <v>4</v>
      </c>
      <c r="O498" s="22"/>
      <c r="P498" s="311">
        <f t="shared" si="77"/>
        <v>18.78</v>
      </c>
      <c r="Q498" s="16">
        <f t="shared" si="73"/>
        <v>18.78</v>
      </c>
      <c r="R498" s="23">
        <f t="shared" si="78"/>
        <v>0</v>
      </c>
      <c r="S498" s="18">
        <f t="shared" si="79"/>
        <v>0</v>
      </c>
      <c r="W498" s="2"/>
      <c r="X498" s="2"/>
      <c r="Y498" s="216"/>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row>
    <row r="499" spans="1:205" ht="25.5" x14ac:dyDescent="0.25">
      <c r="A499" s="2" t="s">
        <v>1700</v>
      </c>
      <c r="B499" s="27" t="s">
        <v>1592</v>
      </c>
      <c r="C499" s="2" t="s">
        <v>1627</v>
      </c>
      <c r="D499" s="2" t="s">
        <v>1625</v>
      </c>
      <c r="E499" s="255">
        <v>14</v>
      </c>
      <c r="F499" s="10">
        <v>14</v>
      </c>
      <c r="I499" s="11" t="s">
        <v>21</v>
      </c>
      <c r="K499" s="21">
        <v>40544</v>
      </c>
      <c r="M499" s="12">
        <v>6</v>
      </c>
      <c r="N499" s="13">
        <v>4</v>
      </c>
      <c r="O499" s="22"/>
      <c r="P499" s="311">
        <f t="shared" si="77"/>
        <v>14</v>
      </c>
      <c r="Q499" s="16">
        <f t="shared" si="73"/>
        <v>14</v>
      </c>
      <c r="R499" s="23">
        <f t="shared" si="78"/>
        <v>0</v>
      </c>
      <c r="S499" s="18">
        <f t="shared" si="79"/>
        <v>0</v>
      </c>
      <c r="W499" s="2"/>
      <c r="X499" s="2"/>
      <c r="Y499" s="216"/>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row>
    <row r="500" spans="1:205" ht="25.5" x14ac:dyDescent="0.25">
      <c r="A500" s="2" t="s">
        <v>1700</v>
      </c>
      <c r="B500" s="27" t="s">
        <v>1592</v>
      </c>
      <c r="C500" s="2" t="s">
        <v>1628</v>
      </c>
      <c r="D500" s="2" t="s">
        <v>1625</v>
      </c>
      <c r="E500" s="255">
        <v>8</v>
      </c>
      <c r="F500" s="10">
        <v>8</v>
      </c>
      <c r="I500" s="11" t="s">
        <v>21</v>
      </c>
      <c r="K500" s="21">
        <v>40544</v>
      </c>
      <c r="M500" s="12">
        <v>6</v>
      </c>
      <c r="N500" s="13">
        <v>4</v>
      </c>
      <c r="O500" s="22"/>
      <c r="P500" s="311">
        <f t="shared" si="77"/>
        <v>8</v>
      </c>
      <c r="Q500" s="16">
        <f t="shared" si="73"/>
        <v>8</v>
      </c>
      <c r="R500" s="23">
        <f t="shared" si="78"/>
        <v>0</v>
      </c>
      <c r="S500" s="18">
        <f t="shared" si="79"/>
        <v>0</v>
      </c>
      <c r="W500" s="2"/>
      <c r="X500" s="2"/>
      <c r="Y500" s="216"/>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row>
    <row r="501" spans="1:205" ht="25.5" x14ac:dyDescent="0.25">
      <c r="A501" s="2" t="s">
        <v>1700</v>
      </c>
      <c r="B501" s="27" t="s">
        <v>1592</v>
      </c>
      <c r="C501" s="2" t="s">
        <v>1629</v>
      </c>
      <c r="D501" s="2" t="s">
        <v>1625</v>
      </c>
      <c r="E501" s="255">
        <v>21.5</v>
      </c>
      <c r="F501" s="10">
        <v>21.5</v>
      </c>
      <c r="I501" s="11" t="s">
        <v>21</v>
      </c>
      <c r="K501" s="21">
        <v>40544</v>
      </c>
      <c r="M501" s="12">
        <v>6</v>
      </c>
      <c r="N501" s="13">
        <v>4</v>
      </c>
      <c r="O501" s="22"/>
      <c r="P501" s="311">
        <f t="shared" si="77"/>
        <v>21.5</v>
      </c>
      <c r="Q501" s="16">
        <f t="shared" si="73"/>
        <v>21.5</v>
      </c>
      <c r="R501" s="23">
        <f t="shared" si="78"/>
        <v>0</v>
      </c>
      <c r="S501" s="18">
        <f t="shared" si="79"/>
        <v>0</v>
      </c>
      <c r="W501" s="2"/>
      <c r="X501" s="2"/>
      <c r="Y501" s="216"/>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row>
    <row r="502" spans="1:205" ht="25.5" x14ac:dyDescent="0.25">
      <c r="A502" s="2" t="s">
        <v>1700</v>
      </c>
      <c r="B502" s="27" t="s">
        <v>1592</v>
      </c>
      <c r="C502" s="2" t="s">
        <v>1630</v>
      </c>
      <c r="D502" s="2" t="s">
        <v>1625</v>
      </c>
      <c r="E502" s="255">
        <v>14.34</v>
      </c>
      <c r="F502" s="10">
        <v>14.34</v>
      </c>
      <c r="I502" s="11" t="s">
        <v>21</v>
      </c>
      <c r="K502" s="21">
        <v>40544</v>
      </c>
      <c r="M502" s="12">
        <v>6</v>
      </c>
      <c r="N502" s="13">
        <v>4</v>
      </c>
      <c r="O502" s="22"/>
      <c r="P502" s="311">
        <f t="shared" si="77"/>
        <v>14.34</v>
      </c>
      <c r="Q502" s="16">
        <f t="shared" si="73"/>
        <v>14.34</v>
      </c>
      <c r="R502" s="23">
        <f t="shared" si="78"/>
        <v>0</v>
      </c>
      <c r="S502" s="18">
        <f t="shared" si="79"/>
        <v>0</v>
      </c>
      <c r="W502" s="2"/>
      <c r="X502" s="2"/>
      <c r="Y502" s="216"/>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row>
    <row r="503" spans="1:205" ht="25.5" x14ac:dyDescent="0.25">
      <c r="A503" s="2" t="s">
        <v>1700</v>
      </c>
      <c r="B503" s="27" t="s">
        <v>1592</v>
      </c>
      <c r="C503" s="2" t="s">
        <v>1631</v>
      </c>
      <c r="D503" s="2" t="s">
        <v>1625</v>
      </c>
      <c r="E503" s="255">
        <v>11</v>
      </c>
      <c r="F503" s="10">
        <v>11</v>
      </c>
      <c r="I503" s="11" t="s">
        <v>21</v>
      </c>
      <c r="K503" s="21">
        <v>40544</v>
      </c>
      <c r="M503" s="12">
        <v>6</v>
      </c>
      <c r="N503" s="13">
        <v>4</v>
      </c>
      <c r="O503" s="22"/>
      <c r="P503" s="311">
        <f t="shared" si="77"/>
        <v>11</v>
      </c>
      <c r="Q503" s="16">
        <f t="shared" si="73"/>
        <v>11</v>
      </c>
      <c r="R503" s="23">
        <f t="shared" si="78"/>
        <v>0</v>
      </c>
      <c r="S503" s="18">
        <f t="shared" si="79"/>
        <v>0</v>
      </c>
      <c r="W503" s="2"/>
      <c r="X503" s="2"/>
      <c r="Y503" s="216"/>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row>
    <row r="504" spans="1:205" ht="25.5" x14ac:dyDescent="0.25">
      <c r="A504" s="2" t="s">
        <v>1700</v>
      </c>
      <c r="B504" s="27" t="s">
        <v>1592</v>
      </c>
      <c r="C504" s="2" t="s">
        <v>1632</v>
      </c>
      <c r="D504" s="2" t="s">
        <v>1625</v>
      </c>
      <c r="E504" s="255">
        <v>12</v>
      </c>
      <c r="F504" s="10">
        <v>12</v>
      </c>
      <c r="I504" s="11" t="s">
        <v>21</v>
      </c>
      <c r="K504" s="21">
        <v>40544</v>
      </c>
      <c r="M504" s="12">
        <v>6</v>
      </c>
      <c r="N504" s="13">
        <v>4</v>
      </c>
      <c r="O504" s="22"/>
      <c r="P504" s="311">
        <f t="shared" si="77"/>
        <v>12</v>
      </c>
      <c r="Q504" s="16">
        <f t="shared" si="73"/>
        <v>12</v>
      </c>
      <c r="R504" s="23">
        <f t="shared" si="78"/>
        <v>0</v>
      </c>
      <c r="S504" s="18">
        <f t="shared" si="79"/>
        <v>0</v>
      </c>
      <c r="W504" s="2"/>
      <c r="X504" s="2"/>
      <c r="Y504" s="216"/>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row>
    <row r="505" spans="1:205" ht="25.5" x14ac:dyDescent="0.25">
      <c r="A505" s="2" t="s">
        <v>1701</v>
      </c>
      <c r="B505" s="27" t="s">
        <v>1592</v>
      </c>
      <c r="C505" s="2" t="s">
        <v>1702</v>
      </c>
      <c r="D505" s="2" t="s">
        <v>1703</v>
      </c>
      <c r="E505" s="255">
        <v>1</v>
      </c>
      <c r="F505" s="45">
        <v>1</v>
      </c>
      <c r="I505" s="11" t="s">
        <v>21</v>
      </c>
      <c r="K505" s="21">
        <v>40544</v>
      </c>
      <c r="M505" s="12">
        <v>6</v>
      </c>
      <c r="N505" s="13">
        <v>4</v>
      </c>
      <c r="O505" s="22"/>
      <c r="P505" s="311">
        <f t="shared" si="77"/>
        <v>1</v>
      </c>
      <c r="Q505" s="16">
        <f t="shared" si="73"/>
        <v>1</v>
      </c>
      <c r="R505" s="23">
        <f t="shared" si="78"/>
        <v>0</v>
      </c>
      <c r="S505" s="18">
        <f t="shared" si="79"/>
        <v>0</v>
      </c>
      <c r="W505" s="2"/>
      <c r="X505" s="2"/>
      <c r="Y505" s="216"/>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row>
    <row r="506" spans="1:205" ht="25.5" x14ac:dyDescent="0.25">
      <c r="A506" s="2" t="s">
        <v>1701</v>
      </c>
      <c r="B506" s="27" t="s">
        <v>1592</v>
      </c>
      <c r="C506" s="2" t="s">
        <v>1704</v>
      </c>
      <c r="D506" s="2" t="s">
        <v>1703</v>
      </c>
      <c r="E506" s="255">
        <v>5</v>
      </c>
      <c r="F506" s="85">
        <v>5</v>
      </c>
      <c r="I506" s="11" t="s">
        <v>21</v>
      </c>
      <c r="K506" s="21">
        <v>40544</v>
      </c>
      <c r="M506" s="12">
        <v>6</v>
      </c>
      <c r="N506" s="13">
        <v>4</v>
      </c>
      <c r="O506" s="22"/>
      <c r="P506" s="311">
        <f t="shared" si="77"/>
        <v>5</v>
      </c>
      <c r="Q506" s="16">
        <f t="shared" si="73"/>
        <v>5</v>
      </c>
      <c r="R506" s="23">
        <f t="shared" si="78"/>
        <v>0</v>
      </c>
      <c r="S506" s="18">
        <f t="shared" si="79"/>
        <v>0</v>
      </c>
      <c r="W506" s="2"/>
      <c r="X506" s="2"/>
      <c r="Y506" s="216"/>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row>
    <row r="507" spans="1:205" ht="25.5" x14ac:dyDescent="0.25">
      <c r="A507" s="2" t="s">
        <v>1701</v>
      </c>
      <c r="B507" s="27" t="s">
        <v>1592</v>
      </c>
      <c r="C507" s="2" t="s">
        <v>1705</v>
      </c>
      <c r="D507" s="2" t="s">
        <v>1703</v>
      </c>
      <c r="E507" s="255">
        <v>4.5</v>
      </c>
      <c r="F507" s="85">
        <v>4.5</v>
      </c>
      <c r="I507" s="11" t="s">
        <v>21</v>
      </c>
      <c r="K507" s="21">
        <v>40544</v>
      </c>
      <c r="M507" s="12">
        <v>6</v>
      </c>
      <c r="N507" s="13">
        <v>4</v>
      </c>
      <c r="O507" s="22"/>
      <c r="P507" s="311">
        <f t="shared" si="77"/>
        <v>4.5</v>
      </c>
      <c r="Q507" s="16">
        <f t="shared" si="73"/>
        <v>4.5</v>
      </c>
      <c r="R507" s="23">
        <f t="shared" si="78"/>
        <v>0</v>
      </c>
      <c r="S507" s="18">
        <f t="shared" si="79"/>
        <v>0</v>
      </c>
      <c r="W507" s="2"/>
      <c r="X507" s="2"/>
      <c r="Y507" s="216"/>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row>
    <row r="508" spans="1:205" ht="25.5" x14ac:dyDescent="0.25">
      <c r="A508" s="2" t="s">
        <v>1701</v>
      </c>
      <c r="B508" s="27" t="s">
        <v>1592</v>
      </c>
      <c r="C508" s="2" t="s">
        <v>1706</v>
      </c>
      <c r="D508" s="2" t="s">
        <v>1703</v>
      </c>
      <c r="E508" s="255">
        <v>3</v>
      </c>
      <c r="F508" s="85">
        <v>3</v>
      </c>
      <c r="I508" s="11" t="s">
        <v>21</v>
      </c>
      <c r="K508" s="21">
        <v>40544</v>
      </c>
      <c r="M508" s="12">
        <v>6</v>
      </c>
      <c r="N508" s="13">
        <v>4</v>
      </c>
      <c r="O508" s="22"/>
      <c r="P508" s="311">
        <f t="shared" si="77"/>
        <v>3</v>
      </c>
      <c r="Q508" s="16">
        <f t="shared" si="73"/>
        <v>3</v>
      </c>
      <c r="R508" s="23">
        <f t="shared" si="78"/>
        <v>0</v>
      </c>
      <c r="S508" s="18">
        <f t="shared" si="79"/>
        <v>0</v>
      </c>
      <c r="W508" s="2"/>
      <c r="X508" s="2"/>
      <c r="Y508" s="216"/>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row>
    <row r="509" spans="1:205" ht="25.5" x14ac:dyDescent="0.25">
      <c r="A509" s="2" t="s">
        <v>1701</v>
      </c>
      <c r="B509" s="27" t="s">
        <v>1592</v>
      </c>
      <c r="C509" s="2" t="s">
        <v>1707</v>
      </c>
      <c r="D509" s="2" t="s">
        <v>1703</v>
      </c>
      <c r="E509" s="255">
        <v>2.5</v>
      </c>
      <c r="F509" s="45">
        <v>2.5</v>
      </c>
      <c r="I509" s="11" t="s">
        <v>21</v>
      </c>
      <c r="K509" s="21">
        <v>40544</v>
      </c>
      <c r="M509" s="12">
        <v>6</v>
      </c>
      <c r="N509" s="13">
        <v>4</v>
      </c>
      <c r="O509" s="22"/>
      <c r="P509" s="311">
        <f t="shared" si="77"/>
        <v>2.5</v>
      </c>
      <c r="Q509" s="16">
        <f t="shared" si="73"/>
        <v>2.5</v>
      </c>
      <c r="R509" s="23">
        <f t="shared" si="78"/>
        <v>0</v>
      </c>
      <c r="S509" s="18">
        <f t="shared" si="79"/>
        <v>0</v>
      </c>
      <c r="W509" s="2"/>
      <c r="X509" s="2"/>
      <c r="Y509" s="216"/>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row>
    <row r="510" spans="1:205" ht="25.5" x14ac:dyDescent="0.25">
      <c r="A510" s="2" t="s">
        <v>1701</v>
      </c>
      <c r="B510" s="27" t="s">
        <v>1592</v>
      </c>
      <c r="C510" s="2" t="s">
        <v>1708</v>
      </c>
      <c r="D510" s="2" t="s">
        <v>1703</v>
      </c>
      <c r="E510" s="257">
        <v>5.5</v>
      </c>
      <c r="F510" s="85">
        <v>5.5</v>
      </c>
      <c r="I510" s="11" t="s">
        <v>21</v>
      </c>
      <c r="K510" s="21">
        <v>40544</v>
      </c>
      <c r="M510" s="12">
        <v>6</v>
      </c>
      <c r="N510" s="13">
        <v>4</v>
      </c>
      <c r="O510" s="22"/>
      <c r="P510" s="311">
        <f t="shared" si="77"/>
        <v>5.5</v>
      </c>
      <c r="Q510" s="16">
        <f t="shared" si="73"/>
        <v>5.5</v>
      </c>
      <c r="R510" s="23">
        <f t="shared" si="78"/>
        <v>0</v>
      </c>
      <c r="S510" s="18">
        <f t="shared" si="79"/>
        <v>0</v>
      </c>
      <c r="V510" s="4"/>
      <c r="W510" s="4"/>
      <c r="X510" s="4"/>
      <c r="Y510" s="216"/>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row>
    <row r="511" spans="1:205" ht="25.5" x14ac:dyDescent="0.25">
      <c r="A511" s="2" t="s">
        <v>1701</v>
      </c>
      <c r="B511" s="27" t="s">
        <v>1592</v>
      </c>
      <c r="C511" s="2" t="s">
        <v>1709</v>
      </c>
      <c r="D511" s="2" t="s">
        <v>1703</v>
      </c>
      <c r="E511" s="255">
        <v>3.5</v>
      </c>
      <c r="F511" s="85">
        <v>3.5</v>
      </c>
      <c r="I511" s="11" t="s">
        <v>21</v>
      </c>
      <c r="K511" s="21">
        <v>40544</v>
      </c>
      <c r="M511" s="12">
        <v>6</v>
      </c>
      <c r="N511" s="13">
        <v>4</v>
      </c>
      <c r="O511" s="22"/>
      <c r="P511" s="311">
        <f t="shared" si="77"/>
        <v>3.5</v>
      </c>
      <c r="Q511" s="16">
        <f t="shared" si="73"/>
        <v>3.5</v>
      </c>
      <c r="R511" s="23">
        <f t="shared" si="78"/>
        <v>0</v>
      </c>
      <c r="S511" s="18">
        <f t="shared" si="79"/>
        <v>0</v>
      </c>
      <c r="W511" s="2"/>
      <c r="X511" s="2"/>
      <c r="Y511" s="216"/>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row>
    <row r="512" spans="1:205" ht="25.5" x14ac:dyDescent="0.25">
      <c r="A512" s="2" t="s">
        <v>1701</v>
      </c>
      <c r="B512" s="27" t="s">
        <v>1592</v>
      </c>
      <c r="C512" s="2" t="s">
        <v>1710</v>
      </c>
      <c r="D512" s="2" t="s">
        <v>1703</v>
      </c>
      <c r="E512" s="255">
        <v>6</v>
      </c>
      <c r="F512" s="45">
        <v>6</v>
      </c>
      <c r="I512" s="11" t="s">
        <v>21</v>
      </c>
      <c r="K512" s="21">
        <v>40544</v>
      </c>
      <c r="M512" s="12">
        <v>6</v>
      </c>
      <c r="N512" s="13">
        <v>4</v>
      </c>
      <c r="O512" s="22"/>
      <c r="P512" s="311">
        <f t="shared" si="77"/>
        <v>6</v>
      </c>
      <c r="Q512" s="16">
        <f t="shared" si="73"/>
        <v>6</v>
      </c>
      <c r="R512" s="23">
        <f t="shared" si="78"/>
        <v>0</v>
      </c>
      <c r="S512" s="18">
        <f t="shared" si="79"/>
        <v>0</v>
      </c>
      <c r="W512" s="2"/>
      <c r="X512" s="2"/>
      <c r="Y512" s="216"/>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row>
    <row r="513" spans="1:205" ht="25.5" x14ac:dyDescent="0.25">
      <c r="A513" s="2" t="s">
        <v>1744</v>
      </c>
      <c r="B513" s="2" t="s">
        <v>1592</v>
      </c>
      <c r="C513" s="2" t="s">
        <v>1745</v>
      </c>
      <c r="D513" s="2" t="s">
        <v>1594</v>
      </c>
      <c r="E513" s="255">
        <v>45</v>
      </c>
      <c r="F513" s="10">
        <v>45</v>
      </c>
      <c r="I513" s="11" t="s">
        <v>21</v>
      </c>
      <c r="K513" s="21">
        <v>40544</v>
      </c>
      <c r="M513" s="12">
        <v>6</v>
      </c>
      <c r="N513" s="13">
        <v>4</v>
      </c>
      <c r="O513" s="22"/>
      <c r="P513" s="311">
        <f t="shared" si="77"/>
        <v>45</v>
      </c>
      <c r="Q513" s="16">
        <f t="shared" si="73"/>
        <v>45</v>
      </c>
      <c r="R513" s="23">
        <f t="shared" si="78"/>
        <v>0</v>
      </c>
      <c r="S513" s="18">
        <f t="shared" si="79"/>
        <v>0</v>
      </c>
      <c r="W513" s="2"/>
      <c r="X513" s="2"/>
      <c r="Y513" s="216"/>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row>
    <row r="514" spans="1:205" ht="25.5" x14ac:dyDescent="0.25">
      <c r="A514" s="2" t="s">
        <v>1744</v>
      </c>
      <c r="B514" s="2" t="s">
        <v>1592</v>
      </c>
      <c r="C514" s="2" t="s">
        <v>1746</v>
      </c>
      <c r="D514" s="2" t="s">
        <v>1594</v>
      </c>
      <c r="E514" s="255">
        <v>60</v>
      </c>
      <c r="F514" s="10">
        <v>60</v>
      </c>
      <c r="I514" s="11" t="s">
        <v>21</v>
      </c>
      <c r="K514" s="21">
        <v>40544</v>
      </c>
      <c r="M514" s="12">
        <v>6</v>
      </c>
      <c r="N514" s="13">
        <v>4</v>
      </c>
      <c r="O514" s="22"/>
      <c r="P514" s="311">
        <f t="shared" si="77"/>
        <v>60</v>
      </c>
      <c r="Q514" s="16">
        <f t="shared" si="73"/>
        <v>60</v>
      </c>
      <c r="R514" s="23">
        <f t="shared" si="78"/>
        <v>0</v>
      </c>
      <c r="S514" s="18">
        <f t="shared" si="79"/>
        <v>0</v>
      </c>
      <c r="W514" s="2"/>
      <c r="X514" s="2"/>
      <c r="Y514" s="216"/>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row>
    <row r="515" spans="1:205" ht="51" x14ac:dyDescent="0.25">
      <c r="A515" s="2" t="s">
        <v>1744</v>
      </c>
      <c r="B515" s="2" t="s">
        <v>1592</v>
      </c>
      <c r="C515" s="2" t="s">
        <v>1747</v>
      </c>
      <c r="D515" s="2" t="s">
        <v>1594</v>
      </c>
      <c r="E515" s="256">
        <v>25</v>
      </c>
      <c r="F515" s="10">
        <v>25</v>
      </c>
      <c r="I515" s="11" t="s">
        <v>21</v>
      </c>
      <c r="K515" s="21">
        <v>40544</v>
      </c>
      <c r="M515" s="12">
        <v>6</v>
      </c>
      <c r="N515" s="13">
        <v>4</v>
      </c>
      <c r="O515" s="22"/>
      <c r="P515" s="311">
        <f t="shared" si="77"/>
        <v>25</v>
      </c>
      <c r="Q515" s="16">
        <f t="shared" si="73"/>
        <v>25</v>
      </c>
      <c r="R515" s="23">
        <f t="shared" si="78"/>
        <v>0</v>
      </c>
      <c r="S515" s="18">
        <f t="shared" si="79"/>
        <v>0</v>
      </c>
      <c r="V515" s="3"/>
      <c r="W515" s="3"/>
      <c r="X515" s="3"/>
      <c r="Y515" s="216"/>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row>
    <row r="516" spans="1:205" ht="38.25" x14ac:dyDescent="0.25">
      <c r="A516" s="2" t="s">
        <v>1744</v>
      </c>
      <c r="B516" s="2" t="s">
        <v>1592</v>
      </c>
      <c r="C516" s="2" t="s">
        <v>1748</v>
      </c>
      <c r="D516" s="2" t="s">
        <v>1594</v>
      </c>
      <c r="E516" s="255">
        <v>60</v>
      </c>
      <c r="F516" s="10">
        <v>60</v>
      </c>
      <c r="I516" s="11" t="s">
        <v>21</v>
      </c>
      <c r="K516" s="21">
        <v>40544</v>
      </c>
      <c r="M516" s="12">
        <v>6</v>
      </c>
      <c r="N516" s="13">
        <v>4</v>
      </c>
      <c r="O516" s="22"/>
      <c r="P516" s="311">
        <f t="shared" si="77"/>
        <v>60</v>
      </c>
      <c r="Q516" s="16">
        <f t="shared" si="73"/>
        <v>60</v>
      </c>
      <c r="R516" s="23">
        <f t="shared" si="78"/>
        <v>0</v>
      </c>
      <c r="S516" s="18">
        <f t="shared" si="79"/>
        <v>0</v>
      </c>
      <c r="W516" s="2"/>
      <c r="X516" s="2"/>
      <c r="Y516" s="216"/>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row>
    <row r="517" spans="1:205" ht="38.25" x14ac:dyDescent="0.25">
      <c r="A517" s="2" t="s">
        <v>1744</v>
      </c>
      <c r="B517" s="2" t="s">
        <v>1592</v>
      </c>
      <c r="C517" s="2" t="s">
        <v>1749</v>
      </c>
      <c r="D517" s="2" t="s">
        <v>1594</v>
      </c>
      <c r="E517" s="256">
        <v>132.5</v>
      </c>
      <c r="F517" s="10">
        <v>132.5</v>
      </c>
      <c r="I517" s="11" t="s">
        <v>21</v>
      </c>
      <c r="K517" s="21">
        <v>40544</v>
      </c>
      <c r="M517" s="12">
        <v>6</v>
      </c>
      <c r="N517" s="13">
        <v>4</v>
      </c>
      <c r="O517" s="22"/>
      <c r="P517" s="311">
        <f t="shared" si="77"/>
        <v>132.5</v>
      </c>
      <c r="Q517" s="16">
        <f t="shared" si="73"/>
        <v>132.5</v>
      </c>
      <c r="R517" s="23">
        <f t="shared" si="78"/>
        <v>0</v>
      </c>
      <c r="S517" s="18">
        <f t="shared" si="79"/>
        <v>0</v>
      </c>
      <c r="V517" s="3"/>
      <c r="W517" s="3"/>
      <c r="X517" s="3"/>
      <c r="Y517" s="216"/>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row>
    <row r="518" spans="1:205" ht="25.5" x14ac:dyDescent="0.25">
      <c r="A518" s="2" t="s">
        <v>1744</v>
      </c>
      <c r="B518" s="2" t="s">
        <v>1592</v>
      </c>
      <c r="C518" s="2" t="s">
        <v>1750</v>
      </c>
      <c r="D518" s="2" t="s">
        <v>1594</v>
      </c>
      <c r="E518" s="256">
        <v>40</v>
      </c>
      <c r="F518" s="10">
        <v>40</v>
      </c>
      <c r="I518" s="11" t="s">
        <v>21</v>
      </c>
      <c r="K518" s="21">
        <v>40544</v>
      </c>
      <c r="M518" s="12">
        <v>6</v>
      </c>
      <c r="N518" s="13">
        <v>4</v>
      </c>
      <c r="O518" s="22"/>
      <c r="P518" s="311">
        <f t="shared" si="77"/>
        <v>40</v>
      </c>
      <c r="Q518" s="16">
        <f t="shared" si="73"/>
        <v>40</v>
      </c>
      <c r="R518" s="23">
        <f t="shared" si="78"/>
        <v>0</v>
      </c>
      <c r="S518" s="18">
        <f t="shared" si="79"/>
        <v>0</v>
      </c>
      <c r="V518" s="3"/>
      <c r="W518" s="3"/>
      <c r="X518" s="3"/>
      <c r="Y518" s="216"/>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row>
    <row r="519" spans="1:205" ht="38.25" x14ac:dyDescent="0.25">
      <c r="A519" s="2" t="s">
        <v>1744</v>
      </c>
      <c r="B519" s="2" t="s">
        <v>1592</v>
      </c>
      <c r="C519" s="2" t="s">
        <v>1751</v>
      </c>
      <c r="D519" s="2" t="s">
        <v>1594</v>
      </c>
      <c r="E519" s="256">
        <v>60</v>
      </c>
      <c r="F519" s="10">
        <v>60</v>
      </c>
      <c r="I519" s="11" t="s">
        <v>21</v>
      </c>
      <c r="K519" s="21">
        <v>40544</v>
      </c>
      <c r="M519" s="12">
        <v>6</v>
      </c>
      <c r="N519" s="13">
        <v>4</v>
      </c>
      <c r="O519" s="22"/>
      <c r="P519" s="311">
        <f t="shared" si="77"/>
        <v>60</v>
      </c>
      <c r="Q519" s="16">
        <f t="shared" si="73"/>
        <v>60</v>
      </c>
      <c r="R519" s="23">
        <f t="shared" si="78"/>
        <v>0</v>
      </c>
      <c r="S519" s="18">
        <f t="shared" si="79"/>
        <v>0</v>
      </c>
      <c r="V519" s="3"/>
      <c r="W519" s="3"/>
      <c r="X519" s="3"/>
      <c r="Y519" s="216"/>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row>
    <row r="520" spans="1:205" ht="38.25" x14ac:dyDescent="0.25">
      <c r="A520" s="2" t="s">
        <v>1744</v>
      </c>
      <c r="B520" s="2" t="s">
        <v>1592</v>
      </c>
      <c r="C520" s="2" t="s">
        <v>1752</v>
      </c>
      <c r="D520" s="2" t="s">
        <v>1594</v>
      </c>
      <c r="E520" s="256">
        <v>15</v>
      </c>
      <c r="F520" s="10">
        <v>15</v>
      </c>
      <c r="I520" s="11" t="s">
        <v>21</v>
      </c>
      <c r="K520" s="21">
        <v>40544</v>
      </c>
      <c r="M520" s="12">
        <v>6</v>
      </c>
      <c r="N520" s="13">
        <v>3</v>
      </c>
      <c r="O520" s="22"/>
      <c r="P520" s="311">
        <f t="shared" si="77"/>
        <v>15</v>
      </c>
      <c r="Q520" s="16">
        <f t="shared" si="73"/>
        <v>15</v>
      </c>
      <c r="R520" s="23">
        <f t="shared" si="78"/>
        <v>0</v>
      </c>
      <c r="S520" s="18">
        <f t="shared" si="79"/>
        <v>0</v>
      </c>
      <c r="V520" s="3"/>
      <c r="W520" s="3"/>
      <c r="X520" s="3"/>
      <c r="Y520" s="216"/>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row>
    <row r="521" spans="1:205" s="4" customFormat="1" ht="38.25" x14ac:dyDescent="0.25">
      <c r="A521" s="2" t="s">
        <v>1744</v>
      </c>
      <c r="B521" s="2" t="s">
        <v>1592</v>
      </c>
      <c r="C521" s="2" t="s">
        <v>1753</v>
      </c>
      <c r="D521" s="2" t="s">
        <v>1594</v>
      </c>
      <c r="E521" s="256">
        <v>169.6</v>
      </c>
      <c r="F521" s="10">
        <v>169.6</v>
      </c>
      <c r="G521" s="10"/>
      <c r="H521" s="2"/>
      <c r="I521" s="11" t="s">
        <v>21</v>
      </c>
      <c r="J521" s="11"/>
      <c r="K521" s="21">
        <v>40544</v>
      </c>
      <c r="L521" s="2"/>
      <c r="M521" s="12">
        <v>6</v>
      </c>
      <c r="N521" s="13">
        <v>4</v>
      </c>
      <c r="O521" s="22"/>
      <c r="P521" s="311">
        <f t="shared" ref="P521:P552" si="80">IF(N521=1,INT(E521*$T$1*100)/100,E521)</f>
        <v>169.6</v>
      </c>
      <c r="Q521" s="16">
        <f t="shared" si="73"/>
        <v>169.6</v>
      </c>
      <c r="R521" s="23">
        <f t="shared" ref="R521:R552" si="81">P521-E521</f>
        <v>0</v>
      </c>
      <c r="S521" s="18">
        <f t="shared" ref="S521:S552" si="82">IF(E521&lt;&gt;0,R521/E521,0)</f>
        <v>0</v>
      </c>
      <c r="T521" s="17"/>
      <c r="U521" s="19"/>
      <c r="V521" s="3"/>
      <c r="W521" s="3"/>
      <c r="X521" s="3"/>
      <c r="Y521" s="216"/>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row>
    <row r="522" spans="1:205" ht="25.5" x14ac:dyDescent="0.25">
      <c r="A522" s="2" t="s">
        <v>1744</v>
      </c>
      <c r="B522" s="2" t="s">
        <v>1592</v>
      </c>
      <c r="C522" s="2" t="s">
        <v>1754</v>
      </c>
      <c r="D522" s="2" t="s">
        <v>1594</v>
      </c>
      <c r="E522" s="256">
        <v>3</v>
      </c>
      <c r="F522" s="10">
        <v>3</v>
      </c>
      <c r="I522" s="11" t="s">
        <v>21</v>
      </c>
      <c r="K522" s="21">
        <v>40544</v>
      </c>
      <c r="M522" s="12">
        <v>6</v>
      </c>
      <c r="N522" s="13">
        <v>4</v>
      </c>
      <c r="O522" s="22"/>
      <c r="P522" s="311">
        <f t="shared" si="80"/>
        <v>3</v>
      </c>
      <c r="Q522" s="16">
        <f t="shared" si="73"/>
        <v>3</v>
      </c>
      <c r="R522" s="23">
        <f t="shared" si="81"/>
        <v>0</v>
      </c>
      <c r="S522" s="18">
        <f t="shared" si="82"/>
        <v>0</v>
      </c>
      <c r="V522" s="3"/>
      <c r="W522" s="3"/>
      <c r="X522" s="3"/>
      <c r="Y522" s="216"/>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row>
    <row r="523" spans="1:205" ht="25.5" x14ac:dyDescent="0.25">
      <c r="A523" s="2" t="s">
        <v>1744</v>
      </c>
      <c r="B523" s="2" t="s">
        <v>1592</v>
      </c>
      <c r="C523" s="2" t="s">
        <v>1755</v>
      </c>
      <c r="D523" s="2" t="s">
        <v>1594</v>
      </c>
      <c r="E523" s="256">
        <v>100</v>
      </c>
      <c r="F523" s="10">
        <v>100</v>
      </c>
      <c r="I523" s="11" t="s">
        <v>21</v>
      </c>
      <c r="K523" s="21">
        <v>40544</v>
      </c>
      <c r="M523" s="12">
        <v>6</v>
      </c>
      <c r="N523" s="13">
        <v>4</v>
      </c>
      <c r="O523" s="22"/>
      <c r="P523" s="311">
        <f t="shared" si="80"/>
        <v>100</v>
      </c>
      <c r="Q523" s="16">
        <f t="shared" si="73"/>
        <v>100</v>
      </c>
      <c r="R523" s="23">
        <f t="shared" si="81"/>
        <v>0</v>
      </c>
      <c r="S523" s="18">
        <f t="shared" si="82"/>
        <v>0</v>
      </c>
      <c r="V523" s="3"/>
      <c r="W523" s="3"/>
      <c r="X523" s="3"/>
      <c r="Y523" s="216"/>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row>
    <row r="524" spans="1:205" ht="38.25" x14ac:dyDescent="0.25">
      <c r="A524" s="2" t="s">
        <v>1744</v>
      </c>
      <c r="B524" s="2" t="s">
        <v>1592</v>
      </c>
      <c r="C524" s="2" t="s">
        <v>1756</v>
      </c>
      <c r="D524" s="2" t="s">
        <v>1594</v>
      </c>
      <c r="E524" s="256">
        <v>26.5</v>
      </c>
      <c r="F524" s="10">
        <v>26.5</v>
      </c>
      <c r="I524" s="11" t="s">
        <v>21</v>
      </c>
      <c r="K524" s="21">
        <v>40544</v>
      </c>
      <c r="M524" s="12">
        <v>6</v>
      </c>
      <c r="N524" s="13">
        <v>4</v>
      </c>
      <c r="O524" s="22"/>
      <c r="P524" s="311">
        <f t="shared" si="80"/>
        <v>26.5</v>
      </c>
      <c r="Q524" s="16">
        <f t="shared" si="73"/>
        <v>26.5</v>
      </c>
      <c r="R524" s="23">
        <f t="shared" si="81"/>
        <v>0</v>
      </c>
      <c r="S524" s="18">
        <f t="shared" si="82"/>
        <v>0</v>
      </c>
      <c r="V524" s="3"/>
      <c r="W524" s="3"/>
      <c r="X524" s="3"/>
      <c r="Y524" s="216"/>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row>
    <row r="525" spans="1:205" s="3" customFormat="1" ht="25.5" x14ac:dyDescent="0.25">
      <c r="A525" s="2" t="s">
        <v>1744</v>
      </c>
      <c r="B525" s="2" t="s">
        <v>1592</v>
      </c>
      <c r="C525" s="2" t="s">
        <v>1757</v>
      </c>
      <c r="D525" s="2" t="s">
        <v>1594</v>
      </c>
      <c r="E525" s="256">
        <v>7</v>
      </c>
      <c r="F525" s="10">
        <v>7</v>
      </c>
      <c r="G525" s="10"/>
      <c r="H525" s="2"/>
      <c r="I525" s="11" t="s">
        <v>21</v>
      </c>
      <c r="J525" s="11"/>
      <c r="K525" s="21">
        <v>40544</v>
      </c>
      <c r="L525" s="2"/>
      <c r="M525" s="12">
        <v>6</v>
      </c>
      <c r="N525" s="13">
        <v>4</v>
      </c>
      <c r="O525" s="22"/>
      <c r="P525" s="311">
        <f t="shared" si="80"/>
        <v>7</v>
      </c>
      <c r="Q525" s="16">
        <f t="shared" ref="Q525:Q588" si="83">IF(N525=1,INT(E525*$T$1*10000)/10000,E525)</f>
        <v>7</v>
      </c>
      <c r="R525" s="23">
        <f t="shared" si="81"/>
        <v>0</v>
      </c>
      <c r="S525" s="18">
        <f t="shared" si="82"/>
        <v>0</v>
      </c>
      <c r="T525" s="17"/>
      <c r="U525" s="19"/>
      <c r="Y525" s="216"/>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row>
    <row r="526" spans="1:205" s="3" customFormat="1" ht="25.5" x14ac:dyDescent="0.25">
      <c r="A526" s="2" t="s">
        <v>1758</v>
      </c>
      <c r="B526" s="27" t="s">
        <v>1592</v>
      </c>
      <c r="C526" s="2" t="s">
        <v>1759</v>
      </c>
      <c r="D526" s="2" t="s">
        <v>1703</v>
      </c>
      <c r="E526" s="255">
        <v>2</v>
      </c>
      <c r="F526" s="45">
        <v>2</v>
      </c>
      <c r="G526" s="10"/>
      <c r="H526" s="2"/>
      <c r="I526" s="11" t="s">
        <v>21</v>
      </c>
      <c r="J526" s="11"/>
      <c r="K526" s="21">
        <v>40544</v>
      </c>
      <c r="L526" s="2"/>
      <c r="M526" s="12">
        <v>6</v>
      </c>
      <c r="N526" s="13">
        <v>4</v>
      </c>
      <c r="O526" s="22"/>
      <c r="P526" s="311">
        <f t="shared" si="80"/>
        <v>2</v>
      </c>
      <c r="Q526" s="16">
        <f t="shared" si="83"/>
        <v>2</v>
      </c>
      <c r="R526" s="23">
        <f t="shared" si="81"/>
        <v>0</v>
      </c>
      <c r="S526" s="18">
        <f t="shared" si="82"/>
        <v>0</v>
      </c>
      <c r="T526" s="17"/>
      <c r="U526" s="19"/>
      <c r="V526" s="2"/>
      <c r="W526" s="2"/>
      <c r="X526" s="2"/>
      <c r="Y526" s="216"/>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row>
    <row r="527" spans="1:205" s="3" customFormat="1" ht="25.5" x14ac:dyDescent="0.25">
      <c r="A527" s="2" t="s">
        <v>1758</v>
      </c>
      <c r="B527" s="27" t="s">
        <v>1592</v>
      </c>
      <c r="C527" s="2" t="s">
        <v>1704</v>
      </c>
      <c r="D527" s="2" t="s">
        <v>1703</v>
      </c>
      <c r="E527" s="255">
        <v>6</v>
      </c>
      <c r="F527" s="85">
        <v>6</v>
      </c>
      <c r="G527" s="10"/>
      <c r="H527" s="2"/>
      <c r="I527" s="11" t="s">
        <v>21</v>
      </c>
      <c r="J527" s="11"/>
      <c r="K527" s="21">
        <v>40544</v>
      </c>
      <c r="L527" s="2"/>
      <c r="M527" s="12">
        <v>6</v>
      </c>
      <c r="N527" s="13">
        <v>4</v>
      </c>
      <c r="O527" s="22"/>
      <c r="P527" s="311">
        <f t="shared" si="80"/>
        <v>6</v>
      </c>
      <c r="Q527" s="16">
        <f t="shared" si="83"/>
        <v>6</v>
      </c>
      <c r="R527" s="23">
        <f t="shared" si="81"/>
        <v>0</v>
      </c>
      <c r="S527" s="18">
        <f t="shared" si="82"/>
        <v>0</v>
      </c>
      <c r="T527" s="17"/>
      <c r="U527" s="19"/>
      <c r="V527" s="2"/>
      <c r="W527" s="2"/>
      <c r="X527" s="2"/>
      <c r="Y527" s="216"/>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row>
    <row r="528" spans="1:205" s="3" customFormat="1" ht="25.5" x14ac:dyDescent="0.25">
      <c r="A528" s="2" t="s">
        <v>1758</v>
      </c>
      <c r="B528" s="27" t="s">
        <v>1592</v>
      </c>
      <c r="C528" s="2" t="s">
        <v>1705</v>
      </c>
      <c r="D528" s="2" t="s">
        <v>1703</v>
      </c>
      <c r="E528" s="255">
        <v>5.5</v>
      </c>
      <c r="F528" s="85">
        <v>5.5</v>
      </c>
      <c r="G528" s="10"/>
      <c r="H528" s="2"/>
      <c r="I528" s="11" t="s">
        <v>21</v>
      </c>
      <c r="J528" s="11"/>
      <c r="K528" s="21">
        <v>40544</v>
      </c>
      <c r="L528" s="2"/>
      <c r="M528" s="12">
        <v>6</v>
      </c>
      <c r="N528" s="13">
        <v>4</v>
      </c>
      <c r="O528" s="22"/>
      <c r="P528" s="311">
        <f t="shared" si="80"/>
        <v>5.5</v>
      </c>
      <c r="Q528" s="16">
        <f t="shared" si="83"/>
        <v>5.5</v>
      </c>
      <c r="R528" s="23">
        <f t="shared" si="81"/>
        <v>0</v>
      </c>
      <c r="S528" s="18">
        <f t="shared" si="82"/>
        <v>0</v>
      </c>
      <c r="T528" s="17"/>
      <c r="U528" s="19"/>
      <c r="V528" s="2"/>
      <c r="W528" s="2"/>
      <c r="X528" s="2"/>
      <c r="Y528" s="216"/>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row>
    <row r="529" spans="1:205" s="3" customFormat="1" ht="25.5" x14ac:dyDescent="0.25">
      <c r="A529" s="2" t="s">
        <v>1758</v>
      </c>
      <c r="B529" s="27" t="s">
        <v>1592</v>
      </c>
      <c r="C529" s="2" t="s">
        <v>1706</v>
      </c>
      <c r="D529" s="2" t="s">
        <v>1703</v>
      </c>
      <c r="E529" s="255">
        <v>4</v>
      </c>
      <c r="F529" s="85">
        <v>4</v>
      </c>
      <c r="G529" s="10"/>
      <c r="H529" s="2"/>
      <c r="I529" s="11" t="s">
        <v>21</v>
      </c>
      <c r="J529" s="11"/>
      <c r="K529" s="21">
        <v>40544</v>
      </c>
      <c r="L529" s="2"/>
      <c r="M529" s="12">
        <v>6</v>
      </c>
      <c r="N529" s="13">
        <v>4</v>
      </c>
      <c r="O529" s="22"/>
      <c r="P529" s="311">
        <f t="shared" si="80"/>
        <v>4</v>
      </c>
      <c r="Q529" s="16">
        <f t="shared" si="83"/>
        <v>4</v>
      </c>
      <c r="R529" s="23">
        <f t="shared" si="81"/>
        <v>0</v>
      </c>
      <c r="S529" s="18">
        <f t="shared" si="82"/>
        <v>0</v>
      </c>
      <c r="T529" s="17"/>
      <c r="U529" s="19"/>
      <c r="V529" s="2"/>
      <c r="W529" s="2"/>
      <c r="X529" s="2"/>
      <c r="Y529" s="216"/>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row>
    <row r="530" spans="1:205" s="3" customFormat="1" ht="25.5" x14ac:dyDescent="0.25">
      <c r="A530" s="2" t="s">
        <v>1758</v>
      </c>
      <c r="B530" s="27" t="s">
        <v>1592</v>
      </c>
      <c r="C530" s="2" t="s">
        <v>1707</v>
      </c>
      <c r="D530" s="2" t="s">
        <v>1703</v>
      </c>
      <c r="E530" s="255">
        <v>3.5</v>
      </c>
      <c r="F530" s="45">
        <v>3.5</v>
      </c>
      <c r="G530" s="10"/>
      <c r="H530" s="2"/>
      <c r="I530" s="11" t="s">
        <v>21</v>
      </c>
      <c r="J530" s="11"/>
      <c r="K530" s="21">
        <v>40544</v>
      </c>
      <c r="L530" s="2"/>
      <c r="M530" s="12">
        <v>6</v>
      </c>
      <c r="N530" s="13">
        <v>4</v>
      </c>
      <c r="O530" s="22"/>
      <c r="P530" s="311">
        <f t="shared" si="80"/>
        <v>3.5</v>
      </c>
      <c r="Q530" s="16">
        <f t="shared" si="83"/>
        <v>3.5</v>
      </c>
      <c r="R530" s="23">
        <f t="shared" si="81"/>
        <v>0</v>
      </c>
      <c r="S530" s="18">
        <f t="shared" si="82"/>
        <v>0</v>
      </c>
      <c r="T530" s="17"/>
      <c r="U530" s="19"/>
      <c r="V530" s="2"/>
      <c r="W530" s="2"/>
      <c r="X530" s="2"/>
      <c r="Y530" s="216"/>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row>
    <row r="531" spans="1:205" s="3" customFormat="1" ht="25.5" x14ac:dyDescent="0.25">
      <c r="A531" s="2" t="s">
        <v>1758</v>
      </c>
      <c r="B531" s="27" t="s">
        <v>1592</v>
      </c>
      <c r="C531" s="2" t="s">
        <v>1708</v>
      </c>
      <c r="D531" s="2" t="s">
        <v>1703</v>
      </c>
      <c r="E531" s="255">
        <v>6.5</v>
      </c>
      <c r="F531" s="85">
        <v>6.5</v>
      </c>
      <c r="G531" s="10"/>
      <c r="H531" s="2"/>
      <c r="I531" s="11" t="s">
        <v>21</v>
      </c>
      <c r="J531" s="11"/>
      <c r="K531" s="21">
        <v>40544</v>
      </c>
      <c r="L531" s="2"/>
      <c r="M531" s="12">
        <v>6</v>
      </c>
      <c r="N531" s="13">
        <v>4</v>
      </c>
      <c r="O531" s="22"/>
      <c r="P531" s="311">
        <f t="shared" si="80"/>
        <v>6.5</v>
      </c>
      <c r="Q531" s="16">
        <f t="shared" si="83"/>
        <v>6.5</v>
      </c>
      <c r="R531" s="23">
        <f t="shared" si="81"/>
        <v>0</v>
      </c>
      <c r="S531" s="18">
        <f t="shared" si="82"/>
        <v>0</v>
      </c>
      <c r="T531" s="17"/>
      <c r="U531" s="19"/>
      <c r="V531" s="2"/>
      <c r="W531" s="2"/>
      <c r="X531" s="2"/>
      <c r="Y531" s="216"/>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row>
    <row r="532" spans="1:205" s="3" customFormat="1" ht="25.5" x14ac:dyDescent="0.25">
      <c r="A532" s="2" t="s">
        <v>1758</v>
      </c>
      <c r="B532" s="27" t="s">
        <v>1592</v>
      </c>
      <c r="C532" s="2" t="s">
        <v>1709</v>
      </c>
      <c r="D532" s="2" t="s">
        <v>1703</v>
      </c>
      <c r="E532" s="255">
        <v>4.5</v>
      </c>
      <c r="F532" s="85">
        <v>4.5</v>
      </c>
      <c r="G532" s="10"/>
      <c r="H532" s="2"/>
      <c r="I532" s="11" t="s">
        <v>21</v>
      </c>
      <c r="J532" s="11"/>
      <c r="K532" s="21">
        <v>40544</v>
      </c>
      <c r="L532" s="2"/>
      <c r="M532" s="12">
        <v>6</v>
      </c>
      <c r="N532" s="13">
        <v>4</v>
      </c>
      <c r="O532" s="22"/>
      <c r="P532" s="311">
        <f t="shared" si="80"/>
        <v>4.5</v>
      </c>
      <c r="Q532" s="16">
        <f t="shared" si="83"/>
        <v>4.5</v>
      </c>
      <c r="R532" s="23">
        <f t="shared" si="81"/>
        <v>0</v>
      </c>
      <c r="S532" s="18">
        <f t="shared" si="82"/>
        <v>0</v>
      </c>
      <c r="T532" s="17"/>
      <c r="U532" s="19"/>
      <c r="V532" s="2"/>
      <c r="W532" s="2"/>
      <c r="X532" s="2"/>
      <c r="Y532" s="216"/>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row>
    <row r="533" spans="1:205" s="3" customFormat="1" ht="25.5" x14ac:dyDescent="0.25">
      <c r="A533" s="2" t="s">
        <v>1758</v>
      </c>
      <c r="B533" s="27" t="s">
        <v>1592</v>
      </c>
      <c r="C533" s="2" t="s">
        <v>1710</v>
      </c>
      <c r="D533" s="2" t="s">
        <v>1703</v>
      </c>
      <c r="E533" s="255">
        <v>7</v>
      </c>
      <c r="F533" s="45">
        <v>7</v>
      </c>
      <c r="G533" s="10"/>
      <c r="H533" s="2"/>
      <c r="I533" s="11" t="s">
        <v>21</v>
      </c>
      <c r="J533" s="11"/>
      <c r="K533" s="21">
        <v>40544</v>
      </c>
      <c r="L533" s="2"/>
      <c r="M533" s="12">
        <v>6</v>
      </c>
      <c r="N533" s="13">
        <v>4</v>
      </c>
      <c r="O533" s="22"/>
      <c r="P533" s="311">
        <f t="shared" si="80"/>
        <v>7</v>
      </c>
      <c r="Q533" s="16">
        <f t="shared" si="83"/>
        <v>7</v>
      </c>
      <c r="R533" s="23">
        <f t="shared" si="81"/>
        <v>0</v>
      </c>
      <c r="S533" s="18">
        <f t="shared" si="82"/>
        <v>0</v>
      </c>
      <c r="T533" s="17"/>
      <c r="U533" s="19"/>
      <c r="V533" s="2"/>
      <c r="W533" s="2"/>
      <c r="X533" s="2"/>
      <c r="Y533" s="216"/>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row>
    <row r="534" spans="1:205" s="3" customFormat="1" ht="25.5" x14ac:dyDescent="0.25">
      <c r="A534" s="2" t="s">
        <v>1760</v>
      </c>
      <c r="B534" s="27" t="s">
        <v>1592</v>
      </c>
      <c r="C534" s="2" t="s">
        <v>1624</v>
      </c>
      <c r="D534" s="2" t="s">
        <v>1625</v>
      </c>
      <c r="E534" s="255">
        <v>12</v>
      </c>
      <c r="F534" s="10">
        <v>12</v>
      </c>
      <c r="G534" s="10"/>
      <c r="H534" s="2"/>
      <c r="I534" s="11" t="s">
        <v>21</v>
      </c>
      <c r="J534" s="11"/>
      <c r="K534" s="21">
        <v>40544</v>
      </c>
      <c r="L534" s="2"/>
      <c r="M534" s="12">
        <v>6</v>
      </c>
      <c r="N534" s="13">
        <v>4</v>
      </c>
      <c r="O534" s="22"/>
      <c r="P534" s="311">
        <f t="shared" si="80"/>
        <v>12</v>
      </c>
      <c r="Q534" s="16">
        <f t="shared" si="83"/>
        <v>12</v>
      </c>
      <c r="R534" s="23">
        <f t="shared" si="81"/>
        <v>0</v>
      </c>
      <c r="S534" s="18">
        <f t="shared" si="82"/>
        <v>0</v>
      </c>
      <c r="T534" s="55"/>
      <c r="U534" s="19"/>
      <c r="V534" s="2"/>
      <c r="W534" s="2"/>
      <c r="X534" s="2"/>
      <c r="Y534" s="216"/>
    </row>
    <row r="535" spans="1:205" s="3" customFormat="1" ht="25.5" x14ac:dyDescent="0.25">
      <c r="A535" s="2" t="s">
        <v>1760</v>
      </c>
      <c r="B535" s="27" t="s">
        <v>1592</v>
      </c>
      <c r="C535" s="2" t="s">
        <v>1628</v>
      </c>
      <c r="D535" s="2" t="s">
        <v>1625</v>
      </c>
      <c r="E535" s="255">
        <v>6</v>
      </c>
      <c r="F535" s="10">
        <v>6</v>
      </c>
      <c r="G535" s="10"/>
      <c r="H535" s="2"/>
      <c r="I535" s="11" t="s">
        <v>21</v>
      </c>
      <c r="J535" s="11"/>
      <c r="K535" s="21">
        <v>40544</v>
      </c>
      <c r="L535" s="2"/>
      <c r="M535" s="12">
        <v>6</v>
      </c>
      <c r="N535" s="13">
        <v>4</v>
      </c>
      <c r="O535" s="22"/>
      <c r="P535" s="311">
        <f t="shared" si="80"/>
        <v>6</v>
      </c>
      <c r="Q535" s="16">
        <f t="shared" si="83"/>
        <v>6</v>
      </c>
      <c r="R535" s="23">
        <f t="shared" si="81"/>
        <v>0</v>
      </c>
      <c r="S535" s="18">
        <f t="shared" si="82"/>
        <v>0</v>
      </c>
      <c r="T535" s="17"/>
      <c r="U535" s="19"/>
      <c r="V535" s="2"/>
      <c r="W535" s="2"/>
      <c r="X535" s="2"/>
      <c r="Y535" s="216"/>
    </row>
    <row r="536" spans="1:205" s="3" customFormat="1" ht="25.5" x14ac:dyDescent="0.25">
      <c r="A536" s="2" t="s">
        <v>1760</v>
      </c>
      <c r="B536" s="27" t="s">
        <v>1592</v>
      </c>
      <c r="C536" s="2" t="s">
        <v>1629</v>
      </c>
      <c r="D536" s="2" t="s">
        <v>1625</v>
      </c>
      <c r="E536" s="255">
        <v>10</v>
      </c>
      <c r="F536" s="10">
        <v>10</v>
      </c>
      <c r="G536" s="10"/>
      <c r="H536" s="2"/>
      <c r="I536" s="11" t="s">
        <v>21</v>
      </c>
      <c r="J536" s="11"/>
      <c r="K536" s="21">
        <v>40544</v>
      </c>
      <c r="L536" s="2"/>
      <c r="M536" s="12">
        <v>6</v>
      </c>
      <c r="N536" s="13">
        <v>4</v>
      </c>
      <c r="O536" s="22"/>
      <c r="P536" s="311">
        <f t="shared" si="80"/>
        <v>10</v>
      </c>
      <c r="Q536" s="16">
        <f t="shared" si="83"/>
        <v>10</v>
      </c>
      <c r="R536" s="23">
        <f t="shared" si="81"/>
        <v>0</v>
      </c>
      <c r="S536" s="18">
        <f t="shared" si="82"/>
        <v>0</v>
      </c>
      <c r="T536" s="17"/>
      <c r="U536" s="19"/>
      <c r="V536" s="2"/>
      <c r="W536" s="2"/>
      <c r="X536" s="2"/>
      <c r="Y536" s="216"/>
    </row>
    <row r="537" spans="1:205" s="3" customFormat="1" ht="25.5" x14ac:dyDescent="0.25">
      <c r="A537" s="2" t="s">
        <v>1760</v>
      </c>
      <c r="B537" s="27" t="s">
        <v>1592</v>
      </c>
      <c r="C537" s="2" t="s">
        <v>1761</v>
      </c>
      <c r="D537" s="2" t="s">
        <v>1625</v>
      </c>
      <c r="E537" s="255">
        <v>11</v>
      </c>
      <c r="F537" s="10">
        <v>11</v>
      </c>
      <c r="G537" s="10"/>
      <c r="H537" s="2"/>
      <c r="I537" s="11" t="s">
        <v>21</v>
      </c>
      <c r="J537" s="11"/>
      <c r="K537" s="21">
        <v>40544</v>
      </c>
      <c r="L537" s="2"/>
      <c r="M537" s="12">
        <v>6</v>
      </c>
      <c r="N537" s="13">
        <v>4</v>
      </c>
      <c r="O537" s="22"/>
      <c r="P537" s="311">
        <f t="shared" si="80"/>
        <v>11</v>
      </c>
      <c r="Q537" s="16">
        <f t="shared" si="83"/>
        <v>11</v>
      </c>
      <c r="R537" s="23">
        <f t="shared" si="81"/>
        <v>0</v>
      </c>
      <c r="S537" s="18">
        <f t="shared" si="82"/>
        <v>0</v>
      </c>
      <c r="T537" s="17"/>
      <c r="U537" s="19"/>
      <c r="V537" s="2"/>
      <c r="W537" s="2"/>
      <c r="X537" s="2"/>
      <c r="Y537" s="216"/>
    </row>
    <row r="538" spans="1:205" s="3" customFormat="1" ht="25.5" x14ac:dyDescent="0.25">
      <c r="A538" s="2" t="s">
        <v>1760</v>
      </c>
      <c r="B538" s="27" t="s">
        <v>1592</v>
      </c>
      <c r="C538" s="2" t="s">
        <v>1632</v>
      </c>
      <c r="D538" s="2" t="s">
        <v>1625</v>
      </c>
      <c r="E538" s="255">
        <v>6</v>
      </c>
      <c r="F538" s="10">
        <v>6</v>
      </c>
      <c r="G538" s="10"/>
      <c r="H538" s="2"/>
      <c r="I538" s="11" t="s">
        <v>21</v>
      </c>
      <c r="J538" s="11"/>
      <c r="K538" s="21">
        <v>40544</v>
      </c>
      <c r="L538" s="2"/>
      <c r="M538" s="12">
        <v>6</v>
      </c>
      <c r="N538" s="13">
        <v>4</v>
      </c>
      <c r="O538" s="22"/>
      <c r="P538" s="311">
        <f t="shared" si="80"/>
        <v>6</v>
      </c>
      <c r="Q538" s="16">
        <f t="shared" si="83"/>
        <v>6</v>
      </c>
      <c r="R538" s="23">
        <f t="shared" si="81"/>
        <v>0</v>
      </c>
      <c r="S538" s="18">
        <f t="shared" si="82"/>
        <v>0</v>
      </c>
      <c r="T538" s="17"/>
      <c r="U538" s="19"/>
      <c r="V538" s="2"/>
      <c r="W538" s="2"/>
      <c r="X538" s="2"/>
      <c r="Y538" s="216"/>
    </row>
    <row r="539" spans="1:205" s="3" customFormat="1" ht="25.5" x14ac:dyDescent="0.25">
      <c r="A539" s="2" t="s">
        <v>1762</v>
      </c>
      <c r="B539" s="27" t="s">
        <v>1592</v>
      </c>
      <c r="C539" s="2" t="s">
        <v>1624</v>
      </c>
      <c r="D539" s="2" t="s">
        <v>1625</v>
      </c>
      <c r="E539" s="255">
        <v>38</v>
      </c>
      <c r="F539" s="58">
        <v>38</v>
      </c>
      <c r="G539" s="10"/>
      <c r="H539" s="2"/>
      <c r="I539" s="11" t="s">
        <v>21</v>
      </c>
      <c r="J539" s="11"/>
      <c r="K539" s="21">
        <v>40544</v>
      </c>
      <c r="L539" s="2"/>
      <c r="M539" s="12">
        <v>6</v>
      </c>
      <c r="N539" s="13">
        <v>4</v>
      </c>
      <c r="O539" s="22"/>
      <c r="P539" s="311">
        <f t="shared" si="80"/>
        <v>38</v>
      </c>
      <c r="Q539" s="16">
        <f t="shared" si="83"/>
        <v>38</v>
      </c>
      <c r="R539" s="23">
        <f t="shared" si="81"/>
        <v>0</v>
      </c>
      <c r="S539" s="18">
        <f t="shared" si="82"/>
        <v>0</v>
      </c>
      <c r="T539" s="17"/>
      <c r="U539" s="19"/>
      <c r="V539" s="2"/>
      <c r="W539" s="2"/>
      <c r="X539" s="2"/>
      <c r="Y539" s="216"/>
    </row>
    <row r="540" spans="1:205" s="3" customFormat="1" ht="25.5" x14ac:dyDescent="0.25">
      <c r="A540" s="2" t="s">
        <v>1762</v>
      </c>
      <c r="B540" s="27" t="s">
        <v>1592</v>
      </c>
      <c r="C540" s="2" t="s">
        <v>1626</v>
      </c>
      <c r="D540" s="2" t="s">
        <v>1625</v>
      </c>
      <c r="E540" s="255">
        <v>28</v>
      </c>
      <c r="F540" s="58">
        <v>28</v>
      </c>
      <c r="G540" s="10"/>
      <c r="H540" s="2"/>
      <c r="I540" s="11" t="s">
        <v>21</v>
      </c>
      <c r="J540" s="11"/>
      <c r="K540" s="21">
        <v>40544</v>
      </c>
      <c r="L540" s="2"/>
      <c r="M540" s="12">
        <v>6</v>
      </c>
      <c r="N540" s="13">
        <v>4</v>
      </c>
      <c r="O540" s="22"/>
      <c r="P540" s="311">
        <f t="shared" si="80"/>
        <v>28</v>
      </c>
      <c r="Q540" s="16">
        <f t="shared" si="83"/>
        <v>28</v>
      </c>
      <c r="R540" s="23">
        <f t="shared" si="81"/>
        <v>0</v>
      </c>
      <c r="S540" s="18">
        <f t="shared" si="82"/>
        <v>0</v>
      </c>
      <c r="T540" s="17"/>
      <c r="U540" s="19"/>
      <c r="V540" s="2"/>
      <c r="W540" s="2"/>
      <c r="X540" s="2"/>
      <c r="Y540" s="216"/>
    </row>
    <row r="541" spans="1:205" s="3" customFormat="1" ht="25.5" x14ac:dyDescent="0.25">
      <c r="A541" s="2" t="s">
        <v>1762</v>
      </c>
      <c r="B541" s="27" t="s">
        <v>1592</v>
      </c>
      <c r="C541" s="2" t="s">
        <v>1628</v>
      </c>
      <c r="D541" s="2" t="s">
        <v>1625</v>
      </c>
      <c r="E541" s="255">
        <v>10</v>
      </c>
      <c r="F541" s="10">
        <v>10</v>
      </c>
      <c r="G541" s="10"/>
      <c r="H541" s="2"/>
      <c r="I541" s="11" t="s">
        <v>21</v>
      </c>
      <c r="J541" s="11"/>
      <c r="K541" s="21">
        <v>40544</v>
      </c>
      <c r="L541" s="2"/>
      <c r="M541" s="12">
        <v>6</v>
      </c>
      <c r="N541" s="13">
        <v>4</v>
      </c>
      <c r="O541" s="22"/>
      <c r="P541" s="311">
        <f t="shared" si="80"/>
        <v>10</v>
      </c>
      <c r="Q541" s="16">
        <f t="shared" si="83"/>
        <v>10</v>
      </c>
      <c r="R541" s="23">
        <f t="shared" si="81"/>
        <v>0</v>
      </c>
      <c r="S541" s="18">
        <f t="shared" si="82"/>
        <v>0</v>
      </c>
      <c r="T541" s="17"/>
      <c r="U541" s="19"/>
      <c r="V541" s="2"/>
      <c r="W541" s="2"/>
      <c r="X541" s="2"/>
      <c r="Y541" s="216"/>
    </row>
    <row r="542" spans="1:205" s="3" customFormat="1" ht="25.5" x14ac:dyDescent="0.25">
      <c r="A542" s="2" t="s">
        <v>1762</v>
      </c>
      <c r="B542" s="27" t="s">
        <v>1592</v>
      </c>
      <c r="C542" s="2" t="s">
        <v>1629</v>
      </c>
      <c r="D542" s="2" t="s">
        <v>1625</v>
      </c>
      <c r="E542" s="255">
        <v>30</v>
      </c>
      <c r="F542" s="58">
        <v>30</v>
      </c>
      <c r="G542" s="10"/>
      <c r="H542" s="2"/>
      <c r="I542" s="11" t="s">
        <v>21</v>
      </c>
      <c r="J542" s="11"/>
      <c r="K542" s="21">
        <v>40544</v>
      </c>
      <c r="L542" s="2"/>
      <c r="M542" s="12">
        <v>6</v>
      </c>
      <c r="N542" s="13">
        <v>4</v>
      </c>
      <c r="O542" s="22"/>
      <c r="P542" s="311">
        <f t="shared" si="80"/>
        <v>30</v>
      </c>
      <c r="Q542" s="16">
        <f t="shared" si="83"/>
        <v>30</v>
      </c>
      <c r="R542" s="23">
        <f t="shared" si="81"/>
        <v>0</v>
      </c>
      <c r="S542" s="18">
        <f t="shared" si="82"/>
        <v>0</v>
      </c>
      <c r="T542" s="17"/>
      <c r="U542" s="19"/>
      <c r="V542" s="2"/>
      <c r="W542" s="2"/>
      <c r="X542" s="2"/>
      <c r="Y542" s="216"/>
    </row>
    <row r="543" spans="1:205" s="3" customFormat="1" ht="25.5" x14ac:dyDescent="0.25">
      <c r="A543" s="2" t="s">
        <v>1762</v>
      </c>
      <c r="B543" s="27" t="s">
        <v>1592</v>
      </c>
      <c r="C543" s="2" t="s">
        <v>1630</v>
      </c>
      <c r="D543" s="2" t="s">
        <v>1625</v>
      </c>
      <c r="E543" s="255">
        <v>21</v>
      </c>
      <c r="F543" s="58">
        <v>21</v>
      </c>
      <c r="G543" s="10"/>
      <c r="H543" s="2"/>
      <c r="I543" s="11" t="s">
        <v>21</v>
      </c>
      <c r="J543" s="11"/>
      <c r="K543" s="21">
        <v>40544</v>
      </c>
      <c r="L543" s="2"/>
      <c r="M543" s="12">
        <v>6</v>
      </c>
      <c r="N543" s="13">
        <v>4</v>
      </c>
      <c r="O543" s="22"/>
      <c r="P543" s="311">
        <f t="shared" si="80"/>
        <v>21</v>
      </c>
      <c r="Q543" s="16">
        <f t="shared" si="83"/>
        <v>21</v>
      </c>
      <c r="R543" s="23">
        <f t="shared" si="81"/>
        <v>0</v>
      </c>
      <c r="S543" s="18">
        <f t="shared" si="82"/>
        <v>0</v>
      </c>
      <c r="T543" s="17"/>
      <c r="U543" s="19"/>
      <c r="V543" s="2"/>
      <c r="W543" s="2"/>
      <c r="X543" s="2"/>
      <c r="Y543" s="215"/>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row>
    <row r="544" spans="1:205" s="3" customFormat="1" ht="25.5" x14ac:dyDescent="0.25">
      <c r="A544" s="2" t="s">
        <v>1762</v>
      </c>
      <c r="B544" s="27" t="s">
        <v>1592</v>
      </c>
      <c r="C544" s="2" t="s">
        <v>1632</v>
      </c>
      <c r="D544" s="2" t="s">
        <v>1625</v>
      </c>
      <c r="E544" s="255">
        <v>15</v>
      </c>
      <c r="F544" s="10">
        <v>15</v>
      </c>
      <c r="G544" s="10"/>
      <c r="H544" s="2"/>
      <c r="I544" s="11" t="s">
        <v>21</v>
      </c>
      <c r="J544" s="11"/>
      <c r="K544" s="21">
        <v>40544</v>
      </c>
      <c r="L544" s="2"/>
      <c r="M544" s="12">
        <v>6</v>
      </c>
      <c r="N544" s="13">
        <v>4</v>
      </c>
      <c r="O544" s="22"/>
      <c r="P544" s="311">
        <f t="shared" si="80"/>
        <v>15</v>
      </c>
      <c r="Q544" s="16">
        <f t="shared" si="83"/>
        <v>15</v>
      </c>
      <c r="R544" s="23">
        <f t="shared" si="81"/>
        <v>0</v>
      </c>
      <c r="S544" s="18">
        <f t="shared" si="82"/>
        <v>0</v>
      </c>
      <c r="T544" s="17"/>
      <c r="U544" s="19"/>
      <c r="V544" s="2"/>
      <c r="W544" s="2"/>
      <c r="X544" s="2"/>
      <c r="Y544" s="215"/>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row>
    <row r="545" spans="1:205" s="3" customFormat="1" ht="25.5" x14ac:dyDescent="0.25">
      <c r="A545" s="2" t="s">
        <v>1763</v>
      </c>
      <c r="B545" s="27" t="s">
        <v>1592</v>
      </c>
      <c r="C545" s="2" t="s">
        <v>1759</v>
      </c>
      <c r="D545" s="2" t="s">
        <v>1703</v>
      </c>
      <c r="E545" s="255">
        <v>2</v>
      </c>
      <c r="F545" s="45">
        <v>2</v>
      </c>
      <c r="G545" s="10"/>
      <c r="H545" s="2"/>
      <c r="I545" s="11" t="s">
        <v>21</v>
      </c>
      <c r="J545" s="11"/>
      <c r="K545" s="21">
        <v>40544</v>
      </c>
      <c r="L545" s="2"/>
      <c r="M545" s="12">
        <v>6</v>
      </c>
      <c r="N545" s="13">
        <v>4</v>
      </c>
      <c r="O545" s="22"/>
      <c r="P545" s="311">
        <f t="shared" si="80"/>
        <v>2</v>
      </c>
      <c r="Q545" s="16">
        <f t="shared" si="83"/>
        <v>2</v>
      </c>
      <c r="R545" s="23">
        <f t="shared" si="81"/>
        <v>0</v>
      </c>
      <c r="S545" s="18">
        <f t="shared" si="82"/>
        <v>0</v>
      </c>
      <c r="T545" s="17"/>
      <c r="U545" s="19"/>
      <c r="V545" s="2"/>
      <c r="W545" s="2"/>
      <c r="X545" s="2"/>
      <c r="Y545" s="215"/>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row>
    <row r="546" spans="1:205" s="3" customFormat="1" ht="25.5" x14ac:dyDescent="0.25">
      <c r="A546" s="2" t="s">
        <v>1763</v>
      </c>
      <c r="B546" s="27" t="s">
        <v>1592</v>
      </c>
      <c r="C546" s="2" t="s">
        <v>1704</v>
      </c>
      <c r="D546" s="2" t="s">
        <v>1703</v>
      </c>
      <c r="E546" s="255">
        <v>6</v>
      </c>
      <c r="F546" s="85">
        <v>6</v>
      </c>
      <c r="G546" s="10"/>
      <c r="H546" s="2"/>
      <c r="I546" s="11" t="s">
        <v>21</v>
      </c>
      <c r="J546" s="11"/>
      <c r="K546" s="21">
        <v>40544</v>
      </c>
      <c r="L546" s="2"/>
      <c r="M546" s="12">
        <v>6</v>
      </c>
      <c r="N546" s="13">
        <v>4</v>
      </c>
      <c r="O546" s="22"/>
      <c r="P546" s="311">
        <f t="shared" si="80"/>
        <v>6</v>
      </c>
      <c r="Q546" s="16">
        <f t="shared" si="83"/>
        <v>6</v>
      </c>
      <c r="R546" s="23">
        <f t="shared" si="81"/>
        <v>0</v>
      </c>
      <c r="S546" s="18">
        <f t="shared" si="82"/>
        <v>0</v>
      </c>
      <c r="T546" s="17"/>
      <c r="U546" s="19"/>
      <c r="V546" s="2"/>
      <c r="W546" s="2"/>
      <c r="X546" s="2"/>
      <c r="Y546" s="215"/>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row>
    <row r="547" spans="1:205" s="3" customFormat="1" ht="25.5" x14ac:dyDescent="0.25">
      <c r="A547" s="2" t="s">
        <v>1763</v>
      </c>
      <c r="B547" s="27" t="s">
        <v>1592</v>
      </c>
      <c r="C547" s="2" t="s">
        <v>1705</v>
      </c>
      <c r="D547" s="2" t="s">
        <v>1703</v>
      </c>
      <c r="E547" s="255">
        <v>5.5</v>
      </c>
      <c r="F547" s="85">
        <v>5.5</v>
      </c>
      <c r="G547" s="10"/>
      <c r="H547" s="2"/>
      <c r="I547" s="11" t="s">
        <v>21</v>
      </c>
      <c r="J547" s="11"/>
      <c r="K547" s="21">
        <v>40544</v>
      </c>
      <c r="L547" s="2"/>
      <c r="M547" s="12">
        <v>6</v>
      </c>
      <c r="N547" s="13">
        <v>4</v>
      </c>
      <c r="O547" s="22"/>
      <c r="P547" s="311">
        <f t="shared" si="80"/>
        <v>5.5</v>
      </c>
      <c r="Q547" s="16">
        <f t="shared" si="83"/>
        <v>5.5</v>
      </c>
      <c r="R547" s="23">
        <f t="shared" si="81"/>
        <v>0</v>
      </c>
      <c r="S547" s="18">
        <f t="shared" si="82"/>
        <v>0</v>
      </c>
      <c r="T547" s="17"/>
      <c r="U547" s="19"/>
      <c r="V547" s="2"/>
      <c r="W547" s="2"/>
      <c r="X547" s="2"/>
      <c r="Y547" s="215"/>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row>
    <row r="548" spans="1:205" s="3" customFormat="1" ht="25.5" x14ac:dyDescent="0.25">
      <c r="A548" s="2" t="s">
        <v>1763</v>
      </c>
      <c r="B548" s="27" t="s">
        <v>1592</v>
      </c>
      <c r="C548" s="2" t="s">
        <v>1706</v>
      </c>
      <c r="D548" s="2" t="s">
        <v>1703</v>
      </c>
      <c r="E548" s="255">
        <v>4</v>
      </c>
      <c r="F548" s="85">
        <v>4</v>
      </c>
      <c r="G548" s="10"/>
      <c r="H548" s="2"/>
      <c r="I548" s="11" t="s">
        <v>21</v>
      </c>
      <c r="J548" s="11"/>
      <c r="K548" s="21">
        <v>40544</v>
      </c>
      <c r="L548" s="2"/>
      <c r="M548" s="12">
        <v>6</v>
      </c>
      <c r="N548" s="13">
        <v>4</v>
      </c>
      <c r="O548" s="22"/>
      <c r="P548" s="311">
        <f t="shared" si="80"/>
        <v>4</v>
      </c>
      <c r="Q548" s="16">
        <f t="shared" si="83"/>
        <v>4</v>
      </c>
      <c r="R548" s="23">
        <f t="shared" si="81"/>
        <v>0</v>
      </c>
      <c r="S548" s="18">
        <f t="shared" si="82"/>
        <v>0</v>
      </c>
      <c r="T548" s="17"/>
      <c r="U548" s="19"/>
      <c r="V548" s="2"/>
      <c r="W548" s="2"/>
      <c r="X548" s="2"/>
      <c r="Y548" s="215"/>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row>
    <row r="549" spans="1:205" s="3" customFormat="1" ht="25.5" x14ac:dyDescent="0.25">
      <c r="A549" s="2" t="s">
        <v>1763</v>
      </c>
      <c r="B549" s="27" t="s">
        <v>1592</v>
      </c>
      <c r="C549" s="2" t="s">
        <v>1707</v>
      </c>
      <c r="D549" s="2" t="s">
        <v>1703</v>
      </c>
      <c r="E549" s="255">
        <v>3.5</v>
      </c>
      <c r="F549" s="45">
        <v>3.5</v>
      </c>
      <c r="G549" s="10"/>
      <c r="H549" s="2"/>
      <c r="I549" s="11" t="s">
        <v>21</v>
      </c>
      <c r="J549" s="11"/>
      <c r="K549" s="21">
        <v>40544</v>
      </c>
      <c r="L549" s="2"/>
      <c r="M549" s="12">
        <v>6</v>
      </c>
      <c r="N549" s="13">
        <v>4</v>
      </c>
      <c r="O549" s="22"/>
      <c r="P549" s="311">
        <f t="shared" si="80"/>
        <v>3.5</v>
      </c>
      <c r="Q549" s="16">
        <f t="shared" si="83"/>
        <v>3.5</v>
      </c>
      <c r="R549" s="23">
        <f t="shared" si="81"/>
        <v>0</v>
      </c>
      <c r="S549" s="18">
        <f t="shared" si="82"/>
        <v>0</v>
      </c>
      <c r="T549" s="17"/>
      <c r="U549" s="19"/>
      <c r="V549" s="2"/>
      <c r="W549" s="2"/>
      <c r="X549" s="2"/>
      <c r="Y549" s="215"/>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row>
    <row r="550" spans="1:205" s="3" customFormat="1" ht="25.5" x14ac:dyDescent="0.25">
      <c r="A550" s="2" t="s">
        <v>1763</v>
      </c>
      <c r="B550" s="27" t="s">
        <v>1592</v>
      </c>
      <c r="C550" s="2" t="s">
        <v>1708</v>
      </c>
      <c r="D550" s="2" t="s">
        <v>1703</v>
      </c>
      <c r="E550" s="255">
        <v>6.5</v>
      </c>
      <c r="F550" s="85">
        <v>6.5</v>
      </c>
      <c r="G550" s="10"/>
      <c r="H550" s="2"/>
      <c r="I550" s="11" t="s">
        <v>21</v>
      </c>
      <c r="J550" s="11"/>
      <c r="K550" s="21">
        <v>40544</v>
      </c>
      <c r="L550" s="2"/>
      <c r="M550" s="12">
        <v>6</v>
      </c>
      <c r="N550" s="13">
        <v>4</v>
      </c>
      <c r="O550" s="22"/>
      <c r="P550" s="311">
        <f t="shared" si="80"/>
        <v>6.5</v>
      </c>
      <c r="Q550" s="16">
        <f t="shared" si="83"/>
        <v>6.5</v>
      </c>
      <c r="R550" s="23">
        <f t="shared" si="81"/>
        <v>0</v>
      </c>
      <c r="S550" s="18">
        <f t="shared" si="82"/>
        <v>0</v>
      </c>
      <c r="T550" s="17"/>
      <c r="U550" s="19"/>
      <c r="V550" s="2"/>
      <c r="W550" s="2"/>
      <c r="X550" s="2"/>
      <c r="Y550" s="215"/>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row>
    <row r="551" spans="1:205" s="3" customFormat="1" ht="25.5" x14ac:dyDescent="0.25">
      <c r="A551" s="2" t="s">
        <v>1763</v>
      </c>
      <c r="B551" s="27" t="s">
        <v>1592</v>
      </c>
      <c r="C551" s="2" t="s">
        <v>1709</v>
      </c>
      <c r="D551" s="2" t="s">
        <v>1703</v>
      </c>
      <c r="E551" s="255">
        <v>4.5</v>
      </c>
      <c r="F551" s="85">
        <v>4.5</v>
      </c>
      <c r="G551" s="10"/>
      <c r="H551" s="2"/>
      <c r="I551" s="11" t="s">
        <v>21</v>
      </c>
      <c r="J551" s="11"/>
      <c r="K551" s="21">
        <v>40544</v>
      </c>
      <c r="L551" s="2"/>
      <c r="M551" s="12">
        <v>6</v>
      </c>
      <c r="N551" s="13">
        <v>4</v>
      </c>
      <c r="O551" s="22"/>
      <c r="P551" s="311">
        <f t="shared" si="80"/>
        <v>4.5</v>
      </c>
      <c r="Q551" s="16">
        <f t="shared" si="83"/>
        <v>4.5</v>
      </c>
      <c r="R551" s="23">
        <f t="shared" si="81"/>
        <v>0</v>
      </c>
      <c r="S551" s="18">
        <f t="shared" si="82"/>
        <v>0</v>
      </c>
      <c r="T551" s="17"/>
      <c r="U551" s="19"/>
      <c r="V551" s="2"/>
      <c r="W551" s="2"/>
      <c r="X551" s="2"/>
      <c r="Y551" s="215"/>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row>
    <row r="552" spans="1:205" s="3" customFormat="1" ht="25.5" x14ac:dyDescent="0.25">
      <c r="A552" s="2" t="s">
        <v>1763</v>
      </c>
      <c r="B552" s="27" t="s">
        <v>1592</v>
      </c>
      <c r="C552" s="2" t="s">
        <v>1710</v>
      </c>
      <c r="D552" s="2" t="s">
        <v>1703</v>
      </c>
      <c r="E552" s="255">
        <v>7</v>
      </c>
      <c r="F552" s="45">
        <v>7</v>
      </c>
      <c r="G552" s="10"/>
      <c r="H552" s="2"/>
      <c r="I552" s="11" t="s">
        <v>21</v>
      </c>
      <c r="J552" s="11"/>
      <c r="K552" s="21">
        <v>40544</v>
      </c>
      <c r="L552" s="2"/>
      <c r="M552" s="12">
        <v>6</v>
      </c>
      <c r="N552" s="13">
        <v>4</v>
      </c>
      <c r="O552" s="22"/>
      <c r="P552" s="311">
        <f t="shared" si="80"/>
        <v>7</v>
      </c>
      <c r="Q552" s="16">
        <f t="shared" si="83"/>
        <v>7</v>
      </c>
      <c r="R552" s="23">
        <f t="shared" si="81"/>
        <v>0</v>
      </c>
      <c r="S552" s="18">
        <f t="shared" si="82"/>
        <v>0</v>
      </c>
      <c r="T552" s="17"/>
      <c r="U552" s="19"/>
      <c r="V552" s="2"/>
      <c r="W552" s="2"/>
      <c r="X552" s="2"/>
      <c r="Y552" s="215"/>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row>
    <row r="553" spans="1:205" s="3" customFormat="1" ht="25.5" x14ac:dyDescent="0.25">
      <c r="A553" s="2" t="s">
        <v>1859</v>
      </c>
      <c r="B553" s="27" t="s">
        <v>1592</v>
      </c>
      <c r="C553" s="2" t="s">
        <v>1624</v>
      </c>
      <c r="D553" s="2" t="s">
        <v>1625</v>
      </c>
      <c r="E553" s="255">
        <v>26</v>
      </c>
      <c r="F553" s="58">
        <v>26</v>
      </c>
      <c r="G553" s="10"/>
      <c r="H553" s="2"/>
      <c r="I553" s="11" t="s">
        <v>21</v>
      </c>
      <c r="J553" s="11"/>
      <c r="K553" s="21">
        <v>40544</v>
      </c>
      <c r="L553" s="2"/>
      <c r="M553" s="12">
        <v>6</v>
      </c>
      <c r="N553" s="13">
        <v>4</v>
      </c>
      <c r="O553" s="22"/>
      <c r="P553" s="311">
        <f t="shared" ref="P553:P569" si="84">IF(N553=1,INT(E553*$T$1*100)/100,E553)</f>
        <v>26</v>
      </c>
      <c r="Q553" s="16">
        <f t="shared" si="83"/>
        <v>26</v>
      </c>
      <c r="R553" s="23">
        <f t="shared" ref="R553:R569" si="85">P553-E553</f>
        <v>0</v>
      </c>
      <c r="S553" s="18">
        <f t="shared" ref="S553:S569" si="86">IF(E553&lt;&gt;0,R553/E553,0)</f>
        <v>0</v>
      </c>
      <c r="T553" s="17"/>
      <c r="U553" s="19"/>
      <c r="V553" s="2"/>
      <c r="W553" s="2"/>
      <c r="X553" s="2"/>
      <c r="Y553" s="215"/>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row>
    <row r="554" spans="1:205" s="3" customFormat="1" ht="25.5" x14ac:dyDescent="0.25">
      <c r="A554" s="2" t="s">
        <v>1859</v>
      </c>
      <c r="B554" s="27" t="s">
        <v>1592</v>
      </c>
      <c r="C554" s="2" t="s">
        <v>1626</v>
      </c>
      <c r="D554" s="2" t="s">
        <v>1625</v>
      </c>
      <c r="E554" s="255">
        <v>20</v>
      </c>
      <c r="F554" s="58">
        <v>20</v>
      </c>
      <c r="G554" s="10"/>
      <c r="H554" s="2"/>
      <c r="I554" s="11" t="s">
        <v>21</v>
      </c>
      <c r="J554" s="11"/>
      <c r="K554" s="21">
        <v>40544</v>
      </c>
      <c r="L554" s="2"/>
      <c r="M554" s="12">
        <v>6</v>
      </c>
      <c r="N554" s="13">
        <v>4</v>
      </c>
      <c r="O554" s="22"/>
      <c r="P554" s="311">
        <f t="shared" si="84"/>
        <v>20</v>
      </c>
      <c r="Q554" s="16">
        <f t="shared" si="83"/>
        <v>20</v>
      </c>
      <c r="R554" s="23">
        <f t="shared" si="85"/>
        <v>0</v>
      </c>
      <c r="S554" s="18">
        <f t="shared" si="86"/>
        <v>0</v>
      </c>
      <c r="T554" s="17"/>
      <c r="U554" s="19"/>
      <c r="V554" s="2"/>
      <c r="W554" s="2"/>
      <c r="X554" s="2"/>
      <c r="Y554" s="215"/>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row>
    <row r="555" spans="1:205" s="3" customFormat="1" ht="25.5" x14ac:dyDescent="0.25">
      <c r="A555" s="2" t="s">
        <v>1859</v>
      </c>
      <c r="B555" s="27" t="s">
        <v>1592</v>
      </c>
      <c r="C555" s="2" t="s">
        <v>1627</v>
      </c>
      <c r="D555" s="2" t="s">
        <v>1625</v>
      </c>
      <c r="E555" s="255">
        <v>16</v>
      </c>
      <c r="F555" s="58">
        <v>16</v>
      </c>
      <c r="G555" s="10"/>
      <c r="H555" s="2"/>
      <c r="I555" s="11" t="s">
        <v>21</v>
      </c>
      <c r="J555" s="11"/>
      <c r="K555" s="21">
        <v>40544</v>
      </c>
      <c r="L555" s="2"/>
      <c r="M555" s="12">
        <v>6</v>
      </c>
      <c r="N555" s="13">
        <v>4</v>
      </c>
      <c r="O555" s="22"/>
      <c r="P555" s="311">
        <f t="shared" si="84"/>
        <v>16</v>
      </c>
      <c r="Q555" s="16">
        <f t="shared" si="83"/>
        <v>16</v>
      </c>
      <c r="R555" s="23">
        <f t="shared" si="85"/>
        <v>0</v>
      </c>
      <c r="S555" s="18">
        <f t="shared" si="86"/>
        <v>0</v>
      </c>
      <c r="T555" s="17"/>
      <c r="U555" s="19"/>
      <c r="V555" s="2"/>
      <c r="W555" s="2"/>
      <c r="X555" s="2"/>
      <c r="Y555" s="215"/>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row>
    <row r="556" spans="1:205" s="3" customFormat="1" ht="25.5" x14ac:dyDescent="0.25">
      <c r="A556" s="2" t="s">
        <v>1859</v>
      </c>
      <c r="B556" s="27" t="s">
        <v>1592</v>
      </c>
      <c r="C556" s="2" t="s">
        <v>1628</v>
      </c>
      <c r="D556" s="2" t="s">
        <v>1625</v>
      </c>
      <c r="E556" s="255">
        <v>8</v>
      </c>
      <c r="F556" s="10">
        <v>8</v>
      </c>
      <c r="G556" s="10"/>
      <c r="H556" s="2"/>
      <c r="I556" s="11" t="s">
        <v>21</v>
      </c>
      <c r="J556" s="11"/>
      <c r="K556" s="21">
        <v>40544</v>
      </c>
      <c r="L556" s="2"/>
      <c r="M556" s="12">
        <v>6</v>
      </c>
      <c r="N556" s="13">
        <v>4</v>
      </c>
      <c r="O556" s="22"/>
      <c r="P556" s="311">
        <f t="shared" si="84"/>
        <v>8</v>
      </c>
      <c r="Q556" s="16">
        <f t="shared" si="83"/>
        <v>8</v>
      </c>
      <c r="R556" s="23">
        <f t="shared" si="85"/>
        <v>0</v>
      </c>
      <c r="S556" s="18">
        <f t="shared" si="86"/>
        <v>0</v>
      </c>
      <c r="T556" s="17"/>
      <c r="U556" s="19"/>
      <c r="V556" s="2"/>
      <c r="W556" s="2"/>
      <c r="X556" s="2"/>
      <c r="Y556" s="215"/>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row>
    <row r="557" spans="1:205" s="3" customFormat="1" ht="25.5" x14ac:dyDescent="0.25">
      <c r="A557" s="2" t="s">
        <v>1859</v>
      </c>
      <c r="B557" s="27" t="s">
        <v>1592</v>
      </c>
      <c r="C557" s="2" t="s">
        <v>1629</v>
      </c>
      <c r="D557" s="2" t="s">
        <v>1625</v>
      </c>
      <c r="E557" s="255">
        <v>18</v>
      </c>
      <c r="F557" s="58">
        <v>18</v>
      </c>
      <c r="G557" s="10"/>
      <c r="H557" s="2"/>
      <c r="I557" s="11" t="s">
        <v>21</v>
      </c>
      <c r="J557" s="11"/>
      <c r="K557" s="21">
        <v>40544</v>
      </c>
      <c r="L557" s="2"/>
      <c r="M557" s="12">
        <v>6</v>
      </c>
      <c r="N557" s="13">
        <v>4</v>
      </c>
      <c r="O557" s="22"/>
      <c r="P557" s="311">
        <f t="shared" si="84"/>
        <v>18</v>
      </c>
      <c r="Q557" s="16">
        <f t="shared" si="83"/>
        <v>18</v>
      </c>
      <c r="R557" s="23">
        <f t="shared" si="85"/>
        <v>0</v>
      </c>
      <c r="S557" s="18">
        <f t="shared" si="86"/>
        <v>0</v>
      </c>
      <c r="T557" s="17"/>
      <c r="U557" s="19"/>
      <c r="V557" s="2"/>
      <c r="W557" s="2"/>
      <c r="X557" s="2"/>
      <c r="Y557" s="215"/>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row>
    <row r="558" spans="1:205" ht="25.5" x14ac:dyDescent="0.25">
      <c r="A558" s="2" t="s">
        <v>1859</v>
      </c>
      <c r="B558" s="27" t="s">
        <v>1592</v>
      </c>
      <c r="C558" s="2" t="s">
        <v>1630</v>
      </c>
      <c r="D558" s="2" t="s">
        <v>1625</v>
      </c>
      <c r="E558" s="255">
        <v>15</v>
      </c>
      <c r="F558" s="58">
        <v>15</v>
      </c>
      <c r="I558" s="11" t="s">
        <v>21</v>
      </c>
      <c r="K558" s="21">
        <v>40544</v>
      </c>
      <c r="M558" s="12">
        <v>6</v>
      </c>
      <c r="N558" s="13">
        <v>4</v>
      </c>
      <c r="O558" s="22"/>
      <c r="P558" s="311">
        <f t="shared" si="84"/>
        <v>15</v>
      </c>
      <c r="Q558" s="16">
        <f t="shared" si="83"/>
        <v>15</v>
      </c>
      <c r="R558" s="23">
        <f t="shared" si="85"/>
        <v>0</v>
      </c>
      <c r="S558" s="18">
        <f t="shared" si="86"/>
        <v>0</v>
      </c>
      <c r="W558" s="2"/>
      <c r="X558" s="2"/>
      <c r="Z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row>
    <row r="559" spans="1:205" ht="25.5" x14ac:dyDescent="0.25">
      <c r="A559" s="2" t="s">
        <v>1859</v>
      </c>
      <c r="B559" s="27" t="s">
        <v>1592</v>
      </c>
      <c r="C559" s="2" t="s">
        <v>1631</v>
      </c>
      <c r="D559" s="2" t="s">
        <v>1625</v>
      </c>
      <c r="E559" s="255">
        <v>13</v>
      </c>
      <c r="F559" s="58">
        <v>13</v>
      </c>
      <c r="I559" s="11" t="s">
        <v>21</v>
      </c>
      <c r="K559" s="21">
        <v>40544</v>
      </c>
      <c r="M559" s="12">
        <v>6</v>
      </c>
      <c r="N559" s="13">
        <v>4</v>
      </c>
      <c r="O559" s="22"/>
      <c r="P559" s="311">
        <f t="shared" si="84"/>
        <v>13</v>
      </c>
      <c r="Q559" s="16">
        <f t="shared" si="83"/>
        <v>13</v>
      </c>
      <c r="R559" s="23">
        <f t="shared" si="85"/>
        <v>0</v>
      </c>
      <c r="S559" s="18">
        <f t="shared" si="86"/>
        <v>0</v>
      </c>
      <c r="W559" s="2"/>
      <c r="X559" s="2"/>
      <c r="Z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row>
    <row r="560" spans="1:205" ht="25.5" x14ac:dyDescent="0.25">
      <c r="A560" s="2" t="s">
        <v>1859</v>
      </c>
      <c r="B560" s="27" t="s">
        <v>1592</v>
      </c>
      <c r="C560" s="2" t="s">
        <v>1632</v>
      </c>
      <c r="D560" s="2" t="s">
        <v>1625</v>
      </c>
      <c r="E560" s="255">
        <v>13</v>
      </c>
      <c r="F560" s="10">
        <v>13</v>
      </c>
      <c r="I560" s="11" t="s">
        <v>21</v>
      </c>
      <c r="K560" s="21">
        <v>40544</v>
      </c>
      <c r="M560" s="12">
        <v>6</v>
      </c>
      <c r="N560" s="13">
        <v>4</v>
      </c>
      <c r="O560" s="22"/>
      <c r="P560" s="311">
        <f t="shared" si="84"/>
        <v>13</v>
      </c>
      <c r="Q560" s="16">
        <f t="shared" si="83"/>
        <v>13</v>
      </c>
      <c r="R560" s="23">
        <f t="shared" si="85"/>
        <v>0</v>
      </c>
      <c r="S560" s="18">
        <f t="shared" si="86"/>
        <v>0</v>
      </c>
      <c r="W560" s="2"/>
      <c r="X560" s="2"/>
      <c r="Z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row>
    <row r="561" spans="1:205" ht="153" x14ac:dyDescent="0.25">
      <c r="A561" s="27" t="s">
        <v>1860</v>
      </c>
      <c r="B561" s="27" t="s">
        <v>1592</v>
      </c>
      <c r="C561" s="24" t="s">
        <v>1861</v>
      </c>
      <c r="D561" s="28" t="s">
        <v>1862</v>
      </c>
      <c r="E561" s="255">
        <v>700</v>
      </c>
      <c r="F561" s="29">
        <v>700</v>
      </c>
      <c r="G561" s="29"/>
      <c r="H561" s="24" t="s">
        <v>1863</v>
      </c>
      <c r="K561" s="11"/>
      <c r="M561" s="12">
        <v>4</v>
      </c>
      <c r="N561" s="13">
        <v>6</v>
      </c>
      <c r="O561" s="22"/>
      <c r="P561" s="311">
        <f t="shared" si="84"/>
        <v>700</v>
      </c>
      <c r="Q561" s="16">
        <f t="shared" si="83"/>
        <v>700</v>
      </c>
      <c r="R561" s="23">
        <f t="shared" si="85"/>
        <v>0</v>
      </c>
      <c r="S561" s="18">
        <f t="shared" si="86"/>
        <v>0</v>
      </c>
      <c r="W561" s="2"/>
      <c r="X561" s="2"/>
      <c r="Z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row>
    <row r="562" spans="1:205" s="6" customFormat="1" ht="25.5" x14ac:dyDescent="0.25">
      <c r="A562" s="2" t="s">
        <v>1882</v>
      </c>
      <c r="B562" s="27" t="s">
        <v>1592</v>
      </c>
      <c r="C562" s="2" t="s">
        <v>1624</v>
      </c>
      <c r="D562" s="2" t="s">
        <v>1625</v>
      </c>
      <c r="E562" s="256">
        <v>23</v>
      </c>
      <c r="F562" s="58">
        <v>23</v>
      </c>
      <c r="G562" s="10"/>
      <c r="H562" s="2"/>
      <c r="I562" s="11" t="s">
        <v>21</v>
      </c>
      <c r="J562" s="11"/>
      <c r="K562" s="21">
        <v>40544</v>
      </c>
      <c r="L562" s="2"/>
      <c r="M562" s="12">
        <v>6</v>
      </c>
      <c r="N562" s="13">
        <v>4</v>
      </c>
      <c r="O562" s="22"/>
      <c r="P562" s="311">
        <f t="shared" si="84"/>
        <v>23</v>
      </c>
      <c r="Q562" s="16">
        <f t="shared" si="83"/>
        <v>23</v>
      </c>
      <c r="R562" s="23">
        <f t="shared" si="85"/>
        <v>0</v>
      </c>
      <c r="S562" s="18">
        <f t="shared" si="86"/>
        <v>0</v>
      </c>
      <c r="T562" s="17"/>
      <c r="U562" s="19"/>
      <c r="V562" s="3"/>
      <c r="W562" s="3"/>
      <c r="X562" s="3"/>
      <c r="Y562" s="215"/>
      <c r="Z562" s="3"/>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row>
    <row r="563" spans="1:205" s="6" customFormat="1" ht="25.5" x14ac:dyDescent="0.25">
      <c r="A563" s="2" t="s">
        <v>1882</v>
      </c>
      <c r="B563" s="27" t="s">
        <v>1592</v>
      </c>
      <c r="C563" s="2" t="s">
        <v>1626</v>
      </c>
      <c r="D563" s="2" t="s">
        <v>1625</v>
      </c>
      <c r="E563" s="256">
        <v>17</v>
      </c>
      <c r="F563" s="58">
        <v>17</v>
      </c>
      <c r="G563" s="10"/>
      <c r="H563" s="2"/>
      <c r="I563" s="11" t="s">
        <v>21</v>
      </c>
      <c r="J563" s="11"/>
      <c r="K563" s="21">
        <v>40544</v>
      </c>
      <c r="L563" s="2"/>
      <c r="M563" s="12">
        <v>6</v>
      </c>
      <c r="N563" s="13">
        <v>4</v>
      </c>
      <c r="O563" s="22"/>
      <c r="P563" s="311">
        <f t="shared" si="84"/>
        <v>17</v>
      </c>
      <c r="Q563" s="16">
        <f t="shared" si="83"/>
        <v>17</v>
      </c>
      <c r="R563" s="23">
        <f t="shared" si="85"/>
        <v>0</v>
      </c>
      <c r="S563" s="18">
        <f t="shared" si="86"/>
        <v>0</v>
      </c>
      <c r="T563" s="17"/>
      <c r="U563" s="19"/>
      <c r="V563" s="3"/>
      <c r="W563" s="3"/>
      <c r="X563" s="3"/>
      <c r="Y563" s="215"/>
      <c r="Z563" s="3"/>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row>
    <row r="564" spans="1:205" s="6" customFormat="1" ht="25.5" x14ac:dyDescent="0.25">
      <c r="A564" s="2" t="s">
        <v>1882</v>
      </c>
      <c r="B564" s="27" t="s">
        <v>1592</v>
      </c>
      <c r="C564" s="2" t="s">
        <v>1627</v>
      </c>
      <c r="D564" s="2" t="s">
        <v>1625</v>
      </c>
      <c r="E564" s="256">
        <v>13</v>
      </c>
      <c r="F564" s="58">
        <v>13</v>
      </c>
      <c r="G564" s="10"/>
      <c r="H564" s="2"/>
      <c r="I564" s="11" t="s">
        <v>21</v>
      </c>
      <c r="J564" s="11"/>
      <c r="K564" s="21">
        <v>40544</v>
      </c>
      <c r="L564" s="2"/>
      <c r="M564" s="12">
        <v>6</v>
      </c>
      <c r="N564" s="13">
        <v>4</v>
      </c>
      <c r="O564" s="22"/>
      <c r="P564" s="311">
        <f t="shared" si="84"/>
        <v>13</v>
      </c>
      <c r="Q564" s="16">
        <f t="shared" si="83"/>
        <v>13</v>
      </c>
      <c r="R564" s="23">
        <f t="shared" si="85"/>
        <v>0</v>
      </c>
      <c r="S564" s="18">
        <f t="shared" si="86"/>
        <v>0</v>
      </c>
      <c r="T564" s="17"/>
      <c r="U564" s="19"/>
      <c r="V564" s="3"/>
      <c r="W564" s="3"/>
      <c r="X564" s="3"/>
      <c r="Y564" s="215"/>
      <c r="Z564" s="3"/>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row>
    <row r="565" spans="1:205" s="6" customFormat="1" ht="25.5" x14ac:dyDescent="0.25">
      <c r="A565" s="2" t="s">
        <v>1882</v>
      </c>
      <c r="B565" s="27" t="s">
        <v>1592</v>
      </c>
      <c r="C565" s="2" t="s">
        <v>1628</v>
      </c>
      <c r="D565" s="2" t="s">
        <v>1625</v>
      </c>
      <c r="E565" s="256">
        <v>7</v>
      </c>
      <c r="F565" s="10">
        <v>7</v>
      </c>
      <c r="G565" s="10"/>
      <c r="H565" s="2"/>
      <c r="I565" s="11" t="s">
        <v>21</v>
      </c>
      <c r="J565" s="11"/>
      <c r="K565" s="21">
        <v>40544</v>
      </c>
      <c r="L565" s="2"/>
      <c r="M565" s="12">
        <v>6</v>
      </c>
      <c r="N565" s="13">
        <v>4</v>
      </c>
      <c r="O565" s="22"/>
      <c r="P565" s="311">
        <f t="shared" si="84"/>
        <v>7</v>
      </c>
      <c r="Q565" s="16">
        <f t="shared" si="83"/>
        <v>7</v>
      </c>
      <c r="R565" s="23">
        <f t="shared" si="85"/>
        <v>0</v>
      </c>
      <c r="S565" s="18">
        <f t="shared" si="86"/>
        <v>0</v>
      </c>
      <c r="T565" s="17"/>
      <c r="U565" s="19"/>
      <c r="V565" s="3"/>
      <c r="W565" s="3"/>
      <c r="X565" s="3"/>
      <c r="Y565" s="215"/>
      <c r="Z565" s="3"/>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row>
    <row r="566" spans="1:205" s="6" customFormat="1" ht="25.5" x14ac:dyDescent="0.25">
      <c r="A566" s="2" t="s">
        <v>1882</v>
      </c>
      <c r="B566" s="27" t="s">
        <v>1592</v>
      </c>
      <c r="C566" s="2" t="s">
        <v>1629</v>
      </c>
      <c r="D566" s="2" t="s">
        <v>1625</v>
      </c>
      <c r="E566" s="256">
        <v>16</v>
      </c>
      <c r="F566" s="58">
        <v>16</v>
      </c>
      <c r="G566" s="10"/>
      <c r="H566" s="2"/>
      <c r="I566" s="11" t="s">
        <v>21</v>
      </c>
      <c r="J566" s="11"/>
      <c r="K566" s="21">
        <v>40544</v>
      </c>
      <c r="L566" s="2"/>
      <c r="M566" s="12">
        <v>6</v>
      </c>
      <c r="N566" s="13">
        <v>4</v>
      </c>
      <c r="O566" s="22"/>
      <c r="P566" s="311">
        <f t="shared" si="84"/>
        <v>16</v>
      </c>
      <c r="Q566" s="16">
        <f t="shared" si="83"/>
        <v>16</v>
      </c>
      <c r="R566" s="23">
        <f t="shared" si="85"/>
        <v>0</v>
      </c>
      <c r="S566" s="18">
        <f t="shared" si="86"/>
        <v>0</v>
      </c>
      <c r="T566" s="17"/>
      <c r="U566" s="19"/>
      <c r="V566" s="3"/>
      <c r="W566" s="3"/>
      <c r="X566" s="3"/>
      <c r="Y566" s="215"/>
      <c r="Z566" s="3"/>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row>
    <row r="567" spans="1:205" s="6" customFormat="1" ht="25.5" x14ac:dyDescent="0.25">
      <c r="A567" s="2" t="s">
        <v>1882</v>
      </c>
      <c r="B567" s="27" t="s">
        <v>1592</v>
      </c>
      <c r="C567" s="2" t="s">
        <v>1630</v>
      </c>
      <c r="D567" s="2" t="s">
        <v>1625</v>
      </c>
      <c r="E567" s="256">
        <v>13</v>
      </c>
      <c r="F567" s="58">
        <v>13</v>
      </c>
      <c r="G567" s="10"/>
      <c r="H567" s="2"/>
      <c r="I567" s="11" t="s">
        <v>21</v>
      </c>
      <c r="J567" s="11"/>
      <c r="K567" s="21">
        <v>40544</v>
      </c>
      <c r="L567" s="2"/>
      <c r="M567" s="12">
        <v>6</v>
      </c>
      <c r="N567" s="13">
        <v>4</v>
      </c>
      <c r="O567" s="22"/>
      <c r="P567" s="311">
        <f t="shared" si="84"/>
        <v>13</v>
      </c>
      <c r="Q567" s="16">
        <f t="shared" si="83"/>
        <v>13</v>
      </c>
      <c r="R567" s="23">
        <f t="shared" si="85"/>
        <v>0</v>
      </c>
      <c r="S567" s="18">
        <f t="shared" si="86"/>
        <v>0</v>
      </c>
      <c r="T567" s="17"/>
      <c r="U567" s="19"/>
      <c r="V567" s="3"/>
      <c r="W567" s="3"/>
      <c r="X567" s="3"/>
      <c r="Y567" s="215"/>
      <c r="Z567" s="3"/>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row>
    <row r="568" spans="1:205" s="6" customFormat="1" ht="25.5" x14ac:dyDescent="0.25">
      <c r="A568" s="2" t="s">
        <v>1882</v>
      </c>
      <c r="B568" s="27" t="s">
        <v>1592</v>
      </c>
      <c r="C568" s="2" t="s">
        <v>1631</v>
      </c>
      <c r="D568" s="2" t="s">
        <v>1625</v>
      </c>
      <c r="E568" s="256">
        <v>10</v>
      </c>
      <c r="F568" s="58">
        <v>10</v>
      </c>
      <c r="G568" s="10"/>
      <c r="H568" s="2"/>
      <c r="I568" s="11" t="s">
        <v>21</v>
      </c>
      <c r="J568" s="11"/>
      <c r="K568" s="21">
        <v>40544</v>
      </c>
      <c r="L568" s="2"/>
      <c r="M568" s="12">
        <v>6</v>
      </c>
      <c r="N568" s="13">
        <v>4</v>
      </c>
      <c r="O568" s="22"/>
      <c r="P568" s="311">
        <f t="shared" si="84"/>
        <v>10</v>
      </c>
      <c r="Q568" s="16">
        <f t="shared" si="83"/>
        <v>10</v>
      </c>
      <c r="R568" s="23">
        <f t="shared" si="85"/>
        <v>0</v>
      </c>
      <c r="S568" s="18">
        <f t="shared" si="86"/>
        <v>0</v>
      </c>
      <c r="T568" s="17"/>
      <c r="U568" s="19"/>
      <c r="V568" s="3"/>
      <c r="W568" s="3"/>
      <c r="X568" s="3"/>
      <c r="Y568" s="215"/>
      <c r="Z568" s="3"/>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row>
    <row r="569" spans="1:205" s="6" customFormat="1" ht="25.5" x14ac:dyDescent="0.25">
      <c r="A569" s="2" t="s">
        <v>1882</v>
      </c>
      <c r="B569" s="27" t="s">
        <v>1592</v>
      </c>
      <c r="C569" s="2" t="s">
        <v>1632</v>
      </c>
      <c r="D569" s="2" t="s">
        <v>1625</v>
      </c>
      <c r="E569" s="256">
        <v>10</v>
      </c>
      <c r="F569" s="10">
        <v>10</v>
      </c>
      <c r="G569" s="10"/>
      <c r="H569" s="2"/>
      <c r="I569" s="11" t="s">
        <v>21</v>
      </c>
      <c r="J569" s="11"/>
      <c r="K569" s="21">
        <v>40544</v>
      </c>
      <c r="L569" s="2"/>
      <c r="M569" s="12">
        <v>6</v>
      </c>
      <c r="N569" s="13">
        <v>4</v>
      </c>
      <c r="O569" s="22"/>
      <c r="P569" s="311">
        <f t="shared" si="84"/>
        <v>10</v>
      </c>
      <c r="Q569" s="16">
        <f t="shared" si="83"/>
        <v>10</v>
      </c>
      <c r="R569" s="23">
        <f t="shared" si="85"/>
        <v>0</v>
      </c>
      <c r="S569" s="18">
        <f t="shared" si="86"/>
        <v>0</v>
      </c>
      <c r="T569" s="17"/>
      <c r="U569" s="19"/>
      <c r="V569" s="3"/>
      <c r="W569" s="3"/>
      <c r="X569" s="3"/>
      <c r="Y569" s="215"/>
      <c r="Z569" s="3"/>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row>
    <row r="570" spans="1:205" s="6" customFormat="1" ht="76.5" x14ac:dyDescent="0.25">
      <c r="A570" s="27" t="s">
        <v>1907</v>
      </c>
      <c r="B570" s="27" t="s">
        <v>1884</v>
      </c>
      <c r="C570" s="24" t="s">
        <v>1908</v>
      </c>
      <c r="D570" s="28" t="s">
        <v>1909</v>
      </c>
      <c r="E570" s="255" t="s">
        <v>162</v>
      </c>
      <c r="F570" s="29" t="s">
        <v>162</v>
      </c>
      <c r="G570" s="29"/>
      <c r="H570" s="2" t="s">
        <v>1910</v>
      </c>
      <c r="I570" s="11"/>
      <c r="J570" s="11" t="s">
        <v>22</v>
      </c>
      <c r="K570" s="11"/>
      <c r="L570" s="2"/>
      <c r="M570" s="12">
        <v>6</v>
      </c>
      <c r="N570" s="13">
        <v>6</v>
      </c>
      <c r="O570" s="22"/>
      <c r="P570" s="312" t="str">
        <f>E570</f>
        <v>No charge</v>
      </c>
      <c r="Q570" s="16" t="str">
        <f t="shared" si="83"/>
        <v>No charge</v>
      </c>
      <c r="R570" s="23">
        <v>0</v>
      </c>
      <c r="S570" s="18">
        <v>0</v>
      </c>
      <c r="T570" s="17"/>
      <c r="U570" s="19"/>
      <c r="V570" s="2"/>
      <c r="W570" s="2"/>
      <c r="X570" s="2"/>
      <c r="Y570" s="215"/>
      <c r="Z570" s="3"/>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row>
    <row r="571" spans="1:205" s="6" customFormat="1" ht="15.75" x14ac:dyDescent="0.25">
      <c r="A571" s="27" t="s">
        <v>1941</v>
      </c>
      <c r="B571" s="2" t="s">
        <v>1942</v>
      </c>
      <c r="C571" s="24" t="s">
        <v>1943</v>
      </c>
      <c r="D571" s="28" t="s">
        <v>1944</v>
      </c>
      <c r="E571" s="256">
        <v>25</v>
      </c>
      <c r="F571" s="29">
        <v>25</v>
      </c>
      <c r="G571" s="29"/>
      <c r="H571" s="2"/>
      <c r="I571" s="11" t="s">
        <v>22</v>
      </c>
      <c r="J571" s="11"/>
      <c r="K571" s="21"/>
      <c r="L571" s="2"/>
      <c r="M571" s="12">
        <v>2</v>
      </c>
      <c r="N571" s="13">
        <v>6</v>
      </c>
      <c r="O571" s="14"/>
      <c r="P571" s="311">
        <f t="shared" ref="P571:P602" si="87">IF(N571=1,INT(E571*$T$1*100)/100,E571)</f>
        <v>25</v>
      </c>
      <c r="Q571" s="16">
        <f t="shared" si="83"/>
        <v>25</v>
      </c>
      <c r="R571" s="23">
        <f t="shared" ref="R571:R602" si="88">P571-E571</f>
        <v>0</v>
      </c>
      <c r="S571" s="18">
        <f t="shared" ref="S571:S602" si="89">IF(E571&lt;&gt;0,R571/E571,0)</f>
        <v>0</v>
      </c>
      <c r="T571" s="17"/>
      <c r="U571" s="19"/>
      <c r="V571" s="3"/>
      <c r="W571" s="3"/>
      <c r="X571" s="3"/>
      <c r="Y571" s="215"/>
      <c r="Z571" s="3"/>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row>
    <row r="572" spans="1:205" s="6" customFormat="1" ht="140.25" x14ac:dyDescent="0.25">
      <c r="A572" s="27" t="s">
        <v>1945</v>
      </c>
      <c r="B572" s="27" t="s">
        <v>1942</v>
      </c>
      <c r="C572" s="24" t="s">
        <v>1946</v>
      </c>
      <c r="D572" s="28" t="s">
        <v>1947</v>
      </c>
      <c r="E572" s="256">
        <v>400</v>
      </c>
      <c r="F572" s="29">
        <v>400</v>
      </c>
      <c r="G572" s="29"/>
      <c r="H572" s="52" t="s">
        <v>1948</v>
      </c>
      <c r="I572" s="53" t="s">
        <v>21</v>
      </c>
      <c r="J572" s="53"/>
      <c r="K572" s="21">
        <v>40909</v>
      </c>
      <c r="L572" s="2" t="s">
        <v>1949</v>
      </c>
      <c r="M572" s="12">
        <v>3</v>
      </c>
      <c r="N572" s="13">
        <v>6</v>
      </c>
      <c r="O572" s="14"/>
      <c r="P572" s="311">
        <f t="shared" si="87"/>
        <v>400</v>
      </c>
      <c r="Q572" s="16">
        <f t="shared" si="83"/>
        <v>400</v>
      </c>
      <c r="R572" s="23">
        <f t="shared" si="88"/>
        <v>0</v>
      </c>
      <c r="S572" s="18">
        <f t="shared" si="89"/>
        <v>0</v>
      </c>
      <c r="T572" s="17"/>
      <c r="U572" s="19"/>
      <c r="V572" s="3"/>
      <c r="W572" s="3"/>
      <c r="X572" s="3"/>
      <c r="Y572" s="216"/>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row>
    <row r="573" spans="1:205" s="6" customFormat="1" ht="89.25" x14ac:dyDescent="0.25">
      <c r="A573" s="27" t="s">
        <v>1950</v>
      </c>
      <c r="B573" s="27" t="s">
        <v>1942</v>
      </c>
      <c r="C573" s="24" t="s">
        <v>1951</v>
      </c>
      <c r="D573" s="28" t="s">
        <v>1952</v>
      </c>
      <c r="E573" s="256">
        <v>220</v>
      </c>
      <c r="F573" s="29">
        <v>220</v>
      </c>
      <c r="G573" s="13"/>
      <c r="H573" s="2" t="s">
        <v>1953</v>
      </c>
      <c r="I573" s="11" t="s">
        <v>21</v>
      </c>
      <c r="J573" s="11"/>
      <c r="K573" s="21">
        <v>40909</v>
      </c>
      <c r="L573" s="2"/>
      <c r="M573" s="12">
        <v>2</v>
      </c>
      <c r="N573" s="13">
        <v>5</v>
      </c>
      <c r="O573" s="14"/>
      <c r="P573" s="311">
        <f t="shared" si="87"/>
        <v>220</v>
      </c>
      <c r="Q573" s="16">
        <f t="shared" si="83"/>
        <v>220</v>
      </c>
      <c r="R573" s="23">
        <f t="shared" si="88"/>
        <v>0</v>
      </c>
      <c r="S573" s="18">
        <f t="shared" si="89"/>
        <v>0</v>
      </c>
      <c r="T573" s="17"/>
      <c r="U573" s="19"/>
      <c r="V573" s="3"/>
      <c r="W573" s="3"/>
      <c r="X573" s="3"/>
      <c r="Y573" s="216"/>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row>
    <row r="574" spans="1:205" s="6" customFormat="1" ht="89.25" x14ac:dyDescent="0.25">
      <c r="A574" s="27" t="s">
        <v>1950</v>
      </c>
      <c r="B574" s="27" t="s">
        <v>1942</v>
      </c>
      <c r="C574" s="24" t="s">
        <v>1954</v>
      </c>
      <c r="D574" s="28" t="s">
        <v>1952</v>
      </c>
      <c r="E574" s="255">
        <v>200</v>
      </c>
      <c r="F574" s="29">
        <v>200</v>
      </c>
      <c r="G574" s="13"/>
      <c r="H574" s="2" t="s">
        <v>1953</v>
      </c>
      <c r="I574" s="11" t="s">
        <v>21</v>
      </c>
      <c r="J574" s="11"/>
      <c r="K574" s="21">
        <v>40909</v>
      </c>
      <c r="L574" s="2"/>
      <c r="M574" s="12">
        <v>2</v>
      </c>
      <c r="N574" s="13">
        <v>5</v>
      </c>
      <c r="O574" s="14"/>
      <c r="P574" s="311">
        <f t="shared" si="87"/>
        <v>200</v>
      </c>
      <c r="Q574" s="16">
        <f t="shared" si="83"/>
        <v>200</v>
      </c>
      <c r="R574" s="23">
        <f t="shared" si="88"/>
        <v>0</v>
      </c>
      <c r="S574" s="18">
        <f t="shared" si="89"/>
        <v>0</v>
      </c>
      <c r="T574" s="17"/>
      <c r="U574" s="19"/>
      <c r="V574" s="2"/>
      <c r="W574" s="2"/>
      <c r="X574" s="2"/>
      <c r="Y574" s="216"/>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row>
    <row r="575" spans="1:205" s="6" customFormat="1" ht="89.25" x14ac:dyDescent="0.25">
      <c r="A575" s="27" t="s">
        <v>1950</v>
      </c>
      <c r="B575" s="27" t="s">
        <v>1942</v>
      </c>
      <c r="C575" s="24" t="s">
        <v>3202</v>
      </c>
      <c r="D575" s="28" t="s">
        <v>1955</v>
      </c>
      <c r="E575" s="256">
        <v>610</v>
      </c>
      <c r="F575" s="29">
        <v>610</v>
      </c>
      <c r="G575" s="13"/>
      <c r="H575" s="2" t="s">
        <v>1953</v>
      </c>
      <c r="I575" s="11" t="s">
        <v>21</v>
      </c>
      <c r="J575" s="11"/>
      <c r="K575" s="21">
        <v>40909</v>
      </c>
      <c r="L575" s="2"/>
      <c r="M575" s="12">
        <v>2</v>
      </c>
      <c r="N575" s="13">
        <v>5</v>
      </c>
      <c r="O575" s="14"/>
      <c r="P575" s="311">
        <f t="shared" si="87"/>
        <v>610</v>
      </c>
      <c r="Q575" s="16">
        <f t="shared" si="83"/>
        <v>610</v>
      </c>
      <c r="R575" s="23">
        <f t="shared" si="88"/>
        <v>0</v>
      </c>
      <c r="S575" s="18">
        <f t="shared" si="89"/>
        <v>0</v>
      </c>
      <c r="T575" s="17"/>
      <c r="U575" s="19"/>
      <c r="V575" s="3"/>
      <c r="W575" s="3"/>
      <c r="X575" s="3"/>
      <c r="Y575" s="216"/>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row>
    <row r="576" spans="1:205" s="6" customFormat="1" ht="89.25" x14ac:dyDescent="0.25">
      <c r="A576" s="27" t="s">
        <v>1950</v>
      </c>
      <c r="B576" s="27" t="s">
        <v>1942</v>
      </c>
      <c r="C576" s="24" t="s">
        <v>3203</v>
      </c>
      <c r="D576" s="28" t="s">
        <v>1955</v>
      </c>
      <c r="E576" s="256">
        <v>590</v>
      </c>
      <c r="F576" s="29">
        <v>590</v>
      </c>
      <c r="G576" s="13"/>
      <c r="H576" s="2" t="s">
        <v>1953</v>
      </c>
      <c r="I576" s="11" t="s">
        <v>21</v>
      </c>
      <c r="J576" s="11"/>
      <c r="K576" s="21">
        <v>40909</v>
      </c>
      <c r="L576" s="2"/>
      <c r="M576" s="12">
        <v>2</v>
      </c>
      <c r="N576" s="13">
        <v>5</v>
      </c>
      <c r="O576" s="14"/>
      <c r="P576" s="311">
        <f t="shared" si="87"/>
        <v>590</v>
      </c>
      <c r="Q576" s="16">
        <f t="shared" si="83"/>
        <v>590</v>
      </c>
      <c r="R576" s="23">
        <f t="shared" si="88"/>
        <v>0</v>
      </c>
      <c r="S576" s="18">
        <f t="shared" si="89"/>
        <v>0</v>
      </c>
      <c r="T576" s="17"/>
      <c r="U576" s="19"/>
      <c r="V576" s="3"/>
      <c r="W576" s="3"/>
      <c r="X576" s="3"/>
      <c r="Y576" s="216"/>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row>
    <row r="577" spans="1:121" s="6" customFormat="1" ht="25.5" x14ac:dyDescent="0.25">
      <c r="A577" s="27" t="s">
        <v>1950</v>
      </c>
      <c r="B577" s="27" t="s">
        <v>1942</v>
      </c>
      <c r="C577" s="24" t="s">
        <v>1956</v>
      </c>
      <c r="D577" s="28" t="s">
        <v>1957</v>
      </c>
      <c r="E577" s="256">
        <v>120</v>
      </c>
      <c r="F577" s="29">
        <v>120</v>
      </c>
      <c r="G577" s="13"/>
      <c r="H577" s="2"/>
      <c r="I577" s="11" t="s">
        <v>21</v>
      </c>
      <c r="J577" s="11"/>
      <c r="K577" s="21">
        <v>40909</v>
      </c>
      <c r="L577" s="13"/>
      <c r="M577" s="12">
        <v>2</v>
      </c>
      <c r="N577" s="13">
        <v>5</v>
      </c>
      <c r="O577" s="16"/>
      <c r="P577" s="311">
        <f t="shared" si="87"/>
        <v>120</v>
      </c>
      <c r="Q577" s="16">
        <f t="shared" si="83"/>
        <v>120</v>
      </c>
      <c r="R577" s="23">
        <f t="shared" si="88"/>
        <v>0</v>
      </c>
      <c r="S577" s="18">
        <f t="shared" si="89"/>
        <v>0</v>
      </c>
      <c r="T577" s="17"/>
      <c r="U577" s="19"/>
      <c r="V577" s="3"/>
      <c r="W577" s="3"/>
      <c r="X577" s="3"/>
      <c r="Y577" s="216"/>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row>
    <row r="578" spans="1:121" s="6" customFormat="1" ht="25.5" x14ac:dyDescent="0.25">
      <c r="A578" s="27" t="s">
        <v>1950</v>
      </c>
      <c r="B578" s="27" t="s">
        <v>1942</v>
      </c>
      <c r="C578" s="24" t="s">
        <v>1958</v>
      </c>
      <c r="D578" s="28" t="s">
        <v>1957</v>
      </c>
      <c r="E578" s="256">
        <v>100</v>
      </c>
      <c r="F578" s="29">
        <v>100</v>
      </c>
      <c r="G578" s="13"/>
      <c r="H578" s="2"/>
      <c r="I578" s="11" t="s">
        <v>21</v>
      </c>
      <c r="J578" s="11"/>
      <c r="K578" s="21">
        <v>40909</v>
      </c>
      <c r="L578" s="13"/>
      <c r="M578" s="12">
        <v>2</v>
      </c>
      <c r="N578" s="13">
        <v>5</v>
      </c>
      <c r="O578" s="16"/>
      <c r="P578" s="311">
        <f t="shared" si="87"/>
        <v>100</v>
      </c>
      <c r="Q578" s="16">
        <f t="shared" si="83"/>
        <v>100</v>
      </c>
      <c r="R578" s="23">
        <f t="shared" si="88"/>
        <v>0</v>
      </c>
      <c r="S578" s="18">
        <f t="shared" si="89"/>
        <v>0</v>
      </c>
      <c r="T578" s="17"/>
      <c r="U578" s="19"/>
      <c r="V578" s="3"/>
      <c r="W578" s="3"/>
      <c r="X578" s="3"/>
      <c r="Y578" s="216"/>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row>
    <row r="579" spans="1:121" s="6" customFormat="1" ht="89.25" x14ac:dyDescent="0.25">
      <c r="A579" s="27" t="s">
        <v>1950</v>
      </c>
      <c r="B579" s="27" t="s">
        <v>1942</v>
      </c>
      <c r="C579" s="24" t="s">
        <v>1959</v>
      </c>
      <c r="D579" s="28" t="s">
        <v>1960</v>
      </c>
      <c r="E579" s="257">
        <v>490</v>
      </c>
      <c r="F579" s="29">
        <v>490</v>
      </c>
      <c r="G579" s="13"/>
      <c r="H579" s="2" t="s">
        <v>1953</v>
      </c>
      <c r="I579" s="11" t="s">
        <v>21</v>
      </c>
      <c r="J579" s="11"/>
      <c r="K579" s="21">
        <v>40909</v>
      </c>
      <c r="L579" s="2"/>
      <c r="M579" s="12">
        <v>2</v>
      </c>
      <c r="N579" s="13">
        <v>5</v>
      </c>
      <c r="O579" s="14"/>
      <c r="P579" s="311">
        <f t="shared" si="87"/>
        <v>490</v>
      </c>
      <c r="Q579" s="16">
        <f t="shared" si="83"/>
        <v>490</v>
      </c>
      <c r="R579" s="23">
        <f t="shared" si="88"/>
        <v>0</v>
      </c>
      <c r="S579" s="18">
        <f t="shared" si="89"/>
        <v>0</v>
      </c>
      <c r="T579" s="17"/>
      <c r="U579" s="19"/>
      <c r="V579" s="4"/>
      <c r="W579" s="4"/>
      <c r="X579" s="4"/>
      <c r="Y579" s="216"/>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row>
    <row r="580" spans="1:121" s="6" customFormat="1" ht="89.25" x14ac:dyDescent="0.25">
      <c r="A580" s="27" t="s">
        <v>1950</v>
      </c>
      <c r="B580" s="27" t="s">
        <v>1942</v>
      </c>
      <c r="C580" s="24" t="s">
        <v>1961</v>
      </c>
      <c r="D580" s="28" t="s">
        <v>1960</v>
      </c>
      <c r="E580" s="255">
        <v>470</v>
      </c>
      <c r="F580" s="29">
        <v>470</v>
      </c>
      <c r="G580" s="13"/>
      <c r="H580" s="2" t="s">
        <v>1953</v>
      </c>
      <c r="I580" s="11" t="s">
        <v>21</v>
      </c>
      <c r="J580" s="11"/>
      <c r="K580" s="21">
        <v>40909</v>
      </c>
      <c r="L580" s="2"/>
      <c r="M580" s="12">
        <v>2</v>
      </c>
      <c r="N580" s="13">
        <v>5</v>
      </c>
      <c r="O580" s="14"/>
      <c r="P580" s="311">
        <f t="shared" si="87"/>
        <v>470</v>
      </c>
      <c r="Q580" s="16">
        <f t="shared" si="83"/>
        <v>470</v>
      </c>
      <c r="R580" s="23">
        <f t="shared" si="88"/>
        <v>0</v>
      </c>
      <c r="S580" s="18">
        <f t="shared" si="89"/>
        <v>0</v>
      </c>
      <c r="T580" s="17"/>
      <c r="U580" s="19"/>
      <c r="V580" s="2"/>
      <c r="W580" s="2"/>
      <c r="X580" s="2"/>
      <c r="Y580" s="216"/>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row>
    <row r="581" spans="1:121" s="6" customFormat="1" ht="89.25" x14ac:dyDescent="0.25">
      <c r="A581" s="27" t="s">
        <v>1950</v>
      </c>
      <c r="B581" s="27" t="s">
        <v>1942</v>
      </c>
      <c r="C581" s="24" t="s">
        <v>1962</v>
      </c>
      <c r="D581" s="28" t="s">
        <v>1963</v>
      </c>
      <c r="E581" s="255">
        <v>330</v>
      </c>
      <c r="F581" s="29">
        <v>330</v>
      </c>
      <c r="G581" s="13"/>
      <c r="H581" s="2" t="s">
        <v>1953</v>
      </c>
      <c r="I581" s="11" t="s">
        <v>21</v>
      </c>
      <c r="J581" s="11"/>
      <c r="K581" s="21">
        <v>40909</v>
      </c>
      <c r="L581" s="2"/>
      <c r="M581" s="12">
        <v>2</v>
      </c>
      <c r="N581" s="13">
        <v>5</v>
      </c>
      <c r="O581" s="14"/>
      <c r="P581" s="311">
        <f t="shared" si="87"/>
        <v>330</v>
      </c>
      <c r="Q581" s="16">
        <f t="shared" si="83"/>
        <v>330</v>
      </c>
      <c r="R581" s="23">
        <f t="shared" si="88"/>
        <v>0</v>
      </c>
      <c r="S581" s="18">
        <f t="shared" si="89"/>
        <v>0</v>
      </c>
      <c r="T581" s="17"/>
      <c r="U581" s="19"/>
      <c r="V581" s="2"/>
      <c r="W581" s="2"/>
      <c r="X581" s="2"/>
      <c r="Y581" s="216"/>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row>
    <row r="582" spans="1:121" s="6" customFormat="1" ht="89.25" x14ac:dyDescent="0.25">
      <c r="A582" s="27" t="s">
        <v>1950</v>
      </c>
      <c r="B582" s="27" t="s">
        <v>1942</v>
      </c>
      <c r="C582" s="24" t="s">
        <v>1964</v>
      </c>
      <c r="D582" s="28" t="s">
        <v>1963</v>
      </c>
      <c r="E582" s="255">
        <v>310</v>
      </c>
      <c r="F582" s="29">
        <v>310</v>
      </c>
      <c r="G582" s="13"/>
      <c r="H582" s="2" t="s">
        <v>1953</v>
      </c>
      <c r="I582" s="11" t="s">
        <v>21</v>
      </c>
      <c r="J582" s="11"/>
      <c r="K582" s="21">
        <v>40909</v>
      </c>
      <c r="L582" s="2"/>
      <c r="M582" s="12">
        <v>2</v>
      </c>
      <c r="N582" s="13">
        <v>5</v>
      </c>
      <c r="O582" s="14"/>
      <c r="P582" s="311">
        <f t="shared" si="87"/>
        <v>310</v>
      </c>
      <c r="Q582" s="16">
        <f t="shared" si="83"/>
        <v>310</v>
      </c>
      <c r="R582" s="23">
        <f t="shared" si="88"/>
        <v>0</v>
      </c>
      <c r="S582" s="18">
        <f t="shared" si="89"/>
        <v>0</v>
      </c>
      <c r="T582" s="17"/>
      <c r="U582" s="19"/>
      <c r="V582" s="2"/>
      <c r="W582" s="2"/>
      <c r="X582" s="2"/>
      <c r="Y582" s="216"/>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row>
    <row r="583" spans="1:121" s="6" customFormat="1" ht="89.25" x14ac:dyDescent="0.25">
      <c r="A583" s="27" t="s">
        <v>1950</v>
      </c>
      <c r="B583" s="27" t="s">
        <v>1942</v>
      </c>
      <c r="C583" s="24" t="s">
        <v>1965</v>
      </c>
      <c r="D583" s="28" t="s">
        <v>1966</v>
      </c>
      <c r="E583" s="256">
        <v>510</v>
      </c>
      <c r="F583" s="29">
        <v>510</v>
      </c>
      <c r="G583" s="13"/>
      <c r="H583" s="2" t="s">
        <v>1953</v>
      </c>
      <c r="I583" s="11" t="s">
        <v>21</v>
      </c>
      <c r="J583" s="11"/>
      <c r="K583" s="21">
        <v>40909</v>
      </c>
      <c r="L583" s="2"/>
      <c r="M583" s="12">
        <v>2</v>
      </c>
      <c r="N583" s="13">
        <v>5</v>
      </c>
      <c r="O583" s="14"/>
      <c r="P583" s="311">
        <f t="shared" si="87"/>
        <v>510</v>
      </c>
      <c r="Q583" s="16">
        <f t="shared" si="83"/>
        <v>510</v>
      </c>
      <c r="R583" s="23">
        <f t="shared" si="88"/>
        <v>0</v>
      </c>
      <c r="S583" s="18">
        <f t="shared" si="89"/>
        <v>0</v>
      </c>
      <c r="T583" s="17"/>
      <c r="U583" s="19"/>
      <c r="V583" s="3"/>
      <c r="W583" s="3"/>
      <c r="X583" s="3"/>
      <c r="Y583" s="216"/>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row>
    <row r="584" spans="1:121" s="6" customFormat="1" ht="89.25" x14ac:dyDescent="0.25">
      <c r="A584" s="27" t="s">
        <v>1950</v>
      </c>
      <c r="B584" s="27" t="s">
        <v>1942</v>
      </c>
      <c r="C584" s="24" t="s">
        <v>1967</v>
      </c>
      <c r="D584" s="28" t="s">
        <v>1966</v>
      </c>
      <c r="E584" s="256">
        <v>470</v>
      </c>
      <c r="F584" s="29">
        <v>470</v>
      </c>
      <c r="G584" s="13"/>
      <c r="H584" s="2" t="s">
        <v>1953</v>
      </c>
      <c r="I584" s="11" t="s">
        <v>21</v>
      </c>
      <c r="J584" s="11"/>
      <c r="K584" s="21">
        <v>40909</v>
      </c>
      <c r="L584" s="2"/>
      <c r="M584" s="12">
        <v>2</v>
      </c>
      <c r="N584" s="13">
        <v>5</v>
      </c>
      <c r="O584" s="14"/>
      <c r="P584" s="311">
        <f t="shared" si="87"/>
        <v>470</v>
      </c>
      <c r="Q584" s="16">
        <f t="shared" si="83"/>
        <v>470</v>
      </c>
      <c r="R584" s="23">
        <f t="shared" si="88"/>
        <v>0</v>
      </c>
      <c r="S584" s="18">
        <f t="shared" si="89"/>
        <v>0</v>
      </c>
      <c r="T584" s="17"/>
      <c r="U584" s="19"/>
      <c r="V584" s="3"/>
      <c r="W584" s="3"/>
      <c r="X584" s="3"/>
      <c r="Y584" s="216"/>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row>
    <row r="585" spans="1:121" s="6" customFormat="1" ht="15.75" x14ac:dyDescent="0.25">
      <c r="A585" s="27" t="s">
        <v>1950</v>
      </c>
      <c r="B585" s="27" t="s">
        <v>1942</v>
      </c>
      <c r="C585" s="24" t="s">
        <v>1968</v>
      </c>
      <c r="D585" s="28" t="s">
        <v>1969</v>
      </c>
      <c r="E585" s="255">
        <v>1</v>
      </c>
      <c r="F585" s="29">
        <v>1</v>
      </c>
      <c r="G585" s="29"/>
      <c r="H585" s="2"/>
      <c r="I585" s="11" t="s">
        <v>22</v>
      </c>
      <c r="J585" s="11"/>
      <c r="K585" s="11"/>
      <c r="L585" s="2"/>
      <c r="M585" s="12">
        <v>2</v>
      </c>
      <c r="N585" s="13">
        <v>5</v>
      </c>
      <c r="O585" s="14"/>
      <c r="P585" s="311">
        <f t="shared" si="87"/>
        <v>1</v>
      </c>
      <c r="Q585" s="16">
        <f t="shared" si="83"/>
        <v>1</v>
      </c>
      <c r="R585" s="23">
        <f t="shared" si="88"/>
        <v>0</v>
      </c>
      <c r="S585" s="18">
        <f t="shared" si="89"/>
        <v>0</v>
      </c>
      <c r="T585" s="17"/>
      <c r="U585" s="19"/>
      <c r="V585" s="2"/>
      <c r="W585" s="2"/>
      <c r="X585" s="2"/>
      <c r="Y585" s="216"/>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row>
    <row r="586" spans="1:121" s="6" customFormat="1" ht="89.25" x14ac:dyDescent="0.25">
      <c r="A586" s="27" t="s">
        <v>1950</v>
      </c>
      <c r="B586" s="27" t="s">
        <v>1942</v>
      </c>
      <c r="C586" s="24" t="s">
        <v>1970</v>
      </c>
      <c r="D586" s="28" t="s">
        <v>1971</v>
      </c>
      <c r="E586" s="255">
        <v>460</v>
      </c>
      <c r="F586" s="29">
        <v>460</v>
      </c>
      <c r="G586" s="13"/>
      <c r="H586" s="2" t="s">
        <v>1953</v>
      </c>
      <c r="I586" s="11" t="s">
        <v>21</v>
      </c>
      <c r="J586" s="11"/>
      <c r="K586" s="21">
        <v>40909</v>
      </c>
      <c r="L586" s="2"/>
      <c r="M586" s="12">
        <v>2</v>
      </c>
      <c r="N586" s="13">
        <v>5</v>
      </c>
      <c r="O586" s="14"/>
      <c r="P586" s="311">
        <f t="shared" si="87"/>
        <v>460</v>
      </c>
      <c r="Q586" s="16">
        <f t="shared" si="83"/>
        <v>460</v>
      </c>
      <c r="R586" s="23">
        <f t="shared" si="88"/>
        <v>0</v>
      </c>
      <c r="S586" s="18">
        <f t="shared" si="89"/>
        <v>0</v>
      </c>
      <c r="T586" s="17"/>
      <c r="U586" s="19"/>
      <c r="V586" s="2"/>
      <c r="W586" s="2"/>
      <c r="X586" s="2"/>
      <c r="Y586" s="215"/>
      <c r="Z586" s="3"/>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row>
    <row r="587" spans="1:121" s="6" customFormat="1" ht="89.25" x14ac:dyDescent="0.25">
      <c r="A587" s="27" t="s">
        <v>1950</v>
      </c>
      <c r="B587" s="27" t="s">
        <v>1942</v>
      </c>
      <c r="C587" s="24" t="s">
        <v>1972</v>
      </c>
      <c r="D587" s="28" t="s">
        <v>1971</v>
      </c>
      <c r="E587" s="255">
        <v>500</v>
      </c>
      <c r="F587" s="29">
        <v>500</v>
      </c>
      <c r="G587" s="13"/>
      <c r="H587" s="2" t="s">
        <v>1953</v>
      </c>
      <c r="I587" s="11" t="s">
        <v>21</v>
      </c>
      <c r="J587" s="11"/>
      <c r="K587" s="21">
        <v>40909</v>
      </c>
      <c r="L587" s="2"/>
      <c r="M587" s="12">
        <v>2</v>
      </c>
      <c r="N587" s="13">
        <v>5</v>
      </c>
      <c r="O587" s="14"/>
      <c r="P587" s="311">
        <f t="shared" si="87"/>
        <v>500</v>
      </c>
      <c r="Q587" s="16">
        <f t="shared" si="83"/>
        <v>500</v>
      </c>
      <c r="R587" s="23">
        <f t="shared" si="88"/>
        <v>0</v>
      </c>
      <c r="S587" s="18">
        <f t="shared" si="89"/>
        <v>0</v>
      </c>
      <c r="T587" s="17"/>
      <c r="U587" s="19"/>
      <c r="V587" s="2"/>
      <c r="W587" s="2"/>
      <c r="X587" s="2"/>
      <c r="Y587" s="216"/>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row>
    <row r="588" spans="1:121" s="6" customFormat="1" ht="89.25" x14ac:dyDescent="0.25">
      <c r="A588" s="27" t="s">
        <v>1950</v>
      </c>
      <c r="B588" s="27" t="s">
        <v>1942</v>
      </c>
      <c r="C588" s="24" t="s">
        <v>1973</v>
      </c>
      <c r="D588" s="28" t="s">
        <v>1974</v>
      </c>
      <c r="E588" s="255">
        <v>460</v>
      </c>
      <c r="F588" s="29">
        <v>460</v>
      </c>
      <c r="G588" s="13"/>
      <c r="H588" s="2" t="s">
        <v>1953</v>
      </c>
      <c r="I588" s="11" t="s">
        <v>21</v>
      </c>
      <c r="J588" s="11"/>
      <c r="K588" s="21">
        <v>40909</v>
      </c>
      <c r="L588" s="2"/>
      <c r="M588" s="12">
        <v>2</v>
      </c>
      <c r="N588" s="13">
        <v>5</v>
      </c>
      <c r="O588" s="14"/>
      <c r="P588" s="311">
        <f t="shared" si="87"/>
        <v>460</v>
      </c>
      <c r="Q588" s="16">
        <f t="shared" si="83"/>
        <v>460</v>
      </c>
      <c r="R588" s="23">
        <f t="shared" si="88"/>
        <v>0</v>
      </c>
      <c r="S588" s="18">
        <f t="shared" si="89"/>
        <v>0</v>
      </c>
      <c r="T588" s="17"/>
      <c r="U588" s="19"/>
      <c r="V588" s="2"/>
      <c r="W588" s="2"/>
      <c r="X588" s="2"/>
      <c r="Y588" s="215"/>
      <c r="Z588" s="3"/>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row>
    <row r="589" spans="1:121" s="6" customFormat="1" ht="89.25" x14ac:dyDescent="0.25">
      <c r="A589" s="27" t="s">
        <v>1950</v>
      </c>
      <c r="B589" s="27" t="s">
        <v>1942</v>
      </c>
      <c r="C589" s="24" t="s">
        <v>1975</v>
      </c>
      <c r="D589" s="28" t="s">
        <v>1974</v>
      </c>
      <c r="E589" s="255">
        <v>500</v>
      </c>
      <c r="F589" s="29">
        <v>500</v>
      </c>
      <c r="G589" s="13"/>
      <c r="H589" s="2" t="s">
        <v>1953</v>
      </c>
      <c r="I589" s="11" t="s">
        <v>21</v>
      </c>
      <c r="J589" s="11"/>
      <c r="K589" s="21">
        <v>40909</v>
      </c>
      <c r="L589" s="2"/>
      <c r="M589" s="12">
        <v>2</v>
      </c>
      <c r="N589" s="13">
        <v>5</v>
      </c>
      <c r="O589" s="14"/>
      <c r="P589" s="311">
        <f t="shared" si="87"/>
        <v>500</v>
      </c>
      <c r="Q589" s="16">
        <f t="shared" ref="Q589:Q633" si="90">IF(N589=1,INT(E589*$T$1*10000)/10000,E589)</f>
        <v>500</v>
      </c>
      <c r="R589" s="23">
        <f t="shared" si="88"/>
        <v>0</v>
      </c>
      <c r="S589" s="18">
        <f t="shared" si="89"/>
        <v>0</v>
      </c>
      <c r="T589" s="17"/>
      <c r="U589" s="19"/>
      <c r="V589" s="2"/>
      <c r="W589" s="2"/>
      <c r="X589" s="2"/>
      <c r="Y589" s="215"/>
      <c r="Z589" s="3"/>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row>
    <row r="590" spans="1:121" s="6" customFormat="1" ht="89.25" x14ac:dyDescent="0.25">
      <c r="A590" s="27" t="s">
        <v>1950</v>
      </c>
      <c r="B590" s="27" t="s">
        <v>1942</v>
      </c>
      <c r="C590" s="24" t="s">
        <v>1976</v>
      </c>
      <c r="D590" s="28" t="s">
        <v>1977</v>
      </c>
      <c r="E590" s="256">
        <v>330</v>
      </c>
      <c r="F590" s="29">
        <v>330</v>
      </c>
      <c r="G590" s="13"/>
      <c r="H590" s="2" t="s">
        <v>1953</v>
      </c>
      <c r="I590" s="11" t="s">
        <v>21</v>
      </c>
      <c r="J590" s="11"/>
      <c r="K590" s="21">
        <v>40909</v>
      </c>
      <c r="L590" s="2"/>
      <c r="M590" s="12">
        <v>2</v>
      </c>
      <c r="N590" s="13">
        <v>5</v>
      </c>
      <c r="O590" s="14"/>
      <c r="P590" s="311">
        <f t="shared" si="87"/>
        <v>330</v>
      </c>
      <c r="Q590" s="16">
        <f t="shared" si="90"/>
        <v>330</v>
      </c>
      <c r="R590" s="23">
        <f t="shared" si="88"/>
        <v>0</v>
      </c>
      <c r="S590" s="18">
        <f t="shared" si="89"/>
        <v>0</v>
      </c>
      <c r="T590" s="17"/>
      <c r="U590" s="19"/>
      <c r="V590" s="3"/>
      <c r="W590" s="3"/>
      <c r="X590" s="3"/>
      <c r="Y590" s="215"/>
      <c r="Z590" s="3"/>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row>
    <row r="591" spans="1:121" s="6" customFormat="1" ht="89.25" x14ac:dyDescent="0.25">
      <c r="A591" s="27" t="s">
        <v>1950</v>
      </c>
      <c r="B591" s="27" t="s">
        <v>1942</v>
      </c>
      <c r="C591" s="24" t="s">
        <v>1978</v>
      </c>
      <c r="D591" s="28" t="s">
        <v>1977</v>
      </c>
      <c r="E591" s="256">
        <v>310</v>
      </c>
      <c r="F591" s="29">
        <v>310</v>
      </c>
      <c r="G591" s="13"/>
      <c r="H591" s="2" t="s">
        <v>1953</v>
      </c>
      <c r="I591" s="11" t="s">
        <v>21</v>
      </c>
      <c r="J591" s="11"/>
      <c r="K591" s="21">
        <v>40909</v>
      </c>
      <c r="L591" s="2"/>
      <c r="M591" s="12">
        <v>2</v>
      </c>
      <c r="N591" s="13">
        <v>5</v>
      </c>
      <c r="O591" s="14"/>
      <c r="P591" s="311">
        <f t="shared" si="87"/>
        <v>310</v>
      </c>
      <c r="Q591" s="16">
        <f t="shared" si="90"/>
        <v>310</v>
      </c>
      <c r="R591" s="23">
        <f t="shared" si="88"/>
        <v>0</v>
      </c>
      <c r="S591" s="18">
        <f t="shared" si="89"/>
        <v>0</v>
      </c>
      <c r="T591" s="17"/>
      <c r="U591" s="19"/>
      <c r="V591" s="3"/>
      <c r="W591" s="3"/>
      <c r="X591" s="3"/>
      <c r="Y591" s="215"/>
      <c r="Z591" s="3"/>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4"/>
      <c r="DN591" s="4"/>
      <c r="DO591" s="4"/>
      <c r="DP591" s="4"/>
      <c r="DQ591" s="4"/>
    </row>
    <row r="592" spans="1:121" s="6" customFormat="1" ht="89.25" x14ac:dyDescent="0.25">
      <c r="A592" s="27" t="s">
        <v>1950</v>
      </c>
      <c r="B592" s="27" t="s">
        <v>1942</v>
      </c>
      <c r="C592" s="24" t="s">
        <v>1979</v>
      </c>
      <c r="D592" s="28" t="s">
        <v>1980</v>
      </c>
      <c r="E592" s="255">
        <v>30</v>
      </c>
      <c r="F592" s="29">
        <v>30</v>
      </c>
      <c r="G592" s="13"/>
      <c r="H592" s="2" t="s">
        <v>1953</v>
      </c>
      <c r="I592" s="11" t="s">
        <v>21</v>
      </c>
      <c r="J592" s="11"/>
      <c r="K592" s="21">
        <v>40909</v>
      </c>
      <c r="L592" s="2"/>
      <c r="M592" s="12">
        <v>2</v>
      </c>
      <c r="N592" s="13">
        <v>5</v>
      </c>
      <c r="O592" s="14"/>
      <c r="P592" s="311">
        <f t="shared" si="87"/>
        <v>30</v>
      </c>
      <c r="Q592" s="16">
        <f t="shared" si="90"/>
        <v>30</v>
      </c>
      <c r="R592" s="23">
        <f t="shared" si="88"/>
        <v>0</v>
      </c>
      <c r="S592" s="18">
        <f t="shared" si="89"/>
        <v>0</v>
      </c>
      <c r="T592" s="17"/>
      <c r="U592" s="19"/>
      <c r="V592" s="2"/>
      <c r="W592" s="2"/>
      <c r="X592" s="2"/>
      <c r="Y592" s="215"/>
      <c r="Z592" s="3"/>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4"/>
      <c r="DN592" s="4"/>
      <c r="DO592" s="4"/>
      <c r="DP592" s="4"/>
      <c r="DQ592" s="4"/>
    </row>
    <row r="593" spans="1:121" s="6" customFormat="1" ht="89.25" x14ac:dyDescent="0.25">
      <c r="A593" s="27" t="s">
        <v>1950</v>
      </c>
      <c r="B593" s="27" t="s">
        <v>1942</v>
      </c>
      <c r="C593" s="24" t="s">
        <v>1981</v>
      </c>
      <c r="D593" s="28" t="s">
        <v>1982</v>
      </c>
      <c r="E593" s="255">
        <v>40</v>
      </c>
      <c r="F593" s="29">
        <v>40</v>
      </c>
      <c r="G593" s="13"/>
      <c r="H593" s="2" t="s">
        <v>1953</v>
      </c>
      <c r="I593" s="11" t="s">
        <v>21</v>
      </c>
      <c r="J593" s="11"/>
      <c r="K593" s="21">
        <v>40909</v>
      </c>
      <c r="L593" s="2"/>
      <c r="M593" s="12">
        <v>2</v>
      </c>
      <c r="N593" s="13">
        <v>5</v>
      </c>
      <c r="O593" s="14"/>
      <c r="P593" s="311">
        <f t="shared" si="87"/>
        <v>40</v>
      </c>
      <c r="Q593" s="16">
        <f t="shared" si="90"/>
        <v>40</v>
      </c>
      <c r="R593" s="23">
        <f t="shared" si="88"/>
        <v>0</v>
      </c>
      <c r="S593" s="18">
        <f t="shared" si="89"/>
        <v>0</v>
      </c>
      <c r="T593" s="17"/>
      <c r="U593" s="19"/>
      <c r="V593" s="2"/>
      <c r="W593" s="2"/>
      <c r="X593" s="2"/>
      <c r="Y593" s="215"/>
      <c r="Z593" s="3"/>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4"/>
      <c r="DN593" s="4"/>
      <c r="DO593" s="4"/>
      <c r="DP593" s="4"/>
      <c r="DQ593" s="4"/>
    </row>
    <row r="594" spans="1:121" s="6" customFormat="1" ht="89.25" x14ac:dyDescent="0.25">
      <c r="A594" s="27" t="s">
        <v>1950</v>
      </c>
      <c r="B594" s="27" t="s">
        <v>1942</v>
      </c>
      <c r="C594" s="24" t="s">
        <v>1983</v>
      </c>
      <c r="D594" s="28" t="s">
        <v>1984</v>
      </c>
      <c r="E594" s="255">
        <v>40</v>
      </c>
      <c r="F594" s="29">
        <v>40</v>
      </c>
      <c r="G594" s="13"/>
      <c r="H594" s="2" t="s">
        <v>1953</v>
      </c>
      <c r="I594" s="11" t="s">
        <v>21</v>
      </c>
      <c r="J594" s="11"/>
      <c r="K594" s="21">
        <v>40909</v>
      </c>
      <c r="L594" s="2"/>
      <c r="M594" s="12">
        <v>2</v>
      </c>
      <c r="N594" s="13">
        <v>5</v>
      </c>
      <c r="O594" s="14"/>
      <c r="P594" s="311">
        <f t="shared" si="87"/>
        <v>40</v>
      </c>
      <c r="Q594" s="16">
        <f t="shared" si="90"/>
        <v>40</v>
      </c>
      <c r="R594" s="23">
        <f t="shared" si="88"/>
        <v>0</v>
      </c>
      <c r="S594" s="18">
        <f t="shared" si="89"/>
        <v>0</v>
      </c>
      <c r="T594" s="17"/>
      <c r="U594" s="19"/>
      <c r="V594" s="2"/>
      <c r="W594" s="2"/>
      <c r="X594" s="2"/>
      <c r="Y594" s="215"/>
      <c r="Z594" s="3"/>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4"/>
      <c r="DN594" s="4"/>
      <c r="DO594" s="4"/>
      <c r="DP594" s="4"/>
      <c r="DQ594" s="4"/>
    </row>
    <row r="595" spans="1:121" s="6" customFormat="1" ht="25.5" x14ac:dyDescent="0.25">
      <c r="A595" s="27" t="s">
        <v>1950</v>
      </c>
      <c r="B595" s="27" t="s">
        <v>1942</v>
      </c>
      <c r="C595" s="24" t="s">
        <v>1985</v>
      </c>
      <c r="D595" s="28" t="s">
        <v>1986</v>
      </c>
      <c r="E595" s="255">
        <v>50</v>
      </c>
      <c r="F595" s="29">
        <v>50</v>
      </c>
      <c r="G595" s="29"/>
      <c r="H595" s="2"/>
      <c r="I595" s="11" t="s">
        <v>21</v>
      </c>
      <c r="J595" s="11"/>
      <c r="K595" s="21">
        <v>40909</v>
      </c>
      <c r="L595" s="2"/>
      <c r="M595" s="12">
        <v>2</v>
      </c>
      <c r="N595" s="13">
        <v>5</v>
      </c>
      <c r="O595" s="14"/>
      <c r="P595" s="311">
        <f t="shared" si="87"/>
        <v>50</v>
      </c>
      <c r="Q595" s="16">
        <f t="shared" si="90"/>
        <v>50</v>
      </c>
      <c r="R595" s="23">
        <f t="shared" si="88"/>
        <v>0</v>
      </c>
      <c r="S595" s="18">
        <f t="shared" si="89"/>
        <v>0</v>
      </c>
      <c r="T595" s="17"/>
      <c r="U595" s="19"/>
      <c r="V595" s="2"/>
      <c r="W595" s="2"/>
      <c r="X595" s="2"/>
      <c r="Y595" s="215"/>
      <c r="Z595" s="3"/>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row>
    <row r="596" spans="1:121" s="6" customFormat="1" ht="89.25" x14ac:dyDescent="0.25">
      <c r="A596" s="27" t="s">
        <v>1950</v>
      </c>
      <c r="B596" s="27" t="s">
        <v>1942</v>
      </c>
      <c r="C596" s="24" t="s">
        <v>1987</v>
      </c>
      <c r="D596" s="28" t="s">
        <v>1988</v>
      </c>
      <c r="E596" s="255">
        <v>60</v>
      </c>
      <c r="F596" s="29">
        <v>60</v>
      </c>
      <c r="G596" s="13"/>
      <c r="H596" s="2" t="s">
        <v>1953</v>
      </c>
      <c r="I596" s="11" t="s">
        <v>21</v>
      </c>
      <c r="J596" s="11"/>
      <c r="K596" s="21">
        <v>40909</v>
      </c>
      <c r="L596" s="2"/>
      <c r="M596" s="12">
        <v>2</v>
      </c>
      <c r="N596" s="13">
        <v>5</v>
      </c>
      <c r="O596" s="14"/>
      <c r="P596" s="311">
        <f t="shared" si="87"/>
        <v>60</v>
      </c>
      <c r="Q596" s="16">
        <f t="shared" si="90"/>
        <v>60</v>
      </c>
      <c r="R596" s="23">
        <f t="shared" si="88"/>
        <v>0</v>
      </c>
      <c r="S596" s="18">
        <f t="shared" si="89"/>
        <v>0</v>
      </c>
      <c r="T596" s="17"/>
      <c r="U596" s="19"/>
      <c r="V596" s="2"/>
      <c r="W596" s="2"/>
      <c r="X596" s="2"/>
      <c r="Y596" s="215"/>
      <c r="Z596" s="3"/>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row>
    <row r="597" spans="1:121" s="6" customFormat="1" ht="25.5" x14ac:dyDescent="0.25">
      <c r="A597" s="27" t="s">
        <v>1950</v>
      </c>
      <c r="B597" s="27" t="s">
        <v>1942</v>
      </c>
      <c r="C597" s="24" t="s">
        <v>1989</v>
      </c>
      <c r="D597" s="28" t="s">
        <v>1990</v>
      </c>
      <c r="E597" s="255">
        <v>10</v>
      </c>
      <c r="F597" s="29">
        <v>10</v>
      </c>
      <c r="G597" s="29"/>
      <c r="H597" s="2"/>
      <c r="I597" s="11" t="s">
        <v>21</v>
      </c>
      <c r="J597" s="11"/>
      <c r="K597" s="21">
        <v>40909</v>
      </c>
      <c r="L597" s="2"/>
      <c r="M597" s="12">
        <v>2</v>
      </c>
      <c r="N597" s="13">
        <v>5</v>
      </c>
      <c r="O597" s="14"/>
      <c r="P597" s="311">
        <f t="shared" si="87"/>
        <v>10</v>
      </c>
      <c r="Q597" s="16">
        <f t="shared" si="90"/>
        <v>10</v>
      </c>
      <c r="R597" s="23">
        <f t="shared" si="88"/>
        <v>0</v>
      </c>
      <c r="S597" s="18">
        <f t="shared" si="89"/>
        <v>0</v>
      </c>
      <c r="T597" s="17"/>
      <c r="U597" s="19"/>
      <c r="V597" s="2"/>
      <c r="W597" s="2"/>
      <c r="X597" s="2"/>
      <c r="Y597" s="215"/>
      <c r="Z597" s="3"/>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4"/>
      <c r="DN597" s="4"/>
      <c r="DO597" s="4"/>
      <c r="DP597" s="4"/>
      <c r="DQ597" s="4"/>
    </row>
    <row r="598" spans="1:121" s="6" customFormat="1" ht="25.5" x14ac:dyDescent="0.25">
      <c r="A598" s="27" t="s">
        <v>1950</v>
      </c>
      <c r="B598" s="27" t="s">
        <v>1942</v>
      </c>
      <c r="C598" s="24" t="s">
        <v>1991</v>
      </c>
      <c r="D598" s="28" t="s">
        <v>1992</v>
      </c>
      <c r="E598" s="255">
        <v>50</v>
      </c>
      <c r="F598" s="29">
        <v>50</v>
      </c>
      <c r="G598" s="29"/>
      <c r="H598" s="2"/>
      <c r="I598" s="11" t="s">
        <v>21</v>
      </c>
      <c r="J598" s="11"/>
      <c r="K598" s="21">
        <v>40909</v>
      </c>
      <c r="L598" s="2"/>
      <c r="M598" s="12">
        <v>2</v>
      </c>
      <c r="N598" s="13">
        <v>5</v>
      </c>
      <c r="O598" s="14"/>
      <c r="P598" s="311">
        <f t="shared" si="87"/>
        <v>50</v>
      </c>
      <c r="Q598" s="16">
        <f t="shared" si="90"/>
        <v>50</v>
      </c>
      <c r="R598" s="23">
        <f t="shared" si="88"/>
        <v>0</v>
      </c>
      <c r="S598" s="18">
        <f t="shared" si="89"/>
        <v>0</v>
      </c>
      <c r="T598" s="17"/>
      <c r="U598" s="19"/>
      <c r="V598" s="2"/>
      <c r="W598" s="2"/>
      <c r="X598" s="2"/>
      <c r="Y598" s="215"/>
      <c r="Z598" s="3"/>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row>
    <row r="599" spans="1:121" s="6" customFormat="1" ht="89.25" x14ac:dyDescent="0.25">
      <c r="A599" s="27" t="s">
        <v>1950</v>
      </c>
      <c r="B599" s="27" t="s">
        <v>1942</v>
      </c>
      <c r="C599" s="24" t="s">
        <v>1993</v>
      </c>
      <c r="D599" s="28" t="s">
        <v>1994</v>
      </c>
      <c r="E599" s="255">
        <v>660</v>
      </c>
      <c r="F599" s="29">
        <v>660</v>
      </c>
      <c r="G599" s="13"/>
      <c r="H599" s="2" t="s">
        <v>1953</v>
      </c>
      <c r="I599" s="11" t="s">
        <v>21</v>
      </c>
      <c r="J599" s="11"/>
      <c r="K599" s="21">
        <v>40544</v>
      </c>
      <c r="L599" s="2"/>
      <c r="M599" s="12">
        <v>2</v>
      </c>
      <c r="N599" s="13">
        <v>5</v>
      </c>
      <c r="O599" s="14"/>
      <c r="P599" s="311">
        <f t="shared" si="87"/>
        <v>660</v>
      </c>
      <c r="Q599" s="16">
        <f t="shared" si="90"/>
        <v>660</v>
      </c>
      <c r="R599" s="23">
        <f t="shared" si="88"/>
        <v>0</v>
      </c>
      <c r="S599" s="18">
        <f t="shared" si="89"/>
        <v>0</v>
      </c>
      <c r="T599" s="17"/>
      <c r="U599" s="19"/>
      <c r="V599" s="2"/>
      <c r="W599" s="2"/>
      <c r="X599" s="2"/>
      <c r="Y599" s="215"/>
      <c r="Z599" s="3"/>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row>
    <row r="600" spans="1:121" s="6" customFormat="1" ht="89.25" x14ac:dyDescent="0.25">
      <c r="A600" s="27" t="s">
        <v>1950</v>
      </c>
      <c r="B600" s="27" t="s">
        <v>1942</v>
      </c>
      <c r="C600" s="24" t="s">
        <v>1995</v>
      </c>
      <c r="D600" s="28" t="s">
        <v>1994</v>
      </c>
      <c r="E600" s="255">
        <v>75</v>
      </c>
      <c r="F600" s="29">
        <v>75</v>
      </c>
      <c r="G600" s="13"/>
      <c r="H600" s="2" t="s">
        <v>1953</v>
      </c>
      <c r="I600" s="11" t="s">
        <v>21</v>
      </c>
      <c r="J600" s="11"/>
      <c r="K600" s="21">
        <v>40909</v>
      </c>
      <c r="L600" s="2"/>
      <c r="M600" s="12">
        <v>2</v>
      </c>
      <c r="N600" s="13">
        <v>5</v>
      </c>
      <c r="O600" s="14"/>
      <c r="P600" s="311">
        <f t="shared" si="87"/>
        <v>75</v>
      </c>
      <c r="Q600" s="16">
        <f t="shared" si="90"/>
        <v>75</v>
      </c>
      <c r="R600" s="23">
        <f t="shared" si="88"/>
        <v>0</v>
      </c>
      <c r="S600" s="18">
        <f t="shared" si="89"/>
        <v>0</v>
      </c>
      <c r="T600" s="17"/>
      <c r="U600" s="19"/>
      <c r="V600" s="2"/>
      <c r="W600" s="2"/>
      <c r="X600" s="2"/>
      <c r="Y600" s="215"/>
      <c r="Z600" s="3"/>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row>
    <row r="601" spans="1:121" s="6" customFormat="1" ht="25.5" x14ac:dyDescent="0.25">
      <c r="A601" s="2" t="s">
        <v>1950</v>
      </c>
      <c r="B601" s="2" t="s">
        <v>1942</v>
      </c>
      <c r="C601" s="2" t="s">
        <v>1996</v>
      </c>
      <c r="D601" s="2">
        <v>6.11</v>
      </c>
      <c r="E601" s="255">
        <v>25</v>
      </c>
      <c r="F601" s="10">
        <v>25</v>
      </c>
      <c r="G601" s="10"/>
      <c r="H601" s="2"/>
      <c r="I601" s="11"/>
      <c r="J601" s="11"/>
      <c r="K601" s="11"/>
      <c r="L601" s="2"/>
      <c r="M601" s="12">
        <v>2</v>
      </c>
      <c r="N601" s="13">
        <v>5</v>
      </c>
      <c r="O601" s="2"/>
      <c r="P601" s="311">
        <f t="shared" si="87"/>
        <v>25</v>
      </c>
      <c r="Q601" s="16">
        <f t="shared" si="90"/>
        <v>25</v>
      </c>
      <c r="R601" s="23">
        <f t="shared" si="88"/>
        <v>0</v>
      </c>
      <c r="S601" s="18">
        <f t="shared" si="89"/>
        <v>0</v>
      </c>
      <c r="T601" s="13"/>
      <c r="U601" s="19"/>
      <c r="V601" s="2"/>
      <c r="W601" s="2"/>
      <c r="X601" s="2"/>
      <c r="Y601" s="215"/>
      <c r="Z601" s="3"/>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row>
    <row r="602" spans="1:121" s="6" customFormat="1" ht="89.25" x14ac:dyDescent="0.25">
      <c r="A602" s="27" t="s">
        <v>1950</v>
      </c>
      <c r="B602" s="27" t="s">
        <v>1942</v>
      </c>
      <c r="C602" s="24" t="s">
        <v>1997</v>
      </c>
      <c r="D602" s="28" t="s">
        <v>1998</v>
      </c>
      <c r="E602" s="256">
        <v>1410</v>
      </c>
      <c r="F602" s="29">
        <v>1410</v>
      </c>
      <c r="G602" s="13"/>
      <c r="H602" s="2" t="s">
        <v>1953</v>
      </c>
      <c r="I602" s="11" t="s">
        <v>21</v>
      </c>
      <c r="J602" s="11"/>
      <c r="K602" s="21">
        <v>40909</v>
      </c>
      <c r="L602" s="2"/>
      <c r="M602" s="12">
        <v>2</v>
      </c>
      <c r="N602" s="13">
        <v>5</v>
      </c>
      <c r="O602" s="14"/>
      <c r="P602" s="311">
        <f t="shared" si="87"/>
        <v>1410</v>
      </c>
      <c r="Q602" s="16">
        <f t="shared" si="90"/>
        <v>1410</v>
      </c>
      <c r="R602" s="23">
        <f t="shared" si="88"/>
        <v>0</v>
      </c>
      <c r="S602" s="18">
        <f t="shared" si="89"/>
        <v>0</v>
      </c>
      <c r="T602" s="17"/>
      <c r="U602" s="19"/>
      <c r="V602" s="3"/>
      <c r="W602" s="3"/>
      <c r="X602" s="3"/>
      <c r="Y602" s="215"/>
      <c r="Z602" s="3"/>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row>
    <row r="603" spans="1:121" s="6" customFormat="1" ht="25.5" x14ac:dyDescent="0.25">
      <c r="A603" s="27" t="s">
        <v>1950</v>
      </c>
      <c r="B603" s="27" t="s">
        <v>1942</v>
      </c>
      <c r="C603" s="24" t="s">
        <v>1999</v>
      </c>
      <c r="D603" s="28" t="s">
        <v>2000</v>
      </c>
      <c r="E603" s="255">
        <v>100</v>
      </c>
      <c r="F603" s="29">
        <v>100</v>
      </c>
      <c r="G603" s="13"/>
      <c r="H603" s="2"/>
      <c r="I603" s="11" t="s">
        <v>22</v>
      </c>
      <c r="J603" s="11"/>
      <c r="K603" s="21"/>
      <c r="L603" s="2"/>
      <c r="M603" s="12">
        <v>2</v>
      </c>
      <c r="N603" s="13">
        <v>6</v>
      </c>
      <c r="O603" s="2" t="s">
        <v>2001</v>
      </c>
      <c r="P603" s="311">
        <f t="shared" ref="P603:P622" si="91">IF(N603=1,INT(E603*$T$1*100)/100,E603)</f>
        <v>100</v>
      </c>
      <c r="Q603" s="16">
        <f t="shared" si="90"/>
        <v>100</v>
      </c>
      <c r="R603" s="23">
        <f t="shared" ref="R603:R626" si="92">P603-E603</f>
        <v>0</v>
      </c>
      <c r="S603" s="18">
        <f t="shared" ref="S603:S626" si="93">IF(E603&lt;&gt;0,R603/E603,0)</f>
        <v>0</v>
      </c>
      <c r="T603" s="13"/>
      <c r="U603" s="19"/>
      <c r="V603" s="2"/>
      <c r="W603" s="2"/>
      <c r="X603" s="2"/>
      <c r="Y603" s="215"/>
      <c r="Z603" s="3"/>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row>
    <row r="604" spans="1:121" s="6" customFormat="1" ht="25.5" x14ac:dyDescent="0.25">
      <c r="A604" s="2" t="s">
        <v>1950</v>
      </c>
      <c r="B604" s="2" t="s">
        <v>1942</v>
      </c>
      <c r="C604" s="2" t="s">
        <v>2002</v>
      </c>
      <c r="D604" s="2" t="s">
        <v>2003</v>
      </c>
      <c r="E604" s="255">
        <v>5</v>
      </c>
      <c r="F604" s="10">
        <v>5</v>
      </c>
      <c r="G604" s="10"/>
      <c r="H604" s="2"/>
      <c r="I604" s="11"/>
      <c r="J604" s="11"/>
      <c r="K604" s="11"/>
      <c r="L604" s="2"/>
      <c r="M604" s="12">
        <v>2</v>
      </c>
      <c r="N604" s="13">
        <v>5</v>
      </c>
      <c r="O604" s="14"/>
      <c r="P604" s="311">
        <f t="shared" si="91"/>
        <v>5</v>
      </c>
      <c r="Q604" s="16">
        <f t="shared" si="90"/>
        <v>5</v>
      </c>
      <c r="R604" s="23">
        <f t="shared" si="92"/>
        <v>0</v>
      </c>
      <c r="S604" s="18">
        <f t="shared" si="93"/>
        <v>0</v>
      </c>
      <c r="T604" s="17"/>
      <c r="U604" s="19"/>
      <c r="V604" s="2"/>
      <c r="W604" s="2"/>
      <c r="X604" s="2"/>
      <c r="Y604" s="215"/>
      <c r="Z604" s="3"/>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row>
    <row r="605" spans="1:121" s="6" customFormat="1" ht="89.25" x14ac:dyDescent="0.25">
      <c r="A605" s="27" t="s">
        <v>1950</v>
      </c>
      <c r="B605" s="27" t="s">
        <v>1942</v>
      </c>
      <c r="C605" s="24" t="s">
        <v>2004</v>
      </c>
      <c r="D605" s="28" t="s">
        <v>2005</v>
      </c>
      <c r="E605" s="256">
        <v>170</v>
      </c>
      <c r="F605" s="29">
        <v>170</v>
      </c>
      <c r="G605" s="13"/>
      <c r="H605" s="2" t="s">
        <v>1953</v>
      </c>
      <c r="I605" s="11" t="s">
        <v>21</v>
      </c>
      <c r="J605" s="11"/>
      <c r="K605" s="21">
        <v>40909</v>
      </c>
      <c r="L605" s="2"/>
      <c r="M605" s="12">
        <v>2</v>
      </c>
      <c r="N605" s="13">
        <v>5</v>
      </c>
      <c r="O605" s="14"/>
      <c r="P605" s="311">
        <f t="shared" si="91"/>
        <v>170</v>
      </c>
      <c r="Q605" s="16">
        <f t="shared" si="90"/>
        <v>170</v>
      </c>
      <c r="R605" s="23">
        <f t="shared" si="92"/>
        <v>0</v>
      </c>
      <c r="S605" s="18">
        <f t="shared" si="93"/>
        <v>0</v>
      </c>
      <c r="T605" s="17"/>
      <c r="U605" s="19"/>
      <c r="V605" s="3"/>
      <c r="W605" s="3"/>
      <c r="X605" s="3"/>
      <c r="Y605" s="215"/>
      <c r="Z605" s="3"/>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row>
    <row r="606" spans="1:121" s="6" customFormat="1" ht="89.25" x14ac:dyDescent="0.25">
      <c r="A606" s="27" t="s">
        <v>1950</v>
      </c>
      <c r="B606" s="27" t="s">
        <v>1942</v>
      </c>
      <c r="C606" s="24" t="s">
        <v>2006</v>
      </c>
      <c r="D606" s="28" t="s">
        <v>2005</v>
      </c>
      <c r="E606" s="256">
        <v>150</v>
      </c>
      <c r="F606" s="29">
        <v>150</v>
      </c>
      <c r="G606" s="13"/>
      <c r="H606" s="2" t="s">
        <v>1953</v>
      </c>
      <c r="I606" s="11" t="s">
        <v>21</v>
      </c>
      <c r="J606" s="11"/>
      <c r="K606" s="21">
        <v>40909</v>
      </c>
      <c r="L606" s="2"/>
      <c r="M606" s="12">
        <v>2</v>
      </c>
      <c r="N606" s="13">
        <v>5</v>
      </c>
      <c r="O606" s="14"/>
      <c r="P606" s="311">
        <f t="shared" si="91"/>
        <v>150</v>
      </c>
      <c r="Q606" s="16">
        <f t="shared" si="90"/>
        <v>150</v>
      </c>
      <c r="R606" s="23">
        <f t="shared" si="92"/>
        <v>0</v>
      </c>
      <c r="S606" s="18">
        <f t="shared" si="93"/>
        <v>0</v>
      </c>
      <c r="T606" s="17"/>
      <c r="U606" s="19"/>
      <c r="V606" s="3"/>
      <c r="W606" s="3"/>
      <c r="X606" s="3"/>
      <c r="Y606" s="215"/>
      <c r="Z606" s="3"/>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row>
    <row r="607" spans="1:121" s="6" customFormat="1" ht="89.25" x14ac:dyDescent="0.25">
      <c r="A607" s="27" t="s">
        <v>1950</v>
      </c>
      <c r="B607" s="27" t="s">
        <v>1942</v>
      </c>
      <c r="C607" s="24" t="s">
        <v>2007</v>
      </c>
      <c r="D607" s="28" t="s">
        <v>2008</v>
      </c>
      <c r="E607" s="255">
        <v>60</v>
      </c>
      <c r="F607" s="29">
        <v>60</v>
      </c>
      <c r="G607" s="13"/>
      <c r="H607" s="2" t="s">
        <v>1953</v>
      </c>
      <c r="I607" s="11" t="s">
        <v>21</v>
      </c>
      <c r="J607" s="11"/>
      <c r="K607" s="21">
        <v>40909</v>
      </c>
      <c r="L607" s="2"/>
      <c r="M607" s="12">
        <v>2</v>
      </c>
      <c r="N607" s="13">
        <v>5</v>
      </c>
      <c r="O607" s="14"/>
      <c r="P607" s="311">
        <f t="shared" si="91"/>
        <v>60</v>
      </c>
      <c r="Q607" s="16">
        <f t="shared" si="90"/>
        <v>60</v>
      </c>
      <c r="R607" s="23">
        <f t="shared" si="92"/>
        <v>0</v>
      </c>
      <c r="S607" s="18">
        <f t="shared" si="93"/>
        <v>0</v>
      </c>
      <c r="T607" s="17"/>
      <c r="U607" s="19"/>
      <c r="V607" s="2"/>
      <c r="W607" s="2"/>
      <c r="X607" s="2"/>
      <c r="Y607" s="215"/>
      <c r="Z607" s="3"/>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row>
    <row r="608" spans="1:121" s="6" customFormat="1" ht="89.25" x14ac:dyDescent="0.25">
      <c r="A608" s="27" t="s">
        <v>1950</v>
      </c>
      <c r="B608" s="27" t="s">
        <v>1942</v>
      </c>
      <c r="C608" s="24" t="s">
        <v>2009</v>
      </c>
      <c r="D608" s="28" t="s">
        <v>2010</v>
      </c>
      <c r="E608" s="255">
        <v>20</v>
      </c>
      <c r="F608" s="29">
        <v>20</v>
      </c>
      <c r="G608" s="29"/>
      <c r="H608" s="2" t="s">
        <v>1953</v>
      </c>
      <c r="I608" s="11" t="s">
        <v>21</v>
      </c>
      <c r="J608" s="11"/>
      <c r="K608" s="21">
        <v>40909</v>
      </c>
      <c r="L608" s="2"/>
      <c r="M608" s="12">
        <v>2</v>
      </c>
      <c r="N608" s="13">
        <v>5</v>
      </c>
      <c r="O608" s="14"/>
      <c r="P608" s="311">
        <f t="shared" si="91"/>
        <v>20</v>
      </c>
      <c r="Q608" s="16">
        <f t="shared" si="90"/>
        <v>20</v>
      </c>
      <c r="R608" s="23">
        <f t="shared" si="92"/>
        <v>0</v>
      </c>
      <c r="S608" s="18">
        <f t="shared" si="93"/>
        <v>0</v>
      </c>
      <c r="T608" s="17"/>
      <c r="U608" s="19"/>
      <c r="V608" s="2"/>
      <c r="W608" s="2"/>
      <c r="X608" s="2"/>
      <c r="Y608" s="215"/>
      <c r="Z608" s="3"/>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row>
    <row r="609" spans="1:121" s="6" customFormat="1" ht="89.25" x14ac:dyDescent="0.25">
      <c r="A609" s="27" t="s">
        <v>1950</v>
      </c>
      <c r="B609" s="27" t="s">
        <v>1942</v>
      </c>
      <c r="C609" s="24" t="s">
        <v>2011</v>
      </c>
      <c r="D609" s="28" t="s">
        <v>2012</v>
      </c>
      <c r="E609" s="255">
        <v>70</v>
      </c>
      <c r="F609" s="29">
        <v>70</v>
      </c>
      <c r="G609" s="13"/>
      <c r="H609" s="2" t="s">
        <v>1953</v>
      </c>
      <c r="I609" s="11" t="s">
        <v>21</v>
      </c>
      <c r="J609" s="11"/>
      <c r="K609" s="21">
        <v>40909</v>
      </c>
      <c r="L609" s="2"/>
      <c r="M609" s="12">
        <v>2</v>
      </c>
      <c r="N609" s="13">
        <v>5</v>
      </c>
      <c r="O609" s="14"/>
      <c r="P609" s="311">
        <f t="shared" si="91"/>
        <v>70</v>
      </c>
      <c r="Q609" s="16">
        <f t="shared" si="90"/>
        <v>70</v>
      </c>
      <c r="R609" s="23">
        <f t="shared" si="92"/>
        <v>0</v>
      </c>
      <c r="S609" s="18">
        <f t="shared" si="93"/>
        <v>0</v>
      </c>
      <c r="T609" s="17"/>
      <c r="U609" s="19"/>
      <c r="V609" s="2"/>
      <c r="W609" s="2"/>
      <c r="X609" s="2"/>
      <c r="Y609" s="215"/>
      <c r="Z609" s="3"/>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row>
    <row r="610" spans="1:121" s="6" customFormat="1" ht="89.25" x14ac:dyDescent="0.25">
      <c r="A610" s="27" t="s">
        <v>1950</v>
      </c>
      <c r="B610" s="27" t="s">
        <v>1942</v>
      </c>
      <c r="C610" s="24" t="s">
        <v>2013</v>
      </c>
      <c r="D610" s="28" t="s">
        <v>2014</v>
      </c>
      <c r="E610" s="256">
        <v>150</v>
      </c>
      <c r="F610" s="29">
        <v>150</v>
      </c>
      <c r="G610" s="13"/>
      <c r="H610" s="2" t="s">
        <v>1953</v>
      </c>
      <c r="I610" s="11" t="s">
        <v>21</v>
      </c>
      <c r="J610" s="11"/>
      <c r="K610" s="21">
        <v>40909</v>
      </c>
      <c r="L610" s="2"/>
      <c r="M610" s="12">
        <v>2</v>
      </c>
      <c r="N610" s="13">
        <v>5</v>
      </c>
      <c r="O610" s="14"/>
      <c r="P610" s="311">
        <f t="shared" si="91"/>
        <v>150</v>
      </c>
      <c r="Q610" s="16">
        <f t="shared" si="90"/>
        <v>150</v>
      </c>
      <c r="R610" s="23">
        <f t="shared" si="92"/>
        <v>0</v>
      </c>
      <c r="S610" s="18">
        <f t="shared" si="93"/>
        <v>0</v>
      </c>
      <c r="T610" s="17"/>
      <c r="U610" s="19"/>
      <c r="V610" s="3"/>
      <c r="W610" s="3"/>
      <c r="X610" s="3"/>
      <c r="Y610" s="215"/>
      <c r="Z610" s="3"/>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row>
    <row r="611" spans="1:121" s="6" customFormat="1" ht="89.25" x14ac:dyDescent="0.25">
      <c r="A611" s="27" t="s">
        <v>1950</v>
      </c>
      <c r="B611" s="27" t="s">
        <v>1942</v>
      </c>
      <c r="C611" s="24" t="s">
        <v>2015</v>
      </c>
      <c r="D611" s="28" t="s">
        <v>2016</v>
      </c>
      <c r="E611" s="256">
        <v>100</v>
      </c>
      <c r="F611" s="29">
        <v>100</v>
      </c>
      <c r="G611" s="13"/>
      <c r="H611" s="2" t="s">
        <v>1953</v>
      </c>
      <c r="I611" s="11" t="s">
        <v>21</v>
      </c>
      <c r="J611" s="11"/>
      <c r="K611" s="21">
        <v>40909</v>
      </c>
      <c r="L611" s="2"/>
      <c r="M611" s="12">
        <v>2</v>
      </c>
      <c r="N611" s="13">
        <v>5</v>
      </c>
      <c r="O611" s="14"/>
      <c r="P611" s="311">
        <f t="shared" si="91"/>
        <v>100</v>
      </c>
      <c r="Q611" s="16">
        <f t="shared" si="90"/>
        <v>100</v>
      </c>
      <c r="R611" s="23">
        <f t="shared" si="92"/>
        <v>0</v>
      </c>
      <c r="S611" s="18">
        <f t="shared" si="93"/>
        <v>0</v>
      </c>
      <c r="T611" s="17"/>
      <c r="U611" s="19"/>
      <c r="V611" s="3"/>
      <c r="W611" s="3"/>
      <c r="X611" s="3"/>
      <c r="Y611" s="215"/>
      <c r="Z611" s="3"/>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row>
    <row r="612" spans="1:121" s="6" customFormat="1" ht="89.25" x14ac:dyDescent="0.25">
      <c r="A612" s="27" t="s">
        <v>1950</v>
      </c>
      <c r="B612" s="27" t="s">
        <v>1942</v>
      </c>
      <c r="C612" s="24" t="s">
        <v>2017</v>
      </c>
      <c r="D612" s="28" t="s">
        <v>2018</v>
      </c>
      <c r="E612" s="256">
        <v>20</v>
      </c>
      <c r="F612" s="29">
        <v>20</v>
      </c>
      <c r="G612" s="13"/>
      <c r="H612" s="2" t="s">
        <v>1953</v>
      </c>
      <c r="I612" s="11" t="s">
        <v>21</v>
      </c>
      <c r="J612" s="11"/>
      <c r="K612" s="21">
        <v>40909</v>
      </c>
      <c r="L612" s="2"/>
      <c r="M612" s="12">
        <v>2</v>
      </c>
      <c r="N612" s="13">
        <v>5</v>
      </c>
      <c r="O612" s="14"/>
      <c r="P612" s="311">
        <f t="shared" si="91"/>
        <v>20</v>
      </c>
      <c r="Q612" s="16">
        <f t="shared" si="90"/>
        <v>20</v>
      </c>
      <c r="R612" s="23">
        <f t="shared" si="92"/>
        <v>0</v>
      </c>
      <c r="S612" s="18">
        <f t="shared" si="93"/>
        <v>0</v>
      </c>
      <c r="T612" s="17"/>
      <c r="U612" s="19"/>
      <c r="V612" s="3"/>
      <c r="W612" s="3"/>
      <c r="X612" s="3"/>
      <c r="Y612" s="215"/>
      <c r="Z612" s="3"/>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row>
    <row r="613" spans="1:121" s="6" customFormat="1" ht="89.25" x14ac:dyDescent="0.25">
      <c r="A613" s="27" t="s">
        <v>1950</v>
      </c>
      <c r="B613" s="27" t="s">
        <v>1942</v>
      </c>
      <c r="C613" s="24" t="s">
        <v>2019</v>
      </c>
      <c r="D613" s="28" t="s">
        <v>2020</v>
      </c>
      <c r="E613" s="255">
        <v>380</v>
      </c>
      <c r="F613" s="29">
        <v>380</v>
      </c>
      <c r="G613" s="13"/>
      <c r="H613" s="2" t="s">
        <v>1953</v>
      </c>
      <c r="I613" s="11" t="s">
        <v>21</v>
      </c>
      <c r="J613" s="11"/>
      <c r="K613" s="21">
        <v>40909</v>
      </c>
      <c r="L613" s="2"/>
      <c r="M613" s="12">
        <v>2</v>
      </c>
      <c r="N613" s="13">
        <v>5</v>
      </c>
      <c r="O613" s="14"/>
      <c r="P613" s="311">
        <f t="shared" si="91"/>
        <v>380</v>
      </c>
      <c r="Q613" s="16">
        <f t="shared" si="90"/>
        <v>380</v>
      </c>
      <c r="R613" s="23">
        <f t="shared" si="92"/>
        <v>0</v>
      </c>
      <c r="S613" s="18">
        <f t="shared" si="93"/>
        <v>0</v>
      </c>
      <c r="T613" s="17"/>
      <c r="U613" s="19"/>
      <c r="V613" s="2"/>
      <c r="W613" s="2"/>
      <c r="X613" s="2"/>
      <c r="Y613" s="215"/>
      <c r="Z613" s="3"/>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row>
    <row r="614" spans="1:121" s="6" customFormat="1" ht="89.25" x14ac:dyDescent="0.25">
      <c r="A614" s="27" t="s">
        <v>1950</v>
      </c>
      <c r="B614" s="27" t="s">
        <v>1942</v>
      </c>
      <c r="C614" s="24" t="s">
        <v>2021</v>
      </c>
      <c r="D614" s="28" t="s">
        <v>2020</v>
      </c>
      <c r="E614" s="255">
        <v>360</v>
      </c>
      <c r="F614" s="29">
        <v>360</v>
      </c>
      <c r="G614" s="13"/>
      <c r="H614" s="2" t="s">
        <v>1953</v>
      </c>
      <c r="I614" s="11" t="s">
        <v>21</v>
      </c>
      <c r="J614" s="11"/>
      <c r="K614" s="21">
        <v>40909</v>
      </c>
      <c r="L614" s="2"/>
      <c r="M614" s="12">
        <v>2</v>
      </c>
      <c r="N614" s="13">
        <v>5</v>
      </c>
      <c r="O614" s="14"/>
      <c r="P614" s="311">
        <f t="shared" si="91"/>
        <v>360</v>
      </c>
      <c r="Q614" s="16">
        <f t="shared" si="90"/>
        <v>360</v>
      </c>
      <c r="R614" s="23">
        <f t="shared" si="92"/>
        <v>0</v>
      </c>
      <c r="S614" s="18">
        <f t="shared" si="93"/>
        <v>0</v>
      </c>
      <c r="T614" s="17"/>
      <c r="U614" s="19"/>
      <c r="V614" s="2"/>
      <c r="W614" s="2"/>
      <c r="X614" s="2"/>
      <c r="Y614" s="215"/>
      <c r="Z614" s="3"/>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row>
    <row r="615" spans="1:121" s="6" customFormat="1" ht="178.5" x14ac:dyDescent="0.25">
      <c r="A615" s="27" t="s">
        <v>1950</v>
      </c>
      <c r="B615" s="27" t="s">
        <v>1942</v>
      </c>
      <c r="C615" s="24" t="s">
        <v>2022</v>
      </c>
      <c r="D615" s="28" t="s">
        <v>2023</v>
      </c>
      <c r="E615" s="255">
        <v>350</v>
      </c>
      <c r="F615" s="29">
        <v>350</v>
      </c>
      <c r="G615" s="13"/>
      <c r="H615" s="2" t="s">
        <v>2024</v>
      </c>
      <c r="I615" s="11" t="s">
        <v>21</v>
      </c>
      <c r="J615" s="11"/>
      <c r="K615" s="11"/>
      <c r="L615" s="2" t="s">
        <v>2025</v>
      </c>
      <c r="M615" s="12">
        <v>2</v>
      </c>
      <c r="N615" s="13">
        <v>5</v>
      </c>
      <c r="O615" s="14"/>
      <c r="P615" s="311">
        <f t="shared" si="91"/>
        <v>350</v>
      </c>
      <c r="Q615" s="16">
        <f t="shared" si="90"/>
        <v>350</v>
      </c>
      <c r="R615" s="23">
        <f t="shared" si="92"/>
        <v>0</v>
      </c>
      <c r="S615" s="18">
        <f t="shared" si="93"/>
        <v>0</v>
      </c>
      <c r="T615" s="17"/>
      <c r="U615" s="19"/>
      <c r="V615" s="2"/>
      <c r="W615" s="2"/>
      <c r="X615" s="2"/>
      <c r="Y615" s="215"/>
      <c r="Z615" s="3"/>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row>
    <row r="616" spans="1:121" s="6" customFormat="1" ht="178.5" x14ac:dyDescent="0.25">
      <c r="A616" s="27" t="s">
        <v>1950</v>
      </c>
      <c r="B616" s="27" t="s">
        <v>1942</v>
      </c>
      <c r="C616" s="24" t="s">
        <v>2026</v>
      </c>
      <c r="D616" s="28" t="s">
        <v>2023</v>
      </c>
      <c r="E616" s="255">
        <v>250</v>
      </c>
      <c r="F616" s="29">
        <v>250</v>
      </c>
      <c r="G616" s="13"/>
      <c r="H616" s="2" t="s">
        <v>2024</v>
      </c>
      <c r="I616" s="11" t="s">
        <v>21</v>
      </c>
      <c r="J616" s="11"/>
      <c r="K616" s="11"/>
      <c r="L616" s="2" t="s">
        <v>2025</v>
      </c>
      <c r="M616" s="12">
        <v>2</v>
      </c>
      <c r="N616" s="13">
        <v>5</v>
      </c>
      <c r="O616" s="14"/>
      <c r="P616" s="311">
        <f t="shared" si="91"/>
        <v>250</v>
      </c>
      <c r="Q616" s="16">
        <f t="shared" si="90"/>
        <v>250</v>
      </c>
      <c r="R616" s="23">
        <f t="shared" si="92"/>
        <v>0</v>
      </c>
      <c r="S616" s="18">
        <f t="shared" si="93"/>
        <v>0</v>
      </c>
      <c r="T616" s="55"/>
      <c r="U616" s="19"/>
      <c r="V616" s="2"/>
      <c r="W616" s="2"/>
      <c r="X616" s="2"/>
      <c r="Y616" s="215"/>
      <c r="Z616" s="3"/>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row>
    <row r="617" spans="1:121" s="6" customFormat="1" ht="89.25" x14ac:dyDescent="0.25">
      <c r="A617" s="27" t="s">
        <v>1950</v>
      </c>
      <c r="B617" s="27" t="s">
        <v>1942</v>
      </c>
      <c r="C617" s="24" t="s">
        <v>2027</v>
      </c>
      <c r="D617" s="28" t="s">
        <v>2028</v>
      </c>
      <c r="E617" s="256">
        <v>220</v>
      </c>
      <c r="F617" s="29">
        <v>220</v>
      </c>
      <c r="G617" s="13"/>
      <c r="H617" s="2" t="s">
        <v>1953</v>
      </c>
      <c r="I617" s="11" t="s">
        <v>21</v>
      </c>
      <c r="J617" s="11"/>
      <c r="K617" s="21">
        <v>40909</v>
      </c>
      <c r="L617" s="2"/>
      <c r="M617" s="12">
        <v>2</v>
      </c>
      <c r="N617" s="13">
        <v>5</v>
      </c>
      <c r="O617" s="14"/>
      <c r="P617" s="311">
        <f t="shared" si="91"/>
        <v>220</v>
      </c>
      <c r="Q617" s="16">
        <f t="shared" si="90"/>
        <v>220</v>
      </c>
      <c r="R617" s="23">
        <f t="shared" si="92"/>
        <v>0</v>
      </c>
      <c r="S617" s="18">
        <f t="shared" si="93"/>
        <v>0</v>
      </c>
      <c r="T617" s="17"/>
      <c r="U617" s="19"/>
      <c r="V617" s="3"/>
      <c r="W617" s="3"/>
      <c r="X617" s="3"/>
      <c r="Y617" s="216"/>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row>
    <row r="618" spans="1:121" s="6" customFormat="1" ht="89.25" x14ac:dyDescent="0.25">
      <c r="A618" s="27" t="s">
        <v>1950</v>
      </c>
      <c r="B618" s="27" t="s">
        <v>1942</v>
      </c>
      <c r="C618" s="24" t="s">
        <v>2029</v>
      </c>
      <c r="D618" s="28" t="s">
        <v>2028</v>
      </c>
      <c r="E618" s="256">
        <v>200</v>
      </c>
      <c r="F618" s="29">
        <v>200</v>
      </c>
      <c r="G618" s="13"/>
      <c r="H618" s="2" t="s">
        <v>1953</v>
      </c>
      <c r="I618" s="11" t="s">
        <v>21</v>
      </c>
      <c r="J618" s="11"/>
      <c r="K618" s="21">
        <v>40909</v>
      </c>
      <c r="L618" s="2"/>
      <c r="M618" s="12">
        <v>2</v>
      </c>
      <c r="N618" s="13">
        <v>5</v>
      </c>
      <c r="O618" s="14"/>
      <c r="P618" s="311">
        <f t="shared" si="91"/>
        <v>200</v>
      </c>
      <c r="Q618" s="16">
        <f t="shared" si="90"/>
        <v>200</v>
      </c>
      <c r="R618" s="23">
        <f t="shared" si="92"/>
        <v>0</v>
      </c>
      <c r="S618" s="18">
        <f t="shared" si="93"/>
        <v>0</v>
      </c>
      <c r="T618" s="17"/>
      <c r="U618" s="19"/>
      <c r="V618" s="3"/>
      <c r="W618" s="3"/>
      <c r="X618" s="3"/>
      <c r="Y618" s="216"/>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row>
    <row r="619" spans="1:121" s="6" customFormat="1" ht="89.25" x14ac:dyDescent="0.25">
      <c r="A619" s="27" t="s">
        <v>1950</v>
      </c>
      <c r="B619" s="27" t="s">
        <v>1942</v>
      </c>
      <c r="C619" s="24" t="s">
        <v>2030</v>
      </c>
      <c r="D619" s="28" t="s">
        <v>2031</v>
      </c>
      <c r="E619" s="255">
        <v>390</v>
      </c>
      <c r="F619" s="29">
        <v>390</v>
      </c>
      <c r="G619" s="13"/>
      <c r="H619" s="2" t="s">
        <v>1953</v>
      </c>
      <c r="I619" s="11" t="s">
        <v>21</v>
      </c>
      <c r="J619" s="11"/>
      <c r="K619" s="21">
        <v>40909</v>
      </c>
      <c r="L619" s="2"/>
      <c r="M619" s="12">
        <v>2</v>
      </c>
      <c r="N619" s="13">
        <v>5</v>
      </c>
      <c r="O619" s="14"/>
      <c r="P619" s="311">
        <f t="shared" si="91"/>
        <v>390</v>
      </c>
      <c r="Q619" s="16">
        <f t="shared" si="90"/>
        <v>390</v>
      </c>
      <c r="R619" s="23">
        <f t="shared" si="92"/>
        <v>0</v>
      </c>
      <c r="S619" s="18">
        <f t="shared" si="93"/>
        <v>0</v>
      </c>
      <c r="T619" s="17"/>
      <c r="U619" s="19"/>
      <c r="V619" s="2"/>
      <c r="W619" s="2"/>
      <c r="X619" s="2"/>
      <c r="Y619" s="216"/>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row>
    <row r="620" spans="1:121" s="6" customFormat="1" ht="89.25" x14ac:dyDescent="0.25">
      <c r="A620" s="27" t="s">
        <v>1950</v>
      </c>
      <c r="B620" s="27" t="s">
        <v>1942</v>
      </c>
      <c r="C620" s="24" t="s">
        <v>2032</v>
      </c>
      <c r="D620" s="28" t="s">
        <v>2031</v>
      </c>
      <c r="E620" s="255">
        <v>350</v>
      </c>
      <c r="F620" s="29">
        <v>350</v>
      </c>
      <c r="G620" s="13"/>
      <c r="H620" s="2" t="s">
        <v>1953</v>
      </c>
      <c r="I620" s="11" t="s">
        <v>21</v>
      </c>
      <c r="J620" s="11"/>
      <c r="K620" s="21">
        <v>40909</v>
      </c>
      <c r="L620" s="2"/>
      <c r="M620" s="12">
        <v>2</v>
      </c>
      <c r="N620" s="13">
        <v>5</v>
      </c>
      <c r="O620" s="14"/>
      <c r="P620" s="311">
        <f t="shared" si="91"/>
        <v>350</v>
      </c>
      <c r="Q620" s="16">
        <f t="shared" si="90"/>
        <v>350</v>
      </c>
      <c r="R620" s="23">
        <f t="shared" si="92"/>
        <v>0</v>
      </c>
      <c r="S620" s="18">
        <f t="shared" si="93"/>
        <v>0</v>
      </c>
      <c r="T620" s="17"/>
      <c r="U620" s="19"/>
      <c r="V620" s="2"/>
      <c r="W620" s="2"/>
      <c r="X620" s="2"/>
      <c r="Y620" s="216"/>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row>
    <row r="621" spans="1:121" s="6" customFormat="1" ht="25.5" x14ac:dyDescent="0.25">
      <c r="A621" s="27" t="s">
        <v>1950</v>
      </c>
      <c r="B621" s="27" t="s">
        <v>1942</v>
      </c>
      <c r="C621" s="24" t="s">
        <v>2033</v>
      </c>
      <c r="D621" s="28" t="s">
        <v>2034</v>
      </c>
      <c r="E621" s="255">
        <v>15</v>
      </c>
      <c r="F621" s="29">
        <v>15</v>
      </c>
      <c r="G621" s="29"/>
      <c r="H621" s="2" t="s">
        <v>2035</v>
      </c>
      <c r="I621" s="11" t="s">
        <v>22</v>
      </c>
      <c r="J621" s="11"/>
      <c r="K621" s="11"/>
      <c r="L621" s="2"/>
      <c r="M621" s="12">
        <v>2</v>
      </c>
      <c r="N621" s="13">
        <v>3</v>
      </c>
      <c r="O621" s="14"/>
      <c r="P621" s="311">
        <f t="shared" si="91"/>
        <v>15</v>
      </c>
      <c r="Q621" s="16">
        <f t="shared" si="90"/>
        <v>15</v>
      </c>
      <c r="R621" s="23">
        <f t="shared" si="92"/>
        <v>0</v>
      </c>
      <c r="S621" s="18">
        <f t="shared" si="93"/>
        <v>0</v>
      </c>
      <c r="T621" s="17"/>
      <c r="U621" s="19"/>
      <c r="V621" s="2"/>
      <c r="W621" s="2"/>
      <c r="X621" s="2"/>
      <c r="Y621" s="216"/>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row>
    <row r="622" spans="1:121" s="6" customFormat="1" ht="25.5" x14ac:dyDescent="0.25">
      <c r="A622" s="27" t="s">
        <v>1950</v>
      </c>
      <c r="B622" s="27" t="s">
        <v>1942</v>
      </c>
      <c r="C622" s="24" t="s">
        <v>2036</v>
      </c>
      <c r="D622" s="28" t="s">
        <v>2037</v>
      </c>
      <c r="E622" s="256">
        <v>5</v>
      </c>
      <c r="F622" s="29">
        <v>5</v>
      </c>
      <c r="G622" s="29"/>
      <c r="H622" s="2"/>
      <c r="I622" s="11" t="s">
        <v>22</v>
      </c>
      <c r="J622" s="11"/>
      <c r="K622" s="21"/>
      <c r="L622" s="2"/>
      <c r="M622" s="12">
        <v>2</v>
      </c>
      <c r="N622" s="13">
        <v>5</v>
      </c>
      <c r="O622" s="14"/>
      <c r="P622" s="311">
        <f t="shared" si="91"/>
        <v>5</v>
      </c>
      <c r="Q622" s="16">
        <f t="shared" si="90"/>
        <v>5</v>
      </c>
      <c r="R622" s="23">
        <f t="shared" si="92"/>
        <v>0</v>
      </c>
      <c r="S622" s="18">
        <f t="shared" si="93"/>
        <v>0</v>
      </c>
      <c r="T622" s="17"/>
      <c r="U622" s="19"/>
      <c r="V622" s="3"/>
      <c r="W622" s="3"/>
      <c r="X622" s="3"/>
      <c r="Y622" s="216"/>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row>
    <row r="623" spans="1:121" s="6" customFormat="1" ht="38.25" x14ac:dyDescent="0.25">
      <c r="A623" s="27" t="s">
        <v>1541</v>
      </c>
      <c r="B623" s="27" t="s">
        <v>1942</v>
      </c>
      <c r="C623" s="27" t="s">
        <v>2038</v>
      </c>
      <c r="D623" s="30" t="s">
        <v>1544</v>
      </c>
      <c r="E623" s="255">
        <v>1.7</v>
      </c>
      <c r="F623" s="31">
        <v>1.7</v>
      </c>
      <c r="G623" s="12"/>
      <c r="H623" s="13">
        <v>3</v>
      </c>
      <c r="I623" s="87">
        <v>1.7</v>
      </c>
      <c r="J623" s="16">
        <v>1.7</v>
      </c>
      <c r="K623" s="23">
        <v>0</v>
      </c>
      <c r="L623" s="18">
        <v>0</v>
      </c>
      <c r="M623" s="12">
        <v>5</v>
      </c>
      <c r="N623" s="13">
        <v>3</v>
      </c>
      <c r="O623" s="16"/>
      <c r="P623" s="316">
        <v>1.7</v>
      </c>
      <c r="Q623" s="16">
        <f t="shared" si="90"/>
        <v>1.7</v>
      </c>
      <c r="R623" s="23">
        <f t="shared" si="92"/>
        <v>0</v>
      </c>
      <c r="S623" s="18">
        <f t="shared" si="93"/>
        <v>0</v>
      </c>
      <c r="T623" s="17"/>
      <c r="U623" s="19"/>
      <c r="V623" s="2" t="s">
        <v>2039</v>
      </c>
      <c r="W623" s="2"/>
      <c r="X623" s="2"/>
      <c r="Y623" s="216"/>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row>
    <row r="624" spans="1:121" s="6" customFormat="1" ht="38.25" x14ac:dyDescent="0.25">
      <c r="A624" s="27" t="s">
        <v>1541</v>
      </c>
      <c r="B624" s="27" t="s">
        <v>1942</v>
      </c>
      <c r="C624" s="27" t="s">
        <v>1545</v>
      </c>
      <c r="D624" s="30" t="s">
        <v>1544</v>
      </c>
      <c r="E624" s="255">
        <v>3.4</v>
      </c>
      <c r="F624" s="31">
        <v>3.4</v>
      </c>
      <c r="G624" s="12"/>
      <c r="H624" s="13">
        <v>3</v>
      </c>
      <c r="I624" s="87">
        <v>3.4</v>
      </c>
      <c r="J624" s="16">
        <v>3.4</v>
      </c>
      <c r="K624" s="23">
        <v>0</v>
      </c>
      <c r="L624" s="18">
        <v>0</v>
      </c>
      <c r="M624" s="12">
        <v>5</v>
      </c>
      <c r="N624" s="13">
        <v>3</v>
      </c>
      <c r="O624" s="16"/>
      <c r="P624" s="316">
        <v>3.4</v>
      </c>
      <c r="Q624" s="16">
        <f t="shared" si="90"/>
        <v>3.4</v>
      </c>
      <c r="R624" s="23">
        <f t="shared" si="92"/>
        <v>0</v>
      </c>
      <c r="S624" s="18">
        <f t="shared" si="93"/>
        <v>0</v>
      </c>
      <c r="T624" s="17"/>
      <c r="U624" s="19"/>
      <c r="V624" s="2" t="s">
        <v>2039</v>
      </c>
      <c r="W624" s="2"/>
      <c r="X624" s="2"/>
      <c r="Y624" s="216"/>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row>
    <row r="625" spans="1:205" s="6" customFormat="1" ht="25.5" x14ac:dyDescent="0.25">
      <c r="A625" s="27" t="s">
        <v>2040</v>
      </c>
      <c r="B625" s="27" t="s">
        <v>1942</v>
      </c>
      <c r="C625" s="27" t="s">
        <v>2041</v>
      </c>
      <c r="D625" s="30" t="s">
        <v>2042</v>
      </c>
      <c r="E625" s="255">
        <v>10</v>
      </c>
      <c r="F625" s="31">
        <v>10</v>
      </c>
      <c r="G625" s="31"/>
      <c r="H625" s="2"/>
      <c r="I625" s="11" t="s">
        <v>22</v>
      </c>
      <c r="J625" s="11"/>
      <c r="K625" s="11"/>
      <c r="L625" s="2"/>
      <c r="M625" s="12" t="s">
        <v>2043</v>
      </c>
      <c r="N625" s="13">
        <v>3</v>
      </c>
      <c r="O625" s="14"/>
      <c r="P625" s="311">
        <f>IF(N625=1,INT(E625*$T$1*100)/100,E625)</f>
        <v>10</v>
      </c>
      <c r="Q625" s="16">
        <f t="shared" si="90"/>
        <v>10</v>
      </c>
      <c r="R625" s="23">
        <f t="shared" si="92"/>
        <v>0</v>
      </c>
      <c r="S625" s="18">
        <f t="shared" si="93"/>
        <v>0</v>
      </c>
      <c r="T625" s="17"/>
      <c r="U625" s="19"/>
      <c r="V625" s="2"/>
      <c r="W625" s="2"/>
      <c r="X625" s="2"/>
      <c r="Y625" s="216"/>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row>
    <row r="626" spans="1:205" s="6" customFormat="1" ht="38.25" x14ac:dyDescent="0.25">
      <c r="A626" s="27" t="s">
        <v>2044</v>
      </c>
      <c r="B626" s="27" t="s">
        <v>1942</v>
      </c>
      <c r="C626" s="24" t="s">
        <v>2045</v>
      </c>
      <c r="D626" s="28" t="s">
        <v>1590</v>
      </c>
      <c r="E626" s="255">
        <v>20</v>
      </c>
      <c r="F626" s="29">
        <v>20</v>
      </c>
      <c r="G626" s="29"/>
      <c r="H626" s="2" t="s">
        <v>2046</v>
      </c>
      <c r="I626" s="11" t="s">
        <v>21</v>
      </c>
      <c r="J626" s="11"/>
      <c r="K626" s="21">
        <v>40544</v>
      </c>
      <c r="L626" s="2"/>
      <c r="M626" s="12">
        <v>6</v>
      </c>
      <c r="N626" s="13">
        <v>5</v>
      </c>
      <c r="O626" s="14"/>
      <c r="P626" s="311">
        <f>IF(N626=1,INT(E626*$T$1*100)/100,E626)</f>
        <v>20</v>
      </c>
      <c r="Q626" s="16">
        <f t="shared" si="90"/>
        <v>20</v>
      </c>
      <c r="R626" s="23">
        <f t="shared" si="92"/>
        <v>0</v>
      </c>
      <c r="S626" s="18">
        <f t="shared" si="93"/>
        <v>0</v>
      </c>
      <c r="T626" s="17"/>
      <c r="U626" s="19"/>
      <c r="V626" s="2"/>
      <c r="W626" s="2"/>
      <c r="X626" s="2"/>
      <c r="Y626" s="216"/>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row>
    <row r="627" spans="1:205" s="6" customFormat="1" ht="140.25" x14ac:dyDescent="0.25">
      <c r="A627" s="27" t="s">
        <v>2047</v>
      </c>
      <c r="B627" s="27" t="s">
        <v>1942</v>
      </c>
      <c r="C627" s="27" t="s">
        <v>2048</v>
      </c>
      <c r="D627" s="30" t="s">
        <v>2049</v>
      </c>
      <c r="E627" s="255" t="s">
        <v>2050</v>
      </c>
      <c r="F627" s="31" t="s">
        <v>2050</v>
      </c>
      <c r="G627" s="31"/>
      <c r="H627" s="64" t="s">
        <v>2051</v>
      </c>
      <c r="I627" s="65" t="s">
        <v>22</v>
      </c>
      <c r="J627" s="65"/>
      <c r="K627" s="11"/>
      <c r="L627" s="2"/>
      <c r="M627" s="12">
        <v>6</v>
      </c>
      <c r="N627" s="13">
        <v>6</v>
      </c>
      <c r="O627" s="14"/>
      <c r="P627" s="312" t="str">
        <f>E627</f>
        <v>cost</v>
      </c>
      <c r="Q627" s="16" t="str">
        <f t="shared" si="90"/>
        <v>cost</v>
      </c>
      <c r="R627" s="23">
        <v>0</v>
      </c>
      <c r="S627" s="18">
        <v>0</v>
      </c>
      <c r="T627" s="17"/>
      <c r="U627" s="19"/>
      <c r="V627" s="2"/>
      <c r="W627" s="2"/>
      <c r="X627" s="2"/>
      <c r="Y627" s="216"/>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row>
    <row r="628" spans="1:205" s="6" customFormat="1" ht="38.25" x14ac:dyDescent="0.25">
      <c r="A628" s="2" t="s">
        <v>2052</v>
      </c>
      <c r="B628" s="27" t="s">
        <v>1942</v>
      </c>
      <c r="C628" s="27" t="s">
        <v>2053</v>
      </c>
      <c r="D628" s="30" t="s">
        <v>2054</v>
      </c>
      <c r="E628" s="255">
        <v>5</v>
      </c>
      <c r="F628" s="31">
        <v>5</v>
      </c>
      <c r="G628" s="31"/>
      <c r="H628" s="2"/>
      <c r="I628" s="11" t="s">
        <v>22</v>
      </c>
      <c r="J628" s="11"/>
      <c r="K628" s="21">
        <v>40909</v>
      </c>
      <c r="L628" s="2"/>
      <c r="M628" s="12" t="s">
        <v>2043</v>
      </c>
      <c r="N628" s="13">
        <v>6</v>
      </c>
      <c r="O628" s="14"/>
      <c r="P628" s="311">
        <f>IF(N628=1,INT(E628*$T$1*100)/100,E628)</f>
        <v>5</v>
      </c>
      <c r="Q628" s="16">
        <f t="shared" si="90"/>
        <v>5</v>
      </c>
      <c r="R628" s="23">
        <f>P628-E628</f>
        <v>0</v>
      </c>
      <c r="S628" s="18">
        <f>IF(E628&lt;&gt;0,R628/E628,0)</f>
        <v>0</v>
      </c>
      <c r="T628" s="17"/>
      <c r="U628" s="19"/>
      <c r="V628" s="2"/>
      <c r="W628" s="2"/>
      <c r="X628" s="2"/>
      <c r="Y628" s="216"/>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row>
    <row r="629" spans="1:205" s="6" customFormat="1" ht="15.75" x14ac:dyDescent="0.25">
      <c r="A629" s="2"/>
      <c r="B629" s="27"/>
      <c r="C629" s="27"/>
      <c r="D629" s="30"/>
      <c r="E629" s="255"/>
      <c r="F629" s="31"/>
      <c r="G629" s="31"/>
      <c r="H629" s="2"/>
      <c r="I629" s="11"/>
      <c r="J629" s="11"/>
      <c r="K629" s="21"/>
      <c r="L629" s="2"/>
      <c r="M629" s="12"/>
      <c r="N629" s="13"/>
      <c r="O629" s="14"/>
      <c r="P629" s="311"/>
      <c r="Q629" s="16"/>
      <c r="R629" s="23"/>
      <c r="S629" s="18"/>
      <c r="T629" s="17"/>
      <c r="U629" s="19"/>
      <c r="V629" s="2"/>
      <c r="W629" s="2"/>
      <c r="X629" s="2"/>
      <c r="Y629" s="216"/>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row>
    <row r="630" spans="1:205" s="6" customFormat="1" ht="15.75" x14ac:dyDescent="0.25">
      <c r="A630" s="2"/>
      <c r="B630" s="27"/>
      <c r="C630" s="27"/>
      <c r="D630" s="30"/>
      <c r="E630" s="255"/>
      <c r="F630" s="31"/>
      <c r="G630" s="31"/>
      <c r="H630" s="2"/>
      <c r="I630" s="11"/>
      <c r="J630" s="11"/>
      <c r="K630" s="21"/>
      <c r="L630" s="2"/>
      <c r="M630" s="12"/>
      <c r="N630" s="13"/>
      <c r="O630" s="14"/>
      <c r="P630" s="311"/>
      <c r="Q630" s="16"/>
      <c r="R630" s="23"/>
      <c r="S630" s="18"/>
      <c r="T630" s="17"/>
      <c r="U630" s="19"/>
      <c r="V630" s="2"/>
      <c r="W630" s="2"/>
      <c r="X630" s="2"/>
      <c r="Y630" s="216"/>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row>
    <row r="631" spans="1:205" s="424" customFormat="1" ht="38.25" x14ac:dyDescent="0.25">
      <c r="A631" s="322" t="s">
        <v>2055</v>
      </c>
      <c r="B631" s="323" t="s">
        <v>2056</v>
      </c>
      <c r="C631" s="324" t="s">
        <v>2057</v>
      </c>
      <c r="D631" s="325" t="s">
        <v>2058</v>
      </c>
      <c r="E631" s="326" t="s">
        <v>2059</v>
      </c>
      <c r="F631" s="327" t="s">
        <v>2059</v>
      </c>
      <c r="G631" s="37"/>
      <c r="H631" s="323" t="s">
        <v>2060</v>
      </c>
      <c r="I631" s="371" t="s">
        <v>22</v>
      </c>
      <c r="J631" s="371"/>
      <c r="K631" s="372"/>
      <c r="L631" s="373"/>
      <c r="M631" s="374">
        <v>6</v>
      </c>
      <c r="N631" s="371">
        <v>6</v>
      </c>
      <c r="O631" s="375"/>
      <c r="P631" s="376" t="str">
        <f>E631</f>
        <v xml:space="preserve"> Calculation</v>
      </c>
      <c r="Q631" s="100" t="str">
        <f t="shared" si="90"/>
        <v xml:space="preserve"> Calculation</v>
      </c>
      <c r="R631" s="93" t="s">
        <v>2061</v>
      </c>
      <c r="S631" s="93" t="s">
        <v>2061</v>
      </c>
      <c r="T631" s="101"/>
      <c r="U631" s="102">
        <v>20000</v>
      </c>
      <c r="V631" s="103"/>
      <c r="W631" s="272">
        <v>20</v>
      </c>
      <c r="X631" s="273"/>
      <c r="Y631" s="422"/>
      <c r="Z631" s="423"/>
      <c r="AA631" s="423"/>
      <c r="AB631" s="423"/>
      <c r="AC631" s="423"/>
      <c r="AD631" s="423"/>
      <c r="AE631" s="423"/>
      <c r="AF631" s="423"/>
      <c r="AG631" s="423"/>
      <c r="AH631" s="423"/>
      <c r="AI631" s="423"/>
      <c r="AJ631" s="423"/>
      <c r="AK631" s="423"/>
      <c r="AL631" s="423"/>
      <c r="AM631" s="423"/>
      <c r="AN631" s="423"/>
      <c r="AO631" s="423"/>
      <c r="AP631" s="423"/>
      <c r="AQ631" s="423"/>
      <c r="AR631" s="423"/>
      <c r="AS631" s="423"/>
      <c r="AT631" s="423"/>
      <c r="AU631" s="423"/>
      <c r="AV631" s="423"/>
      <c r="AW631" s="423"/>
      <c r="AX631" s="423"/>
      <c r="AY631" s="423"/>
      <c r="AZ631" s="423"/>
      <c r="BA631" s="423"/>
      <c r="BB631" s="423"/>
      <c r="BC631" s="423"/>
      <c r="BD631" s="423"/>
      <c r="BE631" s="423"/>
      <c r="BF631" s="423"/>
      <c r="BG631" s="423"/>
      <c r="BH631" s="423"/>
      <c r="BI631" s="423"/>
      <c r="BJ631" s="423"/>
      <c r="BK631" s="423"/>
      <c r="BL631" s="423"/>
      <c r="BM631" s="423"/>
      <c r="BN631" s="423"/>
      <c r="BO631" s="423"/>
      <c r="BP631" s="423"/>
      <c r="BQ631" s="423"/>
      <c r="BR631" s="423"/>
      <c r="BS631" s="423"/>
      <c r="BT631" s="423"/>
      <c r="BU631" s="423"/>
      <c r="BV631" s="423"/>
      <c r="BW631" s="423"/>
      <c r="BX631" s="423"/>
      <c r="BY631" s="423"/>
      <c r="BZ631" s="423"/>
      <c r="CA631" s="423"/>
      <c r="CB631" s="423"/>
      <c r="CC631" s="423"/>
      <c r="CD631" s="423"/>
      <c r="CE631" s="423"/>
      <c r="CF631" s="423"/>
      <c r="CG631" s="423"/>
      <c r="CH631" s="423"/>
      <c r="CI631" s="423"/>
      <c r="CJ631" s="423"/>
      <c r="CK631" s="423"/>
      <c r="CL631" s="423"/>
      <c r="CM631" s="423"/>
      <c r="CN631" s="423"/>
      <c r="CO631" s="423"/>
      <c r="CP631" s="423"/>
      <c r="CQ631" s="423"/>
      <c r="CR631" s="423"/>
      <c r="CS631" s="423"/>
      <c r="CT631" s="423"/>
      <c r="CU631" s="423"/>
      <c r="CV631" s="423"/>
      <c r="CW631" s="423"/>
      <c r="CX631" s="423"/>
      <c r="CY631" s="423"/>
      <c r="CZ631" s="423"/>
      <c r="DA631" s="423"/>
      <c r="DB631" s="423"/>
      <c r="DC631" s="423"/>
      <c r="DD631" s="423"/>
      <c r="DE631" s="423"/>
      <c r="DF631" s="423"/>
      <c r="DG631" s="423"/>
      <c r="DH631" s="423"/>
      <c r="DI631" s="423"/>
      <c r="DJ631" s="423"/>
      <c r="DK631" s="423"/>
      <c r="DL631" s="423"/>
      <c r="DM631" s="423"/>
      <c r="DN631" s="423"/>
      <c r="DO631" s="423"/>
      <c r="DP631" s="423"/>
      <c r="DQ631" s="423"/>
    </row>
    <row r="632" spans="1:205" s="424" customFormat="1" ht="48" customHeight="1" x14ac:dyDescent="0.25">
      <c r="A632" s="322" t="s">
        <v>2055</v>
      </c>
      <c r="B632" s="323" t="s">
        <v>2056</v>
      </c>
      <c r="C632" s="324" t="s">
        <v>2062</v>
      </c>
      <c r="D632" s="325" t="s">
        <v>2058</v>
      </c>
      <c r="E632" s="326" t="s">
        <v>2059</v>
      </c>
      <c r="F632" s="327" t="s">
        <v>2059</v>
      </c>
      <c r="G632" s="37"/>
      <c r="H632" s="323" t="s">
        <v>2060</v>
      </c>
      <c r="I632" s="371" t="s">
        <v>22</v>
      </c>
      <c r="J632" s="371"/>
      <c r="K632" s="372"/>
      <c r="L632" s="373"/>
      <c r="M632" s="374">
        <v>6</v>
      </c>
      <c r="N632" s="371">
        <v>6</v>
      </c>
      <c r="O632" s="375"/>
      <c r="P632" s="376" t="str">
        <f>E632</f>
        <v xml:space="preserve"> Calculation</v>
      </c>
      <c r="Q632" s="100" t="str">
        <f t="shared" si="90"/>
        <v xml:space="preserve"> Calculation</v>
      </c>
      <c r="R632" s="93" t="s">
        <v>2061</v>
      </c>
      <c r="S632" s="93" t="s">
        <v>2061</v>
      </c>
      <c r="T632" s="101"/>
      <c r="U632" s="102">
        <v>30000</v>
      </c>
      <c r="V632" s="103"/>
      <c r="W632" s="272">
        <v>30</v>
      </c>
      <c r="X632" s="273"/>
      <c r="Y632" s="422"/>
      <c r="Z632" s="423"/>
      <c r="AA632" s="423"/>
      <c r="AB632" s="423"/>
      <c r="AC632" s="423"/>
      <c r="AD632" s="423"/>
      <c r="AE632" s="423"/>
      <c r="AF632" s="423"/>
      <c r="AG632" s="423"/>
      <c r="AH632" s="423"/>
      <c r="AI632" s="423"/>
      <c r="AJ632" s="423"/>
      <c r="AK632" s="423"/>
      <c r="AL632" s="423"/>
      <c r="AM632" s="423"/>
      <c r="AN632" s="423"/>
      <c r="AO632" s="423"/>
      <c r="AP632" s="423"/>
      <c r="AQ632" s="423"/>
      <c r="AR632" s="423"/>
      <c r="AS632" s="423"/>
      <c r="AT632" s="423"/>
      <c r="AU632" s="423"/>
      <c r="AV632" s="423"/>
      <c r="AW632" s="423"/>
      <c r="AX632" s="423"/>
      <c r="AY632" s="423"/>
      <c r="AZ632" s="423"/>
      <c r="BA632" s="423"/>
      <c r="BB632" s="423"/>
      <c r="BC632" s="423"/>
      <c r="BD632" s="423"/>
      <c r="BE632" s="423"/>
      <c r="BF632" s="423"/>
      <c r="BG632" s="423"/>
      <c r="BH632" s="423"/>
      <c r="BI632" s="423"/>
      <c r="BJ632" s="423"/>
      <c r="BK632" s="423"/>
      <c r="BL632" s="423"/>
      <c r="BM632" s="423"/>
      <c r="BN632" s="423"/>
      <c r="BO632" s="423"/>
      <c r="BP632" s="423"/>
      <c r="BQ632" s="423"/>
      <c r="BR632" s="423"/>
      <c r="BS632" s="423"/>
      <c r="BT632" s="423"/>
      <c r="BU632" s="423"/>
      <c r="BV632" s="423"/>
      <c r="BW632" s="423"/>
      <c r="BX632" s="423"/>
      <c r="BY632" s="423"/>
      <c r="BZ632" s="423"/>
      <c r="CA632" s="423"/>
      <c r="CB632" s="423"/>
      <c r="CC632" s="423"/>
      <c r="CD632" s="423"/>
      <c r="CE632" s="423"/>
      <c r="CF632" s="423"/>
      <c r="CG632" s="423"/>
      <c r="CH632" s="423"/>
      <c r="CI632" s="423"/>
      <c r="CJ632" s="423"/>
      <c r="CK632" s="423"/>
      <c r="CL632" s="423"/>
      <c r="CM632" s="423"/>
      <c r="CN632" s="423"/>
      <c r="CO632" s="423"/>
      <c r="CP632" s="423"/>
      <c r="CQ632" s="423"/>
      <c r="CR632" s="423"/>
      <c r="CS632" s="423"/>
      <c r="CT632" s="423"/>
      <c r="CU632" s="423"/>
      <c r="CV632" s="423"/>
      <c r="CW632" s="423"/>
      <c r="CX632" s="423"/>
      <c r="CY632" s="423"/>
      <c r="CZ632" s="423"/>
      <c r="DA632" s="423"/>
      <c r="DB632" s="423"/>
      <c r="DC632" s="423"/>
      <c r="DD632" s="423"/>
      <c r="DE632" s="423"/>
      <c r="DF632" s="423"/>
      <c r="DG632" s="423"/>
      <c r="DH632" s="423"/>
      <c r="DI632" s="423"/>
      <c r="DJ632" s="423"/>
      <c r="DK632" s="423"/>
      <c r="DL632" s="423"/>
      <c r="DM632" s="423"/>
      <c r="DN632" s="423"/>
      <c r="DO632" s="423"/>
      <c r="DP632" s="423"/>
      <c r="DQ632" s="423"/>
    </row>
    <row r="633" spans="1:205" s="424" customFormat="1" ht="38.25" x14ac:dyDescent="0.25">
      <c r="A633" s="328" t="s">
        <v>2068</v>
      </c>
      <c r="B633" s="323" t="s">
        <v>2056</v>
      </c>
      <c r="C633" s="328" t="s">
        <v>2069</v>
      </c>
      <c r="D633" s="329" t="s">
        <v>2070</v>
      </c>
      <c r="E633" s="326">
        <v>300</v>
      </c>
      <c r="F633" s="330">
        <v>300</v>
      </c>
      <c r="G633" s="37"/>
      <c r="H633" s="323"/>
      <c r="I633" s="371" t="s">
        <v>22</v>
      </c>
      <c r="J633" s="371"/>
      <c r="K633" s="323"/>
      <c r="L633" s="373"/>
      <c r="M633" s="374">
        <v>6</v>
      </c>
      <c r="N633" s="371">
        <v>6</v>
      </c>
      <c r="O633" s="375"/>
      <c r="P633" s="377">
        <f>IF(N633=1,INT(E633*$T$1*100)/100,E633)</f>
        <v>300</v>
      </c>
      <c r="Q633" s="16">
        <f t="shared" si="90"/>
        <v>300</v>
      </c>
      <c r="R633" s="23">
        <f>P633-E633</f>
        <v>0</v>
      </c>
      <c r="S633" s="18">
        <f>IF(E633&lt;&gt;0,R633/E633,0)</f>
        <v>0</v>
      </c>
      <c r="T633" s="101"/>
      <c r="U633" s="102">
        <v>60000</v>
      </c>
      <c r="V633" s="103"/>
      <c r="W633" s="272">
        <v>60</v>
      </c>
      <c r="X633" s="273">
        <v>1</v>
      </c>
      <c r="Y633" s="422"/>
      <c r="Z633" s="423"/>
      <c r="AA633" s="423"/>
      <c r="AB633" s="423"/>
      <c r="AC633" s="423"/>
      <c r="AD633" s="423"/>
      <c r="AE633" s="423"/>
      <c r="AF633" s="423"/>
      <c r="AG633" s="423"/>
      <c r="AH633" s="423"/>
      <c r="AI633" s="423"/>
      <c r="AJ633" s="423"/>
      <c r="AK633" s="423"/>
      <c r="AL633" s="423"/>
      <c r="AM633" s="423"/>
      <c r="AN633" s="423"/>
      <c r="AO633" s="423"/>
      <c r="AP633" s="423"/>
      <c r="AQ633" s="423"/>
      <c r="AR633" s="423"/>
      <c r="AS633" s="423"/>
      <c r="AT633" s="423"/>
      <c r="AU633" s="423"/>
      <c r="AV633" s="423"/>
      <c r="AW633" s="423"/>
      <c r="AX633" s="423"/>
      <c r="AY633" s="423"/>
      <c r="AZ633" s="423"/>
      <c r="BA633" s="423"/>
      <c r="BB633" s="423"/>
      <c r="BC633" s="423"/>
      <c r="BD633" s="423"/>
      <c r="BE633" s="423"/>
      <c r="BF633" s="423"/>
      <c r="BG633" s="423"/>
      <c r="BH633" s="423"/>
      <c r="BI633" s="423"/>
      <c r="BJ633" s="423"/>
      <c r="BK633" s="423"/>
      <c r="BL633" s="423"/>
      <c r="BM633" s="423"/>
      <c r="BN633" s="423"/>
      <c r="BO633" s="423"/>
      <c r="BP633" s="423"/>
      <c r="BQ633" s="423"/>
      <c r="BR633" s="423"/>
      <c r="BS633" s="423"/>
      <c r="BT633" s="423"/>
      <c r="BU633" s="423"/>
      <c r="BV633" s="423"/>
      <c r="BW633" s="423"/>
      <c r="BX633" s="423"/>
      <c r="BY633" s="423"/>
      <c r="BZ633" s="423"/>
      <c r="CA633" s="423"/>
      <c r="CB633" s="423"/>
      <c r="CC633" s="423"/>
      <c r="CD633" s="423"/>
      <c r="CE633" s="423"/>
      <c r="CF633" s="423"/>
      <c r="CG633" s="423"/>
      <c r="CH633" s="423"/>
      <c r="CI633" s="423"/>
      <c r="CJ633" s="423"/>
      <c r="CK633" s="423"/>
      <c r="CL633" s="423"/>
      <c r="CM633" s="423"/>
      <c r="CN633" s="423"/>
      <c r="CO633" s="423"/>
      <c r="CP633" s="423"/>
      <c r="CQ633" s="423"/>
      <c r="CR633" s="423"/>
      <c r="CS633" s="423"/>
      <c r="CT633" s="423"/>
      <c r="CU633" s="423"/>
      <c r="CV633" s="423"/>
      <c r="CW633" s="423"/>
      <c r="CX633" s="423"/>
      <c r="CY633" s="423"/>
      <c r="CZ633" s="423"/>
      <c r="DA633" s="423"/>
      <c r="DB633" s="423"/>
      <c r="DC633" s="423"/>
      <c r="DD633" s="423"/>
      <c r="DE633" s="423"/>
      <c r="DF633" s="423"/>
      <c r="DG633" s="423"/>
      <c r="DH633" s="423"/>
      <c r="DI633" s="423"/>
      <c r="DJ633" s="423"/>
      <c r="DK633" s="423"/>
      <c r="DL633" s="423"/>
      <c r="DM633" s="423"/>
      <c r="DN633" s="423"/>
      <c r="DO633" s="423"/>
      <c r="DP633" s="423"/>
      <c r="DQ633" s="423"/>
    </row>
    <row r="634" spans="1:205" s="424" customFormat="1" ht="25.5" x14ac:dyDescent="0.25">
      <c r="A634" s="331" t="s">
        <v>2079</v>
      </c>
      <c r="B634" s="323" t="s">
        <v>2056</v>
      </c>
      <c r="C634" s="277" t="s">
        <v>2081</v>
      </c>
      <c r="D634" s="332">
        <v>108.6</v>
      </c>
      <c r="E634" s="326" t="s">
        <v>2082</v>
      </c>
      <c r="F634" s="333" t="s">
        <v>2082</v>
      </c>
      <c r="G634" s="220"/>
      <c r="H634" s="334"/>
      <c r="I634" s="378" t="s">
        <v>22</v>
      </c>
      <c r="J634" s="379"/>
      <c r="K634" s="334"/>
      <c r="L634" s="380"/>
      <c r="M634" s="381">
        <v>6</v>
      </c>
      <c r="N634" s="379">
        <v>6</v>
      </c>
      <c r="O634" s="382"/>
      <c r="P634" s="383" t="s">
        <v>2082</v>
      </c>
      <c r="Q634" s="100" t="s">
        <v>2082</v>
      </c>
      <c r="R634" s="115"/>
      <c r="S634" s="116"/>
      <c r="T634" s="117"/>
      <c r="U634" s="102">
        <v>110000</v>
      </c>
      <c r="V634" s="78"/>
      <c r="W634" s="272">
        <v>110</v>
      </c>
      <c r="X634" s="273"/>
      <c r="Y634" s="422"/>
      <c r="Z634" s="423"/>
      <c r="AA634" s="423"/>
      <c r="AB634" s="423"/>
      <c r="AC634" s="423"/>
      <c r="AD634" s="423"/>
      <c r="AE634" s="423"/>
      <c r="AF634" s="423"/>
      <c r="AG634" s="423"/>
      <c r="AH634" s="423"/>
      <c r="AI634" s="423"/>
      <c r="AJ634" s="423"/>
      <c r="AK634" s="423"/>
      <c r="AL634" s="423"/>
      <c r="AM634" s="423"/>
      <c r="AN634" s="423"/>
      <c r="AO634" s="423"/>
      <c r="AP634" s="423"/>
      <c r="AQ634" s="423"/>
      <c r="AR634" s="423"/>
      <c r="AS634" s="423"/>
      <c r="AT634" s="423"/>
      <c r="AU634" s="423"/>
      <c r="AV634" s="423"/>
      <c r="AW634" s="423"/>
      <c r="AX634" s="423"/>
      <c r="AY634" s="423"/>
      <c r="AZ634" s="423"/>
      <c r="BA634" s="423"/>
      <c r="BB634" s="423"/>
      <c r="BC634" s="423"/>
      <c r="BD634" s="423"/>
      <c r="BE634" s="423"/>
      <c r="BF634" s="423"/>
      <c r="BG634" s="423"/>
      <c r="BH634" s="423"/>
      <c r="BI634" s="423"/>
      <c r="BJ634" s="423"/>
      <c r="BK634" s="423"/>
      <c r="BL634" s="423"/>
      <c r="BM634" s="423"/>
      <c r="BN634" s="423"/>
      <c r="BO634" s="423"/>
      <c r="BP634" s="423"/>
      <c r="BQ634" s="423"/>
      <c r="BR634" s="423"/>
      <c r="BS634" s="423"/>
      <c r="BT634" s="423"/>
      <c r="BU634" s="423"/>
      <c r="BV634" s="423"/>
      <c r="BW634" s="423"/>
      <c r="BX634" s="423"/>
      <c r="BY634" s="423"/>
      <c r="BZ634" s="423"/>
      <c r="CA634" s="423"/>
      <c r="CB634" s="423"/>
      <c r="CC634" s="423"/>
      <c r="CD634" s="423"/>
      <c r="CE634" s="423"/>
      <c r="CF634" s="423"/>
      <c r="CG634" s="423"/>
      <c r="CH634" s="423"/>
      <c r="CI634" s="423"/>
      <c r="CJ634" s="423"/>
      <c r="CK634" s="423"/>
      <c r="CL634" s="423"/>
      <c r="CM634" s="423"/>
      <c r="CN634" s="423"/>
      <c r="CO634" s="423"/>
      <c r="CP634" s="423"/>
      <c r="CQ634" s="423"/>
      <c r="CR634" s="423"/>
      <c r="CS634" s="423"/>
      <c r="CT634" s="423"/>
      <c r="CU634" s="423"/>
      <c r="CV634" s="423"/>
      <c r="CW634" s="423"/>
      <c r="CX634" s="423"/>
      <c r="CY634" s="423"/>
      <c r="CZ634" s="423"/>
      <c r="DA634" s="423"/>
      <c r="DB634" s="423"/>
      <c r="DC634" s="423"/>
      <c r="DD634" s="423"/>
      <c r="DE634" s="423"/>
      <c r="DF634" s="423"/>
      <c r="DG634" s="423"/>
      <c r="DH634" s="423"/>
      <c r="DI634" s="423"/>
      <c r="DJ634" s="423"/>
      <c r="DK634" s="423"/>
      <c r="DL634" s="423"/>
      <c r="DM634" s="423"/>
      <c r="DN634" s="423"/>
      <c r="DO634" s="423"/>
      <c r="DP634" s="423"/>
      <c r="DQ634" s="423"/>
    </row>
    <row r="635" spans="1:205" s="424" customFormat="1" ht="38.25" x14ac:dyDescent="0.25">
      <c r="A635" s="331" t="s">
        <v>2152</v>
      </c>
      <c r="B635" s="323" t="s">
        <v>2056</v>
      </c>
      <c r="C635" s="277" t="s">
        <v>2164</v>
      </c>
      <c r="D635" s="334" t="s">
        <v>3209</v>
      </c>
      <c r="E635" s="326" t="s">
        <v>2082</v>
      </c>
      <c r="F635" s="335" t="s">
        <v>2082</v>
      </c>
      <c r="G635" s="220"/>
      <c r="H635" s="334"/>
      <c r="I635" s="371" t="s">
        <v>22</v>
      </c>
      <c r="J635" s="378"/>
      <c r="K635" s="332"/>
      <c r="L635" s="384"/>
      <c r="M635" s="381">
        <v>1</v>
      </c>
      <c r="N635" s="379">
        <v>4</v>
      </c>
      <c r="O635" s="385"/>
      <c r="P635" s="383" t="str">
        <f>IF(N635=1,INT(E635*$T$1*100)/100,E635)</f>
        <v>Calculation</v>
      </c>
      <c r="Q635" s="100" t="str">
        <f>IF(N635=1,INT(E635*$T$1*10000)/10000,E635)</f>
        <v>Calculation</v>
      </c>
      <c r="R635" s="131" t="e">
        <f>P635-E635</f>
        <v>#VALUE!</v>
      </c>
      <c r="S635" s="132" t="e">
        <f>IF(E635&lt;&gt;0,R635/E635,0)</f>
        <v>#VALUE!</v>
      </c>
      <c r="T635" s="101"/>
      <c r="U635" s="102">
        <v>490000</v>
      </c>
      <c r="V635" s="103"/>
      <c r="W635" s="272">
        <v>490</v>
      </c>
      <c r="X635" s="273"/>
      <c r="Y635" s="422"/>
      <c r="Z635" s="423"/>
      <c r="AA635" s="423"/>
      <c r="AB635" s="423"/>
      <c r="AC635" s="423"/>
      <c r="AD635" s="423"/>
      <c r="AE635" s="423"/>
      <c r="AF635" s="423"/>
      <c r="AG635" s="423"/>
      <c r="AH635" s="423"/>
      <c r="AI635" s="423"/>
      <c r="AJ635" s="423"/>
      <c r="AK635" s="423"/>
      <c r="AL635" s="423"/>
      <c r="AM635" s="423"/>
      <c r="AN635" s="423"/>
      <c r="AO635" s="423"/>
      <c r="AP635" s="423"/>
      <c r="AQ635" s="423"/>
      <c r="AR635" s="423"/>
      <c r="AS635" s="423"/>
      <c r="AT635" s="423"/>
      <c r="AU635" s="423"/>
      <c r="AV635" s="423"/>
      <c r="AW635" s="423"/>
      <c r="AX635" s="423"/>
      <c r="AY635" s="423"/>
      <c r="AZ635" s="423"/>
      <c r="BA635" s="423"/>
      <c r="BB635" s="423"/>
      <c r="BC635" s="423"/>
      <c r="BD635" s="423"/>
      <c r="BE635" s="423"/>
      <c r="BF635" s="423"/>
      <c r="BG635" s="423"/>
      <c r="BH635" s="423"/>
      <c r="BI635" s="423"/>
      <c r="BJ635" s="423"/>
      <c r="BK635" s="423"/>
      <c r="BL635" s="423"/>
      <c r="BM635" s="423"/>
      <c r="BN635" s="423"/>
      <c r="BO635" s="423"/>
      <c r="BP635" s="423"/>
      <c r="BQ635" s="423"/>
      <c r="BR635" s="423"/>
      <c r="BS635" s="423"/>
      <c r="BT635" s="423"/>
      <c r="BU635" s="423"/>
      <c r="BV635" s="423"/>
      <c r="BW635" s="423"/>
      <c r="BX635" s="423"/>
      <c r="BY635" s="423"/>
      <c r="BZ635" s="423"/>
      <c r="CA635" s="423"/>
      <c r="CB635" s="423"/>
      <c r="CC635" s="423"/>
      <c r="CD635" s="423"/>
      <c r="CE635" s="423"/>
      <c r="CF635" s="423"/>
      <c r="CG635" s="423"/>
      <c r="CH635" s="423"/>
      <c r="CI635" s="423"/>
      <c r="CJ635" s="423"/>
      <c r="CK635" s="423"/>
      <c r="CL635" s="423"/>
      <c r="CM635" s="423"/>
      <c r="CN635" s="423"/>
      <c r="CO635" s="423"/>
      <c r="CP635" s="423"/>
      <c r="CQ635" s="423"/>
      <c r="CR635" s="423"/>
      <c r="CS635" s="423"/>
      <c r="CT635" s="423"/>
      <c r="CU635" s="423"/>
      <c r="CV635" s="423"/>
      <c r="CW635" s="423"/>
      <c r="CX635" s="423"/>
      <c r="CY635" s="423"/>
      <c r="CZ635" s="423"/>
      <c r="DA635" s="423"/>
      <c r="DB635" s="423"/>
      <c r="DC635" s="423"/>
      <c r="DD635" s="423"/>
      <c r="DE635" s="423"/>
      <c r="DF635" s="423"/>
      <c r="DG635" s="423"/>
      <c r="DH635" s="423"/>
      <c r="DI635" s="423"/>
      <c r="DJ635" s="423"/>
      <c r="DK635" s="423"/>
      <c r="DL635" s="423"/>
      <c r="DM635" s="423"/>
      <c r="DN635" s="423"/>
      <c r="DO635" s="423"/>
      <c r="DP635" s="423"/>
      <c r="DQ635" s="423"/>
    </row>
    <row r="636" spans="1:205" s="424" customFormat="1" ht="63.75" x14ac:dyDescent="0.25">
      <c r="A636" s="331" t="s">
        <v>2309</v>
      </c>
      <c r="B636" s="323" t="s">
        <v>2056</v>
      </c>
      <c r="C636" s="277" t="s">
        <v>2313</v>
      </c>
      <c r="D636" s="332" t="s">
        <v>2311</v>
      </c>
      <c r="E636" s="326" t="s">
        <v>2082</v>
      </c>
      <c r="F636" s="336" t="s">
        <v>2082</v>
      </c>
      <c r="G636" s="226"/>
      <c r="H636" s="334"/>
      <c r="I636" s="378" t="s">
        <v>22</v>
      </c>
      <c r="J636" s="378"/>
      <c r="K636" s="332"/>
      <c r="L636" s="384"/>
      <c r="M636" s="381">
        <v>1</v>
      </c>
      <c r="N636" s="379">
        <v>6</v>
      </c>
      <c r="O636" s="385"/>
      <c r="P636" s="383" t="str">
        <f>E636</f>
        <v>Calculation</v>
      </c>
      <c r="Q636" s="100" t="str">
        <f>IF(N636=1,INT(E636*$T$1*10000)/10000,E636)</f>
        <v>Calculation</v>
      </c>
      <c r="R636" s="131" t="e">
        <f>P636-E636</f>
        <v>#VALUE!</v>
      </c>
      <c r="S636" s="132" t="e">
        <f>IF(E636&lt;&gt;0,R636/E636,0)</f>
        <v>#VALUE!</v>
      </c>
      <c r="T636" s="101"/>
      <c r="U636" s="102">
        <v>1590000</v>
      </c>
      <c r="V636" s="103"/>
      <c r="W636" s="272">
        <v>1590</v>
      </c>
      <c r="X636" s="273"/>
      <c r="Y636" s="422"/>
      <c r="Z636" s="423"/>
      <c r="AA636" s="423"/>
      <c r="AB636" s="423"/>
      <c r="AC636" s="423"/>
      <c r="AD636" s="423"/>
      <c r="AE636" s="423"/>
      <c r="AF636" s="423"/>
      <c r="AG636" s="423"/>
      <c r="AH636" s="423"/>
      <c r="AI636" s="423"/>
      <c r="AJ636" s="423"/>
      <c r="AK636" s="423"/>
      <c r="AL636" s="423"/>
      <c r="AM636" s="423"/>
      <c r="AN636" s="423"/>
      <c r="AO636" s="423"/>
      <c r="AP636" s="423"/>
      <c r="AQ636" s="423"/>
      <c r="AR636" s="423"/>
      <c r="AS636" s="423"/>
      <c r="AT636" s="423"/>
      <c r="AU636" s="423"/>
      <c r="AV636" s="423"/>
      <c r="AW636" s="423"/>
      <c r="AX636" s="423"/>
      <c r="AY636" s="423"/>
      <c r="AZ636" s="423"/>
      <c r="BA636" s="423"/>
      <c r="BB636" s="423"/>
      <c r="BC636" s="423"/>
      <c r="BD636" s="423"/>
      <c r="BE636" s="423"/>
      <c r="BF636" s="423"/>
      <c r="BG636" s="423"/>
      <c r="BH636" s="423"/>
      <c r="BI636" s="423"/>
      <c r="BJ636" s="423"/>
      <c r="BK636" s="423"/>
      <c r="BL636" s="423"/>
      <c r="BM636" s="423"/>
      <c r="BN636" s="423"/>
      <c r="BO636" s="423"/>
      <c r="BP636" s="423"/>
      <c r="BQ636" s="423"/>
      <c r="BR636" s="423"/>
      <c r="BS636" s="423"/>
      <c r="BT636" s="423"/>
      <c r="BU636" s="423"/>
      <c r="BV636" s="423"/>
      <c r="BW636" s="423"/>
      <c r="BX636" s="423"/>
      <c r="BY636" s="423"/>
      <c r="BZ636" s="423"/>
      <c r="CA636" s="423"/>
      <c r="CB636" s="423"/>
      <c r="CC636" s="423"/>
      <c r="CD636" s="423"/>
      <c r="CE636" s="423"/>
      <c r="CF636" s="423"/>
      <c r="CG636" s="423"/>
      <c r="CH636" s="423"/>
      <c r="CI636" s="423"/>
      <c r="CJ636" s="423"/>
      <c r="CK636" s="423"/>
      <c r="CL636" s="423"/>
      <c r="CM636" s="423"/>
      <c r="CN636" s="423"/>
      <c r="CO636" s="423"/>
      <c r="CP636" s="423"/>
      <c r="CQ636" s="423"/>
      <c r="CR636" s="423"/>
      <c r="CS636" s="423"/>
      <c r="CT636" s="423"/>
      <c r="CU636" s="423"/>
      <c r="CV636" s="423"/>
      <c r="CW636" s="423"/>
      <c r="CX636" s="423"/>
      <c r="CY636" s="423"/>
      <c r="CZ636" s="423"/>
      <c r="DA636" s="423"/>
      <c r="DB636" s="423"/>
      <c r="DC636" s="423"/>
      <c r="DD636" s="423"/>
      <c r="DE636" s="423"/>
      <c r="DF636" s="423"/>
      <c r="DG636" s="423"/>
      <c r="DH636" s="423"/>
      <c r="DI636" s="423"/>
      <c r="DJ636" s="423"/>
      <c r="DK636" s="423"/>
      <c r="DL636" s="423"/>
      <c r="DM636" s="423"/>
      <c r="DN636" s="423"/>
      <c r="DO636" s="423"/>
      <c r="DP636" s="423"/>
      <c r="DQ636" s="423"/>
    </row>
    <row r="637" spans="1:205" s="424" customFormat="1" ht="63.75" x14ac:dyDescent="0.25">
      <c r="A637" s="331" t="s">
        <v>2315</v>
      </c>
      <c r="B637" s="323" t="s">
        <v>2056</v>
      </c>
      <c r="C637" s="277" t="s">
        <v>2316</v>
      </c>
      <c r="D637" s="332" t="s">
        <v>2311</v>
      </c>
      <c r="E637" s="326" t="s">
        <v>2082</v>
      </c>
      <c r="F637" s="336" t="s">
        <v>2082</v>
      </c>
      <c r="G637" s="226"/>
      <c r="H637" s="334"/>
      <c r="I637" s="378" t="s">
        <v>22</v>
      </c>
      <c r="J637" s="378"/>
      <c r="K637" s="332"/>
      <c r="L637" s="384"/>
      <c r="M637" s="381">
        <v>1</v>
      </c>
      <c r="N637" s="379">
        <v>6</v>
      </c>
      <c r="O637" s="385"/>
      <c r="P637" s="383" t="str">
        <f>E637</f>
        <v>Calculation</v>
      </c>
      <c r="Q637" s="100" t="str">
        <f>IF(N637=1,INT(E637*$T$1*10000)/10000,E637)</f>
        <v>Calculation</v>
      </c>
      <c r="R637" s="131" t="e">
        <f>P637-E637</f>
        <v>#VALUE!</v>
      </c>
      <c r="S637" s="132" t="e">
        <f>IF(E637&lt;&gt;0,R637/E637,0)</f>
        <v>#VALUE!</v>
      </c>
      <c r="T637" s="101"/>
      <c r="U637" s="102">
        <v>1610000</v>
      </c>
      <c r="V637" s="78"/>
      <c r="W637" s="272">
        <v>1610</v>
      </c>
      <c r="X637" s="273"/>
      <c r="Y637" s="422"/>
      <c r="Z637" s="423"/>
      <c r="AA637" s="423"/>
      <c r="AB637" s="423"/>
      <c r="AC637" s="423"/>
      <c r="AD637" s="423"/>
      <c r="AE637" s="423"/>
      <c r="AF637" s="423"/>
      <c r="AG637" s="423"/>
      <c r="AH637" s="423"/>
      <c r="AI637" s="423"/>
      <c r="AJ637" s="423"/>
      <c r="AK637" s="423"/>
      <c r="AL637" s="423"/>
      <c r="AM637" s="423"/>
      <c r="AN637" s="423"/>
      <c r="AO637" s="423"/>
      <c r="AP637" s="423"/>
      <c r="AQ637" s="423"/>
      <c r="AR637" s="423"/>
      <c r="AS637" s="423"/>
      <c r="AT637" s="423"/>
      <c r="AU637" s="423"/>
      <c r="AV637" s="423"/>
      <c r="AW637" s="423"/>
      <c r="AX637" s="423"/>
      <c r="AY637" s="423"/>
      <c r="AZ637" s="423"/>
      <c r="BA637" s="423"/>
      <c r="BB637" s="423"/>
      <c r="BC637" s="423"/>
      <c r="BD637" s="423"/>
      <c r="BE637" s="423"/>
      <c r="BF637" s="423"/>
      <c r="BG637" s="423"/>
      <c r="BH637" s="423"/>
      <c r="BI637" s="423"/>
      <c r="BJ637" s="423"/>
      <c r="BK637" s="423"/>
      <c r="BL637" s="423"/>
      <c r="BM637" s="423"/>
      <c r="BN637" s="423"/>
      <c r="BO637" s="423"/>
      <c r="BP637" s="423"/>
      <c r="BQ637" s="423"/>
      <c r="BR637" s="423"/>
      <c r="BS637" s="423"/>
      <c r="BT637" s="423"/>
      <c r="BU637" s="423"/>
      <c r="BV637" s="423"/>
      <c r="BW637" s="423"/>
      <c r="BX637" s="423"/>
      <c r="BY637" s="423"/>
      <c r="BZ637" s="423"/>
      <c r="CA637" s="423"/>
      <c r="CB637" s="423"/>
      <c r="CC637" s="423"/>
      <c r="CD637" s="423"/>
      <c r="CE637" s="423"/>
      <c r="CF637" s="423"/>
      <c r="CG637" s="423"/>
      <c r="CH637" s="423"/>
      <c r="CI637" s="423"/>
      <c r="CJ637" s="423"/>
      <c r="CK637" s="423"/>
      <c r="CL637" s="423"/>
      <c r="CM637" s="423"/>
      <c r="CN637" s="423"/>
      <c r="CO637" s="423"/>
      <c r="CP637" s="423"/>
      <c r="CQ637" s="423"/>
      <c r="CR637" s="423"/>
      <c r="CS637" s="423"/>
      <c r="CT637" s="423"/>
      <c r="CU637" s="423"/>
      <c r="CV637" s="423"/>
      <c r="CW637" s="423"/>
      <c r="CX637" s="423"/>
      <c r="CY637" s="423"/>
      <c r="CZ637" s="423"/>
      <c r="DA637" s="423"/>
      <c r="DB637" s="423"/>
      <c r="DC637" s="423"/>
      <c r="DD637" s="423"/>
      <c r="DE637" s="423"/>
      <c r="DF637" s="423"/>
      <c r="DG637" s="423"/>
      <c r="DH637" s="423"/>
      <c r="DI637" s="423"/>
      <c r="DJ637" s="423"/>
      <c r="DK637" s="423"/>
      <c r="DL637" s="423"/>
      <c r="DM637" s="423"/>
      <c r="DN637" s="423"/>
      <c r="DO637" s="423"/>
      <c r="DP637" s="423"/>
      <c r="DQ637" s="423"/>
    </row>
    <row r="638" spans="1:205" s="424" customFormat="1" ht="25.5" x14ac:dyDescent="0.25">
      <c r="A638" s="331" t="s">
        <v>2318</v>
      </c>
      <c r="B638" s="323" t="s">
        <v>2056</v>
      </c>
      <c r="C638" s="277" t="s">
        <v>2346</v>
      </c>
      <c r="D638" s="332" t="s">
        <v>2311</v>
      </c>
      <c r="E638" s="326" t="s">
        <v>2082</v>
      </c>
      <c r="F638" s="336" t="s">
        <v>2082</v>
      </c>
      <c r="G638" s="226"/>
      <c r="H638" s="334"/>
      <c r="I638" s="378" t="s">
        <v>22</v>
      </c>
      <c r="J638" s="386"/>
      <c r="K638" s="332"/>
      <c r="L638" s="384"/>
      <c r="M638" s="381">
        <v>1</v>
      </c>
      <c r="N638" s="379">
        <v>6</v>
      </c>
      <c r="O638" s="385"/>
      <c r="P638" s="383" t="str">
        <f>E638</f>
        <v>Calculation</v>
      </c>
      <c r="Q638" s="100" t="str">
        <f>IF(N638=1,INT(E638*$T$1*10000)/10000,E638)</f>
        <v>Calculation</v>
      </c>
      <c r="R638" s="131" t="e">
        <f>P638-E638</f>
        <v>#VALUE!</v>
      </c>
      <c r="S638" s="132" t="e">
        <f>IF(E638&lt;&gt;0,R638/E638,0)</f>
        <v>#VALUE!</v>
      </c>
      <c r="T638" s="101"/>
      <c r="U638" s="102">
        <v>1780000</v>
      </c>
      <c r="V638" s="103"/>
      <c r="W638" s="272">
        <v>1780</v>
      </c>
      <c r="X638" s="273"/>
      <c r="Y638" s="422"/>
      <c r="Z638" s="423"/>
      <c r="AA638" s="423"/>
      <c r="AB638" s="423"/>
      <c r="AC638" s="423"/>
      <c r="AD638" s="423"/>
      <c r="AE638" s="423"/>
      <c r="AF638" s="423"/>
      <c r="AG638" s="423"/>
      <c r="AH638" s="423"/>
      <c r="AI638" s="423"/>
      <c r="AJ638" s="423"/>
      <c r="AK638" s="423"/>
      <c r="AL638" s="423"/>
      <c r="AM638" s="423"/>
      <c r="AN638" s="423"/>
      <c r="AO638" s="423"/>
      <c r="AP638" s="423"/>
      <c r="AQ638" s="423"/>
      <c r="AR638" s="423"/>
      <c r="AS638" s="423"/>
      <c r="AT638" s="423"/>
      <c r="AU638" s="423"/>
      <c r="AV638" s="423"/>
      <c r="AW638" s="423"/>
      <c r="AX638" s="423"/>
      <c r="AY638" s="423"/>
      <c r="AZ638" s="423"/>
      <c r="BA638" s="423"/>
      <c r="BB638" s="423"/>
      <c r="BC638" s="423"/>
      <c r="BD638" s="423"/>
      <c r="BE638" s="423"/>
      <c r="BF638" s="423"/>
      <c r="BG638" s="423"/>
      <c r="BH638" s="423"/>
      <c r="BI638" s="423"/>
      <c r="BJ638" s="423"/>
      <c r="BK638" s="423"/>
      <c r="BL638" s="423"/>
      <c r="BM638" s="423"/>
      <c r="BN638" s="423"/>
      <c r="BO638" s="423"/>
      <c r="BP638" s="423"/>
      <c r="BQ638" s="423"/>
      <c r="BR638" s="423"/>
      <c r="BS638" s="423"/>
      <c r="BT638" s="423"/>
      <c r="BU638" s="423"/>
      <c r="BV638" s="423"/>
      <c r="BW638" s="423"/>
      <c r="BX638" s="423"/>
      <c r="BY638" s="423"/>
      <c r="BZ638" s="423"/>
      <c r="CA638" s="423"/>
      <c r="CB638" s="423"/>
      <c r="CC638" s="423"/>
      <c r="CD638" s="423"/>
      <c r="CE638" s="423"/>
      <c r="CF638" s="423"/>
      <c r="CG638" s="423"/>
      <c r="CH638" s="423"/>
      <c r="CI638" s="423"/>
      <c r="CJ638" s="423"/>
      <c r="CK638" s="423"/>
      <c r="CL638" s="423"/>
      <c r="CM638" s="423"/>
      <c r="CN638" s="423"/>
      <c r="CO638" s="423"/>
      <c r="CP638" s="423"/>
      <c r="CQ638" s="423"/>
      <c r="CR638" s="423"/>
      <c r="CS638" s="423"/>
      <c r="CT638" s="423"/>
      <c r="CU638" s="423"/>
      <c r="CV638" s="423"/>
      <c r="CW638" s="423"/>
      <c r="CX638" s="423"/>
      <c r="CY638" s="423"/>
      <c r="CZ638" s="423"/>
      <c r="DA638" s="423"/>
      <c r="DB638" s="423"/>
      <c r="DC638" s="423"/>
      <c r="DD638" s="423"/>
      <c r="DE638" s="423"/>
      <c r="DF638" s="423"/>
      <c r="DG638" s="423"/>
      <c r="DH638" s="423"/>
      <c r="DI638" s="423"/>
      <c r="DJ638" s="423"/>
      <c r="DK638" s="423"/>
      <c r="DL638" s="423"/>
      <c r="DM638" s="423"/>
      <c r="DN638" s="423"/>
      <c r="DO638" s="423"/>
      <c r="DP638" s="423"/>
      <c r="DQ638" s="423"/>
    </row>
    <row r="639" spans="1:205" s="425" customFormat="1" ht="51" x14ac:dyDescent="0.25">
      <c r="A639" s="331" t="s">
        <v>2436</v>
      </c>
      <c r="B639" s="323" t="s">
        <v>2056</v>
      </c>
      <c r="C639" s="277" t="s">
        <v>2442</v>
      </c>
      <c r="D639" s="332" t="s">
        <v>2441</v>
      </c>
      <c r="E639" s="326" t="s">
        <v>2082</v>
      </c>
      <c r="F639" s="336" t="s">
        <v>2082</v>
      </c>
      <c r="G639" s="220"/>
      <c r="H639" s="334"/>
      <c r="I639" s="378" t="s">
        <v>22</v>
      </c>
      <c r="J639" s="378"/>
      <c r="K639" s="332"/>
      <c r="L639" s="384"/>
      <c r="M639" s="381">
        <v>6</v>
      </c>
      <c r="N639" s="379">
        <v>6</v>
      </c>
      <c r="O639" s="385"/>
      <c r="P639" s="383" t="str">
        <f>E639</f>
        <v>Calculation</v>
      </c>
      <c r="Q639" s="100"/>
      <c r="R639" s="131"/>
      <c r="S639" s="132"/>
      <c r="T639" s="101"/>
      <c r="U639" s="102">
        <v>2510000</v>
      </c>
      <c r="V639" s="78"/>
      <c r="W639" s="272">
        <v>2510</v>
      </c>
      <c r="X639" s="273"/>
      <c r="Y639" s="422"/>
      <c r="Z639" s="423"/>
      <c r="AA639" s="423"/>
      <c r="AB639" s="423"/>
      <c r="AC639" s="423"/>
      <c r="AD639" s="423"/>
      <c r="AE639" s="423"/>
      <c r="AF639" s="423"/>
      <c r="AG639" s="423"/>
      <c r="AH639" s="423"/>
      <c r="AI639" s="423"/>
      <c r="AJ639" s="423"/>
      <c r="AK639" s="423"/>
      <c r="AL639" s="423"/>
      <c r="AM639" s="423"/>
      <c r="AN639" s="423"/>
      <c r="AO639" s="423"/>
      <c r="AP639" s="423"/>
      <c r="AQ639" s="423"/>
      <c r="AR639" s="423"/>
      <c r="AS639" s="423"/>
      <c r="AT639" s="423"/>
      <c r="AU639" s="423"/>
      <c r="AV639" s="423"/>
      <c r="AW639" s="423"/>
      <c r="AX639" s="423"/>
      <c r="AY639" s="423"/>
      <c r="AZ639" s="423"/>
      <c r="BA639" s="423"/>
      <c r="BB639" s="423"/>
      <c r="BC639" s="423"/>
      <c r="BD639" s="423"/>
      <c r="BE639" s="423"/>
      <c r="BF639" s="423"/>
      <c r="BG639" s="423"/>
      <c r="BH639" s="423"/>
      <c r="BI639" s="423"/>
      <c r="BJ639" s="423"/>
      <c r="BK639" s="423"/>
      <c r="BL639" s="423"/>
      <c r="BM639" s="423"/>
      <c r="BN639" s="423"/>
      <c r="BO639" s="423"/>
      <c r="BP639" s="423"/>
      <c r="BQ639" s="423"/>
      <c r="BR639" s="423"/>
      <c r="BS639" s="423"/>
      <c r="BT639" s="423"/>
      <c r="BU639" s="423"/>
      <c r="BV639" s="423"/>
      <c r="BW639" s="423"/>
      <c r="BX639" s="423"/>
      <c r="BY639" s="423"/>
      <c r="BZ639" s="423"/>
      <c r="CA639" s="423"/>
      <c r="CB639" s="423"/>
      <c r="CC639" s="423"/>
      <c r="CD639" s="423"/>
      <c r="CE639" s="423"/>
      <c r="CF639" s="423"/>
      <c r="CG639" s="423"/>
      <c r="CH639" s="423"/>
      <c r="CI639" s="423"/>
      <c r="CJ639" s="423"/>
      <c r="CK639" s="423"/>
      <c r="CL639" s="423"/>
      <c r="CM639" s="423"/>
      <c r="CN639" s="423"/>
      <c r="CO639" s="423"/>
      <c r="CP639" s="423"/>
      <c r="CQ639" s="423"/>
      <c r="CR639" s="423"/>
      <c r="CS639" s="423"/>
      <c r="CT639" s="423"/>
      <c r="CU639" s="423"/>
      <c r="CV639" s="423"/>
      <c r="CW639" s="423"/>
      <c r="CX639" s="423"/>
      <c r="CY639" s="423"/>
      <c r="CZ639" s="423"/>
      <c r="DA639" s="423"/>
      <c r="DB639" s="423"/>
      <c r="DC639" s="423"/>
      <c r="DD639" s="423"/>
      <c r="DE639" s="423"/>
      <c r="DF639" s="423"/>
      <c r="DG639" s="423"/>
      <c r="DH639" s="423"/>
      <c r="DI639" s="423"/>
      <c r="DJ639" s="423"/>
      <c r="DK639" s="423"/>
      <c r="DL639" s="423"/>
      <c r="DM639" s="423"/>
      <c r="DN639" s="423"/>
      <c r="DO639" s="423"/>
      <c r="DP639" s="423"/>
      <c r="DQ639" s="423"/>
      <c r="DR639" s="424"/>
      <c r="DS639" s="424"/>
      <c r="DT639" s="424"/>
      <c r="DU639" s="424"/>
      <c r="DV639" s="424"/>
      <c r="DW639" s="424"/>
      <c r="DX639" s="424"/>
      <c r="DY639" s="424"/>
      <c r="DZ639" s="424"/>
      <c r="EA639" s="424"/>
      <c r="EB639" s="424"/>
      <c r="EC639" s="424"/>
      <c r="ED639" s="424"/>
      <c r="EE639" s="424"/>
      <c r="EF639" s="424"/>
      <c r="EG639" s="424"/>
      <c r="EH639" s="424"/>
      <c r="EI639" s="424"/>
      <c r="EJ639" s="424"/>
      <c r="EK639" s="424"/>
      <c r="EL639" s="424"/>
      <c r="EM639" s="424"/>
      <c r="EN639" s="424"/>
      <c r="EO639" s="424"/>
      <c r="EP639" s="424"/>
      <c r="EQ639" s="424"/>
      <c r="ER639" s="424"/>
      <c r="ES639" s="424"/>
      <c r="ET639" s="424"/>
      <c r="EU639" s="424"/>
      <c r="EV639" s="424"/>
      <c r="EW639" s="424"/>
      <c r="EX639" s="424"/>
      <c r="EY639" s="424"/>
      <c r="EZ639" s="424"/>
      <c r="FA639" s="424"/>
      <c r="FB639" s="424"/>
      <c r="FC639" s="424"/>
      <c r="FD639" s="424"/>
      <c r="FE639" s="424"/>
      <c r="FF639" s="424"/>
      <c r="FG639" s="424"/>
      <c r="FH639" s="424"/>
      <c r="FI639" s="424"/>
      <c r="FJ639" s="424"/>
      <c r="FK639" s="424"/>
      <c r="FL639" s="424"/>
      <c r="FM639" s="424"/>
      <c r="FN639" s="424"/>
      <c r="FO639" s="424"/>
      <c r="FP639" s="424"/>
      <c r="FQ639" s="424"/>
      <c r="FR639" s="424"/>
      <c r="FS639" s="424"/>
      <c r="FT639" s="424"/>
      <c r="FU639" s="424"/>
      <c r="FV639" s="424"/>
      <c r="FW639" s="424"/>
      <c r="FX639" s="424"/>
      <c r="FY639" s="424"/>
      <c r="FZ639" s="424"/>
      <c r="GA639" s="424"/>
      <c r="GB639" s="424"/>
      <c r="GC639" s="424"/>
      <c r="GD639" s="424"/>
      <c r="GE639" s="424"/>
      <c r="GF639" s="424"/>
      <c r="GG639" s="424"/>
      <c r="GH639" s="424"/>
      <c r="GI639" s="424"/>
      <c r="GJ639" s="424"/>
      <c r="GK639" s="424"/>
      <c r="GL639" s="424"/>
      <c r="GM639" s="424"/>
      <c r="GN639" s="424"/>
      <c r="GO639" s="424"/>
      <c r="GP639" s="424"/>
      <c r="GQ639" s="424"/>
      <c r="GR639" s="424"/>
      <c r="GS639" s="424"/>
      <c r="GT639" s="424"/>
      <c r="GU639" s="424"/>
      <c r="GV639" s="424"/>
      <c r="GW639" s="424"/>
    </row>
    <row r="640" spans="1:205" s="425" customFormat="1" ht="38.25" x14ac:dyDescent="0.25">
      <c r="A640" s="331" t="s">
        <v>2477</v>
      </c>
      <c r="B640" s="337" t="s">
        <v>2056</v>
      </c>
      <c r="C640" s="277" t="s">
        <v>2529</v>
      </c>
      <c r="D640" s="332" t="s">
        <v>2349</v>
      </c>
      <c r="E640" s="326">
        <v>0</v>
      </c>
      <c r="F640" s="336">
        <v>0</v>
      </c>
      <c r="G640" s="220"/>
      <c r="H640" s="387"/>
      <c r="I640" s="378"/>
      <c r="J640" s="378"/>
      <c r="K640" s="323"/>
      <c r="L640" s="384"/>
      <c r="M640" s="381">
        <v>6</v>
      </c>
      <c r="N640" s="379">
        <v>6</v>
      </c>
      <c r="O640" s="385"/>
      <c r="P640" s="377">
        <f>IF(N640=1,INT(E640*$T$1*100)/100,E640)</f>
        <v>0</v>
      </c>
      <c r="Q640" s="16">
        <f t="shared" ref="Q640:Q645" si="94">IF(N640=1,INT(E640*$T$1*10000)/10000,E640)</f>
        <v>0</v>
      </c>
      <c r="R640" s="23">
        <f>P640-E640</f>
        <v>0</v>
      </c>
      <c r="S640" s="18">
        <f>IF(E640&lt;&gt;0,R640/E640,0)</f>
        <v>0</v>
      </c>
      <c r="T640" s="101"/>
      <c r="U640" s="102">
        <v>3200000</v>
      </c>
      <c r="V640" s="78"/>
      <c r="W640" s="272">
        <v>3200</v>
      </c>
      <c r="X640" s="273"/>
      <c r="Y640" s="422"/>
      <c r="Z640" s="423"/>
      <c r="AA640" s="423"/>
      <c r="AB640" s="423"/>
      <c r="AC640" s="423"/>
      <c r="AD640" s="423"/>
      <c r="AE640" s="423"/>
      <c r="AF640" s="423"/>
      <c r="AG640" s="423"/>
      <c r="AH640" s="423"/>
      <c r="AI640" s="423"/>
      <c r="AJ640" s="423"/>
      <c r="AK640" s="423"/>
      <c r="AL640" s="423"/>
      <c r="AM640" s="423"/>
      <c r="AN640" s="423"/>
      <c r="AO640" s="423"/>
      <c r="AP640" s="423"/>
      <c r="AQ640" s="423"/>
      <c r="AR640" s="423"/>
      <c r="AS640" s="423"/>
      <c r="AT640" s="423"/>
      <c r="AU640" s="423"/>
      <c r="AV640" s="423"/>
      <c r="AW640" s="423"/>
      <c r="AX640" s="423"/>
      <c r="AY640" s="423"/>
      <c r="AZ640" s="423"/>
      <c r="BA640" s="423"/>
      <c r="BB640" s="423"/>
      <c r="BC640" s="423"/>
      <c r="BD640" s="423"/>
      <c r="BE640" s="423"/>
      <c r="BF640" s="423"/>
      <c r="BG640" s="423"/>
      <c r="BH640" s="423"/>
      <c r="BI640" s="423"/>
      <c r="BJ640" s="423"/>
      <c r="BK640" s="423"/>
      <c r="BL640" s="423"/>
      <c r="BM640" s="423"/>
      <c r="BN640" s="423"/>
      <c r="BO640" s="423"/>
      <c r="BP640" s="423"/>
      <c r="BQ640" s="423"/>
      <c r="BR640" s="423"/>
      <c r="BS640" s="423"/>
      <c r="BT640" s="423"/>
      <c r="BU640" s="423"/>
      <c r="BV640" s="423"/>
      <c r="BW640" s="423"/>
      <c r="BX640" s="423"/>
      <c r="BY640" s="423"/>
      <c r="BZ640" s="423"/>
      <c r="CA640" s="423"/>
      <c r="CB640" s="423"/>
      <c r="CC640" s="423"/>
      <c r="CD640" s="423"/>
      <c r="CE640" s="423"/>
      <c r="CF640" s="423"/>
      <c r="CG640" s="423"/>
      <c r="CH640" s="423"/>
      <c r="CI640" s="423"/>
      <c r="CJ640" s="423"/>
      <c r="CK640" s="423"/>
      <c r="CL640" s="423"/>
      <c r="CM640" s="423"/>
      <c r="CN640" s="423"/>
      <c r="CO640" s="423"/>
      <c r="CP640" s="423"/>
      <c r="CQ640" s="423"/>
      <c r="CR640" s="423"/>
      <c r="CS640" s="423"/>
      <c r="CT640" s="423"/>
      <c r="CU640" s="423"/>
      <c r="CV640" s="423"/>
      <c r="CW640" s="423"/>
      <c r="CX640" s="423"/>
      <c r="CY640" s="423"/>
      <c r="CZ640" s="423"/>
      <c r="DA640" s="423"/>
      <c r="DB640" s="423"/>
      <c r="DC640" s="423"/>
      <c r="DD640" s="423"/>
      <c r="DE640" s="423"/>
      <c r="DF640" s="423"/>
      <c r="DG640" s="423"/>
      <c r="DH640" s="423"/>
      <c r="DI640" s="423"/>
      <c r="DJ640" s="423"/>
      <c r="DK640" s="423"/>
      <c r="DL640" s="423"/>
      <c r="DM640" s="423"/>
      <c r="DN640" s="423"/>
      <c r="DO640" s="423"/>
      <c r="DP640" s="423"/>
      <c r="DQ640" s="423"/>
      <c r="DR640" s="424"/>
      <c r="DS640" s="424"/>
      <c r="DT640" s="424"/>
      <c r="DU640" s="424"/>
      <c r="DV640" s="424"/>
      <c r="DW640" s="424"/>
      <c r="DX640" s="424"/>
      <c r="DY640" s="424"/>
      <c r="DZ640" s="424"/>
      <c r="EA640" s="424"/>
      <c r="EB640" s="424"/>
      <c r="EC640" s="424"/>
      <c r="ED640" s="424"/>
      <c r="EE640" s="424"/>
      <c r="EF640" s="424"/>
      <c r="EG640" s="424"/>
      <c r="EH640" s="424"/>
      <c r="EI640" s="424"/>
      <c r="EJ640" s="424"/>
      <c r="EK640" s="424"/>
      <c r="EL640" s="424"/>
      <c r="EM640" s="424"/>
      <c r="EN640" s="424"/>
      <c r="EO640" s="424"/>
      <c r="EP640" s="424"/>
      <c r="EQ640" s="424"/>
      <c r="ER640" s="424"/>
      <c r="ES640" s="424"/>
      <c r="ET640" s="424"/>
      <c r="EU640" s="424"/>
      <c r="EV640" s="424"/>
      <c r="EW640" s="424"/>
      <c r="EX640" s="424"/>
      <c r="EY640" s="424"/>
      <c r="EZ640" s="424"/>
      <c r="FA640" s="424"/>
      <c r="FB640" s="424"/>
      <c r="FC640" s="424"/>
      <c r="FD640" s="424"/>
      <c r="FE640" s="424"/>
      <c r="FF640" s="424"/>
      <c r="FG640" s="424"/>
      <c r="FH640" s="424"/>
      <c r="FI640" s="424"/>
      <c r="FJ640" s="424"/>
      <c r="FK640" s="424"/>
      <c r="FL640" s="424"/>
      <c r="FM640" s="424"/>
      <c r="FN640" s="424"/>
      <c r="FO640" s="424"/>
      <c r="FP640" s="424"/>
      <c r="FQ640" s="424"/>
      <c r="FR640" s="424"/>
      <c r="FS640" s="424"/>
      <c r="FT640" s="424"/>
      <c r="FU640" s="424"/>
      <c r="FV640" s="424"/>
      <c r="FW640" s="424"/>
      <c r="FX640" s="424"/>
      <c r="FY640" s="424"/>
      <c r="FZ640" s="424"/>
      <c r="GA640" s="424"/>
      <c r="GB640" s="424"/>
      <c r="GC640" s="424"/>
      <c r="GD640" s="424"/>
      <c r="GE640" s="424"/>
      <c r="GF640" s="424"/>
      <c r="GG640" s="424"/>
      <c r="GH640" s="424"/>
      <c r="GI640" s="424"/>
      <c r="GJ640" s="424"/>
      <c r="GK640" s="424"/>
      <c r="GL640" s="424"/>
      <c r="GM640" s="424"/>
      <c r="GN640" s="424"/>
      <c r="GO640" s="424"/>
      <c r="GP640" s="424"/>
      <c r="GQ640" s="424"/>
      <c r="GR640" s="424"/>
      <c r="GS640" s="424"/>
      <c r="GT640" s="424"/>
      <c r="GU640" s="424"/>
      <c r="GV640" s="424"/>
      <c r="GW640" s="424"/>
    </row>
    <row r="641" spans="1:205" s="425" customFormat="1" ht="38.25" x14ac:dyDescent="0.25">
      <c r="A641" s="331" t="s">
        <v>2477</v>
      </c>
      <c r="B641" s="337" t="s">
        <v>2056</v>
      </c>
      <c r="C641" s="277" t="s">
        <v>2530</v>
      </c>
      <c r="D641" s="332" t="s">
        <v>2349</v>
      </c>
      <c r="E641" s="326">
        <v>0</v>
      </c>
      <c r="F641" s="336">
        <v>0</v>
      </c>
      <c r="G641" s="220"/>
      <c r="H641" s="387"/>
      <c r="I641" s="378"/>
      <c r="J641" s="378"/>
      <c r="K641" s="332"/>
      <c r="L641" s="384"/>
      <c r="M641" s="381">
        <v>6</v>
      </c>
      <c r="N641" s="379">
        <v>6</v>
      </c>
      <c r="O641" s="385"/>
      <c r="P641" s="377">
        <f>IF(N641=1,INT(E641*$T$1*100)/100,E641)</f>
        <v>0</v>
      </c>
      <c r="Q641" s="16">
        <f t="shared" si="94"/>
        <v>0</v>
      </c>
      <c r="R641" s="23">
        <f>P641-E641</f>
        <v>0</v>
      </c>
      <c r="S641" s="18">
        <f>IF(E641&lt;&gt;0,R641/E641,0)</f>
        <v>0</v>
      </c>
      <c r="T641" s="101"/>
      <c r="U641" s="102">
        <v>3210000</v>
      </c>
      <c r="V641" s="78"/>
      <c r="W641" s="272">
        <v>3210</v>
      </c>
      <c r="X641" s="273"/>
      <c r="Y641" s="422"/>
      <c r="Z641" s="423"/>
      <c r="AA641" s="423"/>
      <c r="AB641" s="423"/>
      <c r="AC641" s="423"/>
      <c r="AD641" s="423"/>
      <c r="AE641" s="423"/>
      <c r="AF641" s="423"/>
      <c r="AG641" s="423"/>
      <c r="AH641" s="423"/>
      <c r="AI641" s="423"/>
      <c r="AJ641" s="423"/>
      <c r="AK641" s="423"/>
      <c r="AL641" s="423"/>
      <c r="AM641" s="423"/>
      <c r="AN641" s="423"/>
      <c r="AO641" s="423"/>
      <c r="AP641" s="423"/>
      <c r="AQ641" s="423"/>
      <c r="AR641" s="423"/>
      <c r="AS641" s="423"/>
      <c r="AT641" s="423"/>
      <c r="AU641" s="423"/>
      <c r="AV641" s="423"/>
      <c r="AW641" s="423"/>
      <c r="AX641" s="423"/>
      <c r="AY641" s="423"/>
      <c r="AZ641" s="423"/>
      <c r="BA641" s="423"/>
      <c r="BB641" s="423"/>
      <c r="BC641" s="423"/>
      <c r="BD641" s="423"/>
      <c r="BE641" s="423"/>
      <c r="BF641" s="423"/>
      <c r="BG641" s="423"/>
      <c r="BH641" s="423"/>
      <c r="BI641" s="423"/>
      <c r="BJ641" s="423"/>
      <c r="BK641" s="423"/>
      <c r="BL641" s="423"/>
      <c r="BM641" s="423"/>
      <c r="BN641" s="423"/>
      <c r="BO641" s="423"/>
      <c r="BP641" s="423"/>
      <c r="BQ641" s="423"/>
      <c r="BR641" s="423"/>
      <c r="BS641" s="423"/>
      <c r="BT641" s="423"/>
      <c r="BU641" s="423"/>
      <c r="BV641" s="423"/>
      <c r="BW641" s="423"/>
      <c r="BX641" s="423"/>
      <c r="BY641" s="423"/>
      <c r="BZ641" s="423"/>
      <c r="CA641" s="423"/>
      <c r="CB641" s="423"/>
      <c r="CC641" s="423"/>
      <c r="CD641" s="423"/>
      <c r="CE641" s="423"/>
      <c r="CF641" s="423"/>
      <c r="CG641" s="423"/>
      <c r="CH641" s="423"/>
      <c r="CI641" s="423"/>
      <c r="CJ641" s="423"/>
      <c r="CK641" s="423"/>
      <c r="CL641" s="423"/>
      <c r="CM641" s="423"/>
      <c r="CN641" s="423"/>
      <c r="CO641" s="423"/>
      <c r="CP641" s="423"/>
      <c r="CQ641" s="423"/>
      <c r="CR641" s="423"/>
      <c r="CS641" s="423"/>
      <c r="CT641" s="423"/>
      <c r="CU641" s="423"/>
      <c r="CV641" s="423"/>
      <c r="CW641" s="423"/>
      <c r="CX641" s="423"/>
      <c r="CY641" s="423"/>
      <c r="CZ641" s="423"/>
      <c r="DA641" s="423"/>
      <c r="DB641" s="423"/>
      <c r="DC641" s="423"/>
      <c r="DD641" s="423"/>
      <c r="DE641" s="423"/>
      <c r="DF641" s="423"/>
      <c r="DG641" s="423"/>
      <c r="DH641" s="423"/>
      <c r="DI641" s="423"/>
      <c r="DJ641" s="423"/>
      <c r="DK641" s="423"/>
      <c r="DL641" s="423"/>
      <c r="DM641" s="423"/>
      <c r="DN641" s="423"/>
      <c r="DO641" s="423"/>
      <c r="DP641" s="423"/>
      <c r="DQ641" s="423"/>
      <c r="DR641" s="424"/>
      <c r="DS641" s="424"/>
      <c r="DT641" s="424"/>
      <c r="DU641" s="424"/>
      <c r="DV641" s="424"/>
      <c r="DW641" s="424"/>
      <c r="DX641" s="424"/>
      <c r="DY641" s="424"/>
      <c r="DZ641" s="424"/>
      <c r="EA641" s="424"/>
      <c r="EB641" s="424"/>
      <c r="EC641" s="424"/>
      <c r="ED641" s="424"/>
      <c r="EE641" s="424"/>
      <c r="EF641" s="424"/>
      <c r="EG641" s="424"/>
      <c r="EH641" s="424"/>
      <c r="EI641" s="424"/>
      <c r="EJ641" s="424"/>
      <c r="EK641" s="424"/>
      <c r="EL641" s="424"/>
      <c r="EM641" s="424"/>
      <c r="EN641" s="424"/>
      <c r="EO641" s="424"/>
      <c r="EP641" s="424"/>
      <c r="EQ641" s="424"/>
      <c r="ER641" s="424"/>
      <c r="ES641" s="424"/>
      <c r="ET641" s="424"/>
      <c r="EU641" s="424"/>
      <c r="EV641" s="424"/>
      <c r="EW641" s="424"/>
      <c r="EX641" s="424"/>
      <c r="EY641" s="424"/>
      <c r="EZ641" s="424"/>
      <c r="FA641" s="424"/>
      <c r="FB641" s="424"/>
      <c r="FC641" s="424"/>
      <c r="FD641" s="424"/>
      <c r="FE641" s="424"/>
      <c r="FF641" s="424"/>
      <c r="FG641" s="424"/>
      <c r="FH641" s="424"/>
      <c r="FI641" s="424"/>
      <c r="FJ641" s="424"/>
      <c r="FK641" s="424"/>
      <c r="FL641" s="424"/>
      <c r="FM641" s="424"/>
      <c r="FN641" s="424"/>
      <c r="FO641" s="424"/>
      <c r="FP641" s="424"/>
      <c r="FQ641" s="424"/>
      <c r="FR641" s="424"/>
      <c r="FS641" s="424"/>
      <c r="FT641" s="424"/>
      <c r="FU641" s="424"/>
      <c r="FV641" s="424"/>
      <c r="FW641" s="424"/>
      <c r="FX641" s="424"/>
      <c r="FY641" s="424"/>
      <c r="FZ641" s="424"/>
      <c r="GA641" s="424"/>
      <c r="GB641" s="424"/>
      <c r="GC641" s="424"/>
      <c r="GD641" s="424"/>
      <c r="GE641" s="424"/>
      <c r="GF641" s="424"/>
      <c r="GG641" s="424"/>
      <c r="GH641" s="424"/>
      <c r="GI641" s="424"/>
      <c r="GJ641" s="424"/>
      <c r="GK641" s="424"/>
      <c r="GL641" s="424"/>
      <c r="GM641" s="424"/>
      <c r="GN641" s="424"/>
      <c r="GO641" s="424"/>
      <c r="GP641" s="424"/>
      <c r="GQ641" s="424"/>
      <c r="GR641" s="424"/>
      <c r="GS641" s="424"/>
      <c r="GT641" s="424"/>
      <c r="GU641" s="424"/>
      <c r="GV641" s="424"/>
      <c r="GW641" s="424"/>
    </row>
    <row r="642" spans="1:205" s="425" customFormat="1" ht="25.5" x14ac:dyDescent="0.25">
      <c r="A642" s="331" t="s">
        <v>2477</v>
      </c>
      <c r="B642" s="337" t="s">
        <v>2056</v>
      </c>
      <c r="C642" s="277" t="s">
        <v>2531</v>
      </c>
      <c r="D642" s="332" t="s">
        <v>2349</v>
      </c>
      <c r="E642" s="326">
        <v>0</v>
      </c>
      <c r="F642" s="336">
        <v>0</v>
      </c>
      <c r="G642" s="220"/>
      <c r="H642" s="334"/>
      <c r="I642" s="379"/>
      <c r="J642" s="379"/>
      <c r="K642" s="323"/>
      <c r="L642" s="384"/>
      <c r="M642" s="381">
        <v>6</v>
      </c>
      <c r="N642" s="379">
        <v>6</v>
      </c>
      <c r="O642" s="385"/>
      <c r="P642" s="377">
        <f>IF(N642=1,INT(E642*$T$1*100)/100,E642)</f>
        <v>0</v>
      </c>
      <c r="Q642" s="16">
        <f t="shared" si="94"/>
        <v>0</v>
      </c>
      <c r="R642" s="23">
        <f>P642-E642</f>
        <v>0</v>
      </c>
      <c r="S642" s="18">
        <f>IF(E642&lt;&gt;0,R642/E642,0)</f>
        <v>0</v>
      </c>
      <c r="T642" s="101"/>
      <c r="U642" s="102">
        <v>3220000</v>
      </c>
      <c r="V642" s="78"/>
      <c r="W642" s="272">
        <v>3220</v>
      </c>
      <c r="X642" s="273"/>
      <c r="Y642" s="422"/>
      <c r="Z642" s="423"/>
      <c r="AA642" s="423"/>
      <c r="AB642" s="423"/>
      <c r="AC642" s="423"/>
      <c r="AD642" s="423"/>
      <c r="AE642" s="423"/>
      <c r="AF642" s="423"/>
      <c r="AG642" s="423"/>
      <c r="AH642" s="423"/>
      <c r="AI642" s="423"/>
      <c r="AJ642" s="423"/>
      <c r="AK642" s="423"/>
      <c r="AL642" s="423"/>
      <c r="AM642" s="423"/>
      <c r="AN642" s="423"/>
      <c r="AO642" s="423"/>
      <c r="AP642" s="423"/>
      <c r="AQ642" s="423"/>
      <c r="AR642" s="423"/>
      <c r="AS642" s="423"/>
      <c r="AT642" s="423"/>
      <c r="AU642" s="423"/>
      <c r="AV642" s="423"/>
      <c r="AW642" s="423"/>
      <c r="AX642" s="423"/>
      <c r="AY642" s="423"/>
      <c r="AZ642" s="423"/>
      <c r="BA642" s="423"/>
      <c r="BB642" s="423"/>
      <c r="BC642" s="423"/>
      <c r="BD642" s="423"/>
      <c r="BE642" s="423"/>
      <c r="BF642" s="423"/>
      <c r="BG642" s="423"/>
      <c r="BH642" s="423"/>
      <c r="BI642" s="423"/>
      <c r="BJ642" s="423"/>
      <c r="BK642" s="423"/>
      <c r="BL642" s="423"/>
      <c r="BM642" s="423"/>
      <c r="BN642" s="423"/>
      <c r="BO642" s="423"/>
      <c r="BP642" s="423"/>
      <c r="BQ642" s="423"/>
      <c r="BR642" s="423"/>
      <c r="BS642" s="423"/>
      <c r="BT642" s="423"/>
      <c r="BU642" s="423"/>
      <c r="BV642" s="423"/>
      <c r="BW642" s="423"/>
      <c r="BX642" s="423"/>
      <c r="BY642" s="423"/>
      <c r="BZ642" s="423"/>
      <c r="CA642" s="423"/>
      <c r="CB642" s="423"/>
      <c r="CC642" s="423"/>
      <c r="CD642" s="423"/>
      <c r="CE642" s="423"/>
      <c r="CF642" s="423"/>
      <c r="CG642" s="423"/>
      <c r="CH642" s="423"/>
      <c r="CI642" s="423"/>
      <c r="CJ642" s="423"/>
      <c r="CK642" s="423"/>
      <c r="CL642" s="423"/>
      <c r="CM642" s="423"/>
      <c r="CN642" s="423"/>
      <c r="CO642" s="423"/>
      <c r="CP642" s="423"/>
      <c r="CQ642" s="423"/>
      <c r="CR642" s="423"/>
      <c r="CS642" s="423"/>
      <c r="CT642" s="423"/>
      <c r="CU642" s="423"/>
      <c r="CV642" s="423"/>
      <c r="CW642" s="423"/>
      <c r="CX642" s="423"/>
      <c r="CY642" s="423"/>
      <c r="CZ642" s="423"/>
      <c r="DA642" s="423"/>
      <c r="DB642" s="423"/>
      <c r="DC642" s="423"/>
      <c r="DD642" s="423"/>
      <c r="DE642" s="423"/>
      <c r="DF642" s="423"/>
      <c r="DG642" s="423"/>
      <c r="DH642" s="423"/>
      <c r="DI642" s="423"/>
      <c r="DJ642" s="423"/>
      <c r="DK642" s="423"/>
      <c r="DL642" s="423"/>
      <c r="DM642" s="423"/>
      <c r="DN642" s="423"/>
      <c r="DO642" s="423"/>
      <c r="DP642" s="423"/>
      <c r="DQ642" s="423"/>
      <c r="DR642" s="424"/>
      <c r="DS642" s="424"/>
      <c r="DT642" s="424"/>
      <c r="DU642" s="424"/>
      <c r="DV642" s="424"/>
      <c r="DW642" s="424"/>
      <c r="DX642" s="424"/>
      <c r="DY642" s="424"/>
      <c r="DZ642" s="424"/>
      <c r="EA642" s="424"/>
      <c r="EB642" s="424"/>
      <c r="EC642" s="424"/>
      <c r="ED642" s="424"/>
      <c r="EE642" s="424"/>
      <c r="EF642" s="424"/>
      <c r="EG642" s="424"/>
      <c r="EH642" s="424"/>
      <c r="EI642" s="424"/>
      <c r="EJ642" s="424"/>
      <c r="EK642" s="424"/>
      <c r="EL642" s="424"/>
      <c r="EM642" s="424"/>
      <c r="EN642" s="424"/>
      <c r="EO642" s="424"/>
      <c r="EP642" s="424"/>
      <c r="EQ642" s="424"/>
      <c r="ER642" s="424"/>
      <c r="ES642" s="424"/>
      <c r="ET642" s="424"/>
      <c r="EU642" s="424"/>
      <c r="EV642" s="424"/>
      <c r="EW642" s="424"/>
      <c r="EX642" s="424"/>
      <c r="EY642" s="424"/>
      <c r="EZ642" s="424"/>
      <c r="FA642" s="424"/>
      <c r="FB642" s="424"/>
      <c r="FC642" s="424"/>
      <c r="FD642" s="424"/>
      <c r="FE642" s="424"/>
      <c r="FF642" s="424"/>
      <c r="FG642" s="424"/>
      <c r="FH642" s="424"/>
      <c r="FI642" s="424"/>
      <c r="FJ642" s="424"/>
      <c r="FK642" s="424"/>
      <c r="FL642" s="424"/>
      <c r="FM642" s="424"/>
    </row>
    <row r="643" spans="1:205" s="425" customFormat="1" ht="38.25" x14ac:dyDescent="0.25">
      <c r="A643" s="331" t="s">
        <v>2477</v>
      </c>
      <c r="B643" s="337" t="s">
        <v>2056</v>
      </c>
      <c r="C643" s="277" t="s">
        <v>2532</v>
      </c>
      <c r="D643" s="332" t="s">
        <v>2349</v>
      </c>
      <c r="E643" s="326">
        <v>0</v>
      </c>
      <c r="F643" s="336">
        <v>0</v>
      </c>
      <c r="G643" s="220"/>
      <c r="H643" s="334"/>
      <c r="I643" s="379"/>
      <c r="J643" s="378"/>
      <c r="K643" s="332"/>
      <c r="L643" s="384"/>
      <c r="M643" s="381">
        <v>6</v>
      </c>
      <c r="N643" s="379">
        <v>6</v>
      </c>
      <c r="O643" s="385"/>
      <c r="P643" s="377">
        <f>IF(N643=1,INT(E643*$T$1*100)/100,E643)</f>
        <v>0</v>
      </c>
      <c r="Q643" s="16">
        <f t="shared" si="94"/>
        <v>0</v>
      </c>
      <c r="R643" s="23">
        <f>P643-E643</f>
        <v>0</v>
      </c>
      <c r="S643" s="18">
        <f>IF(E643&lt;&gt;0,R643/E643,0)</f>
        <v>0</v>
      </c>
      <c r="T643" s="101"/>
      <c r="U643" s="102">
        <v>3230000</v>
      </c>
      <c r="V643" s="78"/>
      <c r="W643" s="272">
        <v>3230</v>
      </c>
      <c r="X643" s="273"/>
      <c r="Y643" s="422"/>
      <c r="Z643" s="423"/>
      <c r="AA643" s="423"/>
      <c r="AB643" s="423"/>
      <c r="AC643" s="423"/>
      <c r="AD643" s="423"/>
      <c r="AE643" s="423"/>
      <c r="AF643" s="423"/>
      <c r="AG643" s="423"/>
      <c r="AH643" s="423"/>
      <c r="AI643" s="423"/>
      <c r="AJ643" s="423"/>
      <c r="AK643" s="423"/>
      <c r="AL643" s="423"/>
      <c r="AM643" s="423"/>
      <c r="AN643" s="423"/>
      <c r="AO643" s="423"/>
      <c r="AP643" s="423"/>
      <c r="AQ643" s="423"/>
      <c r="AR643" s="423"/>
      <c r="AS643" s="423"/>
      <c r="AT643" s="423"/>
      <c r="AU643" s="423"/>
      <c r="AV643" s="423"/>
      <c r="AW643" s="423"/>
      <c r="AX643" s="423"/>
      <c r="AY643" s="423"/>
      <c r="AZ643" s="423"/>
      <c r="BA643" s="423"/>
      <c r="BB643" s="423"/>
      <c r="BC643" s="423"/>
      <c r="BD643" s="423"/>
      <c r="BE643" s="423"/>
      <c r="BF643" s="423"/>
      <c r="BG643" s="423"/>
      <c r="BH643" s="423"/>
      <c r="BI643" s="423"/>
      <c r="BJ643" s="423"/>
      <c r="BK643" s="423"/>
      <c r="BL643" s="423"/>
      <c r="BM643" s="423"/>
      <c r="BN643" s="423"/>
      <c r="BO643" s="423"/>
      <c r="BP643" s="423"/>
      <c r="BQ643" s="423"/>
      <c r="BR643" s="423"/>
      <c r="BS643" s="423"/>
      <c r="BT643" s="423"/>
      <c r="BU643" s="423"/>
      <c r="BV643" s="423"/>
      <c r="BW643" s="423"/>
      <c r="BX643" s="423"/>
      <c r="BY643" s="423"/>
      <c r="BZ643" s="423"/>
      <c r="CA643" s="423"/>
      <c r="CB643" s="423"/>
      <c r="CC643" s="423"/>
      <c r="CD643" s="423"/>
      <c r="CE643" s="423"/>
      <c r="CF643" s="423"/>
      <c r="CG643" s="423"/>
      <c r="CH643" s="423"/>
      <c r="CI643" s="423"/>
      <c r="CJ643" s="423"/>
      <c r="CK643" s="423"/>
      <c r="CL643" s="423"/>
      <c r="CM643" s="423"/>
      <c r="CN643" s="423"/>
      <c r="CO643" s="423"/>
      <c r="CP643" s="423"/>
      <c r="CQ643" s="423"/>
      <c r="CR643" s="423"/>
      <c r="CS643" s="423"/>
      <c r="CT643" s="423"/>
      <c r="CU643" s="423"/>
      <c r="CV643" s="423"/>
      <c r="CW643" s="423"/>
      <c r="CX643" s="423"/>
      <c r="CY643" s="423"/>
      <c r="CZ643" s="423"/>
      <c r="DA643" s="423"/>
      <c r="DB643" s="423"/>
      <c r="DC643" s="423"/>
      <c r="DD643" s="423"/>
      <c r="DE643" s="423"/>
      <c r="DF643" s="423"/>
      <c r="DG643" s="423"/>
      <c r="DH643" s="423"/>
      <c r="DI643" s="423"/>
      <c r="DJ643" s="423"/>
      <c r="DK643" s="423"/>
      <c r="DL643" s="423"/>
      <c r="DM643" s="423"/>
      <c r="DN643" s="423"/>
      <c r="DO643" s="423"/>
      <c r="DP643" s="423"/>
      <c r="DQ643" s="423"/>
      <c r="DR643" s="424"/>
      <c r="DS643" s="424"/>
      <c r="DT643" s="424"/>
      <c r="DU643" s="424"/>
      <c r="DV643" s="424"/>
      <c r="DW643" s="424"/>
      <c r="DX643" s="424"/>
      <c r="DY643" s="424"/>
      <c r="DZ643" s="424"/>
      <c r="EA643" s="424"/>
      <c r="EB643" s="424"/>
      <c r="EC643" s="424"/>
      <c r="ED643" s="424"/>
      <c r="EE643" s="424"/>
      <c r="EF643" s="424"/>
      <c r="EG643" s="424"/>
      <c r="EH643" s="424"/>
      <c r="EI643" s="424"/>
      <c r="EJ643" s="424"/>
      <c r="EK643" s="424"/>
      <c r="EL643" s="424"/>
      <c r="EM643" s="424"/>
      <c r="EN643" s="424"/>
      <c r="EO643" s="424"/>
      <c r="EP643" s="424"/>
      <c r="EQ643" s="424"/>
      <c r="ER643" s="424"/>
      <c r="ES643" s="424"/>
      <c r="ET643" s="424"/>
      <c r="EU643" s="424"/>
      <c r="EV643" s="424"/>
      <c r="EW643" s="424"/>
      <c r="EX643" s="424"/>
      <c r="EY643" s="424"/>
      <c r="EZ643" s="424"/>
      <c r="FA643" s="424"/>
      <c r="FB643" s="424"/>
      <c r="FC643" s="424"/>
      <c r="FD643" s="424"/>
      <c r="FE643" s="424"/>
      <c r="FF643" s="424"/>
      <c r="FG643" s="424"/>
      <c r="FH643" s="424"/>
      <c r="FI643" s="424"/>
      <c r="FJ643" s="424"/>
      <c r="FK643" s="424"/>
      <c r="FL643" s="424"/>
      <c r="FM643" s="424"/>
    </row>
    <row r="644" spans="1:205" s="425" customFormat="1" ht="25.5" x14ac:dyDescent="0.25">
      <c r="A644" s="331" t="s">
        <v>2477</v>
      </c>
      <c r="B644" s="337" t="s">
        <v>2056</v>
      </c>
      <c r="C644" s="277" t="s">
        <v>2533</v>
      </c>
      <c r="D644" s="332" t="s">
        <v>2349</v>
      </c>
      <c r="E644" s="326">
        <v>0</v>
      </c>
      <c r="F644" s="336">
        <v>0</v>
      </c>
      <c r="G644" s="220"/>
      <c r="H644" s="387"/>
      <c r="I644" s="379"/>
      <c r="J644" s="378"/>
      <c r="K644" s="332"/>
      <c r="L644" s="384"/>
      <c r="M644" s="381">
        <v>6</v>
      </c>
      <c r="N644" s="379">
        <v>6</v>
      </c>
      <c r="O644" s="385"/>
      <c r="P644" s="377">
        <f>IF(N644=1,INT(E644*$T$1*100)/100,E644)</f>
        <v>0</v>
      </c>
      <c r="Q644" s="16">
        <f t="shared" si="94"/>
        <v>0</v>
      </c>
      <c r="R644" s="23">
        <f>P644-E644</f>
        <v>0</v>
      </c>
      <c r="S644" s="18">
        <f>IF(E644&lt;&gt;0,R644/E644,0)</f>
        <v>0</v>
      </c>
      <c r="T644" s="101"/>
      <c r="U644" s="102">
        <v>3240000</v>
      </c>
      <c r="V644" s="78"/>
      <c r="W644" s="272">
        <v>3240</v>
      </c>
      <c r="X644" s="273"/>
      <c r="Y644" s="422"/>
      <c r="Z644" s="423"/>
      <c r="AA644" s="423"/>
      <c r="AB644" s="423"/>
      <c r="AC644" s="423"/>
      <c r="AD644" s="423"/>
      <c r="AE644" s="423"/>
      <c r="AF644" s="423"/>
      <c r="AG644" s="423"/>
      <c r="AH644" s="423"/>
      <c r="AI644" s="423"/>
      <c r="AJ644" s="423"/>
      <c r="AK644" s="423"/>
      <c r="AL644" s="423"/>
      <c r="AM644" s="423"/>
      <c r="AN644" s="423"/>
      <c r="AO644" s="423"/>
      <c r="AP644" s="423"/>
      <c r="AQ644" s="423"/>
      <c r="AR644" s="423"/>
      <c r="AS644" s="423"/>
      <c r="AT644" s="423"/>
      <c r="AU644" s="423"/>
      <c r="AV644" s="423"/>
      <c r="AW644" s="423"/>
      <c r="AX644" s="423"/>
      <c r="AY644" s="423"/>
      <c r="AZ644" s="423"/>
      <c r="BA644" s="423"/>
      <c r="BB644" s="423"/>
      <c r="BC644" s="423"/>
      <c r="BD644" s="423"/>
      <c r="BE644" s="423"/>
      <c r="BF644" s="423"/>
      <c r="BG644" s="423"/>
      <c r="BH644" s="423"/>
      <c r="BI644" s="423"/>
      <c r="BJ644" s="423"/>
      <c r="BK644" s="423"/>
      <c r="BL644" s="423"/>
      <c r="BM644" s="423"/>
      <c r="BN644" s="423"/>
      <c r="BO644" s="423"/>
      <c r="BP644" s="423"/>
      <c r="BQ644" s="423"/>
      <c r="BR644" s="423"/>
      <c r="BS644" s="423"/>
      <c r="BT644" s="423"/>
      <c r="BU644" s="423"/>
      <c r="BV644" s="423"/>
      <c r="BW644" s="423"/>
      <c r="BX644" s="423"/>
      <c r="BY644" s="423"/>
      <c r="BZ644" s="423"/>
      <c r="CA644" s="423"/>
      <c r="CB644" s="423"/>
      <c r="CC644" s="423"/>
      <c r="CD644" s="423"/>
      <c r="CE644" s="423"/>
      <c r="CF644" s="423"/>
      <c r="CG644" s="423"/>
      <c r="CH644" s="423"/>
      <c r="CI644" s="423"/>
      <c r="CJ644" s="423"/>
      <c r="CK644" s="423"/>
      <c r="CL644" s="423"/>
      <c r="CM644" s="423"/>
      <c r="CN644" s="423"/>
      <c r="CO644" s="423"/>
      <c r="CP644" s="423"/>
      <c r="CQ644" s="423"/>
      <c r="CR644" s="423"/>
      <c r="CS644" s="423"/>
      <c r="CT644" s="423"/>
      <c r="CU644" s="423"/>
      <c r="CV644" s="423"/>
      <c r="CW644" s="423"/>
      <c r="CX644" s="423"/>
      <c r="CY644" s="423"/>
      <c r="CZ644" s="423"/>
      <c r="DA644" s="423"/>
      <c r="DB644" s="423"/>
      <c r="DC644" s="423"/>
      <c r="DD644" s="423"/>
      <c r="DE644" s="423"/>
      <c r="DF644" s="423"/>
      <c r="DG644" s="423"/>
      <c r="DH644" s="423"/>
      <c r="DI644" s="423"/>
      <c r="DJ644" s="423"/>
      <c r="DK644" s="423"/>
      <c r="DL644" s="423"/>
      <c r="DM644" s="423"/>
      <c r="DN644" s="423"/>
      <c r="DO644" s="423"/>
      <c r="DP644" s="423"/>
      <c r="DQ644" s="423"/>
      <c r="DR644" s="424"/>
      <c r="DS644" s="424"/>
      <c r="DT644" s="424"/>
      <c r="DU644" s="424"/>
      <c r="DV644" s="424"/>
      <c r="DW644" s="424"/>
      <c r="DX644" s="424"/>
      <c r="DY644" s="424"/>
      <c r="DZ644" s="424"/>
      <c r="EA644" s="424"/>
      <c r="EB644" s="424"/>
      <c r="EC644" s="424"/>
      <c r="ED644" s="424"/>
      <c r="EE644" s="424"/>
      <c r="EF644" s="424"/>
      <c r="EG644" s="424"/>
      <c r="EH644" s="424"/>
      <c r="EI644" s="424"/>
      <c r="EJ644" s="424"/>
      <c r="EK644" s="424"/>
      <c r="EL644" s="424"/>
      <c r="EM644" s="424"/>
      <c r="EN644" s="424"/>
      <c r="EO644" s="424"/>
      <c r="EP644" s="424"/>
      <c r="EQ644" s="424"/>
      <c r="ER644" s="424"/>
      <c r="ES644" s="424"/>
      <c r="ET644" s="424"/>
      <c r="EU644" s="424"/>
      <c r="EV644" s="424"/>
      <c r="EW644" s="424"/>
      <c r="EX644" s="424"/>
      <c r="EY644" s="424"/>
      <c r="EZ644" s="424"/>
      <c r="FA644" s="424"/>
      <c r="FB644" s="424"/>
      <c r="FC644" s="424"/>
      <c r="FD644" s="424"/>
      <c r="FE644" s="424"/>
      <c r="FF644" s="424"/>
      <c r="FG644" s="424"/>
      <c r="FH644" s="424"/>
      <c r="FI644" s="424"/>
      <c r="FJ644" s="424"/>
      <c r="FK644" s="424"/>
      <c r="FL644" s="424"/>
      <c r="FM644" s="424"/>
      <c r="FN644" s="424"/>
      <c r="FO644" s="424"/>
      <c r="FP644" s="424"/>
      <c r="FQ644" s="424"/>
      <c r="FR644" s="424"/>
      <c r="FS644" s="424"/>
      <c r="FT644" s="424"/>
      <c r="FU644" s="424"/>
      <c r="FV644" s="424"/>
      <c r="FW644" s="424"/>
      <c r="FX644" s="424"/>
      <c r="FY644" s="424"/>
      <c r="FZ644" s="424"/>
      <c r="GA644" s="424"/>
      <c r="GB644" s="424"/>
      <c r="GC644" s="424"/>
      <c r="GD644" s="424"/>
      <c r="GE644" s="424"/>
      <c r="GF644" s="424"/>
      <c r="GG644" s="424"/>
      <c r="GH644" s="424"/>
      <c r="GI644" s="424"/>
      <c r="GJ644" s="424"/>
      <c r="GK644" s="424"/>
      <c r="GL644" s="424"/>
      <c r="GM644" s="424"/>
      <c r="GN644" s="424"/>
      <c r="GO644" s="424"/>
      <c r="GP644" s="424"/>
      <c r="GQ644" s="424"/>
      <c r="GR644" s="424"/>
      <c r="GS644" s="424"/>
      <c r="GT644" s="424"/>
      <c r="GU644" s="424"/>
      <c r="GV644" s="424"/>
      <c r="GW644" s="424"/>
    </row>
    <row r="645" spans="1:205" s="425" customFormat="1" ht="38.25" x14ac:dyDescent="0.25">
      <c r="A645" s="331" t="s">
        <v>510</v>
      </c>
      <c r="B645" s="337" t="s">
        <v>2056</v>
      </c>
      <c r="C645" s="277" t="s">
        <v>2555</v>
      </c>
      <c r="D645" s="338" t="s">
        <v>2556</v>
      </c>
      <c r="E645" s="326" t="s">
        <v>2082</v>
      </c>
      <c r="F645" s="339" t="s">
        <v>2082</v>
      </c>
      <c r="G645" s="10"/>
      <c r="H645" s="334"/>
      <c r="I645" s="379" t="s">
        <v>22</v>
      </c>
      <c r="J645" s="379"/>
      <c r="K645" s="334"/>
      <c r="L645" s="380"/>
      <c r="M645" s="388">
        <v>6</v>
      </c>
      <c r="N645" s="379">
        <v>6</v>
      </c>
      <c r="O645" s="382"/>
      <c r="P645" s="383" t="str">
        <f>+E645</f>
        <v>Calculation</v>
      </c>
      <c r="Q645" s="100" t="str">
        <f t="shared" si="94"/>
        <v>Calculation</v>
      </c>
      <c r="R645" s="139" t="s">
        <v>26</v>
      </c>
      <c r="S645" s="139" t="s">
        <v>26</v>
      </c>
      <c r="T645" s="101"/>
      <c r="U645" s="102">
        <v>3360000</v>
      </c>
      <c r="V645" s="78"/>
      <c r="W645" s="272">
        <v>3360</v>
      </c>
      <c r="X645" s="273"/>
      <c r="Y645" s="422"/>
      <c r="Z645" s="423"/>
      <c r="AA645" s="423"/>
      <c r="AB645" s="423"/>
      <c r="AC645" s="423"/>
      <c r="AD645" s="423"/>
      <c r="AE645" s="423"/>
      <c r="AF645" s="423"/>
      <c r="AG645" s="423"/>
      <c r="AH645" s="423"/>
      <c r="AI645" s="423"/>
      <c r="AJ645" s="423"/>
      <c r="AK645" s="423"/>
      <c r="AL645" s="423"/>
      <c r="AM645" s="423"/>
      <c r="AN645" s="423"/>
      <c r="AO645" s="423"/>
      <c r="AP645" s="423"/>
      <c r="AQ645" s="423"/>
      <c r="AR645" s="423"/>
      <c r="AS645" s="423"/>
      <c r="AT645" s="423"/>
      <c r="AU645" s="423"/>
      <c r="AV645" s="423"/>
      <c r="AW645" s="423"/>
      <c r="AX645" s="423"/>
      <c r="AY645" s="423"/>
      <c r="AZ645" s="423"/>
      <c r="BA645" s="423"/>
      <c r="BB645" s="423"/>
      <c r="BC645" s="423"/>
      <c r="BD645" s="423"/>
      <c r="BE645" s="423"/>
      <c r="BF645" s="423"/>
      <c r="BG645" s="423"/>
      <c r="BH645" s="423"/>
      <c r="BI645" s="423"/>
      <c r="BJ645" s="423"/>
      <c r="BK645" s="423"/>
      <c r="BL645" s="423"/>
      <c r="BM645" s="423"/>
      <c r="BN645" s="423"/>
      <c r="BO645" s="423"/>
      <c r="BP645" s="423"/>
      <c r="BQ645" s="423"/>
      <c r="BR645" s="423"/>
      <c r="BS645" s="423"/>
      <c r="BT645" s="423"/>
      <c r="BU645" s="423"/>
      <c r="BV645" s="423"/>
      <c r="BW645" s="423"/>
      <c r="BX645" s="423"/>
      <c r="BY645" s="423"/>
      <c r="BZ645" s="423"/>
      <c r="CA645" s="423"/>
      <c r="CB645" s="423"/>
      <c r="CC645" s="423"/>
      <c r="CD645" s="423"/>
      <c r="CE645" s="423"/>
      <c r="CF645" s="423"/>
      <c r="CG645" s="423"/>
      <c r="CH645" s="423"/>
      <c r="CI645" s="423"/>
      <c r="CJ645" s="423"/>
      <c r="CK645" s="423"/>
      <c r="CL645" s="423"/>
      <c r="CM645" s="423"/>
      <c r="CN645" s="423"/>
      <c r="CO645" s="423"/>
      <c r="CP645" s="423"/>
      <c r="CQ645" s="423"/>
      <c r="CR645" s="423"/>
      <c r="CS645" s="423"/>
      <c r="CT645" s="423"/>
      <c r="CU645" s="423"/>
      <c r="CV645" s="423"/>
      <c r="CW645" s="423"/>
      <c r="CX645" s="423"/>
      <c r="CY645" s="423"/>
      <c r="CZ645" s="423"/>
      <c r="DA645" s="423"/>
      <c r="DB645" s="423"/>
      <c r="DC645" s="423"/>
      <c r="DD645" s="423"/>
      <c r="DE645" s="423"/>
      <c r="DF645" s="423"/>
      <c r="DG645" s="423"/>
      <c r="DH645" s="423"/>
      <c r="DI645" s="423"/>
      <c r="DJ645" s="423"/>
      <c r="DK645" s="423"/>
      <c r="DL645" s="423"/>
      <c r="DM645" s="423"/>
      <c r="DN645" s="423"/>
      <c r="DO645" s="423"/>
      <c r="DP645" s="423"/>
      <c r="DQ645" s="423"/>
      <c r="DR645" s="424"/>
      <c r="DS645" s="424"/>
      <c r="DT645" s="424"/>
      <c r="DU645" s="424"/>
      <c r="DV645" s="424"/>
      <c r="DW645" s="424"/>
      <c r="DX645" s="424"/>
      <c r="DY645" s="424"/>
      <c r="DZ645" s="424"/>
      <c r="EA645" s="424"/>
      <c r="EB645" s="424"/>
      <c r="EC645" s="424"/>
      <c r="ED645" s="424"/>
      <c r="EE645" s="424"/>
      <c r="EF645" s="424"/>
      <c r="EG645" s="424"/>
      <c r="EH645" s="424"/>
      <c r="EI645" s="424"/>
      <c r="EJ645" s="424"/>
      <c r="EK645" s="424"/>
      <c r="EL645" s="424"/>
      <c r="EM645" s="424"/>
      <c r="EN645" s="424"/>
      <c r="EO645" s="424"/>
      <c r="EP645" s="424"/>
      <c r="EQ645" s="424"/>
      <c r="ER645" s="424"/>
      <c r="ES645" s="424"/>
      <c r="ET645" s="424"/>
      <c r="EU645" s="424"/>
      <c r="EV645" s="424"/>
      <c r="EW645" s="424"/>
      <c r="EX645" s="424"/>
      <c r="EY645" s="424"/>
      <c r="EZ645" s="424"/>
      <c r="FA645" s="424"/>
      <c r="FB645" s="424"/>
      <c r="FC645" s="424"/>
      <c r="FD645" s="424"/>
      <c r="FE645" s="424"/>
      <c r="FF645" s="424"/>
      <c r="FG645" s="424"/>
      <c r="FH645" s="424"/>
      <c r="FI645" s="424"/>
      <c r="FJ645" s="424"/>
      <c r="FK645" s="424"/>
      <c r="FL645" s="424"/>
      <c r="FM645" s="424"/>
    </row>
    <row r="646" spans="1:205" s="425" customFormat="1" ht="102" x14ac:dyDescent="0.25">
      <c r="A646" s="340" t="s">
        <v>2569</v>
      </c>
      <c r="B646" s="337" t="s">
        <v>2056</v>
      </c>
      <c r="C646" s="341" t="s">
        <v>2570</v>
      </c>
      <c r="D646" s="342" t="s">
        <v>2571</v>
      </c>
      <c r="E646" s="326" t="s">
        <v>2082</v>
      </c>
      <c r="F646" s="343" t="s">
        <v>2082</v>
      </c>
      <c r="G646" s="37"/>
      <c r="H646" s="334" t="s">
        <v>2572</v>
      </c>
      <c r="I646" s="379" t="s">
        <v>22</v>
      </c>
      <c r="J646" s="379"/>
      <c r="K646" s="334"/>
      <c r="L646" s="380"/>
      <c r="M646" s="388">
        <v>6</v>
      </c>
      <c r="N646" s="379">
        <v>6</v>
      </c>
      <c r="O646" s="382"/>
      <c r="P646" s="383" t="s">
        <v>2082</v>
      </c>
      <c r="Q646" s="153" t="s">
        <v>2082</v>
      </c>
      <c r="R646" s="131">
        <v>0</v>
      </c>
      <c r="S646" s="132">
        <v>0</v>
      </c>
      <c r="T646" s="101"/>
      <c r="U646" s="102">
        <v>3450000</v>
      </c>
      <c r="V646" s="78"/>
      <c r="W646" s="272">
        <v>3450</v>
      </c>
      <c r="X646" s="273"/>
      <c r="Y646" s="422"/>
      <c r="Z646" s="423"/>
      <c r="AA646" s="423"/>
      <c r="AB646" s="423"/>
      <c r="AC646" s="423"/>
      <c r="AD646" s="423"/>
      <c r="AE646" s="423"/>
      <c r="AF646" s="423"/>
      <c r="AG646" s="423"/>
      <c r="AH646" s="423"/>
      <c r="AI646" s="423"/>
      <c r="AJ646" s="423"/>
      <c r="AK646" s="423"/>
      <c r="AL646" s="423"/>
      <c r="AM646" s="423"/>
      <c r="AN646" s="423"/>
      <c r="AO646" s="423"/>
      <c r="AP646" s="423"/>
      <c r="AQ646" s="423"/>
      <c r="AR646" s="423"/>
      <c r="AS646" s="423"/>
      <c r="AT646" s="423"/>
      <c r="AU646" s="423"/>
      <c r="AV646" s="423"/>
      <c r="AW646" s="423"/>
      <c r="AX646" s="423"/>
      <c r="AY646" s="423"/>
      <c r="AZ646" s="423"/>
      <c r="BA646" s="423"/>
      <c r="BB646" s="423"/>
      <c r="BC646" s="423"/>
      <c r="BD646" s="423"/>
      <c r="BE646" s="423"/>
      <c r="BF646" s="423"/>
      <c r="BG646" s="423"/>
      <c r="BH646" s="423"/>
      <c r="BI646" s="423"/>
      <c r="BJ646" s="423"/>
      <c r="BK646" s="423"/>
      <c r="BL646" s="423"/>
      <c r="BM646" s="423"/>
      <c r="BN646" s="423"/>
      <c r="BO646" s="423"/>
      <c r="BP646" s="423"/>
      <c r="BQ646" s="423"/>
      <c r="BR646" s="423"/>
      <c r="BS646" s="423"/>
      <c r="BT646" s="423"/>
      <c r="BU646" s="423"/>
      <c r="BV646" s="423"/>
      <c r="BW646" s="423"/>
      <c r="BX646" s="423"/>
      <c r="BY646" s="423"/>
      <c r="BZ646" s="423"/>
      <c r="CA646" s="423"/>
      <c r="CB646" s="423"/>
      <c r="CC646" s="423"/>
      <c r="CD646" s="423"/>
      <c r="CE646" s="423"/>
      <c r="CF646" s="423"/>
      <c r="CG646" s="423"/>
      <c r="CH646" s="423"/>
      <c r="CI646" s="423"/>
      <c r="CJ646" s="423"/>
      <c r="CK646" s="423"/>
      <c r="CL646" s="423"/>
      <c r="CM646" s="423"/>
      <c r="CN646" s="423"/>
      <c r="CO646" s="423"/>
      <c r="CP646" s="423"/>
      <c r="CQ646" s="423"/>
      <c r="CR646" s="423"/>
      <c r="CS646" s="423"/>
      <c r="CT646" s="423"/>
      <c r="CU646" s="423"/>
      <c r="CV646" s="423"/>
      <c r="CW646" s="423"/>
      <c r="CX646" s="423"/>
      <c r="CY646" s="423"/>
      <c r="CZ646" s="423"/>
      <c r="DA646" s="423"/>
      <c r="DB646" s="423"/>
      <c r="DC646" s="423"/>
      <c r="DD646" s="423"/>
      <c r="DE646" s="423"/>
      <c r="DF646" s="423"/>
      <c r="DG646" s="423"/>
      <c r="DH646" s="423"/>
      <c r="DI646" s="423"/>
      <c r="DJ646" s="423"/>
      <c r="DK646" s="423"/>
      <c r="DL646" s="423"/>
      <c r="DM646" s="423"/>
      <c r="DN646" s="423"/>
      <c r="DO646" s="423"/>
      <c r="DP646" s="423"/>
      <c r="DQ646" s="423"/>
    </row>
    <row r="647" spans="1:205" s="425" customFormat="1" ht="38.25" x14ac:dyDescent="0.25">
      <c r="A647" s="331" t="s">
        <v>560</v>
      </c>
      <c r="B647" s="337" t="s">
        <v>2056</v>
      </c>
      <c r="C647" s="277" t="s">
        <v>2573</v>
      </c>
      <c r="D647" s="338" t="s">
        <v>2574</v>
      </c>
      <c r="E647" s="326" t="s">
        <v>2082</v>
      </c>
      <c r="F647" s="339" t="s">
        <v>2082</v>
      </c>
      <c r="G647" s="10"/>
      <c r="H647" s="334"/>
      <c r="I647" s="379" t="s">
        <v>22</v>
      </c>
      <c r="J647" s="379"/>
      <c r="K647" s="334"/>
      <c r="L647" s="380"/>
      <c r="M647" s="388">
        <v>3</v>
      </c>
      <c r="N647" s="379">
        <v>6</v>
      </c>
      <c r="O647" s="382"/>
      <c r="P647" s="383" t="str">
        <f>+E647</f>
        <v>Calculation</v>
      </c>
      <c r="Q647" s="100" t="str">
        <f t="shared" ref="Q647:Q664" si="95">IF(N647=1,INT(E647*$T$1*10000)/10000,E647)</f>
        <v>Calculation</v>
      </c>
      <c r="R647" s="154" t="s">
        <v>2082</v>
      </c>
      <c r="S647" s="139" t="s">
        <v>26</v>
      </c>
      <c r="T647" s="101"/>
      <c r="U647" s="102">
        <v>3460000</v>
      </c>
      <c r="V647" s="78"/>
      <c r="W647" s="272">
        <v>3460</v>
      </c>
      <c r="X647" s="273"/>
      <c r="Y647" s="422"/>
      <c r="Z647" s="423"/>
      <c r="AA647" s="423"/>
      <c r="AB647" s="423"/>
      <c r="AC647" s="423"/>
      <c r="AD647" s="423"/>
      <c r="AE647" s="423"/>
      <c r="AF647" s="423"/>
      <c r="AG647" s="423"/>
      <c r="AH647" s="423"/>
      <c r="AI647" s="423"/>
      <c r="AJ647" s="423"/>
      <c r="AK647" s="423"/>
      <c r="AL647" s="423"/>
      <c r="AM647" s="423"/>
      <c r="AN647" s="423"/>
      <c r="AO647" s="423"/>
      <c r="AP647" s="423"/>
      <c r="AQ647" s="423"/>
      <c r="AR647" s="423"/>
      <c r="AS647" s="423"/>
      <c r="AT647" s="423"/>
      <c r="AU647" s="423"/>
      <c r="AV647" s="423"/>
      <c r="AW647" s="423"/>
      <c r="AX647" s="423"/>
      <c r="AY647" s="423"/>
      <c r="AZ647" s="423"/>
      <c r="BA647" s="423"/>
      <c r="BB647" s="423"/>
      <c r="BC647" s="423"/>
      <c r="BD647" s="423"/>
      <c r="BE647" s="423"/>
      <c r="BF647" s="423"/>
      <c r="BG647" s="423"/>
      <c r="BH647" s="423"/>
      <c r="BI647" s="423"/>
      <c r="BJ647" s="423"/>
      <c r="BK647" s="423"/>
      <c r="BL647" s="423"/>
      <c r="BM647" s="423"/>
      <c r="BN647" s="423"/>
      <c r="BO647" s="423"/>
      <c r="BP647" s="423"/>
      <c r="BQ647" s="423"/>
      <c r="BR647" s="423"/>
      <c r="BS647" s="423"/>
      <c r="BT647" s="423"/>
      <c r="BU647" s="423"/>
      <c r="BV647" s="423"/>
      <c r="BW647" s="423"/>
      <c r="BX647" s="423"/>
      <c r="BY647" s="423"/>
      <c r="BZ647" s="423"/>
      <c r="CA647" s="423"/>
      <c r="CB647" s="423"/>
      <c r="CC647" s="423"/>
      <c r="CD647" s="423"/>
      <c r="CE647" s="423"/>
      <c r="CF647" s="423"/>
      <c r="CG647" s="423"/>
      <c r="CH647" s="423"/>
      <c r="CI647" s="423"/>
      <c r="CJ647" s="423"/>
      <c r="CK647" s="423"/>
      <c r="CL647" s="423"/>
      <c r="CM647" s="423"/>
      <c r="CN647" s="423"/>
      <c r="CO647" s="423"/>
      <c r="CP647" s="423"/>
      <c r="CQ647" s="423"/>
      <c r="CR647" s="423"/>
      <c r="CS647" s="423"/>
      <c r="CT647" s="423"/>
      <c r="CU647" s="423"/>
      <c r="CV647" s="423"/>
      <c r="CW647" s="423"/>
      <c r="CX647" s="423"/>
      <c r="CY647" s="423"/>
      <c r="CZ647" s="423"/>
      <c r="DA647" s="423"/>
      <c r="DB647" s="423"/>
      <c r="DC647" s="423"/>
      <c r="DD647" s="423"/>
      <c r="DE647" s="423"/>
      <c r="DF647" s="423"/>
      <c r="DG647" s="423"/>
      <c r="DH647" s="423"/>
      <c r="DI647" s="423"/>
      <c r="DJ647" s="423"/>
      <c r="DK647" s="423"/>
      <c r="DL647" s="423"/>
      <c r="DM647" s="423"/>
      <c r="DN647" s="423"/>
      <c r="DO647" s="423"/>
      <c r="DP647" s="423"/>
      <c r="DQ647" s="423"/>
      <c r="DR647" s="424"/>
      <c r="DS647" s="424"/>
      <c r="DT647" s="424"/>
      <c r="DU647" s="424"/>
      <c r="DV647" s="424"/>
      <c r="DW647" s="424"/>
      <c r="DX647" s="424"/>
      <c r="DY647" s="424"/>
      <c r="DZ647" s="424"/>
      <c r="EA647" s="424"/>
      <c r="EB647" s="424"/>
      <c r="EC647" s="424"/>
      <c r="ED647" s="424"/>
      <c r="EE647" s="424"/>
      <c r="EF647" s="424"/>
      <c r="EG647" s="424"/>
      <c r="EH647" s="424"/>
      <c r="EI647" s="424"/>
      <c r="EJ647" s="424"/>
      <c r="EK647" s="424"/>
      <c r="EL647" s="424"/>
      <c r="EM647" s="424"/>
      <c r="EN647" s="424"/>
      <c r="EO647" s="424"/>
      <c r="EP647" s="424"/>
      <c r="EQ647" s="424"/>
      <c r="ER647" s="424"/>
      <c r="ES647" s="424"/>
      <c r="ET647" s="424"/>
      <c r="EU647" s="424"/>
      <c r="EV647" s="424"/>
      <c r="EW647" s="424"/>
      <c r="EX647" s="424"/>
      <c r="EY647" s="424"/>
      <c r="EZ647" s="424"/>
      <c r="FA647" s="424"/>
      <c r="FB647" s="424"/>
      <c r="FC647" s="424"/>
      <c r="FD647" s="424"/>
      <c r="FE647" s="424"/>
      <c r="FF647" s="424"/>
      <c r="FG647" s="424"/>
      <c r="FH647" s="424"/>
      <c r="FI647" s="424"/>
      <c r="FJ647" s="424"/>
      <c r="FK647" s="424"/>
      <c r="FL647" s="424"/>
      <c r="FM647" s="424"/>
    </row>
    <row r="648" spans="1:205" s="425" customFormat="1" ht="38.25" x14ac:dyDescent="0.25">
      <c r="A648" s="344" t="s">
        <v>2575</v>
      </c>
      <c r="B648" s="337" t="s">
        <v>2056</v>
      </c>
      <c r="C648" s="328" t="s">
        <v>2576</v>
      </c>
      <c r="D648" s="323" t="s">
        <v>2577</v>
      </c>
      <c r="E648" s="326">
        <v>330</v>
      </c>
      <c r="F648" s="345">
        <v>330</v>
      </c>
      <c r="G648" s="227"/>
      <c r="H648" s="323"/>
      <c r="I648" s="389" t="s">
        <v>22</v>
      </c>
      <c r="J648" s="371"/>
      <c r="K648" s="390">
        <v>41000</v>
      </c>
      <c r="L648" s="373" t="s">
        <v>2578</v>
      </c>
      <c r="M648" s="374">
        <v>6</v>
      </c>
      <c r="N648" s="371">
        <v>5</v>
      </c>
      <c r="O648" s="375"/>
      <c r="P648" s="377">
        <f t="shared" ref="P648:P663" si="96">IF(N648=1,INT(E648*$T$1*100)/100,E648)</f>
        <v>330</v>
      </c>
      <c r="Q648" s="16">
        <f t="shared" si="95"/>
        <v>330</v>
      </c>
      <c r="R648" s="23">
        <f t="shared" ref="R648:R664" si="97">P648-E648</f>
        <v>0</v>
      </c>
      <c r="S648" s="18">
        <f t="shared" ref="S648:S664" si="98">IF(E648&lt;&gt;0,R648/E648,0)</f>
        <v>0</v>
      </c>
      <c r="T648" s="101"/>
      <c r="U648" s="102">
        <v>3470000</v>
      </c>
      <c r="V648" s="78"/>
      <c r="W648" s="272">
        <v>3470</v>
      </c>
      <c r="X648" s="273"/>
      <c r="Y648" s="422"/>
      <c r="Z648" s="423"/>
      <c r="AA648" s="423"/>
      <c r="AB648" s="423"/>
      <c r="AC648" s="423"/>
      <c r="AD648" s="423"/>
      <c r="AE648" s="423"/>
      <c r="AF648" s="423"/>
      <c r="AG648" s="423"/>
      <c r="AH648" s="423"/>
      <c r="AI648" s="423"/>
      <c r="AJ648" s="423"/>
      <c r="AK648" s="423"/>
      <c r="AL648" s="423"/>
      <c r="AM648" s="423"/>
      <c r="AN648" s="423"/>
      <c r="AO648" s="423"/>
      <c r="AP648" s="423"/>
      <c r="AQ648" s="423"/>
      <c r="AR648" s="423"/>
      <c r="AS648" s="423"/>
      <c r="AT648" s="423"/>
      <c r="AU648" s="423"/>
      <c r="AV648" s="423"/>
      <c r="AW648" s="423"/>
      <c r="AX648" s="423"/>
      <c r="AY648" s="423"/>
      <c r="AZ648" s="423"/>
      <c r="BA648" s="423"/>
      <c r="BB648" s="423"/>
      <c r="BC648" s="423"/>
      <c r="BD648" s="423"/>
      <c r="BE648" s="423"/>
      <c r="BF648" s="423"/>
      <c r="BG648" s="423"/>
      <c r="BH648" s="423"/>
      <c r="BI648" s="423"/>
      <c r="BJ648" s="423"/>
      <c r="BK648" s="423"/>
      <c r="BL648" s="423"/>
      <c r="BM648" s="423"/>
      <c r="BN648" s="423"/>
      <c r="BO648" s="423"/>
      <c r="BP648" s="423"/>
      <c r="BQ648" s="423"/>
      <c r="BR648" s="423"/>
      <c r="BS648" s="423"/>
      <c r="BT648" s="423"/>
      <c r="BU648" s="423"/>
      <c r="BV648" s="423"/>
      <c r="BW648" s="423"/>
      <c r="BX648" s="423"/>
      <c r="BY648" s="423"/>
      <c r="BZ648" s="423"/>
      <c r="CA648" s="423"/>
      <c r="CB648" s="423"/>
      <c r="CC648" s="423"/>
      <c r="CD648" s="423"/>
      <c r="CE648" s="423"/>
      <c r="CF648" s="423"/>
      <c r="CG648" s="423"/>
      <c r="CH648" s="423"/>
      <c r="CI648" s="423"/>
      <c r="CJ648" s="423"/>
      <c r="CK648" s="423"/>
      <c r="CL648" s="423"/>
      <c r="CM648" s="423"/>
      <c r="CN648" s="423"/>
      <c r="CO648" s="423"/>
      <c r="CP648" s="423"/>
      <c r="CQ648" s="423"/>
      <c r="CR648" s="423"/>
      <c r="CS648" s="423"/>
      <c r="CT648" s="423"/>
      <c r="CU648" s="423"/>
      <c r="CV648" s="423"/>
      <c r="CW648" s="423"/>
      <c r="CX648" s="423"/>
      <c r="CY648" s="423"/>
      <c r="CZ648" s="423"/>
      <c r="DA648" s="423"/>
      <c r="DB648" s="423"/>
      <c r="DC648" s="423"/>
      <c r="DD648" s="423"/>
      <c r="DE648" s="423"/>
      <c r="DF648" s="423"/>
      <c r="DG648" s="423"/>
      <c r="DH648" s="423"/>
      <c r="DI648" s="423"/>
      <c r="DJ648" s="423"/>
      <c r="DK648" s="423"/>
      <c r="DL648" s="423"/>
      <c r="DM648" s="423"/>
      <c r="DN648" s="423"/>
      <c r="DO648" s="423"/>
      <c r="DP648" s="423"/>
      <c r="DQ648" s="423"/>
      <c r="DR648" s="424"/>
      <c r="DS648" s="424"/>
      <c r="DT648" s="424"/>
      <c r="DU648" s="424"/>
      <c r="DV648" s="424"/>
      <c r="DW648" s="424"/>
      <c r="DX648" s="424"/>
      <c r="DY648" s="424"/>
      <c r="DZ648" s="424"/>
      <c r="EA648" s="424"/>
      <c r="EB648" s="424"/>
      <c r="EC648" s="424"/>
      <c r="ED648" s="424"/>
      <c r="EE648" s="424"/>
      <c r="EF648" s="424"/>
      <c r="EG648" s="424"/>
      <c r="EH648" s="424"/>
      <c r="EI648" s="424"/>
      <c r="EJ648" s="424"/>
      <c r="EK648" s="424"/>
      <c r="EL648" s="424"/>
      <c r="EM648" s="424"/>
      <c r="EN648" s="424"/>
      <c r="EO648" s="424"/>
      <c r="EP648" s="424"/>
      <c r="EQ648" s="424"/>
      <c r="ER648" s="424"/>
      <c r="ES648" s="424"/>
      <c r="ET648" s="424"/>
      <c r="EU648" s="424"/>
      <c r="EV648" s="424"/>
      <c r="EW648" s="424"/>
      <c r="EX648" s="424"/>
      <c r="EY648" s="424"/>
      <c r="EZ648" s="424"/>
      <c r="FA648" s="424"/>
      <c r="FB648" s="424"/>
      <c r="FC648" s="424"/>
      <c r="FD648" s="424"/>
      <c r="FE648" s="424"/>
      <c r="FF648" s="424"/>
      <c r="FG648" s="424"/>
      <c r="FH648" s="424"/>
      <c r="FI648" s="424"/>
      <c r="FJ648" s="424"/>
      <c r="FK648" s="424"/>
      <c r="FL648" s="424"/>
      <c r="FM648" s="424"/>
    </row>
    <row r="649" spans="1:205" s="425" customFormat="1" ht="38.25" x14ac:dyDescent="0.25">
      <c r="A649" s="344" t="s">
        <v>2575</v>
      </c>
      <c r="B649" s="337" t="s">
        <v>2056</v>
      </c>
      <c r="C649" s="328" t="s">
        <v>2579</v>
      </c>
      <c r="D649" s="323" t="s">
        <v>2577</v>
      </c>
      <c r="E649" s="326">
        <v>380</v>
      </c>
      <c r="F649" s="346">
        <v>380</v>
      </c>
      <c r="G649" s="227"/>
      <c r="H649" s="323"/>
      <c r="I649" s="389" t="s">
        <v>22</v>
      </c>
      <c r="J649" s="371"/>
      <c r="K649" s="390">
        <v>41000</v>
      </c>
      <c r="L649" s="373" t="s">
        <v>2578</v>
      </c>
      <c r="M649" s="374">
        <v>6</v>
      </c>
      <c r="N649" s="371">
        <v>5</v>
      </c>
      <c r="O649" s="375"/>
      <c r="P649" s="377">
        <f t="shared" si="96"/>
        <v>380</v>
      </c>
      <c r="Q649" s="16">
        <f t="shared" si="95"/>
        <v>380</v>
      </c>
      <c r="R649" s="23">
        <f t="shared" si="97"/>
        <v>0</v>
      </c>
      <c r="S649" s="18">
        <f t="shared" si="98"/>
        <v>0</v>
      </c>
      <c r="T649" s="101"/>
      <c r="U649" s="102">
        <v>3480000</v>
      </c>
      <c r="V649" s="134"/>
      <c r="W649" s="272">
        <v>3480</v>
      </c>
      <c r="X649" s="273"/>
      <c r="Y649" s="422"/>
      <c r="Z649" s="423"/>
      <c r="AA649" s="423"/>
      <c r="AB649" s="423"/>
      <c r="AC649" s="423"/>
      <c r="AD649" s="423"/>
      <c r="AE649" s="423"/>
      <c r="AF649" s="423"/>
      <c r="AG649" s="423"/>
      <c r="AH649" s="423"/>
      <c r="AI649" s="423"/>
      <c r="AJ649" s="423"/>
      <c r="AK649" s="423"/>
      <c r="AL649" s="423"/>
      <c r="AM649" s="423"/>
      <c r="AN649" s="423"/>
      <c r="AO649" s="423"/>
      <c r="AP649" s="423"/>
      <c r="AQ649" s="423"/>
      <c r="AR649" s="423"/>
      <c r="AS649" s="423"/>
      <c r="AT649" s="423"/>
      <c r="AU649" s="423"/>
      <c r="AV649" s="423"/>
      <c r="AW649" s="423"/>
      <c r="AX649" s="423"/>
      <c r="AY649" s="423"/>
      <c r="AZ649" s="423"/>
      <c r="BA649" s="423"/>
      <c r="BB649" s="423"/>
      <c r="BC649" s="423"/>
      <c r="BD649" s="423"/>
      <c r="BE649" s="423"/>
      <c r="BF649" s="423"/>
      <c r="BG649" s="423"/>
      <c r="BH649" s="423"/>
      <c r="BI649" s="423"/>
      <c r="BJ649" s="423"/>
      <c r="BK649" s="423"/>
      <c r="BL649" s="423"/>
      <c r="BM649" s="423"/>
      <c r="BN649" s="423"/>
      <c r="BO649" s="423"/>
      <c r="BP649" s="423"/>
      <c r="BQ649" s="423"/>
      <c r="BR649" s="423"/>
      <c r="BS649" s="423"/>
      <c r="BT649" s="423"/>
      <c r="BU649" s="423"/>
      <c r="BV649" s="423"/>
      <c r="BW649" s="423"/>
      <c r="BX649" s="423"/>
      <c r="BY649" s="423"/>
      <c r="BZ649" s="423"/>
      <c r="CA649" s="423"/>
      <c r="CB649" s="423"/>
      <c r="CC649" s="423"/>
      <c r="CD649" s="423"/>
      <c r="CE649" s="423"/>
      <c r="CF649" s="423"/>
      <c r="CG649" s="423"/>
      <c r="CH649" s="423"/>
      <c r="CI649" s="423"/>
      <c r="CJ649" s="423"/>
      <c r="CK649" s="423"/>
      <c r="CL649" s="423"/>
      <c r="CM649" s="423"/>
      <c r="CN649" s="423"/>
      <c r="CO649" s="423"/>
      <c r="CP649" s="423"/>
      <c r="CQ649" s="423"/>
      <c r="CR649" s="423"/>
      <c r="CS649" s="423"/>
      <c r="CT649" s="423"/>
      <c r="CU649" s="423"/>
      <c r="CV649" s="423"/>
      <c r="CW649" s="423"/>
      <c r="CX649" s="423"/>
      <c r="CY649" s="423"/>
      <c r="CZ649" s="423"/>
      <c r="DA649" s="423"/>
      <c r="DB649" s="423"/>
      <c r="DC649" s="423"/>
      <c r="DD649" s="423"/>
      <c r="DE649" s="423"/>
      <c r="DF649" s="423"/>
      <c r="DG649" s="423"/>
      <c r="DH649" s="423"/>
      <c r="DI649" s="423"/>
      <c r="DJ649" s="423"/>
      <c r="DK649" s="423"/>
      <c r="DL649" s="423"/>
      <c r="DM649" s="423"/>
      <c r="DN649" s="423"/>
      <c r="DO649" s="423"/>
      <c r="DP649" s="423"/>
      <c r="DQ649" s="423"/>
      <c r="DR649" s="424"/>
      <c r="DS649" s="424"/>
      <c r="DT649" s="424"/>
      <c r="DU649" s="424"/>
      <c r="DV649" s="424"/>
      <c r="DW649" s="424"/>
      <c r="DX649" s="424"/>
      <c r="DY649" s="424"/>
      <c r="DZ649" s="424"/>
      <c r="EA649" s="424"/>
      <c r="EB649" s="424"/>
      <c r="EC649" s="424"/>
      <c r="ED649" s="424"/>
      <c r="EE649" s="424"/>
      <c r="EF649" s="424"/>
      <c r="EG649" s="424"/>
      <c r="EH649" s="424"/>
      <c r="EI649" s="424"/>
      <c r="EJ649" s="424"/>
      <c r="EK649" s="424"/>
      <c r="EL649" s="424"/>
      <c r="EM649" s="424"/>
      <c r="EN649" s="424"/>
      <c r="EO649" s="424"/>
      <c r="EP649" s="424"/>
      <c r="EQ649" s="424"/>
      <c r="ER649" s="424"/>
      <c r="ES649" s="424"/>
      <c r="ET649" s="424"/>
      <c r="EU649" s="424"/>
      <c r="EV649" s="424"/>
      <c r="EW649" s="424"/>
      <c r="EX649" s="424"/>
      <c r="EY649" s="424"/>
      <c r="EZ649" s="424"/>
      <c r="FA649" s="424"/>
      <c r="FB649" s="424"/>
      <c r="FC649" s="424"/>
      <c r="FD649" s="424"/>
      <c r="FE649" s="424"/>
      <c r="FF649" s="424"/>
      <c r="FG649" s="424"/>
      <c r="FH649" s="424"/>
      <c r="FI649" s="424"/>
      <c r="FJ649" s="424"/>
      <c r="FK649" s="424"/>
      <c r="FL649" s="424"/>
      <c r="FM649" s="424"/>
    </row>
    <row r="650" spans="1:205" s="425" customFormat="1" ht="38.25" x14ac:dyDescent="0.25">
      <c r="A650" s="344" t="s">
        <v>2575</v>
      </c>
      <c r="B650" s="337" t="s">
        <v>2056</v>
      </c>
      <c r="C650" s="328" t="s">
        <v>2580</v>
      </c>
      <c r="D650" s="323" t="s">
        <v>2577</v>
      </c>
      <c r="E650" s="326">
        <v>430</v>
      </c>
      <c r="F650" s="346">
        <v>430</v>
      </c>
      <c r="G650" s="227"/>
      <c r="H650" s="323"/>
      <c r="I650" s="389" t="s">
        <v>22</v>
      </c>
      <c r="J650" s="371"/>
      <c r="K650" s="390">
        <v>41000</v>
      </c>
      <c r="L650" s="373" t="s">
        <v>2578</v>
      </c>
      <c r="M650" s="374">
        <v>6</v>
      </c>
      <c r="N650" s="371">
        <v>5</v>
      </c>
      <c r="O650" s="375"/>
      <c r="P650" s="377">
        <f t="shared" si="96"/>
        <v>430</v>
      </c>
      <c r="Q650" s="16">
        <f t="shared" si="95"/>
        <v>430</v>
      </c>
      <c r="R650" s="23">
        <f t="shared" si="97"/>
        <v>0</v>
      </c>
      <c r="S650" s="18">
        <f t="shared" si="98"/>
        <v>0</v>
      </c>
      <c r="T650" s="101"/>
      <c r="U650" s="102">
        <v>3490000</v>
      </c>
      <c r="V650" s="134"/>
      <c r="W650" s="272">
        <v>3490</v>
      </c>
      <c r="X650" s="273"/>
      <c r="Y650" s="422"/>
      <c r="Z650" s="423"/>
      <c r="AA650" s="423"/>
      <c r="AB650" s="423"/>
      <c r="AC650" s="423"/>
      <c r="AD650" s="423"/>
      <c r="AE650" s="423"/>
      <c r="AF650" s="423"/>
      <c r="AG650" s="423"/>
      <c r="AH650" s="423"/>
      <c r="AI650" s="423"/>
      <c r="AJ650" s="423"/>
      <c r="AK650" s="423"/>
      <c r="AL650" s="423"/>
      <c r="AM650" s="423"/>
      <c r="AN650" s="423"/>
      <c r="AO650" s="423"/>
      <c r="AP650" s="423"/>
      <c r="AQ650" s="423"/>
      <c r="AR650" s="423"/>
      <c r="AS650" s="423"/>
      <c r="AT650" s="423"/>
      <c r="AU650" s="423"/>
      <c r="AV650" s="423"/>
      <c r="AW650" s="423"/>
      <c r="AX650" s="423"/>
      <c r="AY650" s="423"/>
      <c r="AZ650" s="423"/>
      <c r="BA650" s="423"/>
      <c r="BB650" s="423"/>
      <c r="BC650" s="423"/>
      <c r="BD650" s="423"/>
      <c r="BE650" s="423"/>
      <c r="BF650" s="423"/>
      <c r="BG650" s="423"/>
      <c r="BH650" s="423"/>
      <c r="BI650" s="423"/>
      <c r="BJ650" s="423"/>
      <c r="BK650" s="423"/>
      <c r="BL650" s="423"/>
      <c r="BM650" s="423"/>
      <c r="BN650" s="423"/>
      <c r="BO650" s="423"/>
      <c r="BP650" s="423"/>
      <c r="BQ650" s="423"/>
      <c r="BR650" s="423"/>
      <c r="BS650" s="423"/>
      <c r="BT650" s="423"/>
      <c r="BU650" s="423"/>
      <c r="BV650" s="423"/>
      <c r="BW650" s="423"/>
      <c r="BX650" s="423"/>
      <c r="BY650" s="423"/>
      <c r="BZ650" s="423"/>
      <c r="CA650" s="423"/>
      <c r="CB650" s="423"/>
      <c r="CC650" s="423"/>
      <c r="CD650" s="423"/>
      <c r="CE650" s="423"/>
      <c r="CF650" s="423"/>
      <c r="CG650" s="423"/>
      <c r="CH650" s="423"/>
      <c r="CI650" s="423"/>
      <c r="CJ650" s="423"/>
      <c r="CK650" s="423"/>
      <c r="CL650" s="423"/>
      <c r="CM650" s="423"/>
      <c r="CN650" s="423"/>
      <c r="CO650" s="423"/>
      <c r="CP650" s="423"/>
      <c r="CQ650" s="423"/>
      <c r="CR650" s="423"/>
      <c r="CS650" s="423"/>
      <c r="CT650" s="423"/>
      <c r="CU650" s="423"/>
      <c r="CV650" s="423"/>
      <c r="CW650" s="423"/>
      <c r="CX650" s="423"/>
      <c r="CY650" s="423"/>
      <c r="CZ650" s="423"/>
      <c r="DA650" s="423"/>
      <c r="DB650" s="423"/>
      <c r="DC650" s="423"/>
      <c r="DD650" s="423"/>
      <c r="DE650" s="423"/>
      <c r="DF650" s="423"/>
      <c r="DG650" s="423"/>
      <c r="DH650" s="423"/>
      <c r="DI650" s="423"/>
      <c r="DJ650" s="423"/>
      <c r="DK650" s="423"/>
      <c r="DL650" s="423"/>
      <c r="DM650" s="423"/>
      <c r="DN650" s="423"/>
      <c r="DO650" s="423"/>
      <c r="DP650" s="423"/>
      <c r="DQ650" s="423"/>
      <c r="DR650" s="424"/>
      <c r="DS650" s="424"/>
      <c r="DT650" s="424"/>
      <c r="DU650" s="424"/>
      <c r="DV650" s="424"/>
      <c r="DW650" s="424"/>
      <c r="DX650" s="424"/>
      <c r="DY650" s="424"/>
      <c r="DZ650" s="424"/>
      <c r="EA650" s="424"/>
      <c r="EB650" s="424"/>
      <c r="EC650" s="424"/>
      <c r="ED650" s="424"/>
      <c r="EE650" s="424"/>
      <c r="EF650" s="424"/>
      <c r="EG650" s="424"/>
      <c r="EH650" s="424"/>
      <c r="EI650" s="424"/>
      <c r="EJ650" s="424"/>
      <c r="EK650" s="424"/>
      <c r="EL650" s="424"/>
      <c r="EM650" s="424"/>
      <c r="EN650" s="424"/>
      <c r="EO650" s="424"/>
      <c r="EP650" s="424"/>
      <c r="EQ650" s="424"/>
      <c r="ER650" s="424"/>
      <c r="ES650" s="424"/>
      <c r="ET650" s="424"/>
      <c r="EU650" s="424"/>
      <c r="EV650" s="424"/>
      <c r="EW650" s="424"/>
      <c r="EX650" s="424"/>
      <c r="EY650" s="424"/>
      <c r="EZ650" s="424"/>
      <c r="FA650" s="424"/>
      <c r="FB650" s="424"/>
      <c r="FC650" s="424"/>
      <c r="FD650" s="424"/>
      <c r="FE650" s="424"/>
      <c r="FF650" s="424"/>
      <c r="FG650" s="424"/>
      <c r="FH650" s="424"/>
      <c r="FI650" s="424"/>
      <c r="FJ650" s="424"/>
      <c r="FK650" s="424"/>
      <c r="FL650" s="424"/>
      <c r="FM650" s="424"/>
    </row>
    <row r="651" spans="1:205" s="425" customFormat="1" ht="38.25" x14ac:dyDescent="0.25">
      <c r="A651" s="344" t="s">
        <v>2575</v>
      </c>
      <c r="B651" s="337" t="s">
        <v>2056</v>
      </c>
      <c r="C651" s="328" t="s">
        <v>2581</v>
      </c>
      <c r="D651" s="323" t="s">
        <v>2577</v>
      </c>
      <c r="E651" s="326">
        <v>480</v>
      </c>
      <c r="F651" s="346">
        <v>480</v>
      </c>
      <c r="G651" s="227"/>
      <c r="H651" s="323"/>
      <c r="I651" s="389" t="s">
        <v>22</v>
      </c>
      <c r="J651" s="371"/>
      <c r="K651" s="390">
        <v>41000</v>
      </c>
      <c r="L651" s="373" t="s">
        <v>2578</v>
      </c>
      <c r="M651" s="374">
        <v>6</v>
      </c>
      <c r="N651" s="371">
        <v>5</v>
      </c>
      <c r="O651" s="375"/>
      <c r="P651" s="377">
        <f t="shared" si="96"/>
        <v>480</v>
      </c>
      <c r="Q651" s="16">
        <f t="shared" si="95"/>
        <v>480</v>
      </c>
      <c r="R651" s="23">
        <f t="shared" si="97"/>
        <v>0</v>
      </c>
      <c r="S651" s="18">
        <f t="shared" si="98"/>
        <v>0</v>
      </c>
      <c r="T651" s="101"/>
      <c r="U651" s="102">
        <v>3500000</v>
      </c>
      <c r="V651" s="134"/>
      <c r="W651" s="272">
        <v>3500</v>
      </c>
      <c r="X651" s="273"/>
      <c r="Y651" s="422"/>
      <c r="Z651" s="423"/>
      <c r="AA651" s="423"/>
      <c r="AB651" s="423"/>
      <c r="AC651" s="423"/>
      <c r="AD651" s="423"/>
      <c r="AE651" s="423"/>
      <c r="AF651" s="423"/>
      <c r="AG651" s="423"/>
      <c r="AH651" s="423"/>
      <c r="AI651" s="423"/>
      <c r="AJ651" s="423"/>
      <c r="AK651" s="423"/>
      <c r="AL651" s="423"/>
      <c r="AM651" s="423"/>
      <c r="AN651" s="423"/>
      <c r="AO651" s="423"/>
      <c r="AP651" s="423"/>
      <c r="AQ651" s="423"/>
      <c r="AR651" s="423"/>
      <c r="AS651" s="423"/>
      <c r="AT651" s="423"/>
      <c r="AU651" s="423"/>
      <c r="AV651" s="423"/>
      <c r="AW651" s="423"/>
      <c r="AX651" s="423"/>
      <c r="AY651" s="423"/>
      <c r="AZ651" s="423"/>
      <c r="BA651" s="423"/>
      <c r="BB651" s="423"/>
      <c r="BC651" s="423"/>
      <c r="BD651" s="423"/>
      <c r="BE651" s="423"/>
      <c r="BF651" s="423"/>
      <c r="BG651" s="423"/>
      <c r="BH651" s="423"/>
      <c r="BI651" s="423"/>
      <c r="BJ651" s="423"/>
      <c r="BK651" s="423"/>
      <c r="BL651" s="423"/>
      <c r="BM651" s="423"/>
      <c r="BN651" s="423"/>
      <c r="BO651" s="423"/>
      <c r="BP651" s="423"/>
      <c r="BQ651" s="423"/>
      <c r="BR651" s="423"/>
      <c r="BS651" s="423"/>
      <c r="BT651" s="423"/>
      <c r="BU651" s="423"/>
      <c r="BV651" s="423"/>
      <c r="BW651" s="423"/>
      <c r="BX651" s="423"/>
      <c r="BY651" s="423"/>
      <c r="BZ651" s="423"/>
      <c r="CA651" s="423"/>
      <c r="CB651" s="423"/>
      <c r="CC651" s="423"/>
      <c r="CD651" s="423"/>
      <c r="CE651" s="423"/>
      <c r="CF651" s="423"/>
      <c r="CG651" s="423"/>
      <c r="CH651" s="423"/>
      <c r="CI651" s="423"/>
      <c r="CJ651" s="423"/>
      <c r="CK651" s="423"/>
      <c r="CL651" s="423"/>
      <c r="CM651" s="423"/>
      <c r="CN651" s="423"/>
      <c r="CO651" s="423"/>
      <c r="CP651" s="423"/>
      <c r="CQ651" s="423"/>
      <c r="CR651" s="423"/>
      <c r="CS651" s="423"/>
      <c r="CT651" s="423"/>
      <c r="CU651" s="423"/>
      <c r="CV651" s="423"/>
      <c r="CW651" s="423"/>
      <c r="CX651" s="423"/>
      <c r="CY651" s="423"/>
      <c r="CZ651" s="423"/>
      <c r="DA651" s="423"/>
      <c r="DB651" s="423"/>
      <c r="DC651" s="423"/>
      <c r="DD651" s="423"/>
      <c r="DE651" s="423"/>
      <c r="DF651" s="423"/>
      <c r="DG651" s="423"/>
      <c r="DH651" s="423"/>
      <c r="DI651" s="423"/>
      <c r="DJ651" s="423"/>
      <c r="DK651" s="423"/>
      <c r="DL651" s="423"/>
      <c r="DM651" s="423"/>
      <c r="DN651" s="423"/>
      <c r="DO651" s="423"/>
      <c r="DP651" s="423"/>
      <c r="DQ651" s="423"/>
    </row>
    <row r="652" spans="1:205" s="425" customFormat="1" ht="38.25" x14ac:dyDescent="0.25">
      <c r="A652" s="344" t="s">
        <v>2575</v>
      </c>
      <c r="B652" s="337" t="s">
        <v>2056</v>
      </c>
      <c r="C652" s="328" t="s">
        <v>2582</v>
      </c>
      <c r="D652" s="323" t="s">
        <v>2577</v>
      </c>
      <c r="E652" s="326">
        <v>530</v>
      </c>
      <c r="F652" s="346">
        <v>530</v>
      </c>
      <c r="G652" s="227"/>
      <c r="H652" s="323"/>
      <c r="I652" s="389" t="s">
        <v>22</v>
      </c>
      <c r="J652" s="371"/>
      <c r="K652" s="390">
        <v>41000</v>
      </c>
      <c r="L652" s="373" t="s">
        <v>2578</v>
      </c>
      <c r="M652" s="374">
        <v>6</v>
      </c>
      <c r="N652" s="371">
        <v>5</v>
      </c>
      <c r="O652" s="375"/>
      <c r="P652" s="377">
        <f t="shared" si="96"/>
        <v>530</v>
      </c>
      <c r="Q652" s="16">
        <f t="shared" si="95"/>
        <v>530</v>
      </c>
      <c r="R652" s="23">
        <f t="shared" si="97"/>
        <v>0</v>
      </c>
      <c r="S652" s="18">
        <f t="shared" si="98"/>
        <v>0</v>
      </c>
      <c r="T652" s="101"/>
      <c r="U652" s="102">
        <v>3510000</v>
      </c>
      <c r="V652" s="134"/>
      <c r="W652" s="272">
        <v>3510</v>
      </c>
      <c r="X652" s="273"/>
      <c r="Y652" s="426"/>
      <c r="Z652" s="423"/>
      <c r="FN652" s="427"/>
      <c r="FO652" s="427"/>
      <c r="FP652" s="427"/>
      <c r="FQ652" s="427"/>
      <c r="FR652" s="427"/>
      <c r="FS652" s="427"/>
      <c r="FT652" s="427"/>
      <c r="FU652" s="427"/>
      <c r="FV652" s="427"/>
      <c r="FW652" s="427"/>
      <c r="FX652" s="427"/>
      <c r="FY652" s="427"/>
      <c r="FZ652" s="427"/>
      <c r="GA652" s="427"/>
      <c r="GB652" s="427"/>
      <c r="GC652" s="427"/>
      <c r="GD652" s="427"/>
      <c r="GE652" s="427"/>
      <c r="GF652" s="427"/>
      <c r="GG652" s="427"/>
      <c r="GH652" s="427"/>
      <c r="GI652" s="427"/>
      <c r="GJ652" s="427"/>
      <c r="GK652" s="427"/>
      <c r="GL652" s="427"/>
      <c r="GM652" s="427"/>
      <c r="GN652" s="427"/>
      <c r="GO652" s="427"/>
      <c r="GP652" s="427"/>
      <c r="GQ652" s="427"/>
      <c r="GR652" s="427"/>
      <c r="GS652" s="427"/>
      <c r="GT652" s="427"/>
      <c r="GU652" s="427"/>
      <c r="GV652" s="427"/>
      <c r="GW652" s="427"/>
    </row>
    <row r="653" spans="1:205" s="425" customFormat="1" ht="38.25" x14ac:dyDescent="0.25">
      <c r="A653" s="344" t="s">
        <v>2575</v>
      </c>
      <c r="B653" s="337" t="s">
        <v>2056</v>
      </c>
      <c r="C653" s="328" t="s">
        <v>2583</v>
      </c>
      <c r="D653" s="323" t="s">
        <v>2577</v>
      </c>
      <c r="E653" s="326">
        <v>590</v>
      </c>
      <c r="F653" s="346">
        <v>590</v>
      </c>
      <c r="G653" s="227"/>
      <c r="H653" s="323"/>
      <c r="I653" s="389" t="s">
        <v>22</v>
      </c>
      <c r="J653" s="371"/>
      <c r="K653" s="390">
        <v>41000</v>
      </c>
      <c r="L653" s="373" t="s">
        <v>2578</v>
      </c>
      <c r="M653" s="374">
        <v>6</v>
      </c>
      <c r="N653" s="371">
        <v>5</v>
      </c>
      <c r="O653" s="375"/>
      <c r="P653" s="377">
        <f t="shared" si="96"/>
        <v>590</v>
      </c>
      <c r="Q653" s="16">
        <f t="shared" si="95"/>
        <v>590</v>
      </c>
      <c r="R653" s="23">
        <f t="shared" si="97"/>
        <v>0</v>
      </c>
      <c r="S653" s="18">
        <f t="shared" si="98"/>
        <v>0</v>
      </c>
      <c r="T653" s="101"/>
      <c r="U653" s="102">
        <v>3520000</v>
      </c>
      <c r="V653" s="134"/>
      <c r="W653" s="272">
        <v>3520</v>
      </c>
      <c r="X653" s="273"/>
      <c r="Y653" s="426"/>
      <c r="Z653" s="423"/>
    </row>
    <row r="654" spans="1:205" s="425" customFormat="1" ht="38.25" x14ac:dyDescent="0.25">
      <c r="A654" s="344" t="s">
        <v>2575</v>
      </c>
      <c r="B654" s="337" t="s">
        <v>2056</v>
      </c>
      <c r="C654" s="328" t="s">
        <v>2584</v>
      </c>
      <c r="D654" s="323" t="s">
        <v>2577</v>
      </c>
      <c r="E654" s="326">
        <v>650</v>
      </c>
      <c r="F654" s="346">
        <v>650</v>
      </c>
      <c r="G654" s="227"/>
      <c r="H654" s="323"/>
      <c r="I654" s="389" t="s">
        <v>22</v>
      </c>
      <c r="J654" s="371"/>
      <c r="K654" s="390">
        <v>41000</v>
      </c>
      <c r="L654" s="373" t="s">
        <v>2578</v>
      </c>
      <c r="M654" s="374">
        <v>6</v>
      </c>
      <c r="N654" s="371">
        <v>5</v>
      </c>
      <c r="O654" s="375"/>
      <c r="P654" s="377">
        <f t="shared" si="96"/>
        <v>650</v>
      </c>
      <c r="Q654" s="16">
        <f t="shared" si="95"/>
        <v>650</v>
      </c>
      <c r="R654" s="23">
        <f t="shared" si="97"/>
        <v>0</v>
      </c>
      <c r="S654" s="18">
        <f t="shared" si="98"/>
        <v>0</v>
      </c>
      <c r="T654" s="101"/>
      <c r="U654" s="102">
        <v>3530000</v>
      </c>
      <c r="V654" s="134"/>
      <c r="W654" s="272">
        <v>3530</v>
      </c>
      <c r="X654" s="273"/>
      <c r="Y654" s="426"/>
      <c r="Z654" s="423"/>
      <c r="FN654" s="427"/>
      <c r="FO654" s="427"/>
      <c r="FP654" s="427"/>
      <c r="FQ654" s="427"/>
      <c r="FR654" s="427"/>
      <c r="FS654" s="427"/>
      <c r="FT654" s="427"/>
      <c r="FU654" s="427"/>
      <c r="FV654" s="427"/>
      <c r="FW654" s="427"/>
      <c r="FX654" s="427"/>
      <c r="FY654" s="427"/>
      <c r="FZ654" s="427"/>
      <c r="GA654" s="427"/>
      <c r="GB654" s="427"/>
      <c r="GC654" s="427"/>
      <c r="GD654" s="427"/>
      <c r="GE654" s="427"/>
      <c r="GF654" s="427"/>
      <c r="GG654" s="427"/>
      <c r="GH654" s="427"/>
      <c r="GI654" s="427"/>
      <c r="GJ654" s="427"/>
      <c r="GK654" s="427"/>
      <c r="GL654" s="427"/>
      <c r="GM654" s="427"/>
      <c r="GN654" s="427"/>
      <c r="GO654" s="427"/>
      <c r="GP654" s="427"/>
      <c r="GQ654" s="427"/>
      <c r="GR654" s="427"/>
      <c r="GS654" s="427"/>
      <c r="GT654" s="427"/>
      <c r="GU654" s="427"/>
      <c r="GV654" s="427"/>
      <c r="GW654" s="427"/>
    </row>
    <row r="655" spans="1:205" s="427" customFormat="1" ht="38.25" x14ac:dyDescent="0.25">
      <c r="A655" s="344" t="s">
        <v>2575</v>
      </c>
      <c r="B655" s="337" t="s">
        <v>2056</v>
      </c>
      <c r="C655" s="328" t="s">
        <v>2585</v>
      </c>
      <c r="D655" s="323" t="s">
        <v>2577</v>
      </c>
      <c r="E655" s="326">
        <v>700</v>
      </c>
      <c r="F655" s="346">
        <v>700</v>
      </c>
      <c r="G655" s="227"/>
      <c r="H655" s="323"/>
      <c r="I655" s="389" t="s">
        <v>22</v>
      </c>
      <c r="J655" s="371"/>
      <c r="K655" s="390">
        <v>41000</v>
      </c>
      <c r="L655" s="373" t="s">
        <v>2578</v>
      </c>
      <c r="M655" s="374">
        <v>6</v>
      </c>
      <c r="N655" s="371">
        <v>5</v>
      </c>
      <c r="O655" s="375"/>
      <c r="P655" s="377">
        <f t="shared" si="96"/>
        <v>700</v>
      </c>
      <c r="Q655" s="16">
        <f t="shared" si="95"/>
        <v>700</v>
      </c>
      <c r="R655" s="23">
        <f t="shared" si="97"/>
        <v>0</v>
      </c>
      <c r="S655" s="18">
        <f t="shared" si="98"/>
        <v>0</v>
      </c>
      <c r="T655" s="101"/>
      <c r="U655" s="102">
        <v>3540000</v>
      </c>
      <c r="V655" s="134"/>
      <c r="W655" s="272">
        <v>3540</v>
      </c>
      <c r="X655" s="273"/>
      <c r="Y655" s="426"/>
      <c r="Z655" s="423"/>
      <c r="AA655" s="425"/>
      <c r="AB655" s="425"/>
      <c r="AC655" s="425"/>
      <c r="AD655" s="425"/>
      <c r="AE655" s="425"/>
      <c r="AF655" s="425"/>
      <c r="AG655" s="425"/>
      <c r="AH655" s="425"/>
      <c r="AI655" s="425"/>
      <c r="AJ655" s="425"/>
      <c r="AK655" s="425"/>
      <c r="AL655" s="425"/>
      <c r="AM655" s="425"/>
      <c r="AN655" s="425"/>
      <c r="AO655" s="425"/>
      <c r="AP655" s="425"/>
      <c r="AQ655" s="425"/>
      <c r="AR655" s="425"/>
      <c r="AS655" s="425"/>
      <c r="AT655" s="425"/>
      <c r="AU655" s="425"/>
      <c r="AV655" s="425"/>
      <c r="AW655" s="425"/>
      <c r="AX655" s="425"/>
      <c r="AY655" s="425"/>
      <c r="AZ655" s="425"/>
      <c r="BA655" s="425"/>
      <c r="BB655" s="425"/>
      <c r="BC655" s="425"/>
      <c r="BD655" s="425"/>
      <c r="BE655" s="425"/>
      <c r="BF655" s="425"/>
      <c r="BG655" s="425"/>
      <c r="BH655" s="425"/>
      <c r="BI655" s="425"/>
      <c r="BJ655" s="425"/>
      <c r="BK655" s="425"/>
      <c r="BL655" s="425"/>
      <c r="BM655" s="425"/>
      <c r="BN655" s="425"/>
      <c r="BO655" s="425"/>
      <c r="BP655" s="425"/>
      <c r="BQ655" s="425"/>
      <c r="BR655" s="425"/>
      <c r="BS655" s="425"/>
      <c r="BT655" s="425"/>
      <c r="BU655" s="425"/>
      <c r="BV655" s="425"/>
      <c r="BW655" s="425"/>
      <c r="BX655" s="425"/>
      <c r="BY655" s="425"/>
      <c r="BZ655" s="425"/>
      <c r="CA655" s="425"/>
      <c r="CB655" s="425"/>
      <c r="CC655" s="425"/>
      <c r="CD655" s="425"/>
      <c r="CE655" s="425"/>
      <c r="CF655" s="425"/>
      <c r="CG655" s="425"/>
      <c r="CH655" s="425"/>
      <c r="CI655" s="425"/>
      <c r="CJ655" s="425"/>
      <c r="CK655" s="425"/>
      <c r="CL655" s="425"/>
      <c r="CM655" s="425"/>
      <c r="CN655" s="425"/>
      <c r="CO655" s="425"/>
      <c r="CP655" s="425"/>
      <c r="CQ655" s="425"/>
      <c r="CR655" s="425"/>
      <c r="CS655" s="425"/>
      <c r="CT655" s="425"/>
      <c r="CU655" s="425"/>
      <c r="CV655" s="425"/>
      <c r="CW655" s="425"/>
      <c r="CX655" s="425"/>
      <c r="CY655" s="425"/>
      <c r="CZ655" s="425"/>
      <c r="DA655" s="425"/>
      <c r="DB655" s="425"/>
      <c r="DC655" s="425"/>
      <c r="DD655" s="425"/>
      <c r="DE655" s="425"/>
      <c r="DF655" s="425"/>
      <c r="DG655" s="425"/>
      <c r="DH655" s="425"/>
      <c r="DI655" s="425"/>
      <c r="DJ655" s="425"/>
      <c r="DK655" s="425"/>
      <c r="DL655" s="425"/>
      <c r="DM655" s="425"/>
      <c r="DN655" s="425"/>
      <c r="DO655" s="425"/>
      <c r="DP655" s="425"/>
      <c r="DQ655" s="425"/>
      <c r="DR655" s="425"/>
      <c r="DS655" s="425"/>
      <c r="DT655" s="425"/>
      <c r="DU655" s="425"/>
      <c r="DV655" s="425"/>
      <c r="DW655" s="425"/>
      <c r="DX655" s="425"/>
      <c r="DY655" s="425"/>
      <c r="DZ655" s="425"/>
      <c r="EA655" s="425"/>
      <c r="EB655" s="425"/>
      <c r="EC655" s="425"/>
      <c r="ED655" s="425"/>
      <c r="EE655" s="425"/>
      <c r="EF655" s="425"/>
      <c r="EG655" s="425"/>
      <c r="EH655" s="425"/>
      <c r="EI655" s="425"/>
      <c r="EJ655" s="425"/>
      <c r="EK655" s="425"/>
      <c r="EL655" s="425"/>
      <c r="EM655" s="425"/>
      <c r="EN655" s="425"/>
      <c r="EO655" s="425"/>
      <c r="EP655" s="425"/>
      <c r="EQ655" s="425"/>
      <c r="ER655" s="425"/>
      <c r="ES655" s="425"/>
      <c r="ET655" s="425"/>
      <c r="EU655" s="425"/>
      <c r="EV655" s="425"/>
      <c r="EW655" s="425"/>
      <c r="EX655" s="425"/>
      <c r="EY655" s="425"/>
      <c r="EZ655" s="425"/>
      <c r="FA655" s="425"/>
      <c r="FB655" s="425"/>
      <c r="FC655" s="425"/>
      <c r="FD655" s="425"/>
      <c r="FE655" s="425"/>
      <c r="FF655" s="425"/>
      <c r="FG655" s="425"/>
      <c r="FH655" s="425"/>
      <c r="FI655" s="425"/>
      <c r="FJ655" s="425"/>
      <c r="FK655" s="425"/>
      <c r="FL655" s="425"/>
      <c r="FM655" s="425"/>
      <c r="FN655" s="425"/>
      <c r="FO655" s="425"/>
      <c r="FP655" s="425"/>
      <c r="FQ655" s="425"/>
      <c r="FR655" s="425"/>
      <c r="FS655" s="425"/>
      <c r="FT655" s="425"/>
      <c r="FU655" s="425"/>
      <c r="FV655" s="425"/>
      <c r="FW655" s="425"/>
      <c r="FX655" s="425"/>
      <c r="FY655" s="425"/>
      <c r="FZ655" s="425"/>
      <c r="GA655" s="425"/>
      <c r="GB655" s="425"/>
      <c r="GC655" s="425"/>
      <c r="GD655" s="425"/>
      <c r="GE655" s="425"/>
      <c r="GF655" s="425"/>
      <c r="GG655" s="425"/>
      <c r="GH655" s="425"/>
      <c r="GI655" s="425"/>
      <c r="GJ655" s="425"/>
      <c r="GK655" s="425"/>
      <c r="GL655" s="425"/>
      <c r="GM655" s="425"/>
      <c r="GN655" s="425"/>
      <c r="GO655" s="425"/>
      <c r="GP655" s="425"/>
      <c r="GQ655" s="425"/>
      <c r="GR655" s="425"/>
      <c r="GS655" s="425"/>
      <c r="GT655" s="425"/>
      <c r="GU655" s="425"/>
      <c r="GV655" s="425"/>
      <c r="GW655" s="425"/>
    </row>
    <row r="656" spans="1:205" s="427" customFormat="1" ht="38.25" x14ac:dyDescent="0.25">
      <c r="A656" s="344" t="s">
        <v>2575</v>
      </c>
      <c r="B656" s="337" t="s">
        <v>2056</v>
      </c>
      <c r="C656" s="328" t="s">
        <v>2586</v>
      </c>
      <c r="D656" s="323" t="s">
        <v>2577</v>
      </c>
      <c r="E656" s="326">
        <v>750</v>
      </c>
      <c r="F656" s="346">
        <v>750</v>
      </c>
      <c r="G656" s="227"/>
      <c r="H656" s="323"/>
      <c r="I656" s="389" t="s">
        <v>22</v>
      </c>
      <c r="J656" s="371"/>
      <c r="K656" s="390">
        <v>41000</v>
      </c>
      <c r="L656" s="373" t="s">
        <v>2578</v>
      </c>
      <c r="M656" s="374">
        <v>6</v>
      </c>
      <c r="N656" s="371">
        <v>5</v>
      </c>
      <c r="O656" s="375"/>
      <c r="P656" s="377">
        <f t="shared" si="96"/>
        <v>750</v>
      </c>
      <c r="Q656" s="16">
        <f t="shared" si="95"/>
        <v>750</v>
      </c>
      <c r="R656" s="23">
        <f t="shared" si="97"/>
        <v>0</v>
      </c>
      <c r="S656" s="18">
        <f t="shared" si="98"/>
        <v>0</v>
      </c>
      <c r="T656" s="101"/>
      <c r="U656" s="102">
        <v>3550000</v>
      </c>
      <c r="V656" s="134"/>
      <c r="W656" s="272">
        <v>3550</v>
      </c>
      <c r="X656" s="273"/>
      <c r="Y656" s="426"/>
      <c r="Z656" s="423"/>
      <c r="AA656" s="425"/>
      <c r="AB656" s="425"/>
      <c r="AC656" s="425"/>
      <c r="AD656" s="425"/>
      <c r="AE656" s="425"/>
      <c r="AF656" s="425"/>
      <c r="AG656" s="425"/>
      <c r="AH656" s="425"/>
      <c r="AI656" s="425"/>
      <c r="AJ656" s="425"/>
      <c r="AK656" s="425"/>
      <c r="AL656" s="425"/>
      <c r="AM656" s="425"/>
      <c r="AN656" s="425"/>
      <c r="AO656" s="425"/>
      <c r="AP656" s="425"/>
      <c r="AQ656" s="425"/>
      <c r="AR656" s="425"/>
      <c r="AS656" s="425"/>
      <c r="AT656" s="425"/>
      <c r="AU656" s="425"/>
      <c r="AV656" s="425"/>
      <c r="AW656" s="425"/>
      <c r="AX656" s="425"/>
      <c r="AY656" s="425"/>
      <c r="AZ656" s="425"/>
      <c r="BA656" s="425"/>
      <c r="BB656" s="425"/>
      <c r="BC656" s="425"/>
      <c r="BD656" s="425"/>
      <c r="BE656" s="425"/>
      <c r="BF656" s="425"/>
      <c r="BG656" s="425"/>
      <c r="BH656" s="425"/>
      <c r="BI656" s="425"/>
      <c r="BJ656" s="425"/>
      <c r="BK656" s="425"/>
      <c r="BL656" s="425"/>
      <c r="BM656" s="425"/>
      <c r="BN656" s="425"/>
      <c r="BO656" s="425"/>
      <c r="BP656" s="425"/>
      <c r="BQ656" s="425"/>
      <c r="BR656" s="425"/>
      <c r="BS656" s="425"/>
      <c r="BT656" s="425"/>
      <c r="BU656" s="425"/>
      <c r="BV656" s="425"/>
      <c r="BW656" s="425"/>
      <c r="BX656" s="425"/>
      <c r="BY656" s="425"/>
      <c r="BZ656" s="425"/>
      <c r="CA656" s="425"/>
      <c r="CB656" s="425"/>
      <c r="CC656" s="425"/>
      <c r="CD656" s="425"/>
      <c r="CE656" s="425"/>
      <c r="CF656" s="425"/>
      <c r="CG656" s="425"/>
      <c r="CH656" s="425"/>
      <c r="CI656" s="425"/>
      <c r="CJ656" s="425"/>
      <c r="CK656" s="425"/>
      <c r="CL656" s="425"/>
      <c r="CM656" s="425"/>
      <c r="CN656" s="425"/>
      <c r="CO656" s="425"/>
      <c r="CP656" s="425"/>
      <c r="CQ656" s="425"/>
      <c r="CR656" s="425"/>
      <c r="CS656" s="425"/>
      <c r="CT656" s="425"/>
      <c r="CU656" s="425"/>
      <c r="CV656" s="425"/>
      <c r="CW656" s="425"/>
      <c r="CX656" s="425"/>
      <c r="CY656" s="425"/>
      <c r="CZ656" s="425"/>
      <c r="DA656" s="425"/>
      <c r="DB656" s="425"/>
      <c r="DC656" s="425"/>
      <c r="DD656" s="425"/>
      <c r="DE656" s="425"/>
      <c r="DF656" s="425"/>
      <c r="DG656" s="425"/>
      <c r="DH656" s="425"/>
      <c r="DI656" s="425"/>
      <c r="DJ656" s="425"/>
      <c r="DK656" s="425"/>
      <c r="DL656" s="425"/>
      <c r="DM656" s="425"/>
      <c r="DN656" s="425"/>
      <c r="DO656" s="425"/>
      <c r="DP656" s="425"/>
      <c r="DQ656" s="425"/>
      <c r="DR656" s="425"/>
      <c r="DS656" s="425"/>
      <c r="DT656" s="425"/>
      <c r="DU656" s="425"/>
      <c r="DV656" s="425"/>
      <c r="DW656" s="425"/>
      <c r="DX656" s="425"/>
      <c r="DY656" s="425"/>
      <c r="DZ656" s="425"/>
      <c r="EA656" s="425"/>
      <c r="EB656" s="425"/>
      <c r="EC656" s="425"/>
      <c r="ED656" s="425"/>
      <c r="EE656" s="425"/>
      <c r="EF656" s="425"/>
      <c r="EG656" s="425"/>
      <c r="EH656" s="425"/>
      <c r="EI656" s="425"/>
      <c r="EJ656" s="425"/>
      <c r="EK656" s="425"/>
      <c r="EL656" s="425"/>
      <c r="EM656" s="425"/>
      <c r="EN656" s="425"/>
      <c r="EO656" s="425"/>
      <c r="EP656" s="425"/>
      <c r="EQ656" s="425"/>
      <c r="ER656" s="425"/>
      <c r="ES656" s="425"/>
      <c r="ET656" s="425"/>
      <c r="EU656" s="425"/>
      <c r="EV656" s="425"/>
      <c r="EW656" s="425"/>
      <c r="EX656" s="425"/>
      <c r="EY656" s="425"/>
      <c r="EZ656" s="425"/>
      <c r="FA656" s="425"/>
      <c r="FB656" s="425"/>
      <c r="FC656" s="425"/>
      <c r="FD656" s="425"/>
      <c r="FE656" s="425"/>
      <c r="FF656" s="425"/>
      <c r="FG656" s="425"/>
      <c r="FH656" s="425"/>
      <c r="FI656" s="425"/>
      <c r="FJ656" s="425"/>
      <c r="FK656" s="425"/>
      <c r="FL656" s="425"/>
      <c r="FM656" s="425"/>
      <c r="FN656" s="425"/>
      <c r="FO656" s="425"/>
      <c r="FP656" s="425"/>
      <c r="FQ656" s="425"/>
      <c r="FR656" s="425"/>
      <c r="FS656" s="425"/>
      <c r="FT656" s="425"/>
      <c r="FU656" s="425"/>
      <c r="FV656" s="425"/>
      <c r="FW656" s="425"/>
      <c r="FX656" s="425"/>
      <c r="FY656" s="425"/>
      <c r="FZ656" s="425"/>
      <c r="GA656" s="425"/>
      <c r="GB656" s="425"/>
      <c r="GC656" s="425"/>
      <c r="GD656" s="425"/>
      <c r="GE656" s="425"/>
      <c r="GF656" s="425"/>
      <c r="GG656" s="425"/>
      <c r="GH656" s="425"/>
      <c r="GI656" s="425"/>
      <c r="GJ656" s="425"/>
      <c r="GK656" s="425"/>
      <c r="GL656" s="425"/>
      <c r="GM656" s="425"/>
      <c r="GN656" s="425"/>
      <c r="GO656" s="425"/>
      <c r="GP656" s="425"/>
      <c r="GQ656" s="425"/>
      <c r="GR656" s="425"/>
      <c r="GS656" s="425"/>
      <c r="GT656" s="425"/>
      <c r="GU656" s="425"/>
      <c r="GV656" s="425"/>
      <c r="GW656" s="425"/>
    </row>
    <row r="657" spans="1:205" s="427" customFormat="1" ht="38.25" x14ac:dyDescent="0.25">
      <c r="A657" s="344" t="s">
        <v>2575</v>
      </c>
      <c r="B657" s="337" t="s">
        <v>2056</v>
      </c>
      <c r="C657" s="328" t="s">
        <v>2587</v>
      </c>
      <c r="D657" s="323" t="s">
        <v>2577</v>
      </c>
      <c r="E657" s="326">
        <v>800</v>
      </c>
      <c r="F657" s="346">
        <v>800</v>
      </c>
      <c r="G657" s="227"/>
      <c r="H657" s="323"/>
      <c r="I657" s="389" t="s">
        <v>22</v>
      </c>
      <c r="J657" s="371"/>
      <c r="K657" s="390">
        <v>41000</v>
      </c>
      <c r="L657" s="373" t="s">
        <v>2578</v>
      </c>
      <c r="M657" s="374">
        <v>6</v>
      </c>
      <c r="N657" s="371">
        <v>5</v>
      </c>
      <c r="O657" s="375"/>
      <c r="P657" s="377">
        <f t="shared" si="96"/>
        <v>800</v>
      </c>
      <c r="Q657" s="16">
        <f t="shared" si="95"/>
        <v>800</v>
      </c>
      <c r="R657" s="23">
        <f t="shared" si="97"/>
        <v>0</v>
      </c>
      <c r="S657" s="18">
        <f t="shared" si="98"/>
        <v>0</v>
      </c>
      <c r="T657" s="101"/>
      <c r="U657" s="102">
        <v>3560000</v>
      </c>
      <c r="V657" s="134"/>
      <c r="W657" s="272">
        <v>3560</v>
      </c>
      <c r="X657" s="273"/>
      <c r="Y657" s="422"/>
      <c r="Z657" s="423"/>
      <c r="AA657" s="423"/>
      <c r="AB657" s="423"/>
      <c r="AC657" s="423"/>
      <c r="AD657" s="423"/>
      <c r="AE657" s="423"/>
      <c r="AF657" s="423"/>
      <c r="AG657" s="423"/>
      <c r="AH657" s="423"/>
      <c r="AI657" s="423"/>
      <c r="AJ657" s="423"/>
      <c r="AK657" s="423"/>
      <c r="AL657" s="423"/>
      <c r="AM657" s="423"/>
      <c r="AN657" s="423"/>
      <c r="AO657" s="423"/>
      <c r="AP657" s="423"/>
      <c r="AQ657" s="423"/>
      <c r="AR657" s="423"/>
      <c r="AS657" s="423"/>
      <c r="AT657" s="423"/>
      <c r="AU657" s="423"/>
      <c r="AV657" s="423"/>
      <c r="AW657" s="423"/>
      <c r="AX657" s="423"/>
      <c r="AY657" s="423"/>
      <c r="AZ657" s="423"/>
      <c r="BA657" s="423"/>
      <c r="BB657" s="423"/>
      <c r="BC657" s="423"/>
      <c r="BD657" s="423"/>
      <c r="BE657" s="423"/>
      <c r="BF657" s="423"/>
      <c r="BG657" s="423"/>
      <c r="BH657" s="423"/>
      <c r="BI657" s="423"/>
      <c r="BJ657" s="423"/>
      <c r="BK657" s="423"/>
      <c r="BL657" s="423"/>
      <c r="BM657" s="423"/>
      <c r="BN657" s="423"/>
      <c r="BO657" s="423"/>
      <c r="BP657" s="423"/>
      <c r="BQ657" s="423"/>
      <c r="BR657" s="423"/>
      <c r="BS657" s="423"/>
      <c r="BT657" s="423"/>
      <c r="BU657" s="423"/>
      <c r="BV657" s="423"/>
      <c r="BW657" s="423"/>
      <c r="BX657" s="423"/>
      <c r="BY657" s="423"/>
      <c r="BZ657" s="423"/>
      <c r="CA657" s="423"/>
      <c r="CB657" s="423"/>
      <c r="CC657" s="423"/>
      <c r="CD657" s="423"/>
      <c r="CE657" s="423"/>
      <c r="CF657" s="423"/>
      <c r="CG657" s="423"/>
      <c r="CH657" s="423"/>
      <c r="CI657" s="423"/>
      <c r="CJ657" s="423"/>
      <c r="CK657" s="423"/>
      <c r="CL657" s="423"/>
      <c r="CM657" s="423"/>
      <c r="CN657" s="423"/>
      <c r="CO657" s="423"/>
      <c r="CP657" s="423"/>
      <c r="CQ657" s="423"/>
      <c r="CR657" s="423"/>
      <c r="CS657" s="423"/>
      <c r="CT657" s="423"/>
      <c r="CU657" s="423"/>
      <c r="CV657" s="423"/>
      <c r="CW657" s="423"/>
      <c r="CX657" s="423"/>
      <c r="CY657" s="423"/>
      <c r="CZ657" s="423"/>
      <c r="DA657" s="423"/>
      <c r="DB657" s="423"/>
      <c r="DC657" s="423"/>
      <c r="DD657" s="423"/>
      <c r="DE657" s="423"/>
      <c r="DF657" s="423"/>
      <c r="DG657" s="423"/>
      <c r="DH657" s="423"/>
      <c r="DI657" s="423"/>
      <c r="DJ657" s="423"/>
      <c r="DK657" s="423"/>
      <c r="DL657" s="423"/>
      <c r="DM657" s="423"/>
      <c r="DN657" s="423"/>
      <c r="DO657" s="423"/>
      <c r="DP657" s="423"/>
      <c r="DQ657" s="423"/>
      <c r="DR657" s="425"/>
      <c r="DS657" s="425"/>
      <c r="DT657" s="425"/>
      <c r="DU657" s="425"/>
      <c r="DV657" s="425"/>
      <c r="DW657" s="425"/>
      <c r="DX657" s="425"/>
      <c r="DY657" s="425"/>
      <c r="DZ657" s="425"/>
      <c r="EA657" s="425"/>
      <c r="EB657" s="425"/>
      <c r="EC657" s="425"/>
      <c r="ED657" s="425"/>
      <c r="EE657" s="425"/>
      <c r="EF657" s="425"/>
      <c r="EG657" s="425"/>
      <c r="EH657" s="425"/>
      <c r="EI657" s="425"/>
      <c r="EJ657" s="425"/>
      <c r="EK657" s="425"/>
      <c r="EL657" s="425"/>
      <c r="EM657" s="425"/>
      <c r="EN657" s="425"/>
      <c r="EO657" s="425"/>
      <c r="EP657" s="425"/>
      <c r="EQ657" s="425"/>
      <c r="ER657" s="425"/>
      <c r="ES657" s="425"/>
      <c r="ET657" s="425"/>
      <c r="EU657" s="425"/>
      <c r="EV657" s="425"/>
      <c r="EW657" s="425"/>
      <c r="EX657" s="425"/>
      <c r="EY657" s="425"/>
      <c r="EZ657" s="425"/>
      <c r="FA657" s="425"/>
      <c r="FB657" s="425"/>
      <c r="FC657" s="425"/>
      <c r="FD657" s="425"/>
      <c r="FE657" s="425"/>
      <c r="FF657" s="425"/>
      <c r="FG657" s="425"/>
      <c r="FH657" s="425"/>
      <c r="FI657" s="425"/>
      <c r="FJ657" s="425"/>
      <c r="FK657" s="425"/>
      <c r="FL657" s="425"/>
      <c r="FM657" s="425"/>
      <c r="FN657" s="425"/>
      <c r="FO657" s="425"/>
      <c r="FP657" s="425"/>
      <c r="FQ657" s="425"/>
      <c r="FR657" s="425"/>
      <c r="FS657" s="425"/>
      <c r="FT657" s="425"/>
      <c r="FU657" s="425"/>
      <c r="FV657" s="425"/>
      <c r="FW657" s="425"/>
      <c r="FX657" s="425"/>
      <c r="FY657" s="425"/>
      <c r="FZ657" s="425"/>
      <c r="GA657" s="425"/>
      <c r="GB657" s="425"/>
      <c r="GC657" s="425"/>
      <c r="GD657" s="425"/>
      <c r="GE657" s="425"/>
      <c r="GF657" s="425"/>
      <c r="GG657" s="425"/>
      <c r="GH657" s="425"/>
      <c r="GI657" s="425"/>
      <c r="GJ657" s="425"/>
      <c r="GK657" s="425"/>
      <c r="GL657" s="425"/>
      <c r="GM657" s="425"/>
      <c r="GN657" s="425"/>
      <c r="GO657" s="425"/>
      <c r="GP657" s="425"/>
      <c r="GQ657" s="425"/>
      <c r="GR657" s="425"/>
      <c r="GS657" s="425"/>
      <c r="GT657" s="425"/>
      <c r="GU657" s="425"/>
      <c r="GV657" s="425"/>
      <c r="GW657" s="425"/>
    </row>
    <row r="658" spans="1:205" s="427" customFormat="1" ht="38.25" x14ac:dyDescent="0.25">
      <c r="A658" s="344" t="s">
        <v>2575</v>
      </c>
      <c r="B658" s="337" t="s">
        <v>2056</v>
      </c>
      <c r="C658" s="328" t="s">
        <v>2588</v>
      </c>
      <c r="D658" s="323" t="s">
        <v>2577</v>
      </c>
      <c r="E658" s="326">
        <v>850</v>
      </c>
      <c r="F658" s="346">
        <v>850</v>
      </c>
      <c r="G658" s="227"/>
      <c r="H658" s="323"/>
      <c r="I658" s="389" t="s">
        <v>22</v>
      </c>
      <c r="J658" s="371"/>
      <c r="K658" s="390">
        <v>41000</v>
      </c>
      <c r="L658" s="373" t="s">
        <v>2578</v>
      </c>
      <c r="M658" s="374">
        <v>6</v>
      </c>
      <c r="N658" s="371">
        <v>5</v>
      </c>
      <c r="O658" s="375"/>
      <c r="P658" s="377">
        <f t="shared" si="96"/>
        <v>850</v>
      </c>
      <c r="Q658" s="16">
        <f t="shared" si="95"/>
        <v>850</v>
      </c>
      <c r="R658" s="23">
        <f t="shared" si="97"/>
        <v>0</v>
      </c>
      <c r="S658" s="18">
        <f t="shared" si="98"/>
        <v>0</v>
      </c>
      <c r="T658" s="101"/>
      <c r="U658" s="102">
        <v>3570000</v>
      </c>
      <c r="V658" s="134"/>
      <c r="W658" s="272">
        <v>3570</v>
      </c>
      <c r="X658" s="273"/>
      <c r="Y658" s="422"/>
      <c r="Z658" s="423"/>
      <c r="AA658" s="423"/>
      <c r="AB658" s="423"/>
      <c r="AC658" s="423"/>
      <c r="AD658" s="423"/>
      <c r="AE658" s="423"/>
      <c r="AF658" s="423"/>
      <c r="AG658" s="423"/>
      <c r="AH658" s="423"/>
      <c r="AI658" s="423"/>
      <c r="AJ658" s="423"/>
      <c r="AK658" s="423"/>
      <c r="AL658" s="423"/>
      <c r="AM658" s="423"/>
      <c r="AN658" s="423"/>
      <c r="AO658" s="423"/>
      <c r="AP658" s="423"/>
      <c r="AQ658" s="423"/>
      <c r="AR658" s="423"/>
      <c r="AS658" s="423"/>
      <c r="AT658" s="423"/>
      <c r="AU658" s="423"/>
      <c r="AV658" s="423"/>
      <c r="AW658" s="423"/>
      <c r="AX658" s="423"/>
      <c r="AY658" s="423"/>
      <c r="AZ658" s="423"/>
      <c r="BA658" s="423"/>
      <c r="BB658" s="423"/>
      <c r="BC658" s="423"/>
      <c r="BD658" s="423"/>
      <c r="BE658" s="423"/>
      <c r="BF658" s="423"/>
      <c r="BG658" s="423"/>
      <c r="BH658" s="423"/>
      <c r="BI658" s="423"/>
      <c r="BJ658" s="423"/>
      <c r="BK658" s="423"/>
      <c r="BL658" s="423"/>
      <c r="BM658" s="423"/>
      <c r="BN658" s="423"/>
      <c r="BO658" s="423"/>
      <c r="BP658" s="423"/>
      <c r="BQ658" s="423"/>
      <c r="BR658" s="423"/>
      <c r="BS658" s="423"/>
      <c r="BT658" s="423"/>
      <c r="BU658" s="423"/>
      <c r="BV658" s="423"/>
      <c r="BW658" s="423"/>
      <c r="BX658" s="423"/>
      <c r="BY658" s="423"/>
      <c r="BZ658" s="423"/>
      <c r="CA658" s="423"/>
      <c r="CB658" s="423"/>
      <c r="CC658" s="423"/>
      <c r="CD658" s="423"/>
      <c r="CE658" s="423"/>
      <c r="CF658" s="423"/>
      <c r="CG658" s="423"/>
      <c r="CH658" s="423"/>
      <c r="CI658" s="423"/>
      <c r="CJ658" s="423"/>
      <c r="CK658" s="423"/>
      <c r="CL658" s="423"/>
      <c r="CM658" s="423"/>
      <c r="CN658" s="423"/>
      <c r="CO658" s="423"/>
      <c r="CP658" s="423"/>
      <c r="CQ658" s="423"/>
      <c r="CR658" s="423"/>
      <c r="CS658" s="423"/>
      <c r="CT658" s="423"/>
      <c r="CU658" s="423"/>
      <c r="CV658" s="423"/>
      <c r="CW658" s="423"/>
      <c r="CX658" s="423"/>
      <c r="CY658" s="423"/>
      <c r="CZ658" s="423"/>
      <c r="DA658" s="423"/>
      <c r="DB658" s="423"/>
      <c r="DC658" s="423"/>
      <c r="DD658" s="423"/>
      <c r="DE658" s="423"/>
      <c r="DF658" s="423"/>
      <c r="DG658" s="423"/>
      <c r="DH658" s="423"/>
      <c r="DI658" s="423"/>
      <c r="DJ658" s="423"/>
      <c r="DK658" s="423"/>
      <c r="DL658" s="423"/>
      <c r="DM658" s="423"/>
      <c r="DN658" s="423"/>
      <c r="DO658" s="423"/>
      <c r="DP658" s="423"/>
      <c r="DQ658" s="423"/>
      <c r="DR658" s="425"/>
      <c r="DS658" s="425"/>
      <c r="DT658" s="425"/>
      <c r="DU658" s="425"/>
      <c r="DV658" s="425"/>
      <c r="DW658" s="425"/>
      <c r="DX658" s="425"/>
      <c r="DY658" s="425"/>
      <c r="DZ658" s="425"/>
      <c r="EA658" s="425"/>
      <c r="EB658" s="425"/>
      <c r="EC658" s="425"/>
      <c r="ED658" s="425"/>
      <c r="EE658" s="425"/>
      <c r="EF658" s="425"/>
      <c r="EG658" s="425"/>
      <c r="EH658" s="425"/>
      <c r="EI658" s="425"/>
      <c r="EJ658" s="425"/>
      <c r="EK658" s="425"/>
      <c r="EL658" s="425"/>
      <c r="EM658" s="425"/>
      <c r="EN658" s="425"/>
      <c r="EO658" s="425"/>
      <c r="EP658" s="425"/>
      <c r="EQ658" s="425"/>
      <c r="ER658" s="425"/>
      <c r="ES658" s="425"/>
      <c r="ET658" s="425"/>
      <c r="EU658" s="425"/>
      <c r="EV658" s="425"/>
      <c r="EW658" s="425"/>
      <c r="EX658" s="425"/>
      <c r="EY658" s="425"/>
      <c r="EZ658" s="425"/>
      <c r="FA658" s="425"/>
      <c r="FB658" s="425"/>
      <c r="FC658" s="425"/>
      <c r="FD658" s="425"/>
      <c r="FE658" s="425"/>
      <c r="FF658" s="425"/>
      <c r="FG658" s="425"/>
      <c r="FH658" s="425"/>
      <c r="FI658" s="425"/>
      <c r="FJ658" s="425"/>
      <c r="FK658" s="425"/>
      <c r="FL658" s="425"/>
      <c r="FM658" s="425"/>
      <c r="FN658" s="425"/>
      <c r="FO658" s="425"/>
      <c r="FP658" s="425"/>
      <c r="FQ658" s="425"/>
      <c r="FR658" s="425"/>
      <c r="FS658" s="425"/>
      <c r="FT658" s="425"/>
      <c r="FU658" s="425"/>
      <c r="FV658" s="425"/>
      <c r="FW658" s="425"/>
      <c r="FX658" s="425"/>
      <c r="FY658" s="425"/>
      <c r="FZ658" s="425"/>
      <c r="GA658" s="425"/>
      <c r="GB658" s="425"/>
      <c r="GC658" s="425"/>
      <c r="GD658" s="425"/>
      <c r="GE658" s="425"/>
      <c r="GF658" s="425"/>
      <c r="GG658" s="425"/>
      <c r="GH658" s="425"/>
      <c r="GI658" s="425"/>
      <c r="GJ658" s="425"/>
      <c r="GK658" s="425"/>
      <c r="GL658" s="425"/>
      <c r="GM658" s="425"/>
      <c r="GN658" s="425"/>
      <c r="GO658" s="425"/>
      <c r="GP658" s="425"/>
      <c r="GQ658" s="425"/>
      <c r="GR658" s="425"/>
      <c r="GS658" s="425"/>
      <c r="GT658" s="425"/>
      <c r="GU658" s="425"/>
      <c r="GV658" s="425"/>
      <c r="GW658" s="425"/>
    </row>
    <row r="659" spans="1:205" s="427" customFormat="1" ht="38.25" x14ac:dyDescent="0.25">
      <c r="A659" s="344" t="s">
        <v>2575</v>
      </c>
      <c r="B659" s="337" t="s">
        <v>2056</v>
      </c>
      <c r="C659" s="328" t="s">
        <v>2589</v>
      </c>
      <c r="D659" s="323" t="s">
        <v>2577</v>
      </c>
      <c r="E659" s="326">
        <v>960</v>
      </c>
      <c r="F659" s="346">
        <v>960</v>
      </c>
      <c r="G659" s="227"/>
      <c r="H659" s="323"/>
      <c r="I659" s="389" t="s">
        <v>22</v>
      </c>
      <c r="J659" s="371"/>
      <c r="K659" s="390">
        <v>41000</v>
      </c>
      <c r="L659" s="373" t="s">
        <v>2578</v>
      </c>
      <c r="M659" s="374">
        <v>6</v>
      </c>
      <c r="N659" s="371">
        <v>5</v>
      </c>
      <c r="O659" s="375"/>
      <c r="P659" s="377">
        <f t="shared" si="96"/>
        <v>960</v>
      </c>
      <c r="Q659" s="16">
        <f t="shared" si="95"/>
        <v>960</v>
      </c>
      <c r="R659" s="23">
        <f t="shared" si="97"/>
        <v>0</v>
      </c>
      <c r="S659" s="18">
        <f t="shared" si="98"/>
        <v>0</v>
      </c>
      <c r="T659" s="101"/>
      <c r="U659" s="102">
        <v>3580000</v>
      </c>
      <c r="V659" s="134"/>
      <c r="W659" s="272">
        <v>3580</v>
      </c>
      <c r="X659" s="273"/>
      <c r="Y659" s="422"/>
      <c r="Z659" s="423"/>
      <c r="AA659" s="423"/>
      <c r="AB659" s="423"/>
      <c r="AC659" s="423"/>
      <c r="AD659" s="423"/>
      <c r="AE659" s="423"/>
      <c r="AF659" s="423"/>
      <c r="AG659" s="423"/>
      <c r="AH659" s="423"/>
      <c r="AI659" s="423"/>
      <c r="AJ659" s="423"/>
      <c r="AK659" s="423"/>
      <c r="AL659" s="423"/>
      <c r="AM659" s="423"/>
      <c r="AN659" s="423"/>
      <c r="AO659" s="423"/>
      <c r="AP659" s="423"/>
      <c r="AQ659" s="423"/>
      <c r="AR659" s="423"/>
      <c r="AS659" s="423"/>
      <c r="AT659" s="423"/>
      <c r="AU659" s="423"/>
      <c r="AV659" s="423"/>
      <c r="AW659" s="423"/>
      <c r="AX659" s="423"/>
      <c r="AY659" s="423"/>
      <c r="AZ659" s="423"/>
      <c r="BA659" s="423"/>
      <c r="BB659" s="423"/>
      <c r="BC659" s="423"/>
      <c r="BD659" s="423"/>
      <c r="BE659" s="423"/>
      <c r="BF659" s="423"/>
      <c r="BG659" s="423"/>
      <c r="BH659" s="423"/>
      <c r="BI659" s="423"/>
      <c r="BJ659" s="423"/>
      <c r="BK659" s="423"/>
      <c r="BL659" s="423"/>
      <c r="BM659" s="423"/>
      <c r="BN659" s="423"/>
      <c r="BO659" s="423"/>
      <c r="BP659" s="423"/>
      <c r="BQ659" s="423"/>
      <c r="BR659" s="423"/>
      <c r="BS659" s="423"/>
      <c r="BT659" s="423"/>
      <c r="BU659" s="423"/>
      <c r="BV659" s="423"/>
      <c r="BW659" s="423"/>
      <c r="BX659" s="423"/>
      <c r="BY659" s="423"/>
      <c r="BZ659" s="423"/>
      <c r="CA659" s="423"/>
      <c r="CB659" s="423"/>
      <c r="CC659" s="423"/>
      <c r="CD659" s="423"/>
      <c r="CE659" s="423"/>
      <c r="CF659" s="423"/>
      <c r="CG659" s="423"/>
      <c r="CH659" s="423"/>
      <c r="CI659" s="423"/>
      <c r="CJ659" s="423"/>
      <c r="CK659" s="423"/>
      <c r="CL659" s="423"/>
      <c r="CM659" s="423"/>
      <c r="CN659" s="423"/>
      <c r="CO659" s="423"/>
      <c r="CP659" s="423"/>
      <c r="CQ659" s="423"/>
      <c r="CR659" s="423"/>
      <c r="CS659" s="423"/>
      <c r="CT659" s="423"/>
      <c r="CU659" s="423"/>
      <c r="CV659" s="423"/>
      <c r="CW659" s="423"/>
      <c r="CX659" s="423"/>
      <c r="CY659" s="423"/>
      <c r="CZ659" s="423"/>
      <c r="DA659" s="423"/>
      <c r="DB659" s="423"/>
      <c r="DC659" s="423"/>
      <c r="DD659" s="423"/>
      <c r="DE659" s="423"/>
      <c r="DF659" s="423"/>
      <c r="DG659" s="423"/>
      <c r="DH659" s="423"/>
      <c r="DI659" s="423"/>
      <c r="DJ659" s="423"/>
      <c r="DK659" s="423"/>
      <c r="DL659" s="423"/>
      <c r="DM659" s="423"/>
      <c r="DN659" s="423"/>
      <c r="DO659" s="423"/>
      <c r="DP659" s="423"/>
      <c r="DQ659" s="423"/>
      <c r="DR659" s="425"/>
      <c r="DS659" s="425"/>
      <c r="DT659" s="425"/>
      <c r="DU659" s="425"/>
      <c r="DV659" s="425"/>
      <c r="DW659" s="425"/>
      <c r="DX659" s="425"/>
      <c r="DY659" s="425"/>
      <c r="DZ659" s="425"/>
      <c r="EA659" s="425"/>
      <c r="EB659" s="425"/>
      <c r="EC659" s="425"/>
      <c r="ED659" s="425"/>
      <c r="EE659" s="425"/>
      <c r="EF659" s="425"/>
      <c r="EG659" s="425"/>
      <c r="EH659" s="425"/>
      <c r="EI659" s="425"/>
      <c r="EJ659" s="425"/>
      <c r="EK659" s="425"/>
      <c r="EL659" s="425"/>
      <c r="EM659" s="425"/>
      <c r="EN659" s="425"/>
      <c r="EO659" s="425"/>
      <c r="EP659" s="425"/>
      <c r="EQ659" s="425"/>
      <c r="ER659" s="425"/>
      <c r="ES659" s="425"/>
      <c r="ET659" s="425"/>
      <c r="EU659" s="425"/>
      <c r="EV659" s="425"/>
      <c r="EW659" s="425"/>
      <c r="EX659" s="425"/>
      <c r="EY659" s="425"/>
      <c r="EZ659" s="425"/>
      <c r="FA659" s="425"/>
      <c r="FB659" s="425"/>
      <c r="FC659" s="425"/>
      <c r="FD659" s="425"/>
      <c r="FE659" s="425"/>
      <c r="FF659" s="425"/>
      <c r="FG659" s="425"/>
      <c r="FH659" s="425"/>
      <c r="FI659" s="425"/>
      <c r="FJ659" s="425"/>
      <c r="FK659" s="425"/>
      <c r="FL659" s="425"/>
      <c r="FM659" s="425"/>
      <c r="FN659" s="425"/>
      <c r="FO659" s="425"/>
      <c r="FP659" s="425"/>
      <c r="FQ659" s="425"/>
      <c r="FR659" s="425"/>
      <c r="FS659" s="425"/>
      <c r="FT659" s="425"/>
      <c r="FU659" s="425"/>
      <c r="FV659" s="425"/>
      <c r="FW659" s="425"/>
      <c r="FX659" s="425"/>
      <c r="FY659" s="425"/>
      <c r="FZ659" s="425"/>
      <c r="GA659" s="425"/>
      <c r="GB659" s="425"/>
      <c r="GC659" s="425"/>
      <c r="GD659" s="425"/>
      <c r="GE659" s="425"/>
      <c r="GF659" s="425"/>
      <c r="GG659" s="425"/>
      <c r="GH659" s="425"/>
      <c r="GI659" s="425"/>
      <c r="GJ659" s="425"/>
      <c r="GK659" s="425"/>
      <c r="GL659" s="425"/>
      <c r="GM659" s="425"/>
      <c r="GN659" s="425"/>
      <c r="GO659" s="425"/>
      <c r="GP659" s="425"/>
      <c r="GQ659" s="425"/>
      <c r="GR659" s="425"/>
      <c r="GS659" s="425"/>
      <c r="GT659" s="425"/>
      <c r="GU659" s="425"/>
      <c r="GV659" s="425"/>
      <c r="GW659" s="425"/>
    </row>
    <row r="660" spans="1:205" s="427" customFormat="1" ht="38.25" x14ac:dyDescent="0.25">
      <c r="A660" s="344" t="s">
        <v>2575</v>
      </c>
      <c r="B660" s="337" t="s">
        <v>2056</v>
      </c>
      <c r="C660" s="328" t="s">
        <v>2590</v>
      </c>
      <c r="D660" s="323" t="s">
        <v>2591</v>
      </c>
      <c r="E660" s="326">
        <v>850</v>
      </c>
      <c r="F660" s="346">
        <v>850</v>
      </c>
      <c r="G660" s="227"/>
      <c r="H660" s="323"/>
      <c r="I660" s="389" t="s">
        <v>22</v>
      </c>
      <c r="J660" s="371"/>
      <c r="K660" s="390">
        <v>41000</v>
      </c>
      <c r="L660" s="373" t="s">
        <v>2578</v>
      </c>
      <c r="M660" s="374">
        <v>6</v>
      </c>
      <c r="N660" s="371">
        <v>5</v>
      </c>
      <c r="O660" s="375"/>
      <c r="P660" s="377">
        <f t="shared" si="96"/>
        <v>850</v>
      </c>
      <c r="Q660" s="16">
        <f t="shared" si="95"/>
        <v>850</v>
      </c>
      <c r="R660" s="23">
        <f t="shared" si="97"/>
        <v>0</v>
      </c>
      <c r="S660" s="18">
        <f t="shared" si="98"/>
        <v>0</v>
      </c>
      <c r="T660" s="101"/>
      <c r="U660" s="102">
        <v>3590000</v>
      </c>
      <c r="V660" s="134"/>
      <c r="W660" s="272">
        <v>3590</v>
      </c>
      <c r="X660" s="273"/>
      <c r="Y660" s="426"/>
      <c r="Z660" s="423"/>
      <c r="AA660" s="425"/>
      <c r="AB660" s="425"/>
      <c r="AC660" s="425"/>
      <c r="AD660" s="425"/>
      <c r="AE660" s="425"/>
      <c r="AF660" s="425"/>
      <c r="AG660" s="425"/>
      <c r="AH660" s="425"/>
      <c r="AI660" s="425"/>
      <c r="AJ660" s="425"/>
      <c r="AK660" s="425"/>
      <c r="AL660" s="425"/>
      <c r="AM660" s="425"/>
      <c r="AN660" s="425"/>
      <c r="AO660" s="425"/>
      <c r="AP660" s="425"/>
      <c r="AQ660" s="425"/>
      <c r="AR660" s="425"/>
      <c r="AS660" s="425"/>
      <c r="AT660" s="425"/>
      <c r="AU660" s="425"/>
      <c r="AV660" s="425"/>
      <c r="AW660" s="425"/>
      <c r="AX660" s="425"/>
      <c r="AY660" s="425"/>
      <c r="AZ660" s="425"/>
      <c r="BA660" s="425"/>
      <c r="BB660" s="425"/>
      <c r="BC660" s="425"/>
      <c r="BD660" s="425"/>
      <c r="BE660" s="425"/>
      <c r="BF660" s="425"/>
      <c r="BG660" s="425"/>
      <c r="BH660" s="425"/>
      <c r="BI660" s="425"/>
      <c r="BJ660" s="425"/>
      <c r="BK660" s="425"/>
      <c r="BL660" s="425"/>
      <c r="BM660" s="425"/>
      <c r="BN660" s="425"/>
      <c r="BO660" s="425"/>
      <c r="BP660" s="425"/>
      <c r="BQ660" s="425"/>
      <c r="BR660" s="425"/>
      <c r="BS660" s="425"/>
      <c r="BT660" s="425"/>
      <c r="BU660" s="425"/>
      <c r="BV660" s="425"/>
      <c r="BW660" s="425"/>
      <c r="BX660" s="425"/>
      <c r="BY660" s="425"/>
      <c r="BZ660" s="425"/>
      <c r="CA660" s="425"/>
      <c r="CB660" s="425"/>
      <c r="CC660" s="425"/>
      <c r="CD660" s="425"/>
      <c r="CE660" s="425"/>
      <c r="CF660" s="425"/>
      <c r="CG660" s="425"/>
      <c r="CH660" s="425"/>
      <c r="CI660" s="425"/>
      <c r="CJ660" s="425"/>
      <c r="CK660" s="425"/>
      <c r="CL660" s="425"/>
      <c r="CM660" s="425"/>
      <c r="CN660" s="425"/>
      <c r="CO660" s="425"/>
      <c r="CP660" s="425"/>
      <c r="CQ660" s="425"/>
      <c r="CR660" s="425"/>
      <c r="CS660" s="425"/>
      <c r="CT660" s="425"/>
      <c r="CU660" s="425"/>
      <c r="CV660" s="425"/>
      <c r="CW660" s="425"/>
      <c r="CX660" s="425"/>
      <c r="CY660" s="425"/>
      <c r="CZ660" s="425"/>
      <c r="DA660" s="425"/>
      <c r="DB660" s="425"/>
      <c r="DC660" s="425"/>
      <c r="DD660" s="425"/>
      <c r="DE660" s="425"/>
      <c r="DF660" s="425"/>
      <c r="DG660" s="425"/>
      <c r="DH660" s="425"/>
      <c r="DI660" s="425"/>
      <c r="DJ660" s="425"/>
      <c r="DK660" s="425"/>
      <c r="DL660" s="425"/>
      <c r="DM660" s="425"/>
      <c r="DN660" s="425"/>
      <c r="DO660" s="425"/>
      <c r="DP660" s="425"/>
      <c r="DQ660" s="425"/>
      <c r="DR660" s="425"/>
      <c r="DS660" s="425"/>
      <c r="DT660" s="425"/>
      <c r="DU660" s="425"/>
      <c r="DV660" s="425"/>
      <c r="DW660" s="425"/>
      <c r="DX660" s="425"/>
      <c r="DY660" s="425"/>
      <c r="DZ660" s="425"/>
      <c r="EA660" s="425"/>
      <c r="EB660" s="425"/>
      <c r="EC660" s="425"/>
      <c r="ED660" s="425"/>
      <c r="EE660" s="425"/>
      <c r="EF660" s="425"/>
      <c r="EG660" s="425"/>
      <c r="EH660" s="425"/>
      <c r="EI660" s="425"/>
      <c r="EJ660" s="425"/>
      <c r="EK660" s="425"/>
      <c r="EL660" s="425"/>
      <c r="EM660" s="425"/>
      <c r="EN660" s="425"/>
      <c r="EO660" s="425"/>
      <c r="EP660" s="425"/>
      <c r="EQ660" s="425"/>
      <c r="ER660" s="425"/>
      <c r="ES660" s="425"/>
      <c r="ET660" s="425"/>
      <c r="EU660" s="425"/>
      <c r="EV660" s="425"/>
      <c r="EW660" s="425"/>
      <c r="EX660" s="425"/>
      <c r="EY660" s="425"/>
      <c r="EZ660" s="425"/>
      <c r="FA660" s="425"/>
      <c r="FB660" s="425"/>
      <c r="FC660" s="425"/>
      <c r="FD660" s="425"/>
      <c r="FE660" s="425"/>
      <c r="FF660" s="425"/>
      <c r="FG660" s="425"/>
      <c r="FH660" s="425"/>
      <c r="FI660" s="425"/>
      <c r="FJ660" s="425"/>
      <c r="FK660" s="425"/>
      <c r="FL660" s="425"/>
      <c r="FM660" s="425"/>
      <c r="FN660" s="425"/>
      <c r="FO660" s="425"/>
      <c r="FP660" s="425"/>
      <c r="FQ660" s="425"/>
      <c r="FR660" s="425"/>
      <c r="FS660" s="425"/>
      <c r="FT660" s="425"/>
      <c r="FU660" s="425"/>
      <c r="FV660" s="425"/>
      <c r="FW660" s="425"/>
      <c r="FX660" s="425"/>
      <c r="FY660" s="425"/>
      <c r="FZ660" s="425"/>
      <c r="GA660" s="425"/>
      <c r="GB660" s="425"/>
      <c r="GC660" s="425"/>
      <c r="GD660" s="425"/>
      <c r="GE660" s="425"/>
      <c r="GF660" s="425"/>
      <c r="GG660" s="425"/>
      <c r="GH660" s="425"/>
      <c r="GI660" s="425"/>
      <c r="GJ660" s="425"/>
      <c r="GK660" s="425"/>
      <c r="GL660" s="425"/>
      <c r="GM660" s="425"/>
      <c r="GN660" s="425"/>
      <c r="GO660" s="425"/>
      <c r="GP660" s="425"/>
      <c r="GQ660" s="425"/>
      <c r="GR660" s="425"/>
      <c r="GS660" s="425"/>
      <c r="GT660" s="425"/>
      <c r="GU660" s="425"/>
      <c r="GV660" s="425"/>
      <c r="GW660" s="425"/>
    </row>
    <row r="661" spans="1:205" s="427" customFormat="1" ht="38.25" x14ac:dyDescent="0.25">
      <c r="A661" s="344" t="s">
        <v>2575</v>
      </c>
      <c r="B661" s="337" t="s">
        <v>2056</v>
      </c>
      <c r="C661" s="328" t="s">
        <v>2592</v>
      </c>
      <c r="D661" s="323" t="s">
        <v>2593</v>
      </c>
      <c r="E661" s="326">
        <v>530</v>
      </c>
      <c r="F661" s="346">
        <v>530</v>
      </c>
      <c r="G661" s="227"/>
      <c r="H661" s="323"/>
      <c r="I661" s="389" t="s">
        <v>22</v>
      </c>
      <c r="J661" s="371"/>
      <c r="K661" s="390">
        <v>41000</v>
      </c>
      <c r="L661" s="373" t="s">
        <v>2578</v>
      </c>
      <c r="M661" s="374">
        <v>6</v>
      </c>
      <c r="N661" s="371">
        <v>5</v>
      </c>
      <c r="O661" s="375"/>
      <c r="P661" s="377">
        <f t="shared" si="96"/>
        <v>530</v>
      </c>
      <c r="Q661" s="16">
        <f t="shared" si="95"/>
        <v>530</v>
      </c>
      <c r="R661" s="23">
        <f t="shared" si="97"/>
        <v>0</v>
      </c>
      <c r="S661" s="18">
        <f t="shared" si="98"/>
        <v>0</v>
      </c>
      <c r="T661" s="101"/>
      <c r="U661" s="102">
        <v>3600000</v>
      </c>
      <c r="V661" s="103"/>
      <c r="W661" s="272">
        <v>3600</v>
      </c>
      <c r="X661" s="273"/>
      <c r="Y661" s="426"/>
      <c r="Z661" s="423"/>
      <c r="AA661" s="425"/>
      <c r="AB661" s="425"/>
      <c r="AC661" s="425"/>
      <c r="AD661" s="425"/>
      <c r="AE661" s="425"/>
      <c r="AF661" s="425"/>
      <c r="AG661" s="425"/>
      <c r="AH661" s="425"/>
      <c r="AI661" s="425"/>
      <c r="AJ661" s="425"/>
      <c r="AK661" s="425"/>
      <c r="AL661" s="425"/>
      <c r="AM661" s="425"/>
      <c r="AN661" s="425"/>
      <c r="AO661" s="425"/>
      <c r="AP661" s="425"/>
      <c r="AQ661" s="425"/>
      <c r="AR661" s="425"/>
      <c r="AS661" s="425"/>
      <c r="AT661" s="425"/>
      <c r="AU661" s="425"/>
      <c r="AV661" s="425"/>
      <c r="AW661" s="425"/>
      <c r="AX661" s="425"/>
      <c r="AY661" s="425"/>
      <c r="AZ661" s="425"/>
      <c r="BA661" s="425"/>
      <c r="BB661" s="425"/>
      <c r="BC661" s="425"/>
      <c r="BD661" s="425"/>
      <c r="BE661" s="425"/>
      <c r="BF661" s="425"/>
      <c r="BG661" s="425"/>
      <c r="BH661" s="425"/>
      <c r="BI661" s="425"/>
      <c r="BJ661" s="425"/>
      <c r="BK661" s="425"/>
      <c r="BL661" s="425"/>
      <c r="BM661" s="425"/>
      <c r="BN661" s="425"/>
      <c r="BO661" s="425"/>
      <c r="BP661" s="425"/>
      <c r="BQ661" s="425"/>
      <c r="BR661" s="425"/>
      <c r="BS661" s="425"/>
      <c r="BT661" s="425"/>
      <c r="BU661" s="425"/>
      <c r="BV661" s="425"/>
      <c r="BW661" s="425"/>
      <c r="BX661" s="425"/>
      <c r="BY661" s="425"/>
      <c r="BZ661" s="425"/>
      <c r="CA661" s="425"/>
      <c r="CB661" s="425"/>
      <c r="CC661" s="425"/>
      <c r="CD661" s="425"/>
      <c r="CE661" s="425"/>
      <c r="CF661" s="425"/>
      <c r="CG661" s="425"/>
      <c r="CH661" s="425"/>
      <c r="CI661" s="425"/>
      <c r="CJ661" s="425"/>
      <c r="CK661" s="425"/>
      <c r="CL661" s="425"/>
      <c r="CM661" s="425"/>
      <c r="CN661" s="425"/>
      <c r="CO661" s="425"/>
      <c r="CP661" s="425"/>
      <c r="CQ661" s="425"/>
      <c r="CR661" s="425"/>
      <c r="CS661" s="425"/>
      <c r="CT661" s="425"/>
      <c r="CU661" s="425"/>
      <c r="CV661" s="425"/>
      <c r="CW661" s="425"/>
      <c r="CX661" s="425"/>
      <c r="CY661" s="425"/>
      <c r="CZ661" s="425"/>
      <c r="DA661" s="425"/>
      <c r="DB661" s="425"/>
      <c r="DC661" s="425"/>
      <c r="DD661" s="425"/>
      <c r="DE661" s="425"/>
      <c r="DF661" s="425"/>
      <c r="DG661" s="425"/>
      <c r="DH661" s="425"/>
      <c r="DI661" s="425"/>
      <c r="DJ661" s="425"/>
      <c r="DK661" s="425"/>
      <c r="DL661" s="425"/>
      <c r="DM661" s="425"/>
      <c r="DN661" s="425"/>
      <c r="DO661" s="425"/>
      <c r="DP661" s="425"/>
      <c r="DQ661" s="425"/>
      <c r="DR661" s="425"/>
      <c r="DS661" s="425"/>
      <c r="DT661" s="425"/>
      <c r="DU661" s="425"/>
      <c r="DV661" s="425"/>
      <c r="DW661" s="425"/>
      <c r="DX661" s="425"/>
      <c r="DY661" s="425"/>
      <c r="DZ661" s="425"/>
      <c r="EA661" s="425"/>
      <c r="EB661" s="425"/>
      <c r="EC661" s="425"/>
      <c r="ED661" s="425"/>
      <c r="EE661" s="425"/>
      <c r="EF661" s="425"/>
      <c r="EG661" s="425"/>
      <c r="EH661" s="425"/>
      <c r="EI661" s="425"/>
      <c r="EJ661" s="425"/>
      <c r="EK661" s="425"/>
      <c r="EL661" s="425"/>
      <c r="EM661" s="425"/>
      <c r="EN661" s="425"/>
      <c r="EO661" s="425"/>
      <c r="EP661" s="425"/>
      <c r="EQ661" s="425"/>
      <c r="ER661" s="425"/>
      <c r="ES661" s="425"/>
      <c r="ET661" s="425"/>
      <c r="EU661" s="425"/>
      <c r="EV661" s="425"/>
      <c r="EW661" s="425"/>
      <c r="EX661" s="425"/>
      <c r="EY661" s="425"/>
      <c r="EZ661" s="425"/>
      <c r="FA661" s="425"/>
      <c r="FB661" s="425"/>
      <c r="FC661" s="425"/>
      <c r="FD661" s="425"/>
      <c r="FE661" s="425"/>
      <c r="FF661" s="425"/>
      <c r="FG661" s="425"/>
      <c r="FH661" s="425"/>
      <c r="FI661" s="425"/>
      <c r="FJ661" s="425"/>
      <c r="FK661" s="425"/>
      <c r="FL661" s="425"/>
      <c r="FM661" s="425"/>
      <c r="FN661" s="425"/>
      <c r="FO661" s="425"/>
      <c r="FP661" s="425"/>
      <c r="FQ661" s="425"/>
      <c r="FR661" s="425"/>
      <c r="FS661" s="425"/>
      <c r="FT661" s="425"/>
      <c r="FU661" s="425"/>
      <c r="FV661" s="425"/>
      <c r="FW661" s="425"/>
      <c r="FX661" s="425"/>
      <c r="FY661" s="425"/>
      <c r="FZ661" s="425"/>
      <c r="GA661" s="425"/>
      <c r="GB661" s="425"/>
      <c r="GC661" s="425"/>
      <c r="GD661" s="425"/>
      <c r="GE661" s="425"/>
      <c r="GF661" s="425"/>
      <c r="GG661" s="425"/>
      <c r="GH661" s="425"/>
      <c r="GI661" s="425"/>
      <c r="GJ661" s="425"/>
      <c r="GK661" s="425"/>
      <c r="GL661" s="425"/>
      <c r="GM661" s="425"/>
      <c r="GN661" s="425"/>
      <c r="GO661" s="425"/>
      <c r="GP661" s="425"/>
      <c r="GQ661" s="425"/>
      <c r="GR661" s="425"/>
      <c r="GS661" s="425"/>
      <c r="GT661" s="425"/>
      <c r="GU661" s="425"/>
      <c r="GV661" s="425"/>
      <c r="GW661" s="425"/>
    </row>
    <row r="662" spans="1:205" s="427" customFormat="1" ht="51" x14ac:dyDescent="0.25">
      <c r="A662" s="344" t="s">
        <v>2594</v>
      </c>
      <c r="B662" s="337" t="s">
        <v>2056</v>
      </c>
      <c r="C662" s="328" t="s">
        <v>2595</v>
      </c>
      <c r="D662" s="323" t="s">
        <v>2596</v>
      </c>
      <c r="E662" s="347">
        <v>3.2000000000000001E-2</v>
      </c>
      <c r="F662" s="348">
        <v>3.2000000000000001E-2</v>
      </c>
      <c r="G662" s="221"/>
      <c r="H662" s="323" t="s">
        <v>2597</v>
      </c>
      <c r="I662" s="371" t="s">
        <v>22</v>
      </c>
      <c r="J662" s="371"/>
      <c r="K662" s="323"/>
      <c r="L662" s="373"/>
      <c r="M662" s="374">
        <v>6</v>
      </c>
      <c r="N662" s="371">
        <v>6</v>
      </c>
      <c r="O662" s="375" t="s">
        <v>2598</v>
      </c>
      <c r="P662" s="377">
        <f t="shared" si="96"/>
        <v>3.2000000000000001E-2</v>
      </c>
      <c r="Q662" s="16">
        <f t="shared" si="95"/>
        <v>3.2000000000000001E-2</v>
      </c>
      <c r="R662" s="23">
        <f t="shared" si="97"/>
        <v>0</v>
      </c>
      <c r="S662" s="18">
        <f t="shared" si="98"/>
        <v>0</v>
      </c>
      <c r="T662" s="101"/>
      <c r="U662" s="102">
        <v>3610000</v>
      </c>
      <c r="V662" s="103"/>
      <c r="W662" s="272">
        <v>3610</v>
      </c>
      <c r="X662" s="273" t="s">
        <v>3231</v>
      </c>
      <c r="Y662" s="426"/>
      <c r="Z662" s="423"/>
      <c r="AA662" s="425"/>
      <c r="AB662" s="425"/>
      <c r="AC662" s="425"/>
      <c r="AD662" s="425"/>
      <c r="AE662" s="425"/>
      <c r="AF662" s="425"/>
      <c r="AG662" s="425"/>
      <c r="AH662" s="425"/>
      <c r="AI662" s="425"/>
      <c r="AJ662" s="425"/>
      <c r="AK662" s="425"/>
      <c r="AL662" s="425"/>
      <c r="AM662" s="425"/>
      <c r="AN662" s="425"/>
      <c r="AO662" s="425"/>
      <c r="AP662" s="425"/>
      <c r="AQ662" s="425"/>
      <c r="AR662" s="425"/>
      <c r="AS662" s="425"/>
      <c r="AT662" s="425"/>
      <c r="AU662" s="425"/>
      <c r="AV662" s="425"/>
      <c r="AW662" s="425"/>
      <c r="AX662" s="425"/>
      <c r="AY662" s="425"/>
      <c r="AZ662" s="425"/>
      <c r="BA662" s="425"/>
      <c r="BB662" s="425"/>
      <c r="BC662" s="425"/>
      <c r="BD662" s="425"/>
      <c r="BE662" s="425"/>
      <c r="BF662" s="425"/>
      <c r="BG662" s="425"/>
      <c r="BH662" s="425"/>
      <c r="BI662" s="425"/>
      <c r="BJ662" s="425"/>
      <c r="BK662" s="425"/>
      <c r="BL662" s="425"/>
      <c r="BM662" s="425"/>
      <c r="BN662" s="425"/>
      <c r="BO662" s="425"/>
      <c r="BP662" s="425"/>
      <c r="BQ662" s="425"/>
      <c r="BR662" s="425"/>
      <c r="BS662" s="425"/>
      <c r="BT662" s="425"/>
      <c r="BU662" s="425"/>
      <c r="BV662" s="425"/>
      <c r="BW662" s="425"/>
      <c r="BX662" s="425"/>
      <c r="BY662" s="425"/>
      <c r="BZ662" s="425"/>
      <c r="CA662" s="425"/>
      <c r="CB662" s="425"/>
      <c r="CC662" s="425"/>
      <c r="CD662" s="425"/>
      <c r="CE662" s="425"/>
      <c r="CF662" s="425"/>
      <c r="CG662" s="425"/>
      <c r="CH662" s="425"/>
      <c r="CI662" s="425"/>
      <c r="CJ662" s="425"/>
      <c r="CK662" s="425"/>
      <c r="CL662" s="425"/>
      <c r="CM662" s="425"/>
      <c r="CN662" s="425"/>
      <c r="CO662" s="425"/>
      <c r="CP662" s="425"/>
      <c r="CQ662" s="425"/>
      <c r="CR662" s="425"/>
      <c r="CS662" s="425"/>
      <c r="CT662" s="425"/>
      <c r="CU662" s="425"/>
      <c r="CV662" s="425"/>
      <c r="CW662" s="425"/>
      <c r="CX662" s="425"/>
      <c r="CY662" s="425"/>
      <c r="CZ662" s="425"/>
      <c r="DA662" s="425"/>
      <c r="DB662" s="425"/>
      <c r="DC662" s="425"/>
      <c r="DD662" s="425"/>
      <c r="DE662" s="425"/>
      <c r="DF662" s="425"/>
      <c r="DG662" s="425"/>
      <c r="DH662" s="425"/>
      <c r="DI662" s="425"/>
      <c r="DJ662" s="425"/>
      <c r="DK662" s="425"/>
      <c r="DL662" s="425"/>
      <c r="DM662" s="425"/>
      <c r="DN662" s="425"/>
      <c r="DO662" s="425"/>
      <c r="DP662" s="425"/>
      <c r="DQ662" s="425"/>
      <c r="DR662" s="425"/>
      <c r="DS662" s="425"/>
      <c r="DT662" s="425"/>
      <c r="DU662" s="425"/>
      <c r="DV662" s="425"/>
      <c r="DW662" s="425"/>
      <c r="DX662" s="425"/>
      <c r="DY662" s="425"/>
      <c r="DZ662" s="425"/>
      <c r="EA662" s="425"/>
      <c r="EB662" s="425"/>
      <c r="EC662" s="425"/>
      <c r="ED662" s="425"/>
      <c r="EE662" s="425"/>
      <c r="EF662" s="425"/>
      <c r="EG662" s="425"/>
      <c r="EH662" s="425"/>
      <c r="EI662" s="425"/>
      <c r="EJ662" s="425"/>
      <c r="EK662" s="425"/>
      <c r="EL662" s="425"/>
      <c r="EM662" s="425"/>
      <c r="EN662" s="425"/>
      <c r="EO662" s="425"/>
      <c r="EP662" s="425"/>
      <c r="EQ662" s="425"/>
      <c r="ER662" s="425"/>
      <c r="ES662" s="425"/>
      <c r="ET662" s="425"/>
      <c r="EU662" s="425"/>
      <c r="EV662" s="425"/>
      <c r="EW662" s="425"/>
      <c r="EX662" s="425"/>
      <c r="EY662" s="425"/>
      <c r="EZ662" s="425"/>
      <c r="FA662" s="425"/>
      <c r="FB662" s="425"/>
      <c r="FC662" s="425"/>
      <c r="FD662" s="425"/>
      <c r="FE662" s="425"/>
      <c r="FF662" s="425"/>
      <c r="FG662" s="425"/>
      <c r="FH662" s="425"/>
      <c r="FI662" s="425"/>
      <c r="FJ662" s="425"/>
      <c r="FK662" s="425"/>
      <c r="FL662" s="425"/>
      <c r="FM662" s="425"/>
    </row>
    <row r="663" spans="1:205" s="427" customFormat="1" ht="38.25" x14ac:dyDescent="0.25">
      <c r="A663" s="344" t="s">
        <v>2594</v>
      </c>
      <c r="B663" s="337" t="s">
        <v>2056</v>
      </c>
      <c r="C663" s="328" t="s">
        <v>2599</v>
      </c>
      <c r="D663" s="323" t="s">
        <v>2596</v>
      </c>
      <c r="E663" s="347">
        <v>2.5999999999999999E-2</v>
      </c>
      <c r="F663" s="348">
        <v>2.5999999999999999E-2</v>
      </c>
      <c r="G663" s="221"/>
      <c r="H663" s="323" t="s">
        <v>2597</v>
      </c>
      <c r="I663" s="371" t="s">
        <v>22</v>
      </c>
      <c r="J663" s="371"/>
      <c r="K663" s="323"/>
      <c r="L663" s="373"/>
      <c r="M663" s="374">
        <v>6</v>
      </c>
      <c r="N663" s="371">
        <v>6</v>
      </c>
      <c r="O663" s="375" t="s">
        <v>2598</v>
      </c>
      <c r="P663" s="377">
        <f t="shared" si="96"/>
        <v>2.5999999999999999E-2</v>
      </c>
      <c r="Q663" s="16">
        <f t="shared" si="95"/>
        <v>2.5999999999999999E-2</v>
      </c>
      <c r="R663" s="23">
        <f t="shared" si="97"/>
        <v>0</v>
      </c>
      <c r="S663" s="18">
        <f t="shared" si="98"/>
        <v>0</v>
      </c>
      <c r="T663" s="101"/>
      <c r="U663" s="102">
        <v>3620000</v>
      </c>
      <c r="V663" s="103"/>
      <c r="W663" s="272">
        <v>3620</v>
      </c>
      <c r="X663" s="273" t="s">
        <v>3231</v>
      </c>
      <c r="Y663" s="426"/>
      <c r="Z663" s="423"/>
      <c r="AA663" s="425"/>
      <c r="AB663" s="425"/>
      <c r="AC663" s="425"/>
      <c r="AD663" s="425"/>
      <c r="AE663" s="425"/>
      <c r="AF663" s="425"/>
      <c r="AG663" s="425"/>
      <c r="AH663" s="425"/>
      <c r="AI663" s="425"/>
      <c r="AJ663" s="425"/>
      <c r="AK663" s="425"/>
      <c r="AL663" s="425"/>
      <c r="AM663" s="425"/>
      <c r="AN663" s="425"/>
      <c r="AO663" s="425"/>
      <c r="AP663" s="425"/>
      <c r="AQ663" s="425"/>
      <c r="AR663" s="425"/>
      <c r="AS663" s="425"/>
      <c r="AT663" s="425"/>
      <c r="AU663" s="425"/>
      <c r="AV663" s="425"/>
      <c r="AW663" s="425"/>
      <c r="AX663" s="425"/>
      <c r="AY663" s="425"/>
      <c r="AZ663" s="425"/>
      <c r="BA663" s="425"/>
      <c r="BB663" s="425"/>
      <c r="BC663" s="425"/>
      <c r="BD663" s="425"/>
      <c r="BE663" s="425"/>
      <c r="BF663" s="425"/>
      <c r="BG663" s="425"/>
      <c r="BH663" s="425"/>
      <c r="BI663" s="425"/>
      <c r="BJ663" s="425"/>
      <c r="BK663" s="425"/>
      <c r="BL663" s="425"/>
      <c r="BM663" s="425"/>
      <c r="BN663" s="425"/>
      <c r="BO663" s="425"/>
      <c r="BP663" s="425"/>
      <c r="BQ663" s="425"/>
      <c r="BR663" s="425"/>
      <c r="BS663" s="425"/>
      <c r="BT663" s="425"/>
      <c r="BU663" s="425"/>
      <c r="BV663" s="425"/>
      <c r="BW663" s="425"/>
      <c r="BX663" s="425"/>
      <c r="BY663" s="425"/>
      <c r="BZ663" s="425"/>
      <c r="CA663" s="425"/>
      <c r="CB663" s="425"/>
      <c r="CC663" s="425"/>
      <c r="CD663" s="425"/>
      <c r="CE663" s="425"/>
      <c r="CF663" s="425"/>
      <c r="CG663" s="425"/>
      <c r="CH663" s="425"/>
      <c r="CI663" s="425"/>
      <c r="CJ663" s="425"/>
      <c r="CK663" s="425"/>
      <c r="CL663" s="425"/>
      <c r="CM663" s="425"/>
      <c r="CN663" s="425"/>
      <c r="CO663" s="425"/>
      <c r="CP663" s="425"/>
      <c r="CQ663" s="425"/>
      <c r="CR663" s="425"/>
      <c r="CS663" s="425"/>
      <c r="CT663" s="425"/>
      <c r="CU663" s="425"/>
      <c r="CV663" s="425"/>
      <c r="CW663" s="425"/>
      <c r="CX663" s="425"/>
      <c r="CY663" s="425"/>
      <c r="CZ663" s="425"/>
      <c r="DA663" s="425"/>
      <c r="DB663" s="425"/>
      <c r="DC663" s="425"/>
      <c r="DD663" s="425"/>
      <c r="DE663" s="425"/>
      <c r="DF663" s="425"/>
      <c r="DG663" s="425"/>
      <c r="DH663" s="425"/>
      <c r="DI663" s="425"/>
      <c r="DJ663" s="425"/>
      <c r="DK663" s="425"/>
      <c r="DL663" s="425"/>
      <c r="DM663" s="425"/>
      <c r="DN663" s="425"/>
      <c r="DO663" s="425"/>
      <c r="DP663" s="425"/>
      <c r="DQ663" s="425"/>
      <c r="DR663" s="425"/>
      <c r="DS663" s="425"/>
      <c r="DT663" s="425"/>
      <c r="DU663" s="425"/>
      <c r="DV663" s="425"/>
      <c r="DW663" s="425"/>
      <c r="DX663" s="425"/>
      <c r="DY663" s="425"/>
      <c r="DZ663" s="425"/>
      <c r="EA663" s="425"/>
      <c r="EB663" s="425"/>
      <c r="EC663" s="425"/>
      <c r="ED663" s="425"/>
      <c r="EE663" s="425"/>
      <c r="EF663" s="425"/>
      <c r="EG663" s="425"/>
      <c r="EH663" s="425"/>
      <c r="EI663" s="425"/>
      <c r="EJ663" s="425"/>
      <c r="EK663" s="425"/>
      <c r="EL663" s="425"/>
      <c r="EM663" s="425"/>
      <c r="EN663" s="425"/>
      <c r="EO663" s="425"/>
      <c r="EP663" s="425"/>
      <c r="EQ663" s="425"/>
      <c r="ER663" s="425"/>
      <c r="ES663" s="425"/>
      <c r="ET663" s="425"/>
      <c r="EU663" s="425"/>
      <c r="EV663" s="425"/>
      <c r="EW663" s="425"/>
      <c r="EX663" s="425"/>
      <c r="EY663" s="425"/>
      <c r="EZ663" s="425"/>
      <c r="FA663" s="425"/>
      <c r="FB663" s="425"/>
      <c r="FC663" s="425"/>
      <c r="FD663" s="425"/>
      <c r="FE663" s="425"/>
      <c r="FF663" s="425"/>
      <c r="FG663" s="425"/>
      <c r="FH663" s="425"/>
      <c r="FI663" s="425"/>
      <c r="FJ663" s="425"/>
      <c r="FK663" s="425"/>
      <c r="FL663" s="425"/>
      <c r="FM663" s="425"/>
    </row>
    <row r="664" spans="1:205" s="427" customFormat="1" ht="140.25" x14ac:dyDescent="0.25">
      <c r="A664" s="340" t="s">
        <v>2600</v>
      </c>
      <c r="B664" s="337" t="s">
        <v>2056</v>
      </c>
      <c r="C664" s="341" t="s">
        <v>2608</v>
      </c>
      <c r="D664" s="342" t="s">
        <v>2609</v>
      </c>
      <c r="E664" s="326" t="s">
        <v>2082</v>
      </c>
      <c r="F664" s="343" t="s">
        <v>2082</v>
      </c>
      <c r="G664" s="37"/>
      <c r="H664" s="334" t="s">
        <v>2610</v>
      </c>
      <c r="I664" s="379" t="s">
        <v>22</v>
      </c>
      <c r="J664" s="379"/>
      <c r="K664" s="334"/>
      <c r="L664" s="380"/>
      <c r="M664" s="388">
        <v>1</v>
      </c>
      <c r="N664" s="379">
        <v>6</v>
      </c>
      <c r="O664" s="382"/>
      <c r="P664" s="383" t="s">
        <v>2082</v>
      </c>
      <c r="Q664" s="100" t="str">
        <f t="shared" si="95"/>
        <v>Calculation</v>
      </c>
      <c r="R664" s="131" t="e">
        <f t="shared" si="97"/>
        <v>#VALUE!</v>
      </c>
      <c r="S664" s="132" t="e">
        <f t="shared" si="98"/>
        <v>#VALUE!</v>
      </c>
      <c r="T664" s="101"/>
      <c r="U664" s="102">
        <v>3680000</v>
      </c>
      <c r="V664" s="78"/>
      <c r="W664" s="272">
        <v>3680</v>
      </c>
      <c r="X664" s="273"/>
      <c r="Y664" s="426"/>
      <c r="Z664" s="423"/>
      <c r="AA664" s="425"/>
      <c r="AB664" s="425"/>
      <c r="AC664" s="425"/>
      <c r="AD664" s="425"/>
      <c r="AE664" s="425"/>
      <c r="AF664" s="425"/>
      <c r="AG664" s="425"/>
      <c r="AH664" s="425"/>
      <c r="AI664" s="425"/>
      <c r="AJ664" s="425"/>
      <c r="AK664" s="425"/>
      <c r="AL664" s="425"/>
      <c r="AM664" s="425"/>
      <c r="AN664" s="425"/>
      <c r="AO664" s="425"/>
      <c r="AP664" s="425"/>
      <c r="AQ664" s="425"/>
      <c r="AR664" s="425"/>
      <c r="AS664" s="425"/>
      <c r="AT664" s="425"/>
      <c r="AU664" s="425"/>
      <c r="AV664" s="425"/>
      <c r="AW664" s="425"/>
      <c r="AX664" s="425"/>
      <c r="AY664" s="425"/>
      <c r="AZ664" s="425"/>
      <c r="BA664" s="425"/>
      <c r="BB664" s="425"/>
      <c r="BC664" s="425"/>
      <c r="BD664" s="425"/>
      <c r="BE664" s="425"/>
      <c r="BF664" s="425"/>
      <c r="BG664" s="425"/>
      <c r="BH664" s="425"/>
      <c r="BI664" s="425"/>
      <c r="BJ664" s="425"/>
      <c r="BK664" s="425"/>
      <c r="BL664" s="425"/>
      <c r="BM664" s="425"/>
      <c r="BN664" s="425"/>
      <c r="BO664" s="425"/>
      <c r="BP664" s="425"/>
      <c r="BQ664" s="425"/>
      <c r="BR664" s="425"/>
      <c r="BS664" s="425"/>
      <c r="BT664" s="425"/>
      <c r="BU664" s="425"/>
      <c r="BV664" s="425"/>
      <c r="BW664" s="425"/>
      <c r="BX664" s="425"/>
      <c r="BY664" s="425"/>
      <c r="BZ664" s="425"/>
      <c r="CA664" s="425"/>
      <c r="CB664" s="425"/>
      <c r="CC664" s="425"/>
      <c r="CD664" s="425"/>
      <c r="CE664" s="425"/>
      <c r="CF664" s="425"/>
      <c r="CG664" s="425"/>
      <c r="CH664" s="425"/>
      <c r="CI664" s="425"/>
      <c r="CJ664" s="425"/>
      <c r="CK664" s="425"/>
      <c r="CL664" s="425"/>
      <c r="CM664" s="425"/>
      <c r="CN664" s="425"/>
      <c r="CO664" s="425"/>
      <c r="CP664" s="425"/>
      <c r="CQ664" s="425"/>
      <c r="CR664" s="425"/>
      <c r="CS664" s="425"/>
      <c r="CT664" s="425"/>
      <c r="CU664" s="425"/>
      <c r="CV664" s="425"/>
      <c r="CW664" s="425"/>
      <c r="CX664" s="425"/>
      <c r="CY664" s="425"/>
      <c r="CZ664" s="425"/>
      <c r="DA664" s="425"/>
      <c r="DB664" s="425"/>
      <c r="DC664" s="425"/>
      <c r="DD664" s="425"/>
      <c r="DE664" s="425"/>
      <c r="DF664" s="425"/>
      <c r="DG664" s="425"/>
      <c r="DH664" s="425"/>
      <c r="DI664" s="425"/>
      <c r="DJ664" s="425"/>
      <c r="DK664" s="425"/>
      <c r="DL664" s="425"/>
      <c r="DM664" s="425"/>
      <c r="DN664" s="425"/>
      <c r="DO664" s="425"/>
      <c r="DP664" s="425"/>
      <c r="DQ664" s="425"/>
    </row>
    <row r="665" spans="1:205" s="427" customFormat="1" ht="25.5" x14ac:dyDescent="0.25">
      <c r="A665" s="331" t="s">
        <v>2701</v>
      </c>
      <c r="B665" s="337" t="s">
        <v>2056</v>
      </c>
      <c r="C665" s="277" t="s">
        <v>2704</v>
      </c>
      <c r="D665" s="332" t="s">
        <v>2703</v>
      </c>
      <c r="E665" s="326" t="s">
        <v>2082</v>
      </c>
      <c r="F665" s="336" t="s">
        <v>2082</v>
      </c>
      <c r="G665" s="220"/>
      <c r="H665" s="334"/>
      <c r="I665" s="391" t="s">
        <v>22</v>
      </c>
      <c r="J665" s="378"/>
      <c r="K665" s="332"/>
      <c r="L665" s="384"/>
      <c r="M665" s="381">
        <v>6</v>
      </c>
      <c r="N665" s="379">
        <v>6</v>
      </c>
      <c r="O665" s="385"/>
      <c r="P665" s="383" t="s">
        <v>2082</v>
      </c>
      <c r="Q665" s="100"/>
      <c r="R665" s="131"/>
      <c r="S665" s="132"/>
      <c r="T665" s="101"/>
      <c r="U665" s="102">
        <v>4260000</v>
      </c>
      <c r="V665" s="103"/>
      <c r="W665" s="272">
        <v>4260</v>
      </c>
      <c r="X665" s="273"/>
      <c r="Y665" s="426"/>
      <c r="Z665" s="423"/>
      <c r="AA665" s="425"/>
      <c r="AB665" s="425"/>
      <c r="AC665" s="425"/>
      <c r="AD665" s="425"/>
      <c r="AE665" s="425"/>
      <c r="AF665" s="425"/>
      <c r="AG665" s="425"/>
      <c r="AH665" s="425"/>
      <c r="AI665" s="425"/>
      <c r="AJ665" s="425"/>
      <c r="AK665" s="425"/>
      <c r="AL665" s="425"/>
      <c r="AM665" s="425"/>
      <c r="AN665" s="425"/>
      <c r="AO665" s="425"/>
      <c r="AP665" s="425"/>
      <c r="AQ665" s="425"/>
      <c r="AR665" s="425"/>
      <c r="AS665" s="425"/>
      <c r="AT665" s="425"/>
      <c r="AU665" s="425"/>
      <c r="AV665" s="425"/>
      <c r="AW665" s="425"/>
      <c r="AX665" s="425"/>
      <c r="AY665" s="425"/>
      <c r="AZ665" s="425"/>
      <c r="BA665" s="425"/>
      <c r="BB665" s="425"/>
      <c r="BC665" s="425"/>
      <c r="BD665" s="425"/>
      <c r="BE665" s="425"/>
      <c r="BF665" s="425"/>
      <c r="BG665" s="425"/>
      <c r="BH665" s="425"/>
      <c r="BI665" s="425"/>
      <c r="BJ665" s="425"/>
      <c r="BK665" s="425"/>
      <c r="BL665" s="425"/>
      <c r="BM665" s="425"/>
      <c r="BN665" s="425"/>
      <c r="BO665" s="425"/>
      <c r="BP665" s="425"/>
      <c r="BQ665" s="425"/>
      <c r="BR665" s="425"/>
      <c r="BS665" s="425"/>
      <c r="BT665" s="425"/>
      <c r="BU665" s="425"/>
      <c r="BV665" s="425"/>
      <c r="BW665" s="425"/>
      <c r="BX665" s="425"/>
      <c r="BY665" s="425"/>
      <c r="BZ665" s="425"/>
      <c r="CA665" s="425"/>
      <c r="CB665" s="425"/>
      <c r="CC665" s="425"/>
      <c r="CD665" s="425"/>
      <c r="CE665" s="425"/>
      <c r="CF665" s="425"/>
      <c r="CG665" s="425"/>
      <c r="CH665" s="425"/>
      <c r="CI665" s="425"/>
      <c r="CJ665" s="425"/>
      <c r="CK665" s="425"/>
      <c r="CL665" s="425"/>
      <c r="CM665" s="425"/>
      <c r="CN665" s="425"/>
      <c r="CO665" s="425"/>
      <c r="CP665" s="425"/>
      <c r="CQ665" s="425"/>
      <c r="CR665" s="425"/>
      <c r="CS665" s="425"/>
      <c r="CT665" s="425"/>
      <c r="CU665" s="425"/>
      <c r="CV665" s="425"/>
      <c r="CW665" s="425"/>
      <c r="CX665" s="425"/>
      <c r="CY665" s="425"/>
      <c r="CZ665" s="425"/>
      <c r="DA665" s="425"/>
      <c r="DB665" s="425"/>
      <c r="DC665" s="425"/>
      <c r="DD665" s="425"/>
      <c r="DE665" s="425"/>
      <c r="DF665" s="425"/>
      <c r="DG665" s="425"/>
      <c r="DH665" s="425"/>
      <c r="DI665" s="425"/>
      <c r="DJ665" s="425"/>
      <c r="DK665" s="425"/>
      <c r="DL665" s="425"/>
      <c r="DM665" s="425"/>
      <c r="DN665" s="425"/>
      <c r="DO665" s="425"/>
      <c r="DP665" s="425"/>
      <c r="DQ665" s="425"/>
    </row>
    <row r="666" spans="1:205" s="427" customFormat="1" ht="25.5" x14ac:dyDescent="0.25">
      <c r="A666" s="344" t="s">
        <v>2783</v>
      </c>
      <c r="B666" s="337" t="s">
        <v>2056</v>
      </c>
      <c r="C666" s="328" t="s">
        <v>2784</v>
      </c>
      <c r="D666" s="325" t="s">
        <v>2785</v>
      </c>
      <c r="E666" s="326" t="s">
        <v>2082</v>
      </c>
      <c r="F666" s="349" t="s">
        <v>2082</v>
      </c>
      <c r="G666" s="37"/>
      <c r="H666" s="323"/>
      <c r="I666" s="371" t="s">
        <v>22</v>
      </c>
      <c r="J666" s="371"/>
      <c r="K666" s="323"/>
      <c r="L666" s="373"/>
      <c r="M666" s="374">
        <v>6</v>
      </c>
      <c r="N666" s="371">
        <v>6</v>
      </c>
      <c r="O666" s="375"/>
      <c r="P666" s="392" t="str">
        <f>+E666</f>
        <v>Calculation</v>
      </c>
      <c r="Q666" s="177" t="s">
        <v>2082</v>
      </c>
      <c r="R666" s="177" t="s">
        <v>2082</v>
      </c>
      <c r="S666" s="177" t="s">
        <v>2082</v>
      </c>
      <c r="T666" s="101"/>
      <c r="U666" s="102">
        <v>4650000</v>
      </c>
      <c r="V666" s="103"/>
      <c r="W666" s="272">
        <v>4650</v>
      </c>
      <c r="X666" s="273"/>
      <c r="Y666" s="426"/>
      <c r="Z666" s="423"/>
      <c r="AA666" s="425"/>
      <c r="AB666" s="425"/>
      <c r="AC666" s="425"/>
      <c r="AD666" s="425"/>
      <c r="AE666" s="425"/>
      <c r="AF666" s="425"/>
      <c r="AG666" s="425"/>
      <c r="AH666" s="425"/>
      <c r="AI666" s="425"/>
      <c r="AJ666" s="425"/>
      <c r="AK666" s="425"/>
      <c r="AL666" s="425"/>
      <c r="AM666" s="425"/>
      <c r="AN666" s="425"/>
      <c r="AO666" s="425"/>
      <c r="AP666" s="425"/>
      <c r="AQ666" s="425"/>
      <c r="AR666" s="425"/>
      <c r="AS666" s="425"/>
      <c r="AT666" s="425"/>
      <c r="AU666" s="425"/>
      <c r="AV666" s="425"/>
      <c r="AW666" s="425"/>
      <c r="AX666" s="425"/>
      <c r="AY666" s="425"/>
      <c r="AZ666" s="425"/>
      <c r="BA666" s="425"/>
      <c r="BB666" s="425"/>
      <c r="BC666" s="425"/>
      <c r="BD666" s="425"/>
      <c r="BE666" s="425"/>
      <c r="BF666" s="425"/>
      <c r="BG666" s="425"/>
      <c r="BH666" s="425"/>
      <c r="BI666" s="425"/>
      <c r="BJ666" s="425"/>
      <c r="BK666" s="425"/>
      <c r="BL666" s="425"/>
      <c r="BM666" s="425"/>
      <c r="BN666" s="425"/>
      <c r="BO666" s="425"/>
      <c r="BP666" s="425"/>
      <c r="BQ666" s="425"/>
      <c r="BR666" s="425"/>
      <c r="BS666" s="425"/>
      <c r="BT666" s="425"/>
      <c r="BU666" s="425"/>
      <c r="BV666" s="425"/>
      <c r="BW666" s="425"/>
      <c r="BX666" s="425"/>
      <c r="BY666" s="425"/>
      <c r="BZ666" s="425"/>
      <c r="CA666" s="425"/>
      <c r="CB666" s="425"/>
      <c r="CC666" s="425"/>
      <c r="CD666" s="425"/>
      <c r="CE666" s="425"/>
      <c r="CF666" s="425"/>
      <c r="CG666" s="425"/>
      <c r="CH666" s="425"/>
      <c r="CI666" s="425"/>
      <c r="CJ666" s="425"/>
      <c r="CK666" s="425"/>
      <c r="CL666" s="425"/>
      <c r="CM666" s="425"/>
      <c r="CN666" s="425"/>
      <c r="CO666" s="425"/>
      <c r="CP666" s="425"/>
      <c r="CQ666" s="425"/>
      <c r="CR666" s="425"/>
      <c r="CS666" s="425"/>
      <c r="CT666" s="425"/>
      <c r="CU666" s="425"/>
      <c r="CV666" s="425"/>
      <c r="CW666" s="425"/>
      <c r="CX666" s="425"/>
      <c r="CY666" s="425"/>
      <c r="CZ666" s="425"/>
      <c r="DA666" s="425"/>
      <c r="DB666" s="425"/>
      <c r="DC666" s="425"/>
      <c r="DD666" s="425"/>
      <c r="DE666" s="425"/>
      <c r="DF666" s="425"/>
      <c r="DG666" s="425"/>
      <c r="DH666" s="425"/>
      <c r="DI666" s="425"/>
      <c r="DJ666" s="425"/>
      <c r="DK666" s="425"/>
      <c r="DL666" s="425"/>
      <c r="DM666" s="425"/>
      <c r="DN666" s="425"/>
      <c r="DO666" s="425"/>
      <c r="DP666" s="425"/>
      <c r="DQ666" s="425"/>
    </row>
    <row r="667" spans="1:205" s="427" customFormat="1" ht="38.25" x14ac:dyDescent="0.25">
      <c r="A667" s="344" t="s">
        <v>2783</v>
      </c>
      <c r="B667" s="337" t="s">
        <v>2056</v>
      </c>
      <c r="C667" s="328" t="s">
        <v>2786</v>
      </c>
      <c r="D667" s="325" t="s">
        <v>2787</v>
      </c>
      <c r="E667" s="326" t="s">
        <v>2788</v>
      </c>
      <c r="F667" s="349" t="s">
        <v>2788</v>
      </c>
      <c r="G667" s="37"/>
      <c r="H667" s="323"/>
      <c r="I667" s="371" t="s">
        <v>22</v>
      </c>
      <c r="J667" s="371"/>
      <c r="K667" s="323"/>
      <c r="L667" s="373"/>
      <c r="M667" s="374">
        <v>6</v>
      </c>
      <c r="N667" s="371">
        <v>4</v>
      </c>
      <c r="O667" s="375"/>
      <c r="P667" s="392" t="s">
        <v>2788</v>
      </c>
      <c r="Q667" s="100" t="str">
        <f>IF(N667=1,INT(E667*$T$1*10000)/10000,E667)</f>
        <v>1 Year Operating Costs</v>
      </c>
      <c r="R667" s="131">
        <v>0</v>
      </c>
      <c r="S667" s="132">
        <v>0</v>
      </c>
      <c r="T667" s="101"/>
      <c r="U667" s="102">
        <v>4660000</v>
      </c>
      <c r="V667" s="103"/>
      <c r="W667" s="272">
        <v>4660</v>
      </c>
      <c r="X667" s="273"/>
      <c r="Y667" s="426"/>
      <c r="Z667" s="423"/>
      <c r="AA667" s="425"/>
      <c r="AB667" s="425"/>
      <c r="AC667" s="425"/>
      <c r="AD667" s="425"/>
      <c r="AE667" s="425"/>
      <c r="AF667" s="425"/>
      <c r="AG667" s="425"/>
      <c r="AH667" s="425"/>
      <c r="AI667" s="425"/>
      <c r="AJ667" s="425"/>
      <c r="AK667" s="425"/>
      <c r="AL667" s="425"/>
      <c r="AM667" s="425"/>
      <c r="AN667" s="425"/>
      <c r="AO667" s="425"/>
      <c r="AP667" s="425"/>
      <c r="AQ667" s="425"/>
      <c r="AR667" s="425"/>
      <c r="AS667" s="425"/>
      <c r="AT667" s="425"/>
      <c r="AU667" s="425"/>
      <c r="AV667" s="425"/>
      <c r="AW667" s="425"/>
      <c r="AX667" s="425"/>
      <c r="AY667" s="425"/>
      <c r="AZ667" s="425"/>
      <c r="BA667" s="425"/>
      <c r="BB667" s="425"/>
      <c r="BC667" s="425"/>
      <c r="BD667" s="425"/>
      <c r="BE667" s="425"/>
      <c r="BF667" s="425"/>
      <c r="BG667" s="425"/>
      <c r="BH667" s="425"/>
      <c r="BI667" s="425"/>
      <c r="BJ667" s="425"/>
      <c r="BK667" s="425"/>
      <c r="BL667" s="425"/>
      <c r="BM667" s="425"/>
      <c r="BN667" s="425"/>
      <c r="BO667" s="425"/>
      <c r="BP667" s="425"/>
      <c r="BQ667" s="425"/>
      <c r="BR667" s="425"/>
      <c r="BS667" s="425"/>
      <c r="BT667" s="425"/>
      <c r="BU667" s="425"/>
      <c r="BV667" s="425"/>
      <c r="BW667" s="425"/>
      <c r="BX667" s="425"/>
      <c r="BY667" s="425"/>
      <c r="BZ667" s="425"/>
      <c r="CA667" s="425"/>
      <c r="CB667" s="425"/>
      <c r="CC667" s="425"/>
      <c r="CD667" s="425"/>
      <c r="CE667" s="425"/>
      <c r="CF667" s="425"/>
      <c r="CG667" s="425"/>
      <c r="CH667" s="425"/>
      <c r="CI667" s="425"/>
      <c r="CJ667" s="425"/>
      <c r="CK667" s="425"/>
      <c r="CL667" s="425"/>
      <c r="CM667" s="425"/>
      <c r="CN667" s="425"/>
      <c r="CO667" s="425"/>
      <c r="CP667" s="425"/>
      <c r="CQ667" s="425"/>
      <c r="CR667" s="425"/>
      <c r="CS667" s="425"/>
      <c r="CT667" s="425"/>
      <c r="CU667" s="425"/>
      <c r="CV667" s="425"/>
      <c r="CW667" s="425"/>
      <c r="CX667" s="425"/>
      <c r="CY667" s="425"/>
      <c r="CZ667" s="425"/>
      <c r="DA667" s="425"/>
      <c r="DB667" s="425"/>
      <c r="DC667" s="425"/>
      <c r="DD667" s="425"/>
      <c r="DE667" s="425"/>
      <c r="DF667" s="425"/>
      <c r="DG667" s="425"/>
      <c r="DH667" s="425"/>
      <c r="DI667" s="425"/>
      <c r="DJ667" s="425"/>
      <c r="DK667" s="425"/>
      <c r="DL667" s="425"/>
      <c r="DM667" s="425"/>
      <c r="DN667" s="425"/>
      <c r="DO667" s="425"/>
      <c r="DP667" s="425"/>
      <c r="DQ667" s="425"/>
    </row>
    <row r="668" spans="1:205" s="427" customFormat="1" ht="25.5" x14ac:dyDescent="0.25">
      <c r="A668" s="344" t="s">
        <v>2792</v>
      </c>
      <c r="B668" s="337" t="s">
        <v>2056</v>
      </c>
      <c r="C668" s="324" t="s">
        <v>2793</v>
      </c>
      <c r="D668" s="325" t="s">
        <v>2794</v>
      </c>
      <c r="E668" s="326" t="s">
        <v>2795</v>
      </c>
      <c r="F668" s="350" t="s">
        <v>2795</v>
      </c>
      <c r="G668" s="37"/>
      <c r="H668" s="393"/>
      <c r="I668" s="389" t="s">
        <v>22</v>
      </c>
      <c r="J668" s="389"/>
      <c r="K668" s="323"/>
      <c r="L668" s="373"/>
      <c r="M668" s="374">
        <v>1</v>
      </c>
      <c r="N668" s="371">
        <v>6</v>
      </c>
      <c r="O668" s="375"/>
      <c r="P668" s="394" t="s">
        <v>2795</v>
      </c>
      <c r="Q668" s="100" t="str">
        <f>IF(N668=1,INT(E668*$T$1*10000)/10000,E668)</f>
        <v>Cash Deposit</v>
      </c>
      <c r="R668" s="104" t="s">
        <v>2795</v>
      </c>
      <c r="S668" s="104" t="s">
        <v>2795</v>
      </c>
      <c r="T668" s="101"/>
      <c r="U668" s="102">
        <v>4680000</v>
      </c>
      <c r="V668" s="103"/>
      <c r="W668" s="272">
        <v>4680</v>
      </c>
      <c r="X668" s="273"/>
      <c r="Y668" s="426"/>
      <c r="Z668" s="423"/>
      <c r="AA668" s="425"/>
      <c r="AB668" s="425"/>
      <c r="AC668" s="425"/>
      <c r="AD668" s="425"/>
      <c r="AE668" s="425"/>
      <c r="AF668" s="425"/>
      <c r="AG668" s="425"/>
      <c r="AH668" s="425"/>
      <c r="AI668" s="425"/>
      <c r="AJ668" s="425"/>
      <c r="AK668" s="425"/>
      <c r="AL668" s="425"/>
      <c r="AM668" s="425"/>
      <c r="AN668" s="425"/>
      <c r="AO668" s="425"/>
      <c r="AP668" s="425"/>
      <c r="AQ668" s="425"/>
      <c r="AR668" s="425"/>
      <c r="AS668" s="425"/>
      <c r="AT668" s="425"/>
      <c r="AU668" s="425"/>
      <c r="AV668" s="425"/>
      <c r="AW668" s="425"/>
      <c r="AX668" s="425"/>
      <c r="AY668" s="425"/>
      <c r="AZ668" s="425"/>
      <c r="BA668" s="425"/>
      <c r="BB668" s="425"/>
      <c r="BC668" s="425"/>
      <c r="BD668" s="425"/>
      <c r="BE668" s="425"/>
      <c r="BF668" s="425"/>
      <c r="BG668" s="425"/>
      <c r="BH668" s="425"/>
      <c r="BI668" s="425"/>
      <c r="BJ668" s="425"/>
      <c r="BK668" s="425"/>
      <c r="BL668" s="425"/>
      <c r="BM668" s="425"/>
      <c r="BN668" s="425"/>
      <c r="BO668" s="425"/>
      <c r="BP668" s="425"/>
      <c r="BQ668" s="425"/>
      <c r="BR668" s="425"/>
      <c r="BS668" s="425"/>
      <c r="BT668" s="425"/>
      <c r="BU668" s="425"/>
      <c r="BV668" s="425"/>
      <c r="BW668" s="425"/>
      <c r="BX668" s="425"/>
      <c r="BY668" s="425"/>
      <c r="BZ668" s="425"/>
      <c r="CA668" s="425"/>
      <c r="CB668" s="425"/>
      <c r="CC668" s="425"/>
      <c r="CD668" s="425"/>
      <c r="CE668" s="425"/>
      <c r="CF668" s="425"/>
      <c r="CG668" s="425"/>
      <c r="CH668" s="425"/>
      <c r="CI668" s="425"/>
      <c r="CJ668" s="425"/>
      <c r="CK668" s="425"/>
      <c r="CL668" s="425"/>
      <c r="CM668" s="425"/>
      <c r="CN668" s="425"/>
      <c r="CO668" s="425"/>
      <c r="CP668" s="425"/>
      <c r="CQ668" s="425"/>
      <c r="CR668" s="425"/>
      <c r="CS668" s="425"/>
      <c r="CT668" s="425"/>
      <c r="CU668" s="425"/>
      <c r="CV668" s="425"/>
      <c r="CW668" s="425"/>
      <c r="CX668" s="425"/>
      <c r="CY668" s="425"/>
      <c r="CZ668" s="425"/>
      <c r="DA668" s="425"/>
      <c r="DB668" s="425"/>
      <c r="DC668" s="425"/>
      <c r="DD668" s="425"/>
      <c r="DE668" s="425"/>
      <c r="DF668" s="425"/>
      <c r="DG668" s="425"/>
      <c r="DH668" s="425"/>
      <c r="DI668" s="425"/>
      <c r="DJ668" s="425"/>
      <c r="DK668" s="425"/>
      <c r="DL668" s="425"/>
      <c r="DM668" s="425"/>
      <c r="DN668" s="425"/>
      <c r="DO668" s="425"/>
      <c r="DP668" s="425"/>
      <c r="DQ668" s="425"/>
    </row>
    <row r="669" spans="1:205" s="427" customFormat="1" ht="38.25" x14ac:dyDescent="0.25">
      <c r="A669" s="344" t="s">
        <v>2796</v>
      </c>
      <c r="B669" s="337" t="s">
        <v>2056</v>
      </c>
      <c r="C669" s="324" t="s">
        <v>2797</v>
      </c>
      <c r="D669" s="325" t="s">
        <v>2798</v>
      </c>
      <c r="E669" s="326" t="s">
        <v>2082</v>
      </c>
      <c r="F669" s="350" t="s">
        <v>2082</v>
      </c>
      <c r="G669" s="37"/>
      <c r="H669" s="393"/>
      <c r="I669" s="393" t="s">
        <v>22</v>
      </c>
      <c r="J669" s="393"/>
      <c r="K669" s="323"/>
      <c r="L669" s="373"/>
      <c r="M669" s="374">
        <v>1</v>
      </c>
      <c r="N669" s="323">
        <v>6</v>
      </c>
      <c r="O669" s="375"/>
      <c r="P669" s="394" t="s">
        <v>2082</v>
      </c>
      <c r="Q669" s="94" t="s">
        <v>26</v>
      </c>
      <c r="R669" s="94" t="s">
        <v>26</v>
      </c>
      <c r="S669" s="94" t="s">
        <v>26</v>
      </c>
      <c r="T669" s="101"/>
      <c r="U669" s="102">
        <v>4690000</v>
      </c>
      <c r="V669" s="103"/>
      <c r="W669" s="272">
        <v>4690</v>
      </c>
      <c r="X669" s="273"/>
      <c r="Y669" s="426"/>
      <c r="Z669" s="423"/>
      <c r="AA669" s="425"/>
      <c r="AB669" s="425"/>
      <c r="AC669" s="425"/>
      <c r="AD669" s="425"/>
      <c r="AE669" s="425"/>
      <c r="AF669" s="425"/>
      <c r="AG669" s="425"/>
      <c r="AH669" s="425"/>
      <c r="AI669" s="425"/>
      <c r="AJ669" s="425"/>
      <c r="AK669" s="425"/>
      <c r="AL669" s="425"/>
      <c r="AM669" s="425"/>
      <c r="AN669" s="425"/>
      <c r="AO669" s="425"/>
      <c r="AP669" s="425"/>
      <c r="AQ669" s="425"/>
      <c r="AR669" s="425"/>
      <c r="AS669" s="425"/>
      <c r="AT669" s="425"/>
      <c r="AU669" s="425"/>
      <c r="AV669" s="425"/>
      <c r="AW669" s="425"/>
      <c r="AX669" s="425"/>
      <c r="AY669" s="425"/>
      <c r="AZ669" s="425"/>
      <c r="BA669" s="425"/>
      <c r="BB669" s="425"/>
      <c r="BC669" s="425"/>
      <c r="BD669" s="425"/>
      <c r="BE669" s="425"/>
      <c r="BF669" s="425"/>
      <c r="BG669" s="425"/>
      <c r="BH669" s="425"/>
      <c r="BI669" s="425"/>
      <c r="BJ669" s="425"/>
      <c r="BK669" s="425"/>
      <c r="BL669" s="425"/>
      <c r="BM669" s="425"/>
      <c r="BN669" s="425"/>
      <c r="BO669" s="425"/>
      <c r="BP669" s="425"/>
      <c r="BQ669" s="425"/>
      <c r="BR669" s="425"/>
      <c r="BS669" s="425"/>
      <c r="BT669" s="425"/>
      <c r="BU669" s="425"/>
      <c r="BV669" s="425"/>
      <c r="BW669" s="425"/>
      <c r="BX669" s="425"/>
      <c r="BY669" s="425"/>
      <c r="BZ669" s="425"/>
      <c r="CA669" s="425"/>
      <c r="CB669" s="425"/>
      <c r="CC669" s="425"/>
      <c r="CD669" s="425"/>
      <c r="CE669" s="425"/>
      <c r="CF669" s="425"/>
      <c r="CG669" s="425"/>
      <c r="CH669" s="425"/>
      <c r="CI669" s="425"/>
      <c r="CJ669" s="425"/>
      <c r="CK669" s="425"/>
      <c r="CL669" s="425"/>
      <c r="CM669" s="425"/>
      <c r="CN669" s="425"/>
      <c r="CO669" s="425"/>
      <c r="CP669" s="425"/>
      <c r="CQ669" s="425"/>
      <c r="CR669" s="425"/>
      <c r="CS669" s="425"/>
      <c r="CT669" s="425"/>
      <c r="CU669" s="425"/>
      <c r="CV669" s="425"/>
      <c r="CW669" s="425"/>
      <c r="CX669" s="425"/>
      <c r="CY669" s="425"/>
      <c r="CZ669" s="425"/>
      <c r="DA669" s="425"/>
      <c r="DB669" s="425"/>
      <c r="DC669" s="425"/>
      <c r="DD669" s="425"/>
      <c r="DE669" s="425"/>
      <c r="DF669" s="425"/>
      <c r="DG669" s="425"/>
      <c r="DH669" s="425"/>
      <c r="DI669" s="425"/>
      <c r="DJ669" s="425"/>
      <c r="DK669" s="425"/>
      <c r="DL669" s="425"/>
      <c r="DM669" s="425"/>
      <c r="DN669" s="425"/>
      <c r="DO669" s="425"/>
      <c r="DP669" s="425"/>
      <c r="DQ669" s="425"/>
    </row>
    <row r="670" spans="1:205" s="427" customFormat="1" ht="38.25" x14ac:dyDescent="0.25">
      <c r="A670" s="322" t="s">
        <v>2807</v>
      </c>
      <c r="B670" s="337" t="s">
        <v>2056</v>
      </c>
      <c r="C670" s="341" t="s">
        <v>2808</v>
      </c>
      <c r="D670" s="342" t="s">
        <v>3225</v>
      </c>
      <c r="E670" s="326" t="s">
        <v>2809</v>
      </c>
      <c r="F670" s="349" t="s">
        <v>2809</v>
      </c>
      <c r="G670" s="37"/>
      <c r="H670" s="334"/>
      <c r="I670" s="379" t="s">
        <v>22</v>
      </c>
      <c r="J670" s="379"/>
      <c r="K670" s="395"/>
      <c r="L670" s="380"/>
      <c r="M670" s="388">
        <v>2</v>
      </c>
      <c r="N670" s="379">
        <v>6</v>
      </c>
      <c r="O670" s="382"/>
      <c r="P670" s="392" t="s">
        <v>2809</v>
      </c>
      <c r="Q670" s="100" t="str">
        <f t="shared" ref="Q670:Q733" si="99">IF(N670=1,INT(E670*$T$1*10000)/10000,E670)</f>
        <v>Cash bond</v>
      </c>
      <c r="R670" s="94" t="s">
        <v>2809</v>
      </c>
      <c r="S670" s="94" t="s">
        <v>2809</v>
      </c>
      <c r="T670" s="101"/>
      <c r="U670" s="102">
        <v>4740000</v>
      </c>
      <c r="V670" s="103"/>
      <c r="W670" s="272">
        <v>4740</v>
      </c>
      <c r="X670" s="273"/>
      <c r="Y670" s="426"/>
      <c r="Z670" s="423"/>
      <c r="AA670" s="425"/>
      <c r="AB670" s="425"/>
      <c r="AC670" s="425"/>
      <c r="AD670" s="425"/>
      <c r="AE670" s="425"/>
      <c r="AF670" s="425"/>
      <c r="AG670" s="425"/>
      <c r="AH670" s="425"/>
      <c r="AI670" s="425"/>
      <c r="AJ670" s="425"/>
      <c r="AK670" s="425"/>
      <c r="AL670" s="425"/>
      <c r="AM670" s="425"/>
      <c r="AN670" s="425"/>
      <c r="AO670" s="425"/>
      <c r="AP670" s="425"/>
      <c r="AQ670" s="425"/>
      <c r="AR670" s="425"/>
      <c r="AS670" s="425"/>
      <c r="AT670" s="425"/>
      <c r="AU670" s="425"/>
      <c r="AV670" s="425"/>
      <c r="AW670" s="425"/>
      <c r="AX670" s="425"/>
      <c r="AY670" s="425"/>
      <c r="AZ670" s="425"/>
      <c r="BA670" s="425"/>
      <c r="BB670" s="425"/>
      <c r="BC670" s="425"/>
      <c r="BD670" s="425"/>
      <c r="BE670" s="425"/>
      <c r="BF670" s="425"/>
      <c r="BG670" s="425"/>
      <c r="BH670" s="425"/>
      <c r="BI670" s="425"/>
      <c r="BJ670" s="425"/>
      <c r="BK670" s="425"/>
      <c r="BL670" s="425"/>
      <c r="BM670" s="425"/>
      <c r="BN670" s="425"/>
      <c r="BO670" s="425"/>
      <c r="BP670" s="425"/>
      <c r="BQ670" s="425"/>
      <c r="BR670" s="425"/>
      <c r="BS670" s="425"/>
      <c r="BT670" s="425"/>
      <c r="BU670" s="425"/>
      <c r="BV670" s="425"/>
      <c r="BW670" s="425"/>
      <c r="BX670" s="425"/>
      <c r="BY670" s="425"/>
      <c r="BZ670" s="425"/>
      <c r="CA670" s="425"/>
      <c r="CB670" s="425"/>
      <c r="CC670" s="425"/>
      <c r="CD670" s="425"/>
      <c r="CE670" s="425"/>
      <c r="CF670" s="425"/>
      <c r="CG670" s="425"/>
      <c r="CH670" s="425"/>
      <c r="CI670" s="425"/>
      <c r="CJ670" s="425"/>
      <c r="CK670" s="425"/>
      <c r="CL670" s="425"/>
      <c r="CM670" s="425"/>
      <c r="CN670" s="425"/>
      <c r="CO670" s="425"/>
      <c r="CP670" s="425"/>
      <c r="CQ670" s="425"/>
      <c r="CR670" s="425"/>
      <c r="CS670" s="425"/>
      <c r="CT670" s="425"/>
      <c r="CU670" s="425"/>
      <c r="CV670" s="425"/>
      <c r="CW670" s="425"/>
      <c r="CX670" s="425"/>
      <c r="CY670" s="425"/>
      <c r="CZ670" s="425"/>
      <c r="DA670" s="425"/>
      <c r="DB670" s="425"/>
      <c r="DC670" s="425"/>
      <c r="DD670" s="425"/>
      <c r="DE670" s="425"/>
      <c r="DF670" s="425"/>
      <c r="DG670" s="425"/>
      <c r="DH670" s="425"/>
      <c r="DI670" s="425"/>
      <c r="DJ670" s="425"/>
      <c r="DK670" s="425"/>
      <c r="DL670" s="425"/>
      <c r="DM670" s="425"/>
      <c r="DN670" s="425"/>
      <c r="DO670" s="425"/>
      <c r="DP670" s="425"/>
      <c r="DQ670" s="425"/>
    </row>
    <row r="671" spans="1:205" s="427" customFormat="1" ht="25.5" x14ac:dyDescent="0.25">
      <c r="A671" s="340" t="s">
        <v>2815</v>
      </c>
      <c r="B671" s="337" t="s">
        <v>2056</v>
      </c>
      <c r="C671" s="341" t="s">
        <v>2822</v>
      </c>
      <c r="D671" s="342" t="s">
        <v>2823</v>
      </c>
      <c r="E671" s="351" t="s">
        <v>2824</v>
      </c>
      <c r="F671" s="349" t="s">
        <v>2824</v>
      </c>
      <c r="G671" s="37"/>
      <c r="H671" s="334"/>
      <c r="I671" s="379" t="s">
        <v>22</v>
      </c>
      <c r="J671" s="379"/>
      <c r="K671" s="334"/>
      <c r="L671" s="380"/>
      <c r="M671" s="388">
        <v>6</v>
      </c>
      <c r="N671" s="379">
        <v>6</v>
      </c>
      <c r="O671" s="382"/>
      <c r="P671" s="392" t="str">
        <f>+E671</f>
        <v>At owner's expense</v>
      </c>
      <c r="Q671" s="100" t="str">
        <f t="shared" si="99"/>
        <v>At owner's expense</v>
      </c>
      <c r="R671" s="94" t="s">
        <v>26</v>
      </c>
      <c r="S671" s="94" t="s">
        <v>26</v>
      </c>
      <c r="T671" s="101"/>
      <c r="U671" s="102">
        <v>4820000</v>
      </c>
      <c r="V671" s="178"/>
      <c r="W671" s="272">
        <v>4820</v>
      </c>
      <c r="X671" s="273"/>
      <c r="Y671" s="426"/>
      <c r="Z671" s="423"/>
      <c r="AA671" s="425"/>
      <c r="AB671" s="425"/>
      <c r="AC671" s="425"/>
      <c r="AD671" s="425"/>
      <c r="AE671" s="425"/>
      <c r="AF671" s="425"/>
      <c r="AG671" s="425"/>
      <c r="AH671" s="425"/>
      <c r="AI671" s="425"/>
      <c r="AJ671" s="425"/>
      <c r="AK671" s="425"/>
      <c r="AL671" s="425"/>
      <c r="AM671" s="425"/>
      <c r="AN671" s="425"/>
      <c r="AO671" s="425"/>
      <c r="AP671" s="425"/>
      <c r="AQ671" s="425"/>
      <c r="AR671" s="425"/>
      <c r="AS671" s="425"/>
      <c r="AT671" s="425"/>
      <c r="AU671" s="425"/>
      <c r="AV671" s="425"/>
      <c r="AW671" s="425"/>
      <c r="AX671" s="425"/>
      <c r="AY671" s="425"/>
      <c r="AZ671" s="425"/>
      <c r="BA671" s="425"/>
      <c r="BB671" s="425"/>
      <c r="BC671" s="425"/>
      <c r="BD671" s="425"/>
      <c r="BE671" s="425"/>
      <c r="BF671" s="425"/>
      <c r="BG671" s="425"/>
      <c r="BH671" s="425"/>
      <c r="BI671" s="425"/>
      <c r="BJ671" s="425"/>
      <c r="BK671" s="425"/>
      <c r="BL671" s="425"/>
      <c r="BM671" s="425"/>
      <c r="BN671" s="425"/>
      <c r="BO671" s="425"/>
      <c r="BP671" s="425"/>
      <c r="BQ671" s="425"/>
      <c r="BR671" s="425"/>
      <c r="BS671" s="425"/>
      <c r="BT671" s="425"/>
      <c r="BU671" s="425"/>
      <c r="BV671" s="425"/>
      <c r="BW671" s="425"/>
      <c r="BX671" s="425"/>
      <c r="BY671" s="425"/>
      <c r="BZ671" s="425"/>
      <c r="CA671" s="425"/>
      <c r="CB671" s="425"/>
      <c r="CC671" s="425"/>
      <c r="CD671" s="425"/>
      <c r="CE671" s="425"/>
      <c r="CF671" s="425"/>
      <c r="CG671" s="425"/>
      <c r="CH671" s="425"/>
      <c r="CI671" s="425"/>
      <c r="CJ671" s="425"/>
      <c r="CK671" s="425"/>
      <c r="CL671" s="425"/>
      <c r="CM671" s="425"/>
      <c r="CN671" s="425"/>
      <c r="CO671" s="425"/>
      <c r="CP671" s="425"/>
      <c r="CQ671" s="425"/>
      <c r="CR671" s="425"/>
      <c r="CS671" s="425"/>
      <c r="CT671" s="425"/>
      <c r="CU671" s="425"/>
      <c r="CV671" s="425"/>
      <c r="CW671" s="425"/>
      <c r="CX671" s="425"/>
      <c r="CY671" s="425"/>
      <c r="CZ671" s="425"/>
      <c r="DA671" s="425"/>
      <c r="DB671" s="425"/>
      <c r="DC671" s="425"/>
      <c r="DD671" s="425"/>
      <c r="DE671" s="425"/>
      <c r="DF671" s="425"/>
      <c r="DG671" s="425"/>
      <c r="DH671" s="425"/>
      <c r="DI671" s="425"/>
      <c r="DJ671" s="425"/>
      <c r="DK671" s="425"/>
      <c r="DL671" s="425"/>
      <c r="DM671" s="425"/>
      <c r="DN671" s="425"/>
      <c r="DO671" s="425"/>
      <c r="DP671" s="425"/>
      <c r="DQ671" s="425"/>
    </row>
    <row r="672" spans="1:205" s="427" customFormat="1" ht="25.5" x14ac:dyDescent="0.25">
      <c r="A672" s="340" t="s">
        <v>2815</v>
      </c>
      <c r="B672" s="337" t="s">
        <v>2056</v>
      </c>
      <c r="C672" s="341" t="s">
        <v>2825</v>
      </c>
      <c r="D672" s="342" t="s">
        <v>2826</v>
      </c>
      <c r="E672" s="351" t="s">
        <v>2824</v>
      </c>
      <c r="F672" s="349" t="s">
        <v>2824</v>
      </c>
      <c r="G672" s="37"/>
      <c r="H672" s="334"/>
      <c r="I672" s="379" t="s">
        <v>22</v>
      </c>
      <c r="J672" s="379"/>
      <c r="K672" s="334"/>
      <c r="L672" s="380"/>
      <c r="M672" s="388">
        <v>6</v>
      </c>
      <c r="N672" s="379">
        <v>6</v>
      </c>
      <c r="O672" s="382"/>
      <c r="P672" s="392" t="str">
        <f>+E672</f>
        <v>At owner's expense</v>
      </c>
      <c r="Q672" s="100" t="str">
        <f t="shared" si="99"/>
        <v>At owner's expense</v>
      </c>
      <c r="R672" s="94" t="s">
        <v>26</v>
      </c>
      <c r="S672" s="94" t="s">
        <v>26</v>
      </c>
      <c r="T672" s="101"/>
      <c r="U672" s="102">
        <v>4830000</v>
      </c>
      <c r="V672" s="178"/>
      <c r="W672" s="272">
        <v>4830</v>
      </c>
      <c r="X672" s="273"/>
      <c r="Y672" s="426"/>
      <c r="Z672" s="423"/>
      <c r="AA672" s="425"/>
      <c r="AB672" s="425"/>
      <c r="AC672" s="425"/>
      <c r="AD672" s="425"/>
      <c r="AE672" s="425"/>
      <c r="AF672" s="425"/>
      <c r="AG672" s="425"/>
      <c r="AH672" s="425"/>
      <c r="AI672" s="425"/>
      <c r="AJ672" s="425"/>
      <c r="AK672" s="425"/>
      <c r="AL672" s="425"/>
      <c r="AM672" s="425"/>
      <c r="AN672" s="425"/>
      <c r="AO672" s="425"/>
      <c r="AP672" s="425"/>
      <c r="AQ672" s="425"/>
      <c r="AR672" s="425"/>
      <c r="AS672" s="425"/>
      <c r="AT672" s="425"/>
      <c r="AU672" s="425"/>
      <c r="AV672" s="425"/>
      <c r="AW672" s="425"/>
      <c r="AX672" s="425"/>
      <c r="AY672" s="425"/>
      <c r="AZ672" s="425"/>
      <c r="BA672" s="425"/>
      <c r="BB672" s="425"/>
      <c r="BC672" s="425"/>
      <c r="BD672" s="425"/>
      <c r="BE672" s="425"/>
      <c r="BF672" s="425"/>
      <c r="BG672" s="425"/>
      <c r="BH672" s="425"/>
      <c r="BI672" s="425"/>
      <c r="BJ672" s="425"/>
      <c r="BK672" s="425"/>
      <c r="BL672" s="425"/>
      <c r="BM672" s="425"/>
      <c r="BN672" s="425"/>
      <c r="BO672" s="425"/>
      <c r="BP672" s="425"/>
      <c r="BQ672" s="425"/>
      <c r="BR672" s="425"/>
      <c r="BS672" s="425"/>
      <c r="BT672" s="425"/>
      <c r="BU672" s="425"/>
      <c r="BV672" s="425"/>
      <c r="BW672" s="425"/>
      <c r="BX672" s="425"/>
      <c r="BY672" s="425"/>
      <c r="BZ672" s="425"/>
      <c r="CA672" s="425"/>
      <c r="CB672" s="425"/>
      <c r="CC672" s="425"/>
      <c r="CD672" s="425"/>
      <c r="CE672" s="425"/>
      <c r="CF672" s="425"/>
      <c r="CG672" s="425"/>
      <c r="CH672" s="425"/>
      <c r="CI672" s="425"/>
      <c r="CJ672" s="425"/>
      <c r="CK672" s="425"/>
      <c r="CL672" s="425"/>
      <c r="CM672" s="425"/>
      <c r="CN672" s="425"/>
      <c r="CO672" s="425"/>
      <c r="CP672" s="425"/>
      <c r="CQ672" s="425"/>
      <c r="CR672" s="425"/>
      <c r="CS672" s="425"/>
      <c r="CT672" s="425"/>
      <c r="CU672" s="425"/>
      <c r="CV672" s="425"/>
      <c r="CW672" s="425"/>
      <c r="CX672" s="425"/>
      <c r="CY672" s="425"/>
      <c r="CZ672" s="425"/>
      <c r="DA672" s="425"/>
      <c r="DB672" s="425"/>
      <c r="DC672" s="425"/>
      <c r="DD672" s="425"/>
      <c r="DE672" s="425"/>
      <c r="DF672" s="425"/>
      <c r="DG672" s="425"/>
      <c r="DH672" s="425"/>
      <c r="DI672" s="425"/>
      <c r="DJ672" s="425"/>
      <c r="DK672" s="425"/>
      <c r="DL672" s="425"/>
      <c r="DM672" s="425"/>
      <c r="DN672" s="425"/>
      <c r="DO672" s="425"/>
      <c r="DP672" s="425"/>
      <c r="DQ672" s="425"/>
    </row>
    <row r="673" spans="1:121" s="427" customFormat="1" ht="82.5" x14ac:dyDescent="0.25">
      <c r="A673" s="344" t="s">
        <v>2833</v>
      </c>
      <c r="B673" s="337" t="s">
        <v>2056</v>
      </c>
      <c r="C673" s="328" t="s">
        <v>2834</v>
      </c>
      <c r="D673" s="323" t="s">
        <v>2835</v>
      </c>
      <c r="E673" s="352">
        <v>9.23</v>
      </c>
      <c r="F673" s="353">
        <v>8.48</v>
      </c>
      <c r="G673" s="230">
        <v>9.23</v>
      </c>
      <c r="H673" s="396"/>
      <c r="I673" s="389" t="s">
        <v>22</v>
      </c>
      <c r="J673" s="389"/>
      <c r="K673" s="397">
        <v>40634</v>
      </c>
      <c r="L673" s="398" t="s">
        <v>2836</v>
      </c>
      <c r="M673" s="323">
        <v>6</v>
      </c>
      <c r="N673" s="371">
        <v>5</v>
      </c>
      <c r="O673" s="374"/>
      <c r="P673" s="377">
        <f t="shared" ref="P673:P736" si="100">IF(N673=1,INT(E673*$T$1*100)/100,E673)</f>
        <v>9.23</v>
      </c>
      <c r="Q673" s="16">
        <f t="shared" si="99"/>
        <v>9.23</v>
      </c>
      <c r="R673" s="23">
        <f t="shared" ref="R673:R736" si="101">P673-E673</f>
        <v>0</v>
      </c>
      <c r="S673" s="18">
        <f t="shared" ref="S673:S736" si="102">IF(E673&lt;&gt;0,R673/E673,0)</f>
        <v>0</v>
      </c>
      <c r="T673" s="182"/>
      <c r="U673" s="102">
        <v>4860000</v>
      </c>
      <c r="V673" s="178" t="s">
        <v>2837</v>
      </c>
      <c r="W673" s="272">
        <v>4860</v>
      </c>
      <c r="X673" s="273"/>
      <c r="Y673" s="426"/>
      <c r="Z673" s="423"/>
      <c r="AA673" s="425"/>
      <c r="AB673" s="425"/>
      <c r="AC673" s="425"/>
      <c r="AD673" s="425"/>
      <c r="AE673" s="425"/>
      <c r="AF673" s="425"/>
      <c r="AG673" s="425"/>
      <c r="AH673" s="425"/>
      <c r="AI673" s="425"/>
      <c r="AJ673" s="425"/>
      <c r="AK673" s="425"/>
      <c r="AL673" s="425"/>
      <c r="AM673" s="425"/>
      <c r="AN673" s="425"/>
      <c r="AO673" s="425"/>
      <c r="AP673" s="425"/>
      <c r="AQ673" s="425"/>
      <c r="AR673" s="425"/>
      <c r="AS673" s="425"/>
      <c r="AT673" s="425"/>
      <c r="AU673" s="425"/>
      <c r="AV673" s="425"/>
      <c r="AW673" s="425"/>
      <c r="AX673" s="425"/>
      <c r="AY673" s="425"/>
      <c r="AZ673" s="425"/>
      <c r="BA673" s="425"/>
      <c r="BB673" s="425"/>
      <c r="BC673" s="425"/>
      <c r="BD673" s="425"/>
      <c r="BE673" s="425"/>
      <c r="BF673" s="425"/>
      <c r="BG673" s="425"/>
      <c r="BH673" s="425"/>
      <c r="BI673" s="425"/>
      <c r="BJ673" s="425"/>
      <c r="BK673" s="425"/>
      <c r="BL673" s="425"/>
      <c r="BM673" s="425"/>
      <c r="BN673" s="425"/>
      <c r="BO673" s="425"/>
      <c r="BP673" s="425"/>
      <c r="BQ673" s="425"/>
      <c r="BR673" s="425"/>
      <c r="BS673" s="425"/>
      <c r="BT673" s="425"/>
      <c r="BU673" s="425"/>
      <c r="BV673" s="425"/>
      <c r="BW673" s="425"/>
      <c r="BX673" s="425"/>
      <c r="BY673" s="425"/>
      <c r="BZ673" s="425"/>
      <c r="CA673" s="425"/>
      <c r="CB673" s="425"/>
      <c r="CC673" s="425"/>
      <c r="CD673" s="425"/>
      <c r="CE673" s="425"/>
      <c r="CF673" s="425"/>
      <c r="CG673" s="425"/>
      <c r="CH673" s="425"/>
      <c r="CI673" s="425"/>
      <c r="CJ673" s="425"/>
      <c r="CK673" s="425"/>
      <c r="CL673" s="425"/>
      <c r="CM673" s="425"/>
      <c r="CN673" s="425"/>
      <c r="CO673" s="425"/>
      <c r="CP673" s="425"/>
      <c r="CQ673" s="425"/>
      <c r="CR673" s="425"/>
      <c r="CS673" s="425"/>
      <c r="CT673" s="425"/>
      <c r="CU673" s="425"/>
      <c r="CV673" s="425"/>
      <c r="CW673" s="425"/>
      <c r="CX673" s="425"/>
      <c r="CY673" s="425"/>
      <c r="CZ673" s="425"/>
      <c r="DA673" s="425"/>
      <c r="DB673" s="425"/>
      <c r="DC673" s="425"/>
      <c r="DD673" s="425"/>
      <c r="DE673" s="425"/>
      <c r="DF673" s="425"/>
      <c r="DG673" s="425"/>
      <c r="DH673" s="425"/>
      <c r="DI673" s="425"/>
      <c r="DJ673" s="425"/>
      <c r="DK673" s="425"/>
      <c r="DL673" s="425"/>
      <c r="DM673" s="425"/>
      <c r="DN673" s="425"/>
      <c r="DO673" s="425"/>
      <c r="DP673" s="425"/>
      <c r="DQ673" s="425"/>
    </row>
    <row r="674" spans="1:121" s="427" customFormat="1" ht="82.5" x14ac:dyDescent="0.25">
      <c r="A674" s="344" t="s">
        <v>2833</v>
      </c>
      <c r="B674" s="337" t="s">
        <v>2056</v>
      </c>
      <c r="C674" s="328" t="s">
        <v>2838</v>
      </c>
      <c r="D674" s="323" t="s">
        <v>2835</v>
      </c>
      <c r="E674" s="352">
        <v>9.6999999999999993</v>
      </c>
      <c r="F674" s="353">
        <v>8.91</v>
      </c>
      <c r="G674" s="230">
        <v>9.6999999999999993</v>
      </c>
      <c r="H674" s="399"/>
      <c r="I674" s="389" t="s">
        <v>22</v>
      </c>
      <c r="J674" s="389"/>
      <c r="K674" s="397">
        <v>40634</v>
      </c>
      <c r="L674" s="398" t="s">
        <v>2836</v>
      </c>
      <c r="M674" s="323">
        <v>6</v>
      </c>
      <c r="N674" s="371">
        <v>5</v>
      </c>
      <c r="O674" s="374"/>
      <c r="P674" s="377">
        <f t="shared" si="100"/>
        <v>9.6999999999999993</v>
      </c>
      <c r="Q674" s="16">
        <f t="shared" si="99"/>
        <v>9.6999999999999993</v>
      </c>
      <c r="R674" s="23">
        <f t="shared" si="101"/>
        <v>0</v>
      </c>
      <c r="S674" s="18">
        <f t="shared" si="102"/>
        <v>0</v>
      </c>
      <c r="T674" s="182"/>
      <c r="U674" s="102">
        <v>4870000</v>
      </c>
      <c r="V674" s="178" t="s">
        <v>2837</v>
      </c>
      <c r="W674" s="272">
        <v>4870</v>
      </c>
      <c r="X674" s="273"/>
      <c r="Y674" s="426"/>
      <c r="Z674" s="423"/>
      <c r="AA674" s="425"/>
      <c r="AB674" s="425"/>
      <c r="AC674" s="425"/>
      <c r="AD674" s="425"/>
      <c r="AE674" s="425"/>
      <c r="AF674" s="425"/>
      <c r="AG674" s="425"/>
      <c r="AH674" s="425"/>
      <c r="AI674" s="425"/>
      <c r="AJ674" s="425"/>
      <c r="AK674" s="425"/>
      <c r="AL674" s="425"/>
      <c r="AM674" s="425"/>
      <c r="AN674" s="425"/>
      <c r="AO674" s="425"/>
      <c r="AP674" s="425"/>
      <c r="AQ674" s="425"/>
      <c r="AR674" s="425"/>
      <c r="AS674" s="425"/>
      <c r="AT674" s="425"/>
      <c r="AU674" s="425"/>
      <c r="AV674" s="425"/>
      <c r="AW674" s="425"/>
      <c r="AX674" s="425"/>
      <c r="AY674" s="425"/>
      <c r="AZ674" s="425"/>
      <c r="BA674" s="425"/>
      <c r="BB674" s="425"/>
      <c r="BC674" s="425"/>
      <c r="BD674" s="425"/>
      <c r="BE674" s="425"/>
      <c r="BF674" s="425"/>
      <c r="BG674" s="425"/>
      <c r="BH674" s="425"/>
      <c r="BI674" s="425"/>
      <c r="BJ674" s="425"/>
      <c r="BK674" s="425"/>
      <c r="BL674" s="425"/>
      <c r="BM674" s="425"/>
      <c r="BN674" s="425"/>
      <c r="BO674" s="425"/>
      <c r="BP674" s="425"/>
      <c r="BQ674" s="425"/>
      <c r="BR674" s="425"/>
      <c r="BS674" s="425"/>
      <c r="BT674" s="425"/>
      <c r="BU674" s="425"/>
      <c r="BV674" s="425"/>
      <c r="BW674" s="425"/>
      <c r="BX674" s="425"/>
      <c r="BY674" s="425"/>
      <c r="BZ674" s="425"/>
      <c r="CA674" s="425"/>
      <c r="CB674" s="425"/>
      <c r="CC674" s="425"/>
      <c r="CD674" s="425"/>
      <c r="CE674" s="425"/>
      <c r="CF674" s="425"/>
      <c r="CG674" s="425"/>
      <c r="CH674" s="425"/>
      <c r="CI674" s="425"/>
      <c r="CJ674" s="425"/>
      <c r="CK674" s="425"/>
      <c r="CL674" s="425"/>
      <c r="CM674" s="425"/>
      <c r="CN674" s="425"/>
      <c r="CO674" s="425"/>
      <c r="CP674" s="425"/>
      <c r="CQ674" s="425"/>
      <c r="CR674" s="425"/>
      <c r="CS674" s="425"/>
      <c r="CT674" s="425"/>
      <c r="CU674" s="425"/>
      <c r="CV674" s="425"/>
      <c r="CW674" s="425"/>
      <c r="CX674" s="425"/>
      <c r="CY674" s="425"/>
      <c r="CZ674" s="425"/>
      <c r="DA674" s="425"/>
      <c r="DB674" s="425"/>
      <c r="DC674" s="425"/>
      <c r="DD674" s="425"/>
      <c r="DE674" s="425"/>
      <c r="DF674" s="425"/>
      <c r="DG674" s="425"/>
      <c r="DH674" s="425"/>
      <c r="DI674" s="425"/>
      <c r="DJ674" s="425"/>
      <c r="DK674" s="425"/>
      <c r="DL674" s="425"/>
      <c r="DM674" s="425"/>
      <c r="DN674" s="425"/>
      <c r="DO674" s="425"/>
      <c r="DP674" s="425"/>
      <c r="DQ674" s="425"/>
    </row>
    <row r="675" spans="1:121" s="427" customFormat="1" ht="82.5" x14ac:dyDescent="0.25">
      <c r="A675" s="344" t="s">
        <v>2833</v>
      </c>
      <c r="B675" s="337" t="s">
        <v>2056</v>
      </c>
      <c r="C675" s="328" t="s">
        <v>2839</v>
      </c>
      <c r="D675" s="323" t="s">
        <v>2835</v>
      </c>
      <c r="E675" s="352">
        <v>11.24</v>
      </c>
      <c r="F675" s="353">
        <v>10.32</v>
      </c>
      <c r="G675" s="230">
        <v>11.24</v>
      </c>
      <c r="H675" s="399"/>
      <c r="I675" s="389" t="s">
        <v>22</v>
      </c>
      <c r="J675" s="389"/>
      <c r="K675" s="397">
        <v>40634</v>
      </c>
      <c r="L675" s="398" t="s">
        <v>2836</v>
      </c>
      <c r="M675" s="323">
        <v>6</v>
      </c>
      <c r="N675" s="371">
        <v>5</v>
      </c>
      <c r="O675" s="374"/>
      <c r="P675" s="377">
        <f t="shared" si="100"/>
        <v>11.24</v>
      </c>
      <c r="Q675" s="16">
        <f t="shared" si="99"/>
        <v>11.24</v>
      </c>
      <c r="R675" s="23">
        <f t="shared" si="101"/>
        <v>0</v>
      </c>
      <c r="S675" s="18">
        <f t="shared" si="102"/>
        <v>0</v>
      </c>
      <c r="T675" s="182"/>
      <c r="U675" s="102">
        <v>4880000</v>
      </c>
      <c r="V675" s="178" t="s">
        <v>2837</v>
      </c>
      <c r="W675" s="272">
        <v>4880</v>
      </c>
      <c r="X675" s="273"/>
      <c r="Y675" s="426"/>
      <c r="Z675" s="423"/>
      <c r="AA675" s="425"/>
      <c r="AB675" s="425"/>
      <c r="AC675" s="425"/>
      <c r="AD675" s="425"/>
      <c r="AE675" s="425"/>
      <c r="AF675" s="425"/>
      <c r="AG675" s="425"/>
      <c r="AH675" s="425"/>
      <c r="AI675" s="425"/>
      <c r="AJ675" s="425"/>
      <c r="AK675" s="425"/>
      <c r="AL675" s="425"/>
      <c r="AM675" s="425"/>
      <c r="AN675" s="425"/>
      <c r="AO675" s="425"/>
      <c r="AP675" s="425"/>
      <c r="AQ675" s="425"/>
      <c r="AR675" s="425"/>
      <c r="AS675" s="425"/>
      <c r="AT675" s="425"/>
      <c r="AU675" s="425"/>
      <c r="AV675" s="425"/>
      <c r="AW675" s="425"/>
      <c r="AX675" s="425"/>
      <c r="AY675" s="425"/>
      <c r="AZ675" s="425"/>
      <c r="BA675" s="425"/>
      <c r="BB675" s="425"/>
      <c r="BC675" s="425"/>
      <c r="BD675" s="425"/>
      <c r="BE675" s="425"/>
      <c r="BF675" s="425"/>
      <c r="BG675" s="425"/>
      <c r="BH675" s="425"/>
      <c r="BI675" s="425"/>
      <c r="BJ675" s="425"/>
      <c r="BK675" s="425"/>
      <c r="BL675" s="425"/>
      <c r="BM675" s="425"/>
      <c r="BN675" s="425"/>
      <c r="BO675" s="425"/>
      <c r="BP675" s="425"/>
      <c r="BQ675" s="425"/>
      <c r="BR675" s="425"/>
      <c r="BS675" s="425"/>
      <c r="BT675" s="425"/>
      <c r="BU675" s="425"/>
      <c r="BV675" s="425"/>
      <c r="BW675" s="425"/>
      <c r="BX675" s="425"/>
      <c r="BY675" s="425"/>
      <c r="BZ675" s="425"/>
      <c r="CA675" s="425"/>
      <c r="CB675" s="425"/>
      <c r="CC675" s="425"/>
      <c r="CD675" s="425"/>
      <c r="CE675" s="425"/>
      <c r="CF675" s="425"/>
      <c r="CG675" s="425"/>
      <c r="CH675" s="425"/>
      <c r="CI675" s="425"/>
      <c r="CJ675" s="425"/>
      <c r="CK675" s="425"/>
      <c r="CL675" s="425"/>
      <c r="CM675" s="425"/>
      <c r="CN675" s="425"/>
      <c r="CO675" s="425"/>
      <c r="CP675" s="425"/>
      <c r="CQ675" s="425"/>
      <c r="CR675" s="425"/>
      <c r="CS675" s="425"/>
      <c r="CT675" s="425"/>
      <c r="CU675" s="425"/>
      <c r="CV675" s="425"/>
      <c r="CW675" s="425"/>
      <c r="CX675" s="425"/>
      <c r="CY675" s="425"/>
      <c r="CZ675" s="425"/>
      <c r="DA675" s="425"/>
      <c r="DB675" s="425"/>
      <c r="DC675" s="425"/>
      <c r="DD675" s="425"/>
      <c r="DE675" s="425"/>
      <c r="DF675" s="425"/>
      <c r="DG675" s="425"/>
      <c r="DH675" s="425"/>
      <c r="DI675" s="425"/>
      <c r="DJ675" s="425"/>
      <c r="DK675" s="425"/>
      <c r="DL675" s="425"/>
      <c r="DM675" s="425"/>
      <c r="DN675" s="425"/>
      <c r="DO675" s="425"/>
      <c r="DP675" s="425"/>
      <c r="DQ675" s="425"/>
    </row>
    <row r="676" spans="1:121" s="427" customFormat="1" ht="82.5" x14ac:dyDescent="0.25">
      <c r="A676" s="344" t="s">
        <v>2833</v>
      </c>
      <c r="B676" s="337" t="s">
        <v>2056</v>
      </c>
      <c r="C676" s="328" t="s">
        <v>2840</v>
      </c>
      <c r="D676" s="323" t="s">
        <v>2835</v>
      </c>
      <c r="E676" s="352">
        <v>11.71</v>
      </c>
      <c r="F676" s="353">
        <v>10.75</v>
      </c>
      <c r="G676" s="230">
        <v>11.71</v>
      </c>
      <c r="H676" s="399"/>
      <c r="I676" s="389" t="s">
        <v>22</v>
      </c>
      <c r="J676" s="389"/>
      <c r="K676" s="397">
        <v>40634</v>
      </c>
      <c r="L676" s="398" t="s">
        <v>2836</v>
      </c>
      <c r="M676" s="323">
        <v>6</v>
      </c>
      <c r="N676" s="371">
        <v>5</v>
      </c>
      <c r="O676" s="374"/>
      <c r="P676" s="377">
        <f t="shared" si="100"/>
        <v>11.71</v>
      </c>
      <c r="Q676" s="16">
        <f t="shared" si="99"/>
        <v>11.71</v>
      </c>
      <c r="R676" s="23">
        <f t="shared" si="101"/>
        <v>0</v>
      </c>
      <c r="S676" s="18">
        <f t="shared" si="102"/>
        <v>0</v>
      </c>
      <c r="T676" s="182"/>
      <c r="U676" s="102">
        <v>4890000</v>
      </c>
      <c r="V676" s="178" t="s">
        <v>2837</v>
      </c>
      <c r="W676" s="272">
        <v>4890</v>
      </c>
      <c r="X676" s="273"/>
      <c r="Y676" s="426"/>
      <c r="Z676" s="423"/>
      <c r="AA676" s="425"/>
      <c r="AB676" s="425"/>
      <c r="AC676" s="425"/>
      <c r="AD676" s="425"/>
      <c r="AE676" s="425"/>
      <c r="AF676" s="425"/>
      <c r="AG676" s="425"/>
      <c r="AH676" s="425"/>
      <c r="AI676" s="425"/>
      <c r="AJ676" s="425"/>
      <c r="AK676" s="425"/>
      <c r="AL676" s="425"/>
      <c r="AM676" s="425"/>
      <c r="AN676" s="425"/>
      <c r="AO676" s="425"/>
      <c r="AP676" s="425"/>
      <c r="AQ676" s="425"/>
      <c r="AR676" s="425"/>
      <c r="AS676" s="425"/>
      <c r="AT676" s="425"/>
      <c r="AU676" s="425"/>
      <c r="AV676" s="425"/>
      <c r="AW676" s="425"/>
      <c r="AX676" s="425"/>
      <c r="AY676" s="425"/>
      <c r="AZ676" s="425"/>
      <c r="BA676" s="425"/>
      <c r="BB676" s="425"/>
      <c r="BC676" s="425"/>
      <c r="BD676" s="425"/>
      <c r="BE676" s="425"/>
      <c r="BF676" s="425"/>
      <c r="BG676" s="425"/>
      <c r="BH676" s="425"/>
      <c r="BI676" s="425"/>
      <c r="BJ676" s="425"/>
      <c r="BK676" s="425"/>
      <c r="BL676" s="425"/>
      <c r="BM676" s="425"/>
      <c r="BN676" s="425"/>
      <c r="BO676" s="425"/>
      <c r="BP676" s="425"/>
      <c r="BQ676" s="425"/>
      <c r="BR676" s="425"/>
      <c r="BS676" s="425"/>
      <c r="BT676" s="425"/>
      <c r="BU676" s="425"/>
      <c r="BV676" s="425"/>
      <c r="BW676" s="425"/>
      <c r="BX676" s="425"/>
      <c r="BY676" s="425"/>
      <c r="BZ676" s="425"/>
      <c r="CA676" s="425"/>
      <c r="CB676" s="425"/>
      <c r="CC676" s="425"/>
      <c r="CD676" s="425"/>
      <c r="CE676" s="425"/>
      <c r="CF676" s="425"/>
      <c r="CG676" s="425"/>
      <c r="CH676" s="425"/>
      <c r="CI676" s="425"/>
      <c r="CJ676" s="425"/>
      <c r="CK676" s="425"/>
      <c r="CL676" s="425"/>
      <c r="CM676" s="425"/>
      <c r="CN676" s="425"/>
      <c r="CO676" s="425"/>
      <c r="CP676" s="425"/>
      <c r="CQ676" s="425"/>
      <c r="CR676" s="425"/>
      <c r="CS676" s="425"/>
      <c r="CT676" s="425"/>
      <c r="CU676" s="425"/>
      <c r="CV676" s="425"/>
      <c r="CW676" s="425"/>
      <c r="CX676" s="425"/>
      <c r="CY676" s="425"/>
      <c r="CZ676" s="425"/>
      <c r="DA676" s="425"/>
      <c r="DB676" s="425"/>
      <c r="DC676" s="425"/>
      <c r="DD676" s="425"/>
      <c r="DE676" s="425"/>
      <c r="DF676" s="425"/>
      <c r="DG676" s="425"/>
      <c r="DH676" s="425"/>
      <c r="DI676" s="425"/>
      <c r="DJ676" s="425"/>
      <c r="DK676" s="425"/>
      <c r="DL676" s="425"/>
      <c r="DM676" s="425"/>
      <c r="DN676" s="425"/>
      <c r="DO676" s="425"/>
      <c r="DP676" s="425"/>
      <c r="DQ676" s="425"/>
    </row>
    <row r="677" spans="1:121" s="427" customFormat="1" ht="82.5" x14ac:dyDescent="0.25">
      <c r="A677" s="344" t="s">
        <v>2833</v>
      </c>
      <c r="B677" s="337" t="s">
        <v>2056</v>
      </c>
      <c r="C677" s="328" t="s">
        <v>2841</v>
      </c>
      <c r="D677" s="323" t="s">
        <v>2835</v>
      </c>
      <c r="E677" s="352">
        <v>20.98</v>
      </c>
      <c r="F677" s="353">
        <v>19.27</v>
      </c>
      <c r="G677" s="230">
        <v>20.98</v>
      </c>
      <c r="H677" s="400"/>
      <c r="I677" s="389" t="s">
        <v>22</v>
      </c>
      <c r="J677" s="389"/>
      <c r="K677" s="397">
        <v>40634</v>
      </c>
      <c r="L677" s="398" t="s">
        <v>2836</v>
      </c>
      <c r="M677" s="323">
        <v>6</v>
      </c>
      <c r="N677" s="371">
        <v>5</v>
      </c>
      <c r="O677" s="374"/>
      <c r="P677" s="377">
        <f t="shared" si="100"/>
        <v>20.98</v>
      </c>
      <c r="Q677" s="16">
        <f t="shared" si="99"/>
        <v>20.98</v>
      </c>
      <c r="R677" s="23">
        <f t="shared" si="101"/>
        <v>0</v>
      </c>
      <c r="S677" s="18">
        <f t="shared" si="102"/>
        <v>0</v>
      </c>
      <c r="T677" s="182"/>
      <c r="U677" s="102">
        <v>4900000</v>
      </c>
      <c r="V677" s="178" t="s">
        <v>2837</v>
      </c>
      <c r="W677" s="272">
        <v>4900</v>
      </c>
      <c r="X677" s="273"/>
      <c r="Y677" s="426"/>
      <c r="Z677" s="423"/>
      <c r="AA677" s="425"/>
      <c r="AB677" s="425"/>
      <c r="AC677" s="425"/>
      <c r="AD677" s="425"/>
      <c r="AE677" s="425"/>
      <c r="AF677" s="425"/>
      <c r="AG677" s="425"/>
      <c r="AH677" s="425"/>
      <c r="AI677" s="425"/>
      <c r="AJ677" s="425"/>
      <c r="AK677" s="425"/>
      <c r="AL677" s="425"/>
      <c r="AM677" s="425"/>
      <c r="AN677" s="425"/>
      <c r="AO677" s="425"/>
      <c r="AP677" s="425"/>
      <c r="AQ677" s="425"/>
      <c r="AR677" s="425"/>
      <c r="AS677" s="425"/>
      <c r="AT677" s="425"/>
      <c r="AU677" s="425"/>
      <c r="AV677" s="425"/>
      <c r="AW677" s="425"/>
      <c r="AX677" s="425"/>
      <c r="AY677" s="425"/>
      <c r="AZ677" s="425"/>
      <c r="BA677" s="425"/>
      <c r="BB677" s="425"/>
      <c r="BC677" s="425"/>
      <c r="BD677" s="425"/>
      <c r="BE677" s="425"/>
      <c r="BF677" s="425"/>
      <c r="BG677" s="425"/>
      <c r="BH677" s="425"/>
      <c r="BI677" s="425"/>
      <c r="BJ677" s="425"/>
      <c r="BK677" s="425"/>
      <c r="BL677" s="425"/>
      <c r="BM677" s="425"/>
      <c r="BN677" s="425"/>
      <c r="BO677" s="425"/>
      <c r="BP677" s="425"/>
      <c r="BQ677" s="425"/>
      <c r="BR677" s="425"/>
      <c r="BS677" s="425"/>
      <c r="BT677" s="425"/>
      <c r="BU677" s="425"/>
      <c r="BV677" s="425"/>
      <c r="BW677" s="425"/>
      <c r="BX677" s="425"/>
      <c r="BY677" s="425"/>
      <c r="BZ677" s="425"/>
      <c r="CA677" s="425"/>
      <c r="CB677" s="425"/>
      <c r="CC677" s="425"/>
      <c r="CD677" s="425"/>
      <c r="CE677" s="425"/>
      <c r="CF677" s="425"/>
      <c r="CG677" s="425"/>
      <c r="CH677" s="425"/>
      <c r="CI677" s="425"/>
      <c r="CJ677" s="425"/>
      <c r="CK677" s="425"/>
      <c r="CL677" s="425"/>
      <c r="CM677" s="425"/>
      <c r="CN677" s="425"/>
      <c r="CO677" s="425"/>
      <c r="CP677" s="425"/>
      <c r="CQ677" s="425"/>
      <c r="CR677" s="425"/>
      <c r="CS677" s="425"/>
      <c r="CT677" s="425"/>
      <c r="CU677" s="425"/>
      <c r="CV677" s="425"/>
      <c r="CW677" s="425"/>
      <c r="CX677" s="425"/>
      <c r="CY677" s="425"/>
      <c r="CZ677" s="425"/>
      <c r="DA677" s="425"/>
      <c r="DB677" s="425"/>
      <c r="DC677" s="425"/>
      <c r="DD677" s="425"/>
      <c r="DE677" s="425"/>
      <c r="DF677" s="425"/>
      <c r="DG677" s="425"/>
      <c r="DH677" s="425"/>
      <c r="DI677" s="425"/>
      <c r="DJ677" s="425"/>
      <c r="DK677" s="425"/>
      <c r="DL677" s="425"/>
      <c r="DM677" s="425"/>
      <c r="DN677" s="425"/>
      <c r="DO677" s="425"/>
      <c r="DP677" s="425"/>
      <c r="DQ677" s="425"/>
    </row>
    <row r="678" spans="1:121" s="427" customFormat="1" ht="63.75" x14ac:dyDescent="0.25">
      <c r="A678" s="344" t="s">
        <v>2833</v>
      </c>
      <c r="B678" s="337" t="s">
        <v>2056</v>
      </c>
      <c r="C678" s="328" t="s">
        <v>2842</v>
      </c>
      <c r="D678" s="323" t="s">
        <v>2843</v>
      </c>
      <c r="E678" s="352">
        <v>0</v>
      </c>
      <c r="F678" s="353">
        <v>0</v>
      </c>
      <c r="G678" s="230">
        <v>0</v>
      </c>
      <c r="H678" s="400"/>
      <c r="I678" s="389" t="s">
        <v>22</v>
      </c>
      <c r="J678" s="389"/>
      <c r="K678" s="397">
        <v>40634</v>
      </c>
      <c r="L678" s="398"/>
      <c r="M678" s="323"/>
      <c r="N678" s="371"/>
      <c r="O678" s="374"/>
      <c r="P678" s="377">
        <f t="shared" si="100"/>
        <v>0</v>
      </c>
      <c r="Q678" s="16">
        <f t="shared" si="99"/>
        <v>0</v>
      </c>
      <c r="R678" s="23">
        <f t="shared" si="101"/>
        <v>0</v>
      </c>
      <c r="S678" s="18">
        <f t="shared" si="102"/>
        <v>0</v>
      </c>
      <c r="T678" s="182"/>
      <c r="U678" s="102">
        <v>4910000</v>
      </c>
      <c r="V678" s="178" t="s">
        <v>2837</v>
      </c>
      <c r="W678" s="272">
        <v>4910</v>
      </c>
      <c r="X678" s="273"/>
      <c r="Y678" s="426"/>
      <c r="Z678" s="423"/>
      <c r="AA678" s="425"/>
      <c r="AB678" s="425"/>
      <c r="AC678" s="425"/>
      <c r="AD678" s="425"/>
      <c r="AE678" s="425"/>
      <c r="AF678" s="425"/>
      <c r="AG678" s="425"/>
      <c r="AH678" s="425"/>
      <c r="AI678" s="425"/>
      <c r="AJ678" s="425"/>
      <c r="AK678" s="425"/>
      <c r="AL678" s="425"/>
      <c r="AM678" s="425"/>
      <c r="AN678" s="425"/>
      <c r="AO678" s="425"/>
      <c r="AP678" s="425"/>
      <c r="AQ678" s="425"/>
      <c r="AR678" s="425"/>
      <c r="AS678" s="425"/>
      <c r="AT678" s="425"/>
      <c r="AU678" s="425"/>
      <c r="AV678" s="425"/>
      <c r="AW678" s="425"/>
      <c r="AX678" s="425"/>
      <c r="AY678" s="425"/>
      <c r="AZ678" s="425"/>
      <c r="BA678" s="425"/>
      <c r="BB678" s="425"/>
      <c r="BC678" s="425"/>
      <c r="BD678" s="425"/>
      <c r="BE678" s="425"/>
      <c r="BF678" s="425"/>
      <c r="BG678" s="425"/>
      <c r="BH678" s="425"/>
      <c r="BI678" s="425"/>
      <c r="BJ678" s="425"/>
      <c r="BK678" s="425"/>
      <c r="BL678" s="425"/>
      <c r="BM678" s="425"/>
      <c r="BN678" s="425"/>
      <c r="BO678" s="425"/>
      <c r="BP678" s="425"/>
      <c r="BQ678" s="425"/>
      <c r="BR678" s="425"/>
      <c r="BS678" s="425"/>
      <c r="BT678" s="425"/>
      <c r="BU678" s="425"/>
      <c r="BV678" s="425"/>
      <c r="BW678" s="425"/>
      <c r="BX678" s="425"/>
      <c r="BY678" s="425"/>
      <c r="BZ678" s="425"/>
      <c r="CA678" s="425"/>
      <c r="CB678" s="425"/>
      <c r="CC678" s="425"/>
      <c r="CD678" s="425"/>
      <c r="CE678" s="425"/>
      <c r="CF678" s="425"/>
      <c r="CG678" s="425"/>
      <c r="CH678" s="425"/>
      <c r="CI678" s="425"/>
      <c r="CJ678" s="425"/>
      <c r="CK678" s="425"/>
      <c r="CL678" s="425"/>
      <c r="CM678" s="425"/>
      <c r="CN678" s="425"/>
      <c r="CO678" s="425"/>
      <c r="CP678" s="425"/>
      <c r="CQ678" s="425"/>
      <c r="CR678" s="425"/>
      <c r="CS678" s="425"/>
      <c r="CT678" s="425"/>
      <c r="CU678" s="425"/>
      <c r="CV678" s="425"/>
      <c r="CW678" s="425"/>
      <c r="CX678" s="425"/>
      <c r="CY678" s="425"/>
      <c r="CZ678" s="425"/>
      <c r="DA678" s="425"/>
      <c r="DB678" s="425"/>
      <c r="DC678" s="425"/>
      <c r="DD678" s="425"/>
      <c r="DE678" s="425"/>
      <c r="DF678" s="425"/>
      <c r="DG678" s="425"/>
      <c r="DH678" s="425"/>
      <c r="DI678" s="425"/>
      <c r="DJ678" s="425"/>
      <c r="DK678" s="425"/>
      <c r="DL678" s="425"/>
      <c r="DM678" s="425"/>
      <c r="DN678" s="425"/>
      <c r="DO678" s="425"/>
      <c r="DP678" s="425"/>
      <c r="DQ678" s="425"/>
    </row>
    <row r="679" spans="1:121" s="427" customFormat="1" ht="82.5" x14ac:dyDescent="0.25">
      <c r="A679" s="344" t="s">
        <v>2833</v>
      </c>
      <c r="B679" s="337" t="s">
        <v>2056</v>
      </c>
      <c r="C679" s="328" t="s">
        <v>2844</v>
      </c>
      <c r="D679" s="323" t="s">
        <v>2843</v>
      </c>
      <c r="E679" s="352">
        <v>0.15</v>
      </c>
      <c r="F679" s="353">
        <v>0.14000000000000001</v>
      </c>
      <c r="G679" s="230">
        <v>0.15</v>
      </c>
      <c r="H679" s="399"/>
      <c r="I679" s="389" t="s">
        <v>22</v>
      </c>
      <c r="J679" s="389"/>
      <c r="K679" s="397">
        <v>40634</v>
      </c>
      <c r="L679" s="398" t="s">
        <v>2836</v>
      </c>
      <c r="M679" s="323">
        <v>6</v>
      </c>
      <c r="N679" s="371">
        <v>5</v>
      </c>
      <c r="O679" s="374"/>
      <c r="P679" s="377">
        <f t="shared" si="100"/>
        <v>0.15</v>
      </c>
      <c r="Q679" s="16">
        <f t="shared" si="99"/>
        <v>0.15</v>
      </c>
      <c r="R679" s="23">
        <f t="shared" si="101"/>
        <v>0</v>
      </c>
      <c r="S679" s="18">
        <f t="shared" si="102"/>
        <v>0</v>
      </c>
      <c r="T679" s="182"/>
      <c r="U679" s="102">
        <v>4920000</v>
      </c>
      <c r="V679" s="178" t="s">
        <v>2837</v>
      </c>
      <c r="W679" s="272">
        <v>4920</v>
      </c>
      <c r="X679" s="273"/>
      <c r="Y679" s="426"/>
      <c r="Z679" s="423"/>
      <c r="AA679" s="425"/>
      <c r="AB679" s="425"/>
      <c r="AC679" s="425"/>
      <c r="AD679" s="425"/>
      <c r="AE679" s="425"/>
      <c r="AF679" s="425"/>
      <c r="AG679" s="425"/>
      <c r="AH679" s="425"/>
      <c r="AI679" s="425"/>
      <c r="AJ679" s="425"/>
      <c r="AK679" s="425"/>
      <c r="AL679" s="425"/>
      <c r="AM679" s="425"/>
      <c r="AN679" s="425"/>
      <c r="AO679" s="425"/>
      <c r="AP679" s="425"/>
      <c r="AQ679" s="425"/>
      <c r="AR679" s="425"/>
      <c r="AS679" s="425"/>
      <c r="AT679" s="425"/>
      <c r="AU679" s="425"/>
      <c r="AV679" s="425"/>
      <c r="AW679" s="425"/>
      <c r="AX679" s="425"/>
      <c r="AY679" s="425"/>
      <c r="AZ679" s="425"/>
      <c r="BA679" s="425"/>
      <c r="BB679" s="425"/>
      <c r="BC679" s="425"/>
      <c r="BD679" s="425"/>
      <c r="BE679" s="425"/>
      <c r="BF679" s="425"/>
      <c r="BG679" s="425"/>
      <c r="BH679" s="425"/>
      <c r="BI679" s="425"/>
      <c r="BJ679" s="425"/>
      <c r="BK679" s="425"/>
      <c r="BL679" s="425"/>
      <c r="BM679" s="425"/>
      <c r="BN679" s="425"/>
      <c r="BO679" s="425"/>
      <c r="BP679" s="425"/>
      <c r="BQ679" s="425"/>
      <c r="BR679" s="425"/>
      <c r="BS679" s="425"/>
      <c r="BT679" s="425"/>
      <c r="BU679" s="425"/>
      <c r="BV679" s="425"/>
      <c r="BW679" s="425"/>
      <c r="BX679" s="425"/>
      <c r="BY679" s="425"/>
      <c r="BZ679" s="425"/>
      <c r="CA679" s="425"/>
      <c r="CB679" s="425"/>
      <c r="CC679" s="425"/>
      <c r="CD679" s="425"/>
      <c r="CE679" s="425"/>
      <c r="CF679" s="425"/>
      <c r="CG679" s="425"/>
      <c r="CH679" s="425"/>
      <c r="CI679" s="425"/>
      <c r="CJ679" s="425"/>
      <c r="CK679" s="425"/>
      <c r="CL679" s="425"/>
      <c r="CM679" s="425"/>
      <c r="CN679" s="425"/>
      <c r="CO679" s="425"/>
      <c r="CP679" s="425"/>
      <c r="CQ679" s="425"/>
      <c r="CR679" s="425"/>
      <c r="CS679" s="425"/>
      <c r="CT679" s="425"/>
      <c r="CU679" s="425"/>
      <c r="CV679" s="425"/>
      <c r="CW679" s="425"/>
      <c r="CX679" s="425"/>
      <c r="CY679" s="425"/>
      <c r="CZ679" s="425"/>
      <c r="DA679" s="425"/>
      <c r="DB679" s="425"/>
      <c r="DC679" s="425"/>
      <c r="DD679" s="425"/>
      <c r="DE679" s="425"/>
      <c r="DF679" s="425"/>
      <c r="DG679" s="425"/>
      <c r="DH679" s="425"/>
      <c r="DI679" s="425"/>
      <c r="DJ679" s="425"/>
      <c r="DK679" s="425"/>
      <c r="DL679" s="425"/>
      <c r="DM679" s="425"/>
      <c r="DN679" s="425"/>
      <c r="DO679" s="425"/>
      <c r="DP679" s="425"/>
      <c r="DQ679" s="425"/>
    </row>
    <row r="680" spans="1:121" s="427" customFormat="1" ht="82.5" x14ac:dyDescent="0.25">
      <c r="A680" s="344" t="s">
        <v>2833</v>
      </c>
      <c r="B680" s="337" t="s">
        <v>2056</v>
      </c>
      <c r="C680" s="328" t="s">
        <v>2845</v>
      </c>
      <c r="D680" s="323" t="s">
        <v>2843</v>
      </c>
      <c r="E680" s="352">
        <v>0.45</v>
      </c>
      <c r="F680" s="353">
        <v>0.42</v>
      </c>
      <c r="G680" s="230">
        <v>0.45</v>
      </c>
      <c r="H680" s="401"/>
      <c r="I680" s="389" t="s">
        <v>22</v>
      </c>
      <c r="J680" s="389"/>
      <c r="K680" s="397">
        <v>40634</v>
      </c>
      <c r="L680" s="398" t="s">
        <v>2836</v>
      </c>
      <c r="M680" s="323">
        <v>6</v>
      </c>
      <c r="N680" s="371">
        <v>5</v>
      </c>
      <c r="O680" s="374"/>
      <c r="P680" s="377">
        <f t="shared" si="100"/>
        <v>0.45</v>
      </c>
      <c r="Q680" s="16">
        <f t="shared" si="99"/>
        <v>0.45</v>
      </c>
      <c r="R680" s="23">
        <f t="shared" si="101"/>
        <v>0</v>
      </c>
      <c r="S680" s="18">
        <f t="shared" si="102"/>
        <v>0</v>
      </c>
      <c r="T680" s="182"/>
      <c r="U680" s="102">
        <v>4930000</v>
      </c>
      <c r="V680" s="178" t="s">
        <v>2837</v>
      </c>
      <c r="W680" s="272">
        <v>4930</v>
      </c>
      <c r="X680" s="273"/>
      <c r="Y680" s="426"/>
      <c r="Z680" s="423"/>
      <c r="AA680" s="425"/>
      <c r="AB680" s="425"/>
      <c r="AC680" s="425"/>
      <c r="AD680" s="425"/>
      <c r="AE680" s="425"/>
      <c r="AF680" s="425"/>
      <c r="AG680" s="425"/>
      <c r="AH680" s="425"/>
      <c r="AI680" s="425"/>
      <c r="AJ680" s="425"/>
      <c r="AK680" s="425"/>
      <c r="AL680" s="425"/>
      <c r="AM680" s="425"/>
      <c r="AN680" s="425"/>
      <c r="AO680" s="425"/>
      <c r="AP680" s="425"/>
      <c r="AQ680" s="425"/>
      <c r="AR680" s="425"/>
      <c r="AS680" s="425"/>
      <c r="AT680" s="425"/>
      <c r="AU680" s="425"/>
      <c r="AV680" s="425"/>
      <c r="AW680" s="425"/>
      <c r="AX680" s="425"/>
      <c r="AY680" s="425"/>
      <c r="AZ680" s="425"/>
      <c r="BA680" s="425"/>
      <c r="BB680" s="425"/>
      <c r="BC680" s="425"/>
      <c r="BD680" s="425"/>
      <c r="BE680" s="425"/>
      <c r="BF680" s="425"/>
      <c r="BG680" s="425"/>
      <c r="BH680" s="425"/>
      <c r="BI680" s="425"/>
      <c r="BJ680" s="425"/>
      <c r="BK680" s="425"/>
      <c r="BL680" s="425"/>
      <c r="BM680" s="425"/>
      <c r="BN680" s="425"/>
      <c r="BO680" s="425"/>
      <c r="BP680" s="425"/>
      <c r="BQ680" s="425"/>
      <c r="BR680" s="425"/>
      <c r="BS680" s="425"/>
      <c r="BT680" s="425"/>
      <c r="BU680" s="425"/>
      <c r="BV680" s="425"/>
      <c r="BW680" s="425"/>
      <c r="BX680" s="425"/>
      <c r="BY680" s="425"/>
      <c r="BZ680" s="425"/>
      <c r="CA680" s="425"/>
      <c r="CB680" s="425"/>
      <c r="CC680" s="425"/>
      <c r="CD680" s="425"/>
      <c r="CE680" s="425"/>
      <c r="CF680" s="425"/>
      <c r="CG680" s="425"/>
      <c r="CH680" s="425"/>
      <c r="CI680" s="425"/>
      <c r="CJ680" s="425"/>
      <c r="CK680" s="425"/>
      <c r="CL680" s="425"/>
      <c r="CM680" s="425"/>
      <c r="CN680" s="425"/>
      <c r="CO680" s="425"/>
      <c r="CP680" s="425"/>
      <c r="CQ680" s="425"/>
      <c r="CR680" s="425"/>
      <c r="CS680" s="425"/>
      <c r="CT680" s="425"/>
      <c r="CU680" s="425"/>
      <c r="CV680" s="425"/>
      <c r="CW680" s="425"/>
      <c r="CX680" s="425"/>
      <c r="CY680" s="425"/>
      <c r="CZ680" s="425"/>
      <c r="DA680" s="425"/>
      <c r="DB680" s="425"/>
      <c r="DC680" s="425"/>
      <c r="DD680" s="425"/>
      <c r="DE680" s="425"/>
      <c r="DF680" s="425"/>
      <c r="DG680" s="425"/>
      <c r="DH680" s="425"/>
      <c r="DI680" s="425"/>
      <c r="DJ680" s="425"/>
      <c r="DK680" s="425"/>
      <c r="DL680" s="425"/>
      <c r="DM680" s="425"/>
      <c r="DN680" s="425"/>
      <c r="DO680" s="425"/>
      <c r="DP680" s="425"/>
      <c r="DQ680" s="425"/>
    </row>
    <row r="681" spans="1:121" s="427" customFormat="1" ht="82.5" x14ac:dyDescent="0.25">
      <c r="A681" s="344" t="s">
        <v>2833</v>
      </c>
      <c r="B681" s="337" t="s">
        <v>2056</v>
      </c>
      <c r="C681" s="328" t="s">
        <v>2846</v>
      </c>
      <c r="D681" s="323" t="s">
        <v>2843</v>
      </c>
      <c r="E681" s="352">
        <v>0.69</v>
      </c>
      <c r="F681" s="353">
        <v>0.64</v>
      </c>
      <c r="G681" s="230">
        <v>0.69</v>
      </c>
      <c r="H681" s="399"/>
      <c r="I681" s="389" t="s">
        <v>22</v>
      </c>
      <c r="J681" s="389"/>
      <c r="K681" s="397">
        <v>40634</v>
      </c>
      <c r="L681" s="398" t="s">
        <v>2836</v>
      </c>
      <c r="M681" s="323">
        <v>6</v>
      </c>
      <c r="N681" s="371">
        <v>5</v>
      </c>
      <c r="O681" s="374"/>
      <c r="P681" s="377">
        <f t="shared" si="100"/>
        <v>0.69</v>
      </c>
      <c r="Q681" s="16">
        <f t="shared" si="99"/>
        <v>0.69</v>
      </c>
      <c r="R681" s="23">
        <f t="shared" si="101"/>
        <v>0</v>
      </c>
      <c r="S681" s="18">
        <f t="shared" si="102"/>
        <v>0</v>
      </c>
      <c r="T681" s="182"/>
      <c r="U681" s="102">
        <v>4940000</v>
      </c>
      <c r="V681" s="178" t="s">
        <v>2837</v>
      </c>
      <c r="W681" s="272">
        <v>4940</v>
      </c>
      <c r="X681" s="273"/>
      <c r="Y681" s="426"/>
      <c r="Z681" s="423"/>
      <c r="AA681" s="425"/>
      <c r="AB681" s="425"/>
      <c r="AC681" s="425"/>
      <c r="AD681" s="425"/>
      <c r="AE681" s="425"/>
      <c r="AF681" s="425"/>
      <c r="AG681" s="425"/>
      <c r="AH681" s="425"/>
      <c r="AI681" s="425"/>
      <c r="AJ681" s="425"/>
      <c r="AK681" s="425"/>
      <c r="AL681" s="425"/>
      <c r="AM681" s="425"/>
      <c r="AN681" s="425"/>
      <c r="AO681" s="425"/>
      <c r="AP681" s="425"/>
      <c r="AQ681" s="425"/>
      <c r="AR681" s="425"/>
      <c r="AS681" s="425"/>
      <c r="AT681" s="425"/>
      <c r="AU681" s="425"/>
      <c r="AV681" s="425"/>
      <c r="AW681" s="425"/>
      <c r="AX681" s="425"/>
      <c r="AY681" s="425"/>
      <c r="AZ681" s="425"/>
      <c r="BA681" s="425"/>
      <c r="BB681" s="425"/>
      <c r="BC681" s="425"/>
      <c r="BD681" s="425"/>
      <c r="BE681" s="425"/>
      <c r="BF681" s="425"/>
      <c r="BG681" s="425"/>
      <c r="BH681" s="425"/>
      <c r="BI681" s="425"/>
      <c r="BJ681" s="425"/>
      <c r="BK681" s="425"/>
      <c r="BL681" s="425"/>
      <c r="BM681" s="425"/>
      <c r="BN681" s="425"/>
      <c r="BO681" s="425"/>
      <c r="BP681" s="425"/>
      <c r="BQ681" s="425"/>
      <c r="BR681" s="425"/>
      <c r="BS681" s="425"/>
      <c r="BT681" s="425"/>
      <c r="BU681" s="425"/>
      <c r="BV681" s="425"/>
      <c r="BW681" s="425"/>
      <c r="BX681" s="425"/>
      <c r="BY681" s="425"/>
      <c r="BZ681" s="425"/>
      <c r="CA681" s="425"/>
      <c r="CB681" s="425"/>
      <c r="CC681" s="425"/>
      <c r="CD681" s="425"/>
      <c r="CE681" s="425"/>
      <c r="CF681" s="425"/>
      <c r="CG681" s="425"/>
      <c r="CH681" s="425"/>
      <c r="CI681" s="425"/>
      <c r="CJ681" s="425"/>
      <c r="CK681" s="425"/>
      <c r="CL681" s="425"/>
      <c r="CM681" s="425"/>
      <c r="CN681" s="425"/>
      <c r="CO681" s="425"/>
      <c r="CP681" s="425"/>
      <c r="CQ681" s="425"/>
      <c r="CR681" s="425"/>
      <c r="CS681" s="425"/>
      <c r="CT681" s="425"/>
      <c r="CU681" s="425"/>
      <c r="CV681" s="425"/>
      <c r="CW681" s="425"/>
      <c r="CX681" s="425"/>
      <c r="CY681" s="425"/>
      <c r="CZ681" s="425"/>
      <c r="DA681" s="425"/>
      <c r="DB681" s="425"/>
      <c r="DC681" s="425"/>
      <c r="DD681" s="425"/>
      <c r="DE681" s="425"/>
      <c r="DF681" s="425"/>
      <c r="DG681" s="425"/>
      <c r="DH681" s="425"/>
      <c r="DI681" s="425"/>
      <c r="DJ681" s="425"/>
      <c r="DK681" s="425"/>
      <c r="DL681" s="425"/>
      <c r="DM681" s="425"/>
      <c r="DN681" s="425"/>
      <c r="DO681" s="425"/>
      <c r="DP681" s="425"/>
      <c r="DQ681" s="425"/>
    </row>
    <row r="682" spans="1:121" s="427" customFormat="1" ht="82.5" x14ac:dyDescent="0.25">
      <c r="A682" s="344" t="s">
        <v>2833</v>
      </c>
      <c r="B682" s="337" t="s">
        <v>2056</v>
      </c>
      <c r="C682" s="328" t="s">
        <v>2847</v>
      </c>
      <c r="D682" s="323" t="s">
        <v>2843</v>
      </c>
      <c r="E682" s="352">
        <v>13.53</v>
      </c>
      <c r="F682" s="353">
        <v>12.44</v>
      </c>
      <c r="G682" s="230">
        <v>13.53</v>
      </c>
      <c r="H682" s="399"/>
      <c r="I682" s="389" t="s">
        <v>22</v>
      </c>
      <c r="J682" s="389"/>
      <c r="K682" s="397">
        <v>40634</v>
      </c>
      <c r="L682" s="398" t="s">
        <v>2836</v>
      </c>
      <c r="M682" s="323">
        <v>6</v>
      </c>
      <c r="N682" s="371">
        <v>5</v>
      </c>
      <c r="O682" s="374"/>
      <c r="P682" s="377">
        <f t="shared" si="100"/>
        <v>13.53</v>
      </c>
      <c r="Q682" s="16">
        <f t="shared" si="99"/>
        <v>13.53</v>
      </c>
      <c r="R682" s="23">
        <f t="shared" si="101"/>
        <v>0</v>
      </c>
      <c r="S682" s="18">
        <f t="shared" si="102"/>
        <v>0</v>
      </c>
      <c r="T682" s="182"/>
      <c r="U682" s="102">
        <v>4950000</v>
      </c>
      <c r="V682" s="178" t="s">
        <v>2837</v>
      </c>
      <c r="W682" s="272">
        <v>4950</v>
      </c>
      <c r="X682" s="273"/>
      <c r="Y682" s="426"/>
      <c r="Z682" s="423"/>
      <c r="AA682" s="425"/>
      <c r="AB682" s="425"/>
      <c r="AC682" s="425"/>
      <c r="AD682" s="425"/>
      <c r="AE682" s="425"/>
      <c r="AF682" s="425"/>
      <c r="AG682" s="425"/>
      <c r="AH682" s="425"/>
      <c r="AI682" s="425"/>
      <c r="AJ682" s="425"/>
      <c r="AK682" s="425"/>
      <c r="AL682" s="425"/>
      <c r="AM682" s="425"/>
      <c r="AN682" s="425"/>
      <c r="AO682" s="425"/>
      <c r="AP682" s="425"/>
      <c r="AQ682" s="425"/>
      <c r="AR682" s="425"/>
      <c r="AS682" s="425"/>
      <c r="AT682" s="425"/>
      <c r="AU682" s="425"/>
      <c r="AV682" s="425"/>
      <c r="AW682" s="425"/>
      <c r="AX682" s="425"/>
      <c r="AY682" s="425"/>
      <c r="AZ682" s="425"/>
      <c r="BA682" s="425"/>
      <c r="BB682" s="425"/>
      <c r="BC682" s="425"/>
      <c r="BD682" s="425"/>
      <c r="BE682" s="425"/>
      <c r="BF682" s="425"/>
      <c r="BG682" s="425"/>
      <c r="BH682" s="425"/>
      <c r="BI682" s="425"/>
      <c r="BJ682" s="425"/>
      <c r="BK682" s="425"/>
      <c r="BL682" s="425"/>
      <c r="BM682" s="425"/>
      <c r="BN682" s="425"/>
      <c r="BO682" s="425"/>
      <c r="BP682" s="425"/>
      <c r="BQ682" s="425"/>
      <c r="BR682" s="425"/>
      <c r="BS682" s="425"/>
      <c r="BT682" s="425"/>
      <c r="BU682" s="425"/>
      <c r="BV682" s="425"/>
      <c r="BW682" s="425"/>
      <c r="BX682" s="425"/>
      <c r="BY682" s="425"/>
      <c r="BZ682" s="425"/>
      <c r="CA682" s="425"/>
      <c r="CB682" s="425"/>
      <c r="CC682" s="425"/>
      <c r="CD682" s="425"/>
      <c r="CE682" s="425"/>
      <c r="CF682" s="425"/>
      <c r="CG682" s="425"/>
      <c r="CH682" s="425"/>
      <c r="CI682" s="425"/>
      <c r="CJ682" s="425"/>
      <c r="CK682" s="425"/>
      <c r="CL682" s="425"/>
      <c r="CM682" s="425"/>
      <c r="CN682" s="425"/>
      <c r="CO682" s="425"/>
      <c r="CP682" s="425"/>
      <c r="CQ682" s="425"/>
      <c r="CR682" s="425"/>
      <c r="CS682" s="425"/>
      <c r="CT682" s="425"/>
      <c r="CU682" s="425"/>
      <c r="CV682" s="425"/>
      <c r="CW682" s="425"/>
      <c r="CX682" s="425"/>
      <c r="CY682" s="425"/>
      <c r="CZ682" s="425"/>
      <c r="DA682" s="425"/>
      <c r="DB682" s="425"/>
      <c r="DC682" s="425"/>
      <c r="DD682" s="425"/>
      <c r="DE682" s="425"/>
      <c r="DF682" s="425"/>
      <c r="DG682" s="425"/>
      <c r="DH682" s="425"/>
      <c r="DI682" s="425"/>
      <c r="DJ682" s="425"/>
      <c r="DK682" s="425"/>
      <c r="DL682" s="425"/>
      <c r="DM682" s="425"/>
      <c r="DN682" s="425"/>
      <c r="DO682" s="425"/>
      <c r="DP682" s="425"/>
      <c r="DQ682" s="425"/>
    </row>
    <row r="683" spans="1:121" s="427" customFormat="1" ht="82.5" x14ac:dyDescent="0.25">
      <c r="A683" s="344" t="s">
        <v>2833</v>
      </c>
      <c r="B683" s="337" t="s">
        <v>2056</v>
      </c>
      <c r="C683" s="328" t="s">
        <v>2848</v>
      </c>
      <c r="D683" s="323" t="s">
        <v>2843</v>
      </c>
      <c r="E683" s="352">
        <v>18.170000000000002</v>
      </c>
      <c r="F683" s="353">
        <v>16.7</v>
      </c>
      <c r="G683" s="230">
        <v>18.170000000000002</v>
      </c>
      <c r="H683" s="399"/>
      <c r="I683" s="389" t="s">
        <v>22</v>
      </c>
      <c r="J683" s="389"/>
      <c r="K683" s="397">
        <v>40634</v>
      </c>
      <c r="L683" s="398" t="s">
        <v>2836</v>
      </c>
      <c r="M683" s="323">
        <v>6</v>
      </c>
      <c r="N683" s="371">
        <v>5</v>
      </c>
      <c r="O683" s="374"/>
      <c r="P683" s="377">
        <f t="shared" si="100"/>
        <v>18.170000000000002</v>
      </c>
      <c r="Q683" s="16">
        <f t="shared" si="99"/>
        <v>18.170000000000002</v>
      </c>
      <c r="R683" s="23">
        <f t="shared" si="101"/>
        <v>0</v>
      </c>
      <c r="S683" s="18">
        <f t="shared" si="102"/>
        <v>0</v>
      </c>
      <c r="T683" s="182"/>
      <c r="U683" s="102">
        <v>4960000</v>
      </c>
      <c r="V683" s="178" t="s">
        <v>2837</v>
      </c>
      <c r="W683" s="272">
        <v>4960</v>
      </c>
      <c r="X683" s="273"/>
      <c r="Y683" s="426"/>
      <c r="Z683" s="423"/>
      <c r="AA683" s="425"/>
      <c r="AB683" s="425"/>
      <c r="AC683" s="425"/>
      <c r="AD683" s="425"/>
      <c r="AE683" s="425"/>
      <c r="AF683" s="425"/>
      <c r="AG683" s="425"/>
      <c r="AH683" s="425"/>
      <c r="AI683" s="425"/>
      <c r="AJ683" s="425"/>
      <c r="AK683" s="425"/>
      <c r="AL683" s="425"/>
      <c r="AM683" s="425"/>
      <c r="AN683" s="425"/>
      <c r="AO683" s="425"/>
      <c r="AP683" s="425"/>
      <c r="AQ683" s="425"/>
      <c r="AR683" s="425"/>
      <c r="AS683" s="425"/>
      <c r="AT683" s="425"/>
      <c r="AU683" s="425"/>
      <c r="AV683" s="425"/>
      <c r="AW683" s="425"/>
      <c r="AX683" s="425"/>
      <c r="AY683" s="425"/>
      <c r="AZ683" s="425"/>
      <c r="BA683" s="425"/>
      <c r="BB683" s="425"/>
      <c r="BC683" s="425"/>
      <c r="BD683" s="425"/>
      <c r="BE683" s="425"/>
      <c r="BF683" s="425"/>
      <c r="BG683" s="425"/>
      <c r="BH683" s="425"/>
      <c r="BI683" s="425"/>
      <c r="BJ683" s="425"/>
      <c r="BK683" s="425"/>
      <c r="BL683" s="425"/>
      <c r="BM683" s="425"/>
      <c r="BN683" s="425"/>
      <c r="BO683" s="425"/>
      <c r="BP683" s="425"/>
      <c r="BQ683" s="425"/>
      <c r="BR683" s="425"/>
      <c r="BS683" s="425"/>
      <c r="BT683" s="425"/>
      <c r="BU683" s="425"/>
      <c r="BV683" s="425"/>
      <c r="BW683" s="425"/>
      <c r="BX683" s="425"/>
      <c r="BY683" s="425"/>
      <c r="BZ683" s="425"/>
      <c r="CA683" s="425"/>
      <c r="CB683" s="425"/>
      <c r="CC683" s="425"/>
      <c r="CD683" s="425"/>
      <c r="CE683" s="425"/>
      <c r="CF683" s="425"/>
      <c r="CG683" s="425"/>
      <c r="CH683" s="425"/>
      <c r="CI683" s="425"/>
      <c r="CJ683" s="425"/>
      <c r="CK683" s="425"/>
      <c r="CL683" s="425"/>
      <c r="CM683" s="425"/>
      <c r="CN683" s="425"/>
      <c r="CO683" s="425"/>
      <c r="CP683" s="425"/>
      <c r="CQ683" s="425"/>
      <c r="CR683" s="425"/>
      <c r="CS683" s="425"/>
      <c r="CT683" s="425"/>
      <c r="CU683" s="425"/>
      <c r="CV683" s="425"/>
      <c r="CW683" s="425"/>
      <c r="CX683" s="425"/>
      <c r="CY683" s="425"/>
      <c r="CZ683" s="425"/>
      <c r="DA683" s="425"/>
      <c r="DB683" s="425"/>
      <c r="DC683" s="425"/>
      <c r="DD683" s="425"/>
      <c r="DE683" s="425"/>
      <c r="DF683" s="425"/>
      <c r="DG683" s="425"/>
      <c r="DH683" s="425"/>
      <c r="DI683" s="425"/>
      <c r="DJ683" s="425"/>
      <c r="DK683" s="425"/>
      <c r="DL683" s="425"/>
      <c r="DM683" s="425"/>
      <c r="DN683" s="425"/>
      <c r="DO683" s="425"/>
      <c r="DP683" s="425"/>
      <c r="DQ683" s="425"/>
    </row>
    <row r="684" spans="1:121" s="427" customFormat="1" ht="102" x14ac:dyDescent="0.25">
      <c r="A684" s="344" t="s">
        <v>2833</v>
      </c>
      <c r="B684" s="337" t="s">
        <v>2056</v>
      </c>
      <c r="C684" s="328" t="s">
        <v>2849</v>
      </c>
      <c r="D684" s="323" t="s">
        <v>2843</v>
      </c>
      <c r="E684" s="352">
        <v>6.75</v>
      </c>
      <c r="F684" s="353">
        <v>6.2</v>
      </c>
      <c r="G684" s="230">
        <v>6.75</v>
      </c>
      <c r="H684" s="399"/>
      <c r="I684" s="389" t="s">
        <v>22</v>
      </c>
      <c r="J684" s="389"/>
      <c r="K684" s="397">
        <v>40634</v>
      </c>
      <c r="L684" s="398" t="s">
        <v>2836</v>
      </c>
      <c r="M684" s="323">
        <v>6</v>
      </c>
      <c r="N684" s="371">
        <v>5</v>
      </c>
      <c r="O684" s="374"/>
      <c r="P684" s="377">
        <f t="shared" si="100"/>
        <v>6.75</v>
      </c>
      <c r="Q684" s="16">
        <f t="shared" si="99"/>
        <v>6.75</v>
      </c>
      <c r="R684" s="23">
        <f t="shared" si="101"/>
        <v>0</v>
      </c>
      <c r="S684" s="18">
        <f t="shared" si="102"/>
        <v>0</v>
      </c>
      <c r="T684" s="182"/>
      <c r="U684" s="102">
        <v>4970000</v>
      </c>
      <c r="V684" s="178" t="s">
        <v>2837</v>
      </c>
      <c r="W684" s="272">
        <v>4970</v>
      </c>
      <c r="X684" s="273"/>
      <c r="Y684" s="426"/>
      <c r="Z684" s="423"/>
      <c r="AA684" s="425"/>
      <c r="AB684" s="425"/>
      <c r="AC684" s="425"/>
      <c r="AD684" s="425"/>
      <c r="AE684" s="425"/>
      <c r="AF684" s="425"/>
      <c r="AG684" s="425"/>
      <c r="AH684" s="425"/>
      <c r="AI684" s="425"/>
      <c r="AJ684" s="425"/>
      <c r="AK684" s="425"/>
      <c r="AL684" s="425"/>
      <c r="AM684" s="425"/>
      <c r="AN684" s="425"/>
      <c r="AO684" s="425"/>
      <c r="AP684" s="425"/>
      <c r="AQ684" s="425"/>
      <c r="AR684" s="425"/>
      <c r="AS684" s="425"/>
      <c r="AT684" s="425"/>
      <c r="AU684" s="425"/>
      <c r="AV684" s="425"/>
      <c r="AW684" s="425"/>
      <c r="AX684" s="425"/>
      <c r="AY684" s="425"/>
      <c r="AZ684" s="425"/>
      <c r="BA684" s="425"/>
      <c r="BB684" s="425"/>
      <c r="BC684" s="425"/>
      <c r="BD684" s="425"/>
      <c r="BE684" s="425"/>
      <c r="BF684" s="425"/>
      <c r="BG684" s="425"/>
      <c r="BH684" s="425"/>
      <c r="BI684" s="425"/>
      <c r="BJ684" s="425"/>
      <c r="BK684" s="425"/>
      <c r="BL684" s="425"/>
      <c r="BM684" s="425"/>
      <c r="BN684" s="425"/>
      <c r="BO684" s="425"/>
      <c r="BP684" s="425"/>
      <c r="BQ684" s="425"/>
      <c r="BR684" s="425"/>
      <c r="BS684" s="425"/>
      <c r="BT684" s="425"/>
      <c r="BU684" s="425"/>
      <c r="BV684" s="425"/>
      <c r="BW684" s="425"/>
      <c r="BX684" s="425"/>
      <c r="BY684" s="425"/>
      <c r="BZ684" s="425"/>
      <c r="CA684" s="425"/>
      <c r="CB684" s="425"/>
      <c r="CC684" s="425"/>
      <c r="CD684" s="425"/>
      <c r="CE684" s="425"/>
      <c r="CF684" s="425"/>
      <c r="CG684" s="425"/>
      <c r="CH684" s="425"/>
      <c r="CI684" s="425"/>
      <c r="CJ684" s="425"/>
      <c r="CK684" s="425"/>
      <c r="CL684" s="425"/>
      <c r="CM684" s="425"/>
      <c r="CN684" s="425"/>
      <c r="CO684" s="425"/>
      <c r="CP684" s="425"/>
      <c r="CQ684" s="425"/>
      <c r="CR684" s="425"/>
      <c r="CS684" s="425"/>
      <c r="CT684" s="425"/>
      <c r="CU684" s="425"/>
      <c r="CV684" s="425"/>
      <c r="CW684" s="425"/>
      <c r="CX684" s="425"/>
      <c r="CY684" s="425"/>
      <c r="CZ684" s="425"/>
      <c r="DA684" s="425"/>
      <c r="DB684" s="425"/>
      <c r="DC684" s="425"/>
      <c r="DD684" s="425"/>
      <c r="DE684" s="425"/>
      <c r="DF684" s="425"/>
      <c r="DG684" s="425"/>
      <c r="DH684" s="425"/>
      <c r="DI684" s="425"/>
      <c r="DJ684" s="425"/>
      <c r="DK684" s="425"/>
      <c r="DL684" s="425"/>
      <c r="DM684" s="425"/>
      <c r="DN684" s="425"/>
      <c r="DO684" s="425"/>
      <c r="DP684" s="425"/>
      <c r="DQ684" s="425"/>
    </row>
    <row r="685" spans="1:121" s="427" customFormat="1" ht="82.5" x14ac:dyDescent="0.25">
      <c r="A685" s="344" t="s">
        <v>2833</v>
      </c>
      <c r="B685" s="337" t="s">
        <v>2056</v>
      </c>
      <c r="C685" s="328" t="s">
        <v>2850</v>
      </c>
      <c r="D685" s="323" t="s">
        <v>2851</v>
      </c>
      <c r="E685" s="352">
        <v>8.34</v>
      </c>
      <c r="F685" s="353">
        <v>8.08</v>
      </c>
      <c r="G685" s="230">
        <v>8.34</v>
      </c>
      <c r="H685" s="396"/>
      <c r="I685" s="389" t="s">
        <v>22</v>
      </c>
      <c r="J685" s="389"/>
      <c r="K685" s="397">
        <v>40634</v>
      </c>
      <c r="L685" s="398" t="s">
        <v>2836</v>
      </c>
      <c r="M685" s="323">
        <v>6</v>
      </c>
      <c r="N685" s="371">
        <v>5</v>
      </c>
      <c r="O685" s="374"/>
      <c r="P685" s="377">
        <f t="shared" si="100"/>
        <v>8.34</v>
      </c>
      <c r="Q685" s="16">
        <f t="shared" si="99"/>
        <v>8.34</v>
      </c>
      <c r="R685" s="23">
        <f t="shared" si="101"/>
        <v>0</v>
      </c>
      <c r="S685" s="18">
        <f t="shared" si="102"/>
        <v>0</v>
      </c>
      <c r="T685" s="182"/>
      <c r="U685" s="102">
        <v>4980000</v>
      </c>
      <c r="V685" s="178" t="s">
        <v>2837</v>
      </c>
      <c r="W685" s="272">
        <v>4980</v>
      </c>
      <c r="X685" s="273"/>
      <c r="Y685" s="426"/>
      <c r="Z685" s="423"/>
      <c r="AA685" s="425"/>
      <c r="AB685" s="425"/>
      <c r="AC685" s="425"/>
      <c r="AD685" s="425"/>
      <c r="AE685" s="425"/>
      <c r="AF685" s="425"/>
      <c r="AG685" s="425"/>
      <c r="AH685" s="425"/>
      <c r="AI685" s="425"/>
      <c r="AJ685" s="425"/>
      <c r="AK685" s="425"/>
      <c r="AL685" s="425"/>
      <c r="AM685" s="425"/>
      <c r="AN685" s="425"/>
      <c r="AO685" s="425"/>
      <c r="AP685" s="425"/>
      <c r="AQ685" s="425"/>
      <c r="AR685" s="425"/>
      <c r="AS685" s="425"/>
      <c r="AT685" s="425"/>
      <c r="AU685" s="425"/>
      <c r="AV685" s="425"/>
      <c r="AW685" s="425"/>
      <c r="AX685" s="425"/>
      <c r="AY685" s="425"/>
      <c r="AZ685" s="425"/>
      <c r="BA685" s="425"/>
      <c r="BB685" s="425"/>
      <c r="BC685" s="425"/>
      <c r="BD685" s="425"/>
      <c r="BE685" s="425"/>
      <c r="BF685" s="425"/>
      <c r="BG685" s="425"/>
      <c r="BH685" s="425"/>
      <c r="BI685" s="425"/>
      <c r="BJ685" s="425"/>
      <c r="BK685" s="425"/>
      <c r="BL685" s="425"/>
      <c r="BM685" s="425"/>
      <c r="BN685" s="425"/>
      <c r="BO685" s="425"/>
      <c r="BP685" s="425"/>
      <c r="BQ685" s="425"/>
      <c r="BR685" s="425"/>
      <c r="BS685" s="425"/>
      <c r="BT685" s="425"/>
      <c r="BU685" s="425"/>
      <c r="BV685" s="425"/>
      <c r="BW685" s="425"/>
      <c r="BX685" s="425"/>
      <c r="BY685" s="425"/>
      <c r="BZ685" s="425"/>
      <c r="CA685" s="425"/>
      <c r="CB685" s="425"/>
      <c r="CC685" s="425"/>
      <c r="CD685" s="425"/>
      <c r="CE685" s="425"/>
      <c r="CF685" s="425"/>
      <c r="CG685" s="425"/>
      <c r="CH685" s="425"/>
      <c r="CI685" s="425"/>
      <c r="CJ685" s="425"/>
      <c r="CK685" s="425"/>
      <c r="CL685" s="425"/>
      <c r="CM685" s="425"/>
      <c r="CN685" s="425"/>
      <c r="CO685" s="425"/>
      <c r="CP685" s="425"/>
      <c r="CQ685" s="425"/>
      <c r="CR685" s="425"/>
      <c r="CS685" s="425"/>
      <c r="CT685" s="425"/>
      <c r="CU685" s="425"/>
      <c r="CV685" s="425"/>
      <c r="CW685" s="425"/>
      <c r="CX685" s="425"/>
      <c r="CY685" s="425"/>
      <c r="CZ685" s="425"/>
      <c r="DA685" s="425"/>
      <c r="DB685" s="425"/>
      <c r="DC685" s="425"/>
      <c r="DD685" s="425"/>
      <c r="DE685" s="425"/>
      <c r="DF685" s="425"/>
      <c r="DG685" s="425"/>
      <c r="DH685" s="425"/>
      <c r="DI685" s="425"/>
      <c r="DJ685" s="425"/>
      <c r="DK685" s="425"/>
      <c r="DL685" s="425"/>
      <c r="DM685" s="425"/>
      <c r="DN685" s="425"/>
      <c r="DO685" s="425"/>
      <c r="DP685" s="425"/>
      <c r="DQ685" s="425"/>
    </row>
    <row r="686" spans="1:121" s="427" customFormat="1" ht="82.5" x14ac:dyDescent="0.25">
      <c r="A686" s="344" t="s">
        <v>2833</v>
      </c>
      <c r="B686" s="337" t="s">
        <v>2056</v>
      </c>
      <c r="C686" s="328" t="s">
        <v>2852</v>
      </c>
      <c r="D686" s="323" t="s">
        <v>2851</v>
      </c>
      <c r="E686" s="352">
        <v>8.34</v>
      </c>
      <c r="F686" s="353">
        <v>8.08</v>
      </c>
      <c r="G686" s="230">
        <v>8.34</v>
      </c>
      <c r="H686" s="393"/>
      <c r="I686" s="389" t="s">
        <v>22</v>
      </c>
      <c r="J686" s="389"/>
      <c r="K686" s="397">
        <v>40634</v>
      </c>
      <c r="L686" s="398" t="s">
        <v>2836</v>
      </c>
      <c r="M686" s="323">
        <v>6</v>
      </c>
      <c r="N686" s="371">
        <v>5</v>
      </c>
      <c r="O686" s="374"/>
      <c r="P686" s="377">
        <f t="shared" si="100"/>
        <v>8.34</v>
      </c>
      <c r="Q686" s="16">
        <f t="shared" si="99"/>
        <v>8.34</v>
      </c>
      <c r="R686" s="23">
        <f t="shared" si="101"/>
        <v>0</v>
      </c>
      <c r="S686" s="18">
        <f t="shared" si="102"/>
        <v>0</v>
      </c>
      <c r="T686" s="182"/>
      <c r="U686" s="102">
        <v>4990000</v>
      </c>
      <c r="V686" s="178" t="s">
        <v>2837</v>
      </c>
      <c r="W686" s="272">
        <v>4990</v>
      </c>
      <c r="X686" s="273"/>
      <c r="Y686" s="426"/>
      <c r="Z686" s="423"/>
      <c r="AA686" s="425"/>
      <c r="AB686" s="425"/>
      <c r="AC686" s="425"/>
      <c r="AD686" s="425"/>
      <c r="AE686" s="425"/>
      <c r="AF686" s="425"/>
      <c r="AG686" s="425"/>
      <c r="AH686" s="425"/>
      <c r="AI686" s="425"/>
      <c r="AJ686" s="425"/>
      <c r="AK686" s="425"/>
      <c r="AL686" s="425"/>
      <c r="AM686" s="425"/>
      <c r="AN686" s="425"/>
      <c r="AO686" s="425"/>
      <c r="AP686" s="425"/>
      <c r="AQ686" s="425"/>
      <c r="AR686" s="425"/>
      <c r="AS686" s="425"/>
      <c r="AT686" s="425"/>
      <c r="AU686" s="425"/>
      <c r="AV686" s="425"/>
      <c r="AW686" s="425"/>
      <c r="AX686" s="425"/>
      <c r="AY686" s="425"/>
      <c r="AZ686" s="425"/>
      <c r="BA686" s="425"/>
      <c r="BB686" s="425"/>
      <c r="BC686" s="425"/>
      <c r="BD686" s="425"/>
      <c r="BE686" s="425"/>
      <c r="BF686" s="425"/>
      <c r="BG686" s="425"/>
      <c r="BH686" s="425"/>
      <c r="BI686" s="425"/>
      <c r="BJ686" s="425"/>
      <c r="BK686" s="425"/>
      <c r="BL686" s="425"/>
      <c r="BM686" s="425"/>
      <c r="BN686" s="425"/>
      <c r="BO686" s="425"/>
      <c r="BP686" s="425"/>
      <c r="BQ686" s="425"/>
      <c r="BR686" s="425"/>
      <c r="BS686" s="425"/>
      <c r="BT686" s="425"/>
      <c r="BU686" s="425"/>
      <c r="BV686" s="425"/>
      <c r="BW686" s="425"/>
      <c r="BX686" s="425"/>
      <c r="BY686" s="425"/>
      <c r="BZ686" s="425"/>
      <c r="CA686" s="425"/>
      <c r="CB686" s="425"/>
      <c r="CC686" s="425"/>
      <c r="CD686" s="425"/>
      <c r="CE686" s="425"/>
      <c r="CF686" s="425"/>
      <c r="CG686" s="425"/>
      <c r="CH686" s="425"/>
      <c r="CI686" s="425"/>
      <c r="CJ686" s="425"/>
      <c r="CK686" s="425"/>
      <c r="CL686" s="425"/>
      <c r="CM686" s="425"/>
      <c r="CN686" s="425"/>
      <c r="CO686" s="425"/>
      <c r="CP686" s="425"/>
      <c r="CQ686" s="425"/>
      <c r="CR686" s="425"/>
      <c r="CS686" s="425"/>
      <c r="CT686" s="425"/>
      <c r="CU686" s="425"/>
      <c r="CV686" s="425"/>
      <c r="CW686" s="425"/>
      <c r="CX686" s="425"/>
      <c r="CY686" s="425"/>
      <c r="CZ686" s="425"/>
      <c r="DA686" s="425"/>
      <c r="DB686" s="425"/>
      <c r="DC686" s="425"/>
      <c r="DD686" s="425"/>
      <c r="DE686" s="425"/>
      <c r="DF686" s="425"/>
      <c r="DG686" s="425"/>
      <c r="DH686" s="425"/>
      <c r="DI686" s="425"/>
      <c r="DJ686" s="425"/>
      <c r="DK686" s="425"/>
      <c r="DL686" s="425"/>
      <c r="DM686" s="425"/>
      <c r="DN686" s="425"/>
      <c r="DO686" s="425"/>
      <c r="DP686" s="425"/>
      <c r="DQ686" s="425"/>
    </row>
    <row r="687" spans="1:121" s="427" customFormat="1" ht="82.5" x14ac:dyDescent="0.25">
      <c r="A687" s="344" t="s">
        <v>2833</v>
      </c>
      <c r="B687" s="337" t="s">
        <v>2056</v>
      </c>
      <c r="C687" s="328" t="s">
        <v>2853</v>
      </c>
      <c r="D687" s="323" t="s">
        <v>2851</v>
      </c>
      <c r="E687" s="352">
        <v>8.76</v>
      </c>
      <c r="F687" s="330">
        <v>8.48</v>
      </c>
      <c r="G687" s="230">
        <v>8.76</v>
      </c>
      <c r="H687" s="393"/>
      <c r="I687" s="389" t="s">
        <v>22</v>
      </c>
      <c r="J687" s="389"/>
      <c r="K687" s="397">
        <v>40634</v>
      </c>
      <c r="L687" s="398" t="s">
        <v>2836</v>
      </c>
      <c r="M687" s="323">
        <v>6</v>
      </c>
      <c r="N687" s="371">
        <v>5</v>
      </c>
      <c r="O687" s="374"/>
      <c r="P687" s="377">
        <f t="shared" si="100"/>
        <v>8.76</v>
      </c>
      <c r="Q687" s="16">
        <f t="shared" si="99"/>
        <v>8.76</v>
      </c>
      <c r="R687" s="23">
        <f t="shared" si="101"/>
        <v>0</v>
      </c>
      <c r="S687" s="18">
        <f t="shared" si="102"/>
        <v>0</v>
      </c>
      <c r="T687" s="182"/>
      <c r="U687" s="102">
        <v>5000000</v>
      </c>
      <c r="V687" s="178" t="s">
        <v>2837</v>
      </c>
      <c r="W687" s="272">
        <v>5000</v>
      </c>
      <c r="X687" s="273"/>
      <c r="Y687" s="426"/>
      <c r="Z687" s="423"/>
      <c r="AA687" s="425"/>
      <c r="AB687" s="425"/>
      <c r="AC687" s="425"/>
      <c r="AD687" s="425"/>
      <c r="AE687" s="425"/>
      <c r="AF687" s="425"/>
      <c r="AG687" s="425"/>
      <c r="AH687" s="425"/>
      <c r="AI687" s="425"/>
      <c r="AJ687" s="425"/>
      <c r="AK687" s="425"/>
      <c r="AL687" s="425"/>
      <c r="AM687" s="425"/>
      <c r="AN687" s="425"/>
      <c r="AO687" s="425"/>
      <c r="AP687" s="425"/>
      <c r="AQ687" s="425"/>
      <c r="AR687" s="425"/>
      <c r="AS687" s="425"/>
      <c r="AT687" s="425"/>
      <c r="AU687" s="425"/>
      <c r="AV687" s="425"/>
      <c r="AW687" s="425"/>
      <c r="AX687" s="425"/>
      <c r="AY687" s="425"/>
      <c r="AZ687" s="425"/>
      <c r="BA687" s="425"/>
      <c r="BB687" s="425"/>
      <c r="BC687" s="425"/>
      <c r="BD687" s="425"/>
      <c r="BE687" s="425"/>
      <c r="BF687" s="425"/>
      <c r="BG687" s="425"/>
      <c r="BH687" s="425"/>
      <c r="BI687" s="425"/>
      <c r="BJ687" s="425"/>
      <c r="BK687" s="425"/>
      <c r="BL687" s="425"/>
      <c r="BM687" s="425"/>
      <c r="BN687" s="425"/>
      <c r="BO687" s="425"/>
      <c r="BP687" s="425"/>
      <c r="BQ687" s="425"/>
      <c r="BR687" s="425"/>
      <c r="BS687" s="425"/>
      <c r="BT687" s="425"/>
      <c r="BU687" s="425"/>
      <c r="BV687" s="425"/>
      <c r="BW687" s="425"/>
      <c r="BX687" s="425"/>
      <c r="BY687" s="425"/>
      <c r="BZ687" s="425"/>
      <c r="CA687" s="425"/>
      <c r="CB687" s="425"/>
      <c r="CC687" s="425"/>
      <c r="CD687" s="425"/>
      <c r="CE687" s="425"/>
      <c r="CF687" s="425"/>
      <c r="CG687" s="425"/>
      <c r="CH687" s="425"/>
      <c r="CI687" s="425"/>
      <c r="CJ687" s="425"/>
      <c r="CK687" s="425"/>
      <c r="CL687" s="425"/>
      <c r="CM687" s="425"/>
      <c r="CN687" s="425"/>
      <c r="CO687" s="425"/>
      <c r="CP687" s="425"/>
      <c r="CQ687" s="425"/>
      <c r="CR687" s="425"/>
      <c r="CS687" s="425"/>
      <c r="CT687" s="425"/>
      <c r="CU687" s="425"/>
      <c r="CV687" s="425"/>
      <c r="CW687" s="425"/>
      <c r="CX687" s="425"/>
      <c r="CY687" s="425"/>
      <c r="CZ687" s="425"/>
      <c r="DA687" s="425"/>
      <c r="DB687" s="425"/>
      <c r="DC687" s="425"/>
      <c r="DD687" s="425"/>
      <c r="DE687" s="425"/>
      <c r="DF687" s="425"/>
      <c r="DG687" s="425"/>
      <c r="DH687" s="425"/>
      <c r="DI687" s="425"/>
      <c r="DJ687" s="425"/>
      <c r="DK687" s="425"/>
      <c r="DL687" s="425"/>
      <c r="DM687" s="425"/>
      <c r="DN687" s="425"/>
      <c r="DO687" s="425"/>
      <c r="DP687" s="425"/>
      <c r="DQ687" s="425"/>
    </row>
    <row r="688" spans="1:121" s="427" customFormat="1" ht="82.5" x14ac:dyDescent="0.25">
      <c r="A688" s="344" t="s">
        <v>2833</v>
      </c>
      <c r="B688" s="337" t="s">
        <v>2056</v>
      </c>
      <c r="C688" s="328" t="s">
        <v>2854</v>
      </c>
      <c r="D688" s="323" t="s">
        <v>2851</v>
      </c>
      <c r="E688" s="352">
        <v>10.16</v>
      </c>
      <c r="F688" s="330">
        <v>9.84</v>
      </c>
      <c r="G688" s="230">
        <v>10.16</v>
      </c>
      <c r="H688" s="393"/>
      <c r="I688" s="389" t="s">
        <v>22</v>
      </c>
      <c r="J688" s="389"/>
      <c r="K688" s="397">
        <v>40634</v>
      </c>
      <c r="L688" s="398" t="s">
        <v>2836</v>
      </c>
      <c r="M688" s="323">
        <v>6</v>
      </c>
      <c r="N688" s="371">
        <v>5</v>
      </c>
      <c r="O688" s="374"/>
      <c r="P688" s="377">
        <f t="shared" si="100"/>
        <v>10.16</v>
      </c>
      <c r="Q688" s="16">
        <f t="shared" si="99"/>
        <v>10.16</v>
      </c>
      <c r="R688" s="23">
        <f t="shared" si="101"/>
        <v>0</v>
      </c>
      <c r="S688" s="18">
        <f t="shared" si="102"/>
        <v>0</v>
      </c>
      <c r="T688" s="182"/>
      <c r="U688" s="102">
        <v>5010000</v>
      </c>
      <c r="V688" s="178" t="s">
        <v>2837</v>
      </c>
      <c r="W688" s="272">
        <v>5010</v>
      </c>
      <c r="X688" s="273"/>
      <c r="Y688" s="426"/>
      <c r="Z688" s="423"/>
      <c r="AA688" s="425"/>
      <c r="AB688" s="425"/>
      <c r="AC688" s="425"/>
      <c r="AD688" s="425"/>
      <c r="AE688" s="425"/>
      <c r="AF688" s="425"/>
      <c r="AG688" s="425"/>
      <c r="AH688" s="425"/>
      <c r="AI688" s="425"/>
      <c r="AJ688" s="425"/>
      <c r="AK688" s="425"/>
      <c r="AL688" s="425"/>
      <c r="AM688" s="425"/>
      <c r="AN688" s="425"/>
      <c r="AO688" s="425"/>
      <c r="AP688" s="425"/>
      <c r="AQ688" s="425"/>
      <c r="AR688" s="425"/>
      <c r="AS688" s="425"/>
      <c r="AT688" s="425"/>
      <c r="AU688" s="425"/>
      <c r="AV688" s="425"/>
      <c r="AW688" s="425"/>
      <c r="AX688" s="425"/>
      <c r="AY688" s="425"/>
      <c r="AZ688" s="425"/>
      <c r="BA688" s="425"/>
      <c r="BB688" s="425"/>
      <c r="BC688" s="425"/>
      <c r="BD688" s="425"/>
      <c r="BE688" s="425"/>
      <c r="BF688" s="425"/>
      <c r="BG688" s="425"/>
      <c r="BH688" s="425"/>
      <c r="BI688" s="425"/>
      <c r="BJ688" s="425"/>
      <c r="BK688" s="425"/>
      <c r="BL688" s="425"/>
      <c r="BM688" s="425"/>
      <c r="BN688" s="425"/>
      <c r="BO688" s="425"/>
      <c r="BP688" s="425"/>
      <c r="BQ688" s="425"/>
      <c r="BR688" s="425"/>
      <c r="BS688" s="425"/>
      <c r="BT688" s="425"/>
      <c r="BU688" s="425"/>
      <c r="BV688" s="425"/>
      <c r="BW688" s="425"/>
      <c r="BX688" s="425"/>
      <c r="BY688" s="425"/>
      <c r="BZ688" s="425"/>
      <c r="CA688" s="425"/>
      <c r="CB688" s="425"/>
      <c r="CC688" s="425"/>
      <c r="CD688" s="425"/>
      <c r="CE688" s="425"/>
      <c r="CF688" s="425"/>
      <c r="CG688" s="425"/>
      <c r="CH688" s="425"/>
      <c r="CI688" s="425"/>
      <c r="CJ688" s="425"/>
      <c r="CK688" s="425"/>
      <c r="CL688" s="425"/>
      <c r="CM688" s="425"/>
      <c r="CN688" s="425"/>
      <c r="CO688" s="425"/>
      <c r="CP688" s="425"/>
      <c r="CQ688" s="425"/>
      <c r="CR688" s="425"/>
      <c r="CS688" s="425"/>
      <c r="CT688" s="425"/>
      <c r="CU688" s="425"/>
      <c r="CV688" s="425"/>
      <c r="CW688" s="425"/>
      <c r="CX688" s="425"/>
      <c r="CY688" s="425"/>
      <c r="CZ688" s="425"/>
      <c r="DA688" s="425"/>
      <c r="DB688" s="425"/>
      <c r="DC688" s="425"/>
      <c r="DD688" s="425"/>
      <c r="DE688" s="425"/>
      <c r="DF688" s="425"/>
      <c r="DG688" s="425"/>
      <c r="DH688" s="425"/>
      <c r="DI688" s="425"/>
      <c r="DJ688" s="425"/>
      <c r="DK688" s="425"/>
      <c r="DL688" s="425"/>
      <c r="DM688" s="425"/>
      <c r="DN688" s="425"/>
      <c r="DO688" s="425"/>
      <c r="DP688" s="425"/>
      <c r="DQ688" s="425"/>
    </row>
    <row r="689" spans="1:121" s="427" customFormat="1" ht="82.5" x14ac:dyDescent="0.25">
      <c r="A689" s="344" t="s">
        <v>2833</v>
      </c>
      <c r="B689" s="337" t="s">
        <v>2056</v>
      </c>
      <c r="C689" s="328" t="s">
        <v>2855</v>
      </c>
      <c r="D689" s="323" t="s">
        <v>2851</v>
      </c>
      <c r="E689" s="352">
        <v>10.58</v>
      </c>
      <c r="F689" s="330">
        <v>10.25</v>
      </c>
      <c r="G689" s="230">
        <v>10.58</v>
      </c>
      <c r="H689" s="393"/>
      <c r="I689" s="389" t="s">
        <v>22</v>
      </c>
      <c r="J689" s="389"/>
      <c r="K689" s="397">
        <v>40634</v>
      </c>
      <c r="L689" s="398" t="s">
        <v>2836</v>
      </c>
      <c r="M689" s="323">
        <v>6</v>
      </c>
      <c r="N689" s="371">
        <v>5</v>
      </c>
      <c r="O689" s="374"/>
      <c r="P689" s="377">
        <f t="shared" si="100"/>
        <v>10.58</v>
      </c>
      <c r="Q689" s="16">
        <f t="shared" si="99"/>
        <v>10.58</v>
      </c>
      <c r="R689" s="23">
        <f t="shared" si="101"/>
        <v>0</v>
      </c>
      <c r="S689" s="18">
        <f t="shared" si="102"/>
        <v>0</v>
      </c>
      <c r="T689" s="182"/>
      <c r="U689" s="102">
        <v>5020000</v>
      </c>
      <c r="V689" s="178" t="s">
        <v>2837</v>
      </c>
      <c r="W689" s="272">
        <v>5020</v>
      </c>
      <c r="X689" s="273"/>
      <c r="Y689" s="426"/>
      <c r="Z689" s="423"/>
      <c r="AA689" s="425"/>
      <c r="AB689" s="425"/>
      <c r="AC689" s="425"/>
      <c r="AD689" s="425"/>
      <c r="AE689" s="425"/>
      <c r="AF689" s="425"/>
      <c r="AG689" s="425"/>
      <c r="AH689" s="425"/>
      <c r="AI689" s="425"/>
      <c r="AJ689" s="425"/>
      <c r="AK689" s="425"/>
      <c r="AL689" s="425"/>
      <c r="AM689" s="425"/>
      <c r="AN689" s="425"/>
      <c r="AO689" s="425"/>
      <c r="AP689" s="425"/>
      <c r="AQ689" s="425"/>
      <c r="AR689" s="425"/>
      <c r="AS689" s="425"/>
      <c r="AT689" s="425"/>
      <c r="AU689" s="425"/>
      <c r="AV689" s="425"/>
      <c r="AW689" s="425"/>
      <c r="AX689" s="425"/>
      <c r="AY689" s="425"/>
      <c r="AZ689" s="425"/>
      <c r="BA689" s="425"/>
      <c r="BB689" s="425"/>
      <c r="BC689" s="425"/>
      <c r="BD689" s="425"/>
      <c r="BE689" s="425"/>
      <c r="BF689" s="425"/>
      <c r="BG689" s="425"/>
      <c r="BH689" s="425"/>
      <c r="BI689" s="425"/>
      <c r="BJ689" s="425"/>
      <c r="BK689" s="425"/>
      <c r="BL689" s="425"/>
      <c r="BM689" s="425"/>
      <c r="BN689" s="425"/>
      <c r="BO689" s="425"/>
      <c r="BP689" s="425"/>
      <c r="BQ689" s="425"/>
      <c r="BR689" s="425"/>
      <c r="BS689" s="425"/>
      <c r="BT689" s="425"/>
      <c r="BU689" s="425"/>
      <c r="BV689" s="425"/>
      <c r="BW689" s="425"/>
      <c r="BX689" s="425"/>
      <c r="BY689" s="425"/>
      <c r="BZ689" s="425"/>
      <c r="CA689" s="425"/>
      <c r="CB689" s="425"/>
      <c r="CC689" s="425"/>
      <c r="CD689" s="425"/>
      <c r="CE689" s="425"/>
      <c r="CF689" s="425"/>
      <c r="CG689" s="425"/>
      <c r="CH689" s="425"/>
      <c r="CI689" s="425"/>
      <c r="CJ689" s="425"/>
      <c r="CK689" s="425"/>
      <c r="CL689" s="425"/>
      <c r="CM689" s="425"/>
      <c r="CN689" s="425"/>
      <c r="CO689" s="425"/>
      <c r="CP689" s="425"/>
      <c r="CQ689" s="425"/>
      <c r="CR689" s="425"/>
      <c r="CS689" s="425"/>
      <c r="CT689" s="425"/>
      <c r="CU689" s="425"/>
      <c r="CV689" s="425"/>
      <c r="CW689" s="425"/>
      <c r="CX689" s="425"/>
      <c r="CY689" s="425"/>
      <c r="CZ689" s="425"/>
      <c r="DA689" s="425"/>
      <c r="DB689" s="425"/>
      <c r="DC689" s="425"/>
      <c r="DD689" s="425"/>
      <c r="DE689" s="425"/>
      <c r="DF689" s="425"/>
      <c r="DG689" s="425"/>
      <c r="DH689" s="425"/>
      <c r="DI689" s="425"/>
      <c r="DJ689" s="425"/>
      <c r="DK689" s="425"/>
      <c r="DL689" s="425"/>
      <c r="DM689" s="425"/>
      <c r="DN689" s="425"/>
      <c r="DO689" s="425"/>
      <c r="DP689" s="425"/>
      <c r="DQ689" s="425"/>
    </row>
    <row r="690" spans="1:121" s="427" customFormat="1" ht="82.5" x14ac:dyDescent="0.25">
      <c r="A690" s="344" t="s">
        <v>2833</v>
      </c>
      <c r="B690" s="337" t="s">
        <v>2056</v>
      </c>
      <c r="C690" s="328" t="s">
        <v>2856</v>
      </c>
      <c r="D690" s="323" t="s">
        <v>2851</v>
      </c>
      <c r="E690" s="352">
        <v>18.96</v>
      </c>
      <c r="F690" s="330">
        <v>18.36</v>
      </c>
      <c r="G690" s="230">
        <v>18.96</v>
      </c>
      <c r="H690" s="393"/>
      <c r="I690" s="389" t="s">
        <v>22</v>
      </c>
      <c r="J690" s="389"/>
      <c r="K690" s="397">
        <v>40634</v>
      </c>
      <c r="L690" s="398" t="s">
        <v>2836</v>
      </c>
      <c r="M690" s="323">
        <v>6</v>
      </c>
      <c r="N690" s="371">
        <v>5</v>
      </c>
      <c r="O690" s="374"/>
      <c r="P690" s="377">
        <f t="shared" si="100"/>
        <v>18.96</v>
      </c>
      <c r="Q690" s="16">
        <f t="shared" si="99"/>
        <v>18.96</v>
      </c>
      <c r="R690" s="23">
        <f t="shared" si="101"/>
        <v>0</v>
      </c>
      <c r="S690" s="18">
        <f t="shared" si="102"/>
        <v>0</v>
      </c>
      <c r="T690" s="182"/>
      <c r="U690" s="102">
        <v>5030000</v>
      </c>
      <c r="V690" s="178" t="s">
        <v>2837</v>
      </c>
      <c r="W690" s="272">
        <v>5030</v>
      </c>
      <c r="X690" s="273"/>
      <c r="Y690" s="426"/>
      <c r="Z690" s="423"/>
      <c r="AA690" s="425"/>
      <c r="AB690" s="425"/>
      <c r="AC690" s="425"/>
      <c r="AD690" s="425"/>
      <c r="AE690" s="425"/>
      <c r="AF690" s="425"/>
      <c r="AG690" s="425"/>
      <c r="AH690" s="425"/>
      <c r="AI690" s="425"/>
      <c r="AJ690" s="425"/>
      <c r="AK690" s="425"/>
      <c r="AL690" s="425"/>
      <c r="AM690" s="425"/>
      <c r="AN690" s="425"/>
      <c r="AO690" s="425"/>
      <c r="AP690" s="425"/>
      <c r="AQ690" s="425"/>
      <c r="AR690" s="425"/>
      <c r="AS690" s="425"/>
      <c r="AT690" s="425"/>
      <c r="AU690" s="425"/>
      <c r="AV690" s="425"/>
      <c r="AW690" s="425"/>
      <c r="AX690" s="425"/>
      <c r="AY690" s="425"/>
      <c r="AZ690" s="425"/>
      <c r="BA690" s="425"/>
      <c r="BB690" s="425"/>
      <c r="BC690" s="425"/>
      <c r="BD690" s="425"/>
      <c r="BE690" s="425"/>
      <c r="BF690" s="425"/>
      <c r="BG690" s="425"/>
      <c r="BH690" s="425"/>
      <c r="BI690" s="425"/>
      <c r="BJ690" s="425"/>
      <c r="BK690" s="425"/>
      <c r="BL690" s="425"/>
      <c r="BM690" s="425"/>
      <c r="BN690" s="425"/>
      <c r="BO690" s="425"/>
      <c r="BP690" s="425"/>
      <c r="BQ690" s="425"/>
      <c r="BR690" s="425"/>
      <c r="BS690" s="425"/>
      <c r="BT690" s="425"/>
      <c r="BU690" s="425"/>
      <c r="BV690" s="425"/>
      <c r="BW690" s="425"/>
      <c r="BX690" s="425"/>
      <c r="BY690" s="425"/>
      <c r="BZ690" s="425"/>
      <c r="CA690" s="425"/>
      <c r="CB690" s="425"/>
      <c r="CC690" s="425"/>
      <c r="CD690" s="425"/>
      <c r="CE690" s="425"/>
      <c r="CF690" s="425"/>
      <c r="CG690" s="425"/>
      <c r="CH690" s="425"/>
      <c r="CI690" s="425"/>
      <c r="CJ690" s="425"/>
      <c r="CK690" s="425"/>
      <c r="CL690" s="425"/>
      <c r="CM690" s="425"/>
      <c r="CN690" s="425"/>
      <c r="CO690" s="425"/>
      <c r="CP690" s="425"/>
      <c r="CQ690" s="425"/>
      <c r="CR690" s="425"/>
      <c r="CS690" s="425"/>
      <c r="CT690" s="425"/>
      <c r="CU690" s="425"/>
      <c r="CV690" s="425"/>
      <c r="CW690" s="425"/>
      <c r="CX690" s="425"/>
      <c r="CY690" s="425"/>
      <c r="CZ690" s="425"/>
      <c r="DA690" s="425"/>
      <c r="DB690" s="425"/>
      <c r="DC690" s="425"/>
      <c r="DD690" s="425"/>
      <c r="DE690" s="425"/>
      <c r="DF690" s="425"/>
      <c r="DG690" s="425"/>
      <c r="DH690" s="425"/>
      <c r="DI690" s="425"/>
      <c r="DJ690" s="425"/>
      <c r="DK690" s="425"/>
      <c r="DL690" s="425"/>
      <c r="DM690" s="425"/>
      <c r="DN690" s="425"/>
      <c r="DO690" s="425"/>
      <c r="DP690" s="425"/>
      <c r="DQ690" s="425"/>
    </row>
    <row r="691" spans="1:121" s="427" customFormat="1" ht="82.5" x14ac:dyDescent="0.25">
      <c r="A691" s="344" t="s">
        <v>2833</v>
      </c>
      <c r="B691" s="337" t="s">
        <v>2056</v>
      </c>
      <c r="C691" s="328" t="s">
        <v>2857</v>
      </c>
      <c r="D691" s="323" t="s">
        <v>2851</v>
      </c>
      <c r="E691" s="352">
        <v>21.48</v>
      </c>
      <c r="F691" s="330">
        <v>20.79</v>
      </c>
      <c r="G691" s="230">
        <v>21.48</v>
      </c>
      <c r="H691" s="393"/>
      <c r="I691" s="389" t="s">
        <v>22</v>
      </c>
      <c r="J691" s="389"/>
      <c r="K691" s="397">
        <v>40634</v>
      </c>
      <c r="L691" s="398" t="s">
        <v>2836</v>
      </c>
      <c r="M691" s="323">
        <v>6</v>
      </c>
      <c r="N691" s="371">
        <v>5</v>
      </c>
      <c r="O691" s="374"/>
      <c r="P691" s="377">
        <f t="shared" si="100"/>
        <v>21.48</v>
      </c>
      <c r="Q691" s="16">
        <f t="shared" si="99"/>
        <v>21.48</v>
      </c>
      <c r="R691" s="23">
        <f t="shared" si="101"/>
        <v>0</v>
      </c>
      <c r="S691" s="18">
        <f t="shared" si="102"/>
        <v>0</v>
      </c>
      <c r="T691" s="182"/>
      <c r="U691" s="102">
        <v>5040000</v>
      </c>
      <c r="V691" s="178" t="s">
        <v>2837</v>
      </c>
      <c r="W691" s="272">
        <v>5040</v>
      </c>
      <c r="X691" s="273"/>
      <c r="Y691" s="426"/>
      <c r="Z691" s="423"/>
      <c r="AA691" s="425"/>
      <c r="AB691" s="425"/>
      <c r="AC691" s="425"/>
      <c r="AD691" s="425"/>
      <c r="AE691" s="425"/>
      <c r="AF691" s="425"/>
      <c r="AG691" s="425"/>
      <c r="AH691" s="425"/>
      <c r="AI691" s="425"/>
      <c r="AJ691" s="425"/>
      <c r="AK691" s="425"/>
      <c r="AL691" s="425"/>
      <c r="AM691" s="425"/>
      <c r="AN691" s="425"/>
      <c r="AO691" s="425"/>
      <c r="AP691" s="425"/>
      <c r="AQ691" s="425"/>
      <c r="AR691" s="425"/>
      <c r="AS691" s="425"/>
      <c r="AT691" s="425"/>
      <c r="AU691" s="425"/>
      <c r="AV691" s="425"/>
      <c r="AW691" s="425"/>
      <c r="AX691" s="425"/>
      <c r="AY691" s="425"/>
      <c r="AZ691" s="425"/>
      <c r="BA691" s="425"/>
      <c r="BB691" s="425"/>
      <c r="BC691" s="425"/>
      <c r="BD691" s="425"/>
      <c r="BE691" s="425"/>
      <c r="BF691" s="425"/>
      <c r="BG691" s="425"/>
      <c r="BH691" s="425"/>
      <c r="BI691" s="425"/>
      <c r="BJ691" s="425"/>
      <c r="BK691" s="425"/>
      <c r="BL691" s="425"/>
      <c r="BM691" s="425"/>
      <c r="BN691" s="425"/>
      <c r="BO691" s="425"/>
      <c r="BP691" s="425"/>
      <c r="BQ691" s="425"/>
      <c r="BR691" s="425"/>
      <c r="BS691" s="425"/>
      <c r="BT691" s="425"/>
      <c r="BU691" s="425"/>
      <c r="BV691" s="425"/>
      <c r="BW691" s="425"/>
      <c r="BX691" s="425"/>
      <c r="BY691" s="425"/>
      <c r="BZ691" s="425"/>
      <c r="CA691" s="425"/>
      <c r="CB691" s="425"/>
      <c r="CC691" s="425"/>
      <c r="CD691" s="425"/>
      <c r="CE691" s="425"/>
      <c r="CF691" s="425"/>
      <c r="CG691" s="425"/>
      <c r="CH691" s="425"/>
      <c r="CI691" s="425"/>
      <c r="CJ691" s="425"/>
      <c r="CK691" s="425"/>
      <c r="CL691" s="425"/>
      <c r="CM691" s="425"/>
      <c r="CN691" s="425"/>
      <c r="CO691" s="425"/>
      <c r="CP691" s="425"/>
      <c r="CQ691" s="425"/>
      <c r="CR691" s="425"/>
      <c r="CS691" s="425"/>
      <c r="CT691" s="425"/>
      <c r="CU691" s="425"/>
      <c r="CV691" s="425"/>
      <c r="CW691" s="425"/>
      <c r="CX691" s="425"/>
      <c r="CY691" s="425"/>
      <c r="CZ691" s="425"/>
      <c r="DA691" s="425"/>
      <c r="DB691" s="425"/>
      <c r="DC691" s="425"/>
      <c r="DD691" s="425"/>
      <c r="DE691" s="425"/>
      <c r="DF691" s="425"/>
      <c r="DG691" s="425"/>
      <c r="DH691" s="425"/>
      <c r="DI691" s="425"/>
      <c r="DJ691" s="425"/>
      <c r="DK691" s="425"/>
      <c r="DL691" s="425"/>
      <c r="DM691" s="425"/>
      <c r="DN691" s="425"/>
      <c r="DO691" s="425"/>
      <c r="DP691" s="425"/>
      <c r="DQ691" s="425"/>
    </row>
    <row r="692" spans="1:121" s="427" customFormat="1" ht="82.5" x14ac:dyDescent="0.25">
      <c r="A692" s="344" t="s">
        <v>2833</v>
      </c>
      <c r="B692" s="337" t="s">
        <v>2056</v>
      </c>
      <c r="C692" s="328" t="s">
        <v>2858</v>
      </c>
      <c r="D692" s="323" t="s">
        <v>2851</v>
      </c>
      <c r="E692" s="352">
        <v>30.7</v>
      </c>
      <c r="F692" s="330">
        <v>29.72</v>
      </c>
      <c r="G692" s="230">
        <v>30.7</v>
      </c>
      <c r="H692" s="393"/>
      <c r="I692" s="389" t="s">
        <v>22</v>
      </c>
      <c r="J692" s="389"/>
      <c r="K692" s="397">
        <v>40634</v>
      </c>
      <c r="L692" s="398" t="s">
        <v>2836</v>
      </c>
      <c r="M692" s="323">
        <v>6</v>
      </c>
      <c r="N692" s="371">
        <v>5</v>
      </c>
      <c r="O692" s="374"/>
      <c r="P692" s="377">
        <f t="shared" si="100"/>
        <v>30.7</v>
      </c>
      <c r="Q692" s="16">
        <f t="shared" si="99"/>
        <v>30.7</v>
      </c>
      <c r="R692" s="23">
        <f t="shared" si="101"/>
        <v>0</v>
      </c>
      <c r="S692" s="18">
        <f t="shared" si="102"/>
        <v>0</v>
      </c>
      <c r="T692" s="182"/>
      <c r="U692" s="102">
        <v>5050000</v>
      </c>
      <c r="V692" s="178" t="s">
        <v>2837</v>
      </c>
      <c r="W692" s="272">
        <v>5050</v>
      </c>
      <c r="X692" s="273"/>
      <c r="Y692" s="426"/>
      <c r="Z692" s="423"/>
      <c r="AA692" s="425"/>
      <c r="AB692" s="425"/>
      <c r="AC692" s="425"/>
      <c r="AD692" s="425"/>
      <c r="AE692" s="425"/>
      <c r="AF692" s="425"/>
      <c r="AG692" s="425"/>
      <c r="AH692" s="425"/>
      <c r="AI692" s="425"/>
      <c r="AJ692" s="425"/>
      <c r="AK692" s="425"/>
      <c r="AL692" s="425"/>
      <c r="AM692" s="425"/>
      <c r="AN692" s="425"/>
      <c r="AO692" s="425"/>
      <c r="AP692" s="425"/>
      <c r="AQ692" s="425"/>
      <c r="AR692" s="425"/>
      <c r="AS692" s="425"/>
      <c r="AT692" s="425"/>
      <c r="AU692" s="425"/>
      <c r="AV692" s="425"/>
      <c r="AW692" s="425"/>
      <c r="AX692" s="425"/>
      <c r="AY692" s="425"/>
      <c r="AZ692" s="425"/>
      <c r="BA692" s="425"/>
      <c r="BB692" s="425"/>
      <c r="BC692" s="425"/>
      <c r="BD692" s="425"/>
      <c r="BE692" s="425"/>
      <c r="BF692" s="425"/>
      <c r="BG692" s="425"/>
      <c r="BH692" s="425"/>
      <c r="BI692" s="425"/>
      <c r="BJ692" s="425"/>
      <c r="BK692" s="425"/>
      <c r="BL692" s="425"/>
      <c r="BM692" s="425"/>
      <c r="BN692" s="425"/>
      <c r="BO692" s="425"/>
      <c r="BP692" s="425"/>
      <c r="BQ692" s="425"/>
      <c r="BR692" s="425"/>
      <c r="BS692" s="425"/>
      <c r="BT692" s="425"/>
      <c r="BU692" s="425"/>
      <c r="BV692" s="425"/>
      <c r="BW692" s="425"/>
      <c r="BX692" s="425"/>
      <c r="BY692" s="425"/>
      <c r="BZ692" s="425"/>
      <c r="CA692" s="425"/>
      <c r="CB692" s="425"/>
      <c r="CC692" s="425"/>
      <c r="CD692" s="425"/>
      <c r="CE692" s="425"/>
      <c r="CF692" s="425"/>
      <c r="CG692" s="425"/>
      <c r="CH692" s="425"/>
      <c r="CI692" s="425"/>
      <c r="CJ692" s="425"/>
      <c r="CK692" s="425"/>
      <c r="CL692" s="425"/>
      <c r="CM692" s="425"/>
      <c r="CN692" s="425"/>
      <c r="CO692" s="425"/>
      <c r="CP692" s="425"/>
      <c r="CQ692" s="425"/>
      <c r="CR692" s="425"/>
      <c r="CS692" s="425"/>
      <c r="CT692" s="425"/>
      <c r="CU692" s="425"/>
      <c r="CV692" s="425"/>
      <c r="CW692" s="425"/>
      <c r="CX692" s="425"/>
      <c r="CY692" s="425"/>
      <c r="CZ692" s="425"/>
      <c r="DA692" s="425"/>
      <c r="DB692" s="425"/>
      <c r="DC692" s="425"/>
      <c r="DD692" s="425"/>
      <c r="DE692" s="425"/>
      <c r="DF692" s="425"/>
      <c r="DG692" s="425"/>
      <c r="DH692" s="425"/>
      <c r="DI692" s="425"/>
      <c r="DJ692" s="425"/>
      <c r="DK692" s="425"/>
      <c r="DL692" s="425"/>
      <c r="DM692" s="425"/>
      <c r="DN692" s="425"/>
      <c r="DO692" s="425"/>
      <c r="DP692" s="425"/>
      <c r="DQ692" s="425"/>
    </row>
    <row r="693" spans="1:121" s="427" customFormat="1" ht="82.5" x14ac:dyDescent="0.25">
      <c r="A693" s="344" t="s">
        <v>2833</v>
      </c>
      <c r="B693" s="337" t="s">
        <v>2056</v>
      </c>
      <c r="C693" s="328" t="s">
        <v>2859</v>
      </c>
      <c r="D693" s="323" t="s">
        <v>2851</v>
      </c>
      <c r="E693" s="352">
        <v>74.56</v>
      </c>
      <c r="F693" s="330">
        <v>72.180000000000007</v>
      </c>
      <c r="G693" s="230">
        <v>74.56</v>
      </c>
      <c r="H693" s="393"/>
      <c r="I693" s="389" t="s">
        <v>22</v>
      </c>
      <c r="J693" s="389"/>
      <c r="K693" s="397">
        <v>40634</v>
      </c>
      <c r="L693" s="398" t="s">
        <v>2836</v>
      </c>
      <c r="M693" s="323">
        <v>6</v>
      </c>
      <c r="N693" s="371">
        <v>5</v>
      </c>
      <c r="O693" s="374"/>
      <c r="P693" s="377">
        <f t="shared" si="100"/>
        <v>74.56</v>
      </c>
      <c r="Q693" s="16">
        <f t="shared" si="99"/>
        <v>74.56</v>
      </c>
      <c r="R693" s="23">
        <f t="shared" si="101"/>
        <v>0</v>
      </c>
      <c r="S693" s="18">
        <f t="shared" si="102"/>
        <v>0</v>
      </c>
      <c r="T693" s="182"/>
      <c r="U693" s="102">
        <v>5060000</v>
      </c>
      <c r="V693" s="178" t="s">
        <v>2837</v>
      </c>
      <c r="W693" s="272">
        <v>5060</v>
      </c>
      <c r="X693" s="273"/>
      <c r="Y693" s="426"/>
      <c r="Z693" s="423"/>
      <c r="AA693" s="425"/>
      <c r="AB693" s="425"/>
      <c r="AC693" s="425"/>
      <c r="AD693" s="425"/>
      <c r="AE693" s="425"/>
      <c r="AF693" s="425"/>
      <c r="AG693" s="425"/>
      <c r="AH693" s="425"/>
      <c r="AI693" s="425"/>
      <c r="AJ693" s="425"/>
      <c r="AK693" s="425"/>
      <c r="AL693" s="425"/>
      <c r="AM693" s="425"/>
      <c r="AN693" s="425"/>
      <c r="AO693" s="425"/>
      <c r="AP693" s="425"/>
      <c r="AQ693" s="425"/>
      <c r="AR693" s="425"/>
      <c r="AS693" s="425"/>
      <c r="AT693" s="425"/>
      <c r="AU693" s="425"/>
      <c r="AV693" s="425"/>
      <c r="AW693" s="425"/>
      <c r="AX693" s="425"/>
      <c r="AY693" s="425"/>
      <c r="AZ693" s="425"/>
      <c r="BA693" s="425"/>
      <c r="BB693" s="425"/>
      <c r="BC693" s="425"/>
      <c r="BD693" s="425"/>
      <c r="BE693" s="425"/>
      <c r="BF693" s="425"/>
      <c r="BG693" s="425"/>
      <c r="BH693" s="425"/>
      <c r="BI693" s="425"/>
      <c r="BJ693" s="425"/>
      <c r="BK693" s="425"/>
      <c r="BL693" s="425"/>
      <c r="BM693" s="425"/>
      <c r="BN693" s="425"/>
      <c r="BO693" s="425"/>
      <c r="BP693" s="425"/>
      <c r="BQ693" s="425"/>
      <c r="BR693" s="425"/>
      <c r="BS693" s="425"/>
      <c r="BT693" s="425"/>
      <c r="BU693" s="425"/>
      <c r="BV693" s="425"/>
      <c r="BW693" s="425"/>
      <c r="BX693" s="425"/>
      <c r="BY693" s="425"/>
      <c r="BZ693" s="425"/>
      <c r="CA693" s="425"/>
      <c r="CB693" s="425"/>
      <c r="CC693" s="425"/>
      <c r="CD693" s="425"/>
      <c r="CE693" s="425"/>
      <c r="CF693" s="425"/>
      <c r="CG693" s="425"/>
      <c r="CH693" s="425"/>
      <c r="CI693" s="425"/>
      <c r="CJ693" s="425"/>
      <c r="CK693" s="425"/>
      <c r="CL693" s="425"/>
      <c r="CM693" s="425"/>
      <c r="CN693" s="425"/>
      <c r="CO693" s="425"/>
      <c r="CP693" s="425"/>
      <c r="CQ693" s="425"/>
      <c r="CR693" s="425"/>
      <c r="CS693" s="425"/>
      <c r="CT693" s="425"/>
      <c r="CU693" s="425"/>
      <c r="CV693" s="425"/>
      <c r="CW693" s="425"/>
      <c r="CX693" s="425"/>
      <c r="CY693" s="425"/>
      <c r="CZ693" s="425"/>
      <c r="DA693" s="425"/>
      <c r="DB693" s="425"/>
      <c r="DC693" s="425"/>
      <c r="DD693" s="425"/>
      <c r="DE693" s="425"/>
      <c r="DF693" s="425"/>
      <c r="DG693" s="425"/>
      <c r="DH693" s="425"/>
      <c r="DI693" s="425"/>
      <c r="DJ693" s="425"/>
      <c r="DK693" s="425"/>
      <c r="DL693" s="425"/>
      <c r="DM693" s="425"/>
      <c r="DN693" s="425"/>
      <c r="DO693" s="425"/>
      <c r="DP693" s="425"/>
      <c r="DQ693" s="425"/>
    </row>
    <row r="694" spans="1:121" s="427" customFormat="1" ht="82.5" x14ac:dyDescent="0.25">
      <c r="A694" s="344" t="s">
        <v>2833</v>
      </c>
      <c r="B694" s="337" t="s">
        <v>2056</v>
      </c>
      <c r="C694" s="328" t="s">
        <v>2860</v>
      </c>
      <c r="D694" s="323" t="s">
        <v>2851</v>
      </c>
      <c r="E694" s="352">
        <v>90.63</v>
      </c>
      <c r="F694" s="330">
        <v>87.73</v>
      </c>
      <c r="G694" s="230">
        <v>90.63</v>
      </c>
      <c r="H694" s="393"/>
      <c r="I694" s="389" t="s">
        <v>22</v>
      </c>
      <c r="J694" s="389"/>
      <c r="K694" s="397">
        <v>40634</v>
      </c>
      <c r="L694" s="398" t="s">
        <v>2836</v>
      </c>
      <c r="M694" s="323">
        <v>6</v>
      </c>
      <c r="N694" s="371">
        <v>5</v>
      </c>
      <c r="O694" s="374"/>
      <c r="P694" s="377">
        <f t="shared" si="100"/>
        <v>90.63</v>
      </c>
      <c r="Q694" s="16">
        <f t="shared" si="99"/>
        <v>90.63</v>
      </c>
      <c r="R694" s="23">
        <f t="shared" si="101"/>
        <v>0</v>
      </c>
      <c r="S694" s="18">
        <f t="shared" si="102"/>
        <v>0</v>
      </c>
      <c r="T694" s="182"/>
      <c r="U694" s="102">
        <v>5070000</v>
      </c>
      <c r="V694" s="178" t="s">
        <v>2837</v>
      </c>
      <c r="W694" s="272">
        <v>5070</v>
      </c>
      <c r="X694" s="273"/>
      <c r="Y694" s="426"/>
      <c r="Z694" s="423"/>
      <c r="AA694" s="425"/>
      <c r="AB694" s="425"/>
      <c r="AC694" s="425"/>
      <c r="AD694" s="425"/>
      <c r="AE694" s="425"/>
      <c r="AF694" s="425"/>
      <c r="AG694" s="425"/>
      <c r="AH694" s="425"/>
      <c r="AI694" s="425"/>
      <c r="AJ694" s="425"/>
      <c r="AK694" s="425"/>
      <c r="AL694" s="425"/>
      <c r="AM694" s="425"/>
      <c r="AN694" s="425"/>
      <c r="AO694" s="425"/>
      <c r="AP694" s="425"/>
      <c r="AQ694" s="425"/>
      <c r="AR694" s="425"/>
      <c r="AS694" s="425"/>
      <c r="AT694" s="425"/>
      <c r="AU694" s="425"/>
      <c r="AV694" s="425"/>
      <c r="AW694" s="425"/>
      <c r="AX694" s="425"/>
      <c r="AY694" s="425"/>
      <c r="AZ694" s="425"/>
      <c r="BA694" s="425"/>
      <c r="BB694" s="425"/>
      <c r="BC694" s="425"/>
      <c r="BD694" s="425"/>
      <c r="BE694" s="425"/>
      <c r="BF694" s="425"/>
      <c r="BG694" s="425"/>
      <c r="BH694" s="425"/>
      <c r="BI694" s="425"/>
      <c r="BJ694" s="425"/>
      <c r="BK694" s="425"/>
      <c r="BL694" s="425"/>
      <c r="BM694" s="425"/>
      <c r="BN694" s="425"/>
      <c r="BO694" s="425"/>
      <c r="BP694" s="425"/>
      <c r="BQ694" s="425"/>
      <c r="BR694" s="425"/>
      <c r="BS694" s="425"/>
      <c r="BT694" s="425"/>
      <c r="BU694" s="425"/>
      <c r="BV694" s="425"/>
      <c r="BW694" s="425"/>
      <c r="BX694" s="425"/>
      <c r="BY694" s="425"/>
      <c r="BZ694" s="425"/>
      <c r="CA694" s="425"/>
      <c r="CB694" s="425"/>
      <c r="CC694" s="425"/>
      <c r="CD694" s="425"/>
      <c r="CE694" s="425"/>
      <c r="CF694" s="425"/>
      <c r="CG694" s="425"/>
      <c r="CH694" s="425"/>
      <c r="CI694" s="425"/>
      <c r="CJ694" s="425"/>
      <c r="CK694" s="425"/>
      <c r="CL694" s="425"/>
      <c r="CM694" s="425"/>
      <c r="CN694" s="425"/>
      <c r="CO694" s="425"/>
      <c r="CP694" s="425"/>
      <c r="CQ694" s="425"/>
      <c r="CR694" s="425"/>
      <c r="CS694" s="425"/>
      <c r="CT694" s="425"/>
      <c r="CU694" s="425"/>
      <c r="CV694" s="425"/>
      <c r="CW694" s="425"/>
      <c r="CX694" s="425"/>
      <c r="CY694" s="425"/>
      <c r="CZ694" s="425"/>
      <c r="DA694" s="425"/>
      <c r="DB694" s="425"/>
      <c r="DC694" s="425"/>
      <c r="DD694" s="425"/>
      <c r="DE694" s="425"/>
      <c r="DF694" s="425"/>
      <c r="DG694" s="425"/>
      <c r="DH694" s="425"/>
      <c r="DI694" s="425"/>
      <c r="DJ694" s="425"/>
      <c r="DK694" s="425"/>
      <c r="DL694" s="425"/>
      <c r="DM694" s="425"/>
      <c r="DN694" s="425"/>
      <c r="DO694" s="425"/>
      <c r="DP694" s="425"/>
      <c r="DQ694" s="425"/>
    </row>
    <row r="695" spans="1:121" s="427" customFormat="1" ht="82.5" x14ac:dyDescent="0.25">
      <c r="A695" s="344" t="s">
        <v>2833</v>
      </c>
      <c r="B695" s="337" t="s">
        <v>2056</v>
      </c>
      <c r="C695" s="328" t="s">
        <v>2861</v>
      </c>
      <c r="D695" s="323" t="s">
        <v>2862</v>
      </c>
      <c r="E695" s="352">
        <v>0</v>
      </c>
      <c r="F695" s="353">
        <v>0</v>
      </c>
      <c r="G695" s="230">
        <v>0</v>
      </c>
      <c r="H695" s="393"/>
      <c r="I695" s="389" t="s">
        <v>22</v>
      </c>
      <c r="J695" s="389"/>
      <c r="K695" s="397">
        <v>40634</v>
      </c>
      <c r="L695" s="398" t="s">
        <v>2836</v>
      </c>
      <c r="M695" s="323">
        <v>6</v>
      </c>
      <c r="N695" s="371">
        <v>5</v>
      </c>
      <c r="O695" s="374"/>
      <c r="P695" s="377">
        <f t="shared" si="100"/>
        <v>0</v>
      </c>
      <c r="Q695" s="16">
        <f t="shared" si="99"/>
        <v>0</v>
      </c>
      <c r="R695" s="23">
        <f t="shared" si="101"/>
        <v>0</v>
      </c>
      <c r="S695" s="18">
        <f t="shared" si="102"/>
        <v>0</v>
      </c>
      <c r="T695" s="182"/>
      <c r="U695" s="102">
        <v>5080000</v>
      </c>
      <c r="V695" s="178" t="s">
        <v>2837</v>
      </c>
      <c r="W695" s="272">
        <v>5080</v>
      </c>
      <c r="X695" s="273"/>
      <c r="Y695" s="426"/>
      <c r="Z695" s="423"/>
      <c r="AA695" s="425"/>
      <c r="AB695" s="425"/>
      <c r="AC695" s="425"/>
      <c r="AD695" s="425"/>
      <c r="AE695" s="425"/>
      <c r="AF695" s="425"/>
      <c r="AG695" s="425"/>
      <c r="AH695" s="425"/>
      <c r="AI695" s="425"/>
      <c r="AJ695" s="425"/>
      <c r="AK695" s="425"/>
      <c r="AL695" s="425"/>
      <c r="AM695" s="425"/>
      <c r="AN695" s="425"/>
      <c r="AO695" s="425"/>
      <c r="AP695" s="425"/>
      <c r="AQ695" s="425"/>
      <c r="AR695" s="425"/>
      <c r="AS695" s="425"/>
      <c r="AT695" s="425"/>
      <c r="AU695" s="425"/>
      <c r="AV695" s="425"/>
      <c r="AW695" s="425"/>
      <c r="AX695" s="425"/>
      <c r="AY695" s="425"/>
      <c r="AZ695" s="425"/>
      <c r="BA695" s="425"/>
      <c r="BB695" s="425"/>
      <c r="BC695" s="425"/>
      <c r="BD695" s="425"/>
      <c r="BE695" s="425"/>
      <c r="BF695" s="425"/>
      <c r="BG695" s="425"/>
      <c r="BH695" s="425"/>
      <c r="BI695" s="425"/>
      <c r="BJ695" s="425"/>
      <c r="BK695" s="425"/>
      <c r="BL695" s="425"/>
      <c r="BM695" s="425"/>
      <c r="BN695" s="425"/>
      <c r="BO695" s="425"/>
      <c r="BP695" s="425"/>
      <c r="BQ695" s="425"/>
      <c r="BR695" s="425"/>
      <c r="BS695" s="425"/>
      <c r="BT695" s="425"/>
      <c r="BU695" s="425"/>
      <c r="BV695" s="425"/>
      <c r="BW695" s="425"/>
      <c r="BX695" s="425"/>
      <c r="BY695" s="425"/>
      <c r="BZ695" s="425"/>
      <c r="CA695" s="425"/>
      <c r="CB695" s="425"/>
      <c r="CC695" s="425"/>
      <c r="CD695" s="425"/>
      <c r="CE695" s="425"/>
      <c r="CF695" s="425"/>
      <c r="CG695" s="425"/>
      <c r="CH695" s="425"/>
      <c r="CI695" s="425"/>
      <c r="CJ695" s="425"/>
      <c r="CK695" s="425"/>
      <c r="CL695" s="425"/>
      <c r="CM695" s="425"/>
      <c r="CN695" s="425"/>
      <c r="CO695" s="425"/>
      <c r="CP695" s="425"/>
      <c r="CQ695" s="425"/>
      <c r="CR695" s="425"/>
      <c r="CS695" s="425"/>
      <c r="CT695" s="425"/>
      <c r="CU695" s="425"/>
      <c r="CV695" s="425"/>
      <c r="CW695" s="425"/>
      <c r="CX695" s="425"/>
      <c r="CY695" s="425"/>
      <c r="CZ695" s="425"/>
      <c r="DA695" s="425"/>
      <c r="DB695" s="425"/>
      <c r="DC695" s="425"/>
      <c r="DD695" s="425"/>
      <c r="DE695" s="425"/>
      <c r="DF695" s="425"/>
      <c r="DG695" s="425"/>
      <c r="DH695" s="425"/>
      <c r="DI695" s="425"/>
      <c r="DJ695" s="425"/>
      <c r="DK695" s="425"/>
      <c r="DL695" s="425"/>
      <c r="DM695" s="425"/>
      <c r="DN695" s="425"/>
      <c r="DO695" s="425"/>
      <c r="DP695" s="425"/>
      <c r="DQ695" s="425"/>
    </row>
    <row r="696" spans="1:121" s="427" customFormat="1" ht="82.5" x14ac:dyDescent="0.25">
      <c r="A696" s="344" t="s">
        <v>2833</v>
      </c>
      <c r="B696" s="337" t="s">
        <v>2056</v>
      </c>
      <c r="C696" s="328" t="s">
        <v>2863</v>
      </c>
      <c r="D696" s="323" t="s">
        <v>2862</v>
      </c>
      <c r="E696" s="352">
        <v>5.3</v>
      </c>
      <c r="F696" s="330">
        <v>5.13</v>
      </c>
      <c r="G696" s="230">
        <v>5.3</v>
      </c>
      <c r="H696" s="393"/>
      <c r="I696" s="389" t="s">
        <v>22</v>
      </c>
      <c r="J696" s="389"/>
      <c r="K696" s="397">
        <v>40634</v>
      </c>
      <c r="L696" s="398" t="s">
        <v>2836</v>
      </c>
      <c r="M696" s="323">
        <v>6</v>
      </c>
      <c r="N696" s="371">
        <v>5</v>
      </c>
      <c r="O696" s="374"/>
      <c r="P696" s="377">
        <f t="shared" si="100"/>
        <v>5.3</v>
      </c>
      <c r="Q696" s="16">
        <f t="shared" si="99"/>
        <v>5.3</v>
      </c>
      <c r="R696" s="23">
        <f t="shared" si="101"/>
        <v>0</v>
      </c>
      <c r="S696" s="18">
        <f t="shared" si="102"/>
        <v>0</v>
      </c>
      <c r="T696" s="182"/>
      <c r="U696" s="102">
        <v>5090000</v>
      </c>
      <c r="V696" s="178" t="s">
        <v>2837</v>
      </c>
      <c r="W696" s="272">
        <v>5090</v>
      </c>
      <c r="X696" s="273"/>
      <c r="Y696" s="426"/>
      <c r="Z696" s="423"/>
      <c r="AA696" s="425"/>
      <c r="AB696" s="425"/>
      <c r="AC696" s="425"/>
      <c r="AD696" s="425"/>
      <c r="AE696" s="425"/>
      <c r="AF696" s="425"/>
      <c r="AG696" s="425"/>
      <c r="AH696" s="425"/>
      <c r="AI696" s="425"/>
      <c r="AJ696" s="425"/>
      <c r="AK696" s="425"/>
      <c r="AL696" s="425"/>
      <c r="AM696" s="425"/>
      <c r="AN696" s="425"/>
      <c r="AO696" s="425"/>
      <c r="AP696" s="425"/>
      <c r="AQ696" s="425"/>
      <c r="AR696" s="425"/>
      <c r="AS696" s="425"/>
      <c r="AT696" s="425"/>
      <c r="AU696" s="425"/>
      <c r="AV696" s="425"/>
      <c r="AW696" s="425"/>
      <c r="AX696" s="425"/>
      <c r="AY696" s="425"/>
      <c r="AZ696" s="425"/>
      <c r="BA696" s="425"/>
      <c r="BB696" s="425"/>
      <c r="BC696" s="425"/>
      <c r="BD696" s="425"/>
      <c r="BE696" s="425"/>
      <c r="BF696" s="425"/>
      <c r="BG696" s="425"/>
      <c r="BH696" s="425"/>
      <c r="BI696" s="425"/>
      <c r="BJ696" s="425"/>
      <c r="BK696" s="425"/>
      <c r="BL696" s="425"/>
      <c r="BM696" s="425"/>
      <c r="BN696" s="425"/>
      <c r="BO696" s="425"/>
      <c r="BP696" s="425"/>
      <c r="BQ696" s="425"/>
      <c r="BR696" s="425"/>
      <c r="BS696" s="425"/>
      <c r="BT696" s="425"/>
      <c r="BU696" s="425"/>
      <c r="BV696" s="425"/>
      <c r="BW696" s="425"/>
      <c r="BX696" s="425"/>
      <c r="BY696" s="425"/>
      <c r="BZ696" s="425"/>
      <c r="CA696" s="425"/>
      <c r="CB696" s="425"/>
      <c r="CC696" s="425"/>
      <c r="CD696" s="425"/>
      <c r="CE696" s="425"/>
      <c r="CF696" s="425"/>
      <c r="CG696" s="425"/>
      <c r="CH696" s="425"/>
      <c r="CI696" s="425"/>
      <c r="CJ696" s="425"/>
      <c r="CK696" s="425"/>
      <c r="CL696" s="425"/>
      <c r="CM696" s="425"/>
      <c r="CN696" s="425"/>
      <c r="CO696" s="425"/>
      <c r="CP696" s="425"/>
      <c r="CQ696" s="425"/>
      <c r="CR696" s="425"/>
      <c r="CS696" s="425"/>
      <c r="CT696" s="425"/>
      <c r="CU696" s="425"/>
      <c r="CV696" s="425"/>
      <c r="CW696" s="425"/>
      <c r="CX696" s="425"/>
      <c r="CY696" s="425"/>
      <c r="CZ696" s="425"/>
      <c r="DA696" s="425"/>
      <c r="DB696" s="425"/>
      <c r="DC696" s="425"/>
      <c r="DD696" s="425"/>
      <c r="DE696" s="425"/>
      <c r="DF696" s="425"/>
      <c r="DG696" s="425"/>
      <c r="DH696" s="425"/>
      <c r="DI696" s="425"/>
      <c r="DJ696" s="425"/>
      <c r="DK696" s="425"/>
      <c r="DL696" s="425"/>
      <c r="DM696" s="425"/>
      <c r="DN696" s="425"/>
      <c r="DO696" s="425"/>
      <c r="DP696" s="425"/>
      <c r="DQ696" s="425"/>
    </row>
    <row r="697" spans="1:121" s="427" customFormat="1" ht="82.5" x14ac:dyDescent="0.25">
      <c r="A697" s="344" t="s">
        <v>2833</v>
      </c>
      <c r="B697" s="337" t="s">
        <v>2056</v>
      </c>
      <c r="C697" s="328" t="s">
        <v>2864</v>
      </c>
      <c r="D697" s="323" t="s">
        <v>2865</v>
      </c>
      <c r="E697" s="352">
        <v>8.34</v>
      </c>
      <c r="F697" s="330">
        <v>8.08</v>
      </c>
      <c r="G697" s="230">
        <v>8.34</v>
      </c>
      <c r="H697" s="393"/>
      <c r="I697" s="389" t="s">
        <v>22</v>
      </c>
      <c r="J697" s="389"/>
      <c r="K697" s="397">
        <v>40634</v>
      </c>
      <c r="L697" s="398" t="s">
        <v>2836</v>
      </c>
      <c r="M697" s="323">
        <v>6</v>
      </c>
      <c r="N697" s="371">
        <v>5</v>
      </c>
      <c r="O697" s="374"/>
      <c r="P697" s="377">
        <f t="shared" si="100"/>
        <v>8.34</v>
      </c>
      <c r="Q697" s="16">
        <f t="shared" si="99"/>
        <v>8.34</v>
      </c>
      <c r="R697" s="23">
        <f t="shared" si="101"/>
        <v>0</v>
      </c>
      <c r="S697" s="18">
        <f t="shared" si="102"/>
        <v>0</v>
      </c>
      <c r="T697" s="182"/>
      <c r="U697" s="102">
        <v>5100000</v>
      </c>
      <c r="V697" s="178" t="s">
        <v>2837</v>
      </c>
      <c r="W697" s="272">
        <v>5100</v>
      </c>
      <c r="X697" s="273"/>
      <c r="Y697" s="426"/>
      <c r="Z697" s="423"/>
      <c r="AA697" s="425"/>
      <c r="AB697" s="425"/>
      <c r="AC697" s="425"/>
      <c r="AD697" s="425"/>
      <c r="AE697" s="425"/>
      <c r="AF697" s="425"/>
      <c r="AG697" s="425"/>
      <c r="AH697" s="425"/>
      <c r="AI697" s="425"/>
      <c r="AJ697" s="425"/>
      <c r="AK697" s="425"/>
      <c r="AL697" s="425"/>
      <c r="AM697" s="425"/>
      <c r="AN697" s="425"/>
      <c r="AO697" s="425"/>
      <c r="AP697" s="425"/>
      <c r="AQ697" s="425"/>
      <c r="AR697" s="425"/>
      <c r="AS697" s="425"/>
      <c r="AT697" s="425"/>
      <c r="AU697" s="425"/>
      <c r="AV697" s="425"/>
      <c r="AW697" s="425"/>
      <c r="AX697" s="425"/>
      <c r="AY697" s="425"/>
      <c r="AZ697" s="425"/>
      <c r="BA697" s="425"/>
      <c r="BB697" s="425"/>
      <c r="BC697" s="425"/>
      <c r="BD697" s="425"/>
      <c r="BE697" s="425"/>
      <c r="BF697" s="425"/>
      <c r="BG697" s="425"/>
      <c r="BH697" s="425"/>
      <c r="BI697" s="425"/>
      <c r="BJ697" s="425"/>
      <c r="BK697" s="425"/>
      <c r="BL697" s="425"/>
      <c r="BM697" s="425"/>
      <c r="BN697" s="425"/>
      <c r="BO697" s="425"/>
      <c r="BP697" s="425"/>
      <c r="BQ697" s="425"/>
      <c r="BR697" s="425"/>
      <c r="BS697" s="425"/>
      <c r="BT697" s="425"/>
      <c r="BU697" s="425"/>
      <c r="BV697" s="425"/>
      <c r="BW697" s="425"/>
      <c r="BX697" s="425"/>
      <c r="BY697" s="425"/>
      <c r="BZ697" s="425"/>
      <c r="CA697" s="425"/>
      <c r="CB697" s="425"/>
      <c r="CC697" s="425"/>
      <c r="CD697" s="425"/>
      <c r="CE697" s="425"/>
      <c r="CF697" s="425"/>
      <c r="CG697" s="425"/>
      <c r="CH697" s="425"/>
      <c r="CI697" s="425"/>
      <c r="CJ697" s="425"/>
      <c r="CK697" s="425"/>
      <c r="CL697" s="425"/>
      <c r="CM697" s="425"/>
      <c r="CN697" s="425"/>
      <c r="CO697" s="425"/>
      <c r="CP697" s="425"/>
      <c r="CQ697" s="425"/>
      <c r="CR697" s="425"/>
      <c r="CS697" s="425"/>
      <c r="CT697" s="425"/>
      <c r="CU697" s="425"/>
      <c r="CV697" s="425"/>
      <c r="CW697" s="425"/>
      <c r="CX697" s="425"/>
      <c r="CY697" s="425"/>
      <c r="CZ697" s="425"/>
      <c r="DA697" s="425"/>
      <c r="DB697" s="425"/>
      <c r="DC697" s="425"/>
      <c r="DD697" s="425"/>
      <c r="DE697" s="425"/>
      <c r="DF697" s="425"/>
      <c r="DG697" s="425"/>
      <c r="DH697" s="425"/>
      <c r="DI697" s="425"/>
      <c r="DJ697" s="425"/>
      <c r="DK697" s="425"/>
      <c r="DL697" s="425"/>
      <c r="DM697" s="425"/>
      <c r="DN697" s="425"/>
      <c r="DO697" s="425"/>
      <c r="DP697" s="425"/>
      <c r="DQ697" s="425"/>
    </row>
    <row r="698" spans="1:121" s="427" customFormat="1" ht="82.5" x14ac:dyDescent="0.25">
      <c r="A698" s="344" t="s">
        <v>2833</v>
      </c>
      <c r="B698" s="337" t="s">
        <v>2056</v>
      </c>
      <c r="C698" s="328" t="s">
        <v>2866</v>
      </c>
      <c r="D698" s="323" t="s">
        <v>2865</v>
      </c>
      <c r="E698" s="352">
        <v>8.34</v>
      </c>
      <c r="F698" s="330">
        <v>8.08</v>
      </c>
      <c r="G698" s="230">
        <v>8.34</v>
      </c>
      <c r="H698" s="393"/>
      <c r="I698" s="389" t="s">
        <v>22</v>
      </c>
      <c r="J698" s="389"/>
      <c r="K698" s="397">
        <v>40634</v>
      </c>
      <c r="L698" s="398" t="s">
        <v>2836</v>
      </c>
      <c r="M698" s="323">
        <v>6</v>
      </c>
      <c r="N698" s="371">
        <v>5</v>
      </c>
      <c r="O698" s="374"/>
      <c r="P698" s="377">
        <f t="shared" si="100"/>
        <v>8.34</v>
      </c>
      <c r="Q698" s="16">
        <f t="shared" si="99"/>
        <v>8.34</v>
      </c>
      <c r="R698" s="23">
        <f t="shared" si="101"/>
        <v>0</v>
      </c>
      <c r="S698" s="18">
        <f t="shared" si="102"/>
        <v>0</v>
      </c>
      <c r="T698" s="182"/>
      <c r="U698" s="102">
        <v>5110000</v>
      </c>
      <c r="V698" s="178" t="s">
        <v>2837</v>
      </c>
      <c r="W698" s="272">
        <v>5110</v>
      </c>
      <c r="X698" s="273"/>
      <c r="Y698" s="426"/>
      <c r="Z698" s="423"/>
      <c r="AA698" s="425"/>
      <c r="AB698" s="425"/>
      <c r="AC698" s="425"/>
      <c r="AD698" s="425"/>
      <c r="AE698" s="425"/>
      <c r="AF698" s="425"/>
      <c r="AG698" s="425"/>
      <c r="AH698" s="425"/>
      <c r="AI698" s="425"/>
      <c r="AJ698" s="425"/>
      <c r="AK698" s="425"/>
      <c r="AL698" s="425"/>
      <c r="AM698" s="425"/>
      <c r="AN698" s="425"/>
      <c r="AO698" s="425"/>
      <c r="AP698" s="425"/>
      <c r="AQ698" s="425"/>
      <c r="AR698" s="425"/>
      <c r="AS698" s="425"/>
      <c r="AT698" s="425"/>
      <c r="AU698" s="425"/>
      <c r="AV698" s="425"/>
      <c r="AW698" s="425"/>
      <c r="AX698" s="425"/>
      <c r="AY698" s="425"/>
      <c r="AZ698" s="425"/>
      <c r="BA698" s="425"/>
      <c r="BB698" s="425"/>
      <c r="BC698" s="425"/>
      <c r="BD698" s="425"/>
      <c r="BE698" s="425"/>
      <c r="BF698" s="425"/>
      <c r="BG698" s="425"/>
      <c r="BH698" s="425"/>
      <c r="BI698" s="425"/>
      <c r="BJ698" s="425"/>
      <c r="BK698" s="425"/>
      <c r="BL698" s="425"/>
      <c r="BM698" s="425"/>
      <c r="BN698" s="425"/>
      <c r="BO698" s="425"/>
      <c r="BP698" s="425"/>
      <c r="BQ698" s="425"/>
      <c r="BR698" s="425"/>
      <c r="BS698" s="425"/>
      <c r="BT698" s="425"/>
      <c r="BU698" s="425"/>
      <c r="BV698" s="425"/>
      <c r="BW698" s="425"/>
      <c r="BX698" s="425"/>
      <c r="BY698" s="425"/>
      <c r="BZ698" s="425"/>
      <c r="CA698" s="425"/>
      <c r="CB698" s="425"/>
      <c r="CC698" s="425"/>
      <c r="CD698" s="425"/>
      <c r="CE698" s="425"/>
      <c r="CF698" s="425"/>
      <c r="CG698" s="425"/>
      <c r="CH698" s="425"/>
      <c r="CI698" s="425"/>
      <c r="CJ698" s="425"/>
      <c r="CK698" s="425"/>
      <c r="CL698" s="425"/>
      <c r="CM698" s="425"/>
      <c r="CN698" s="425"/>
      <c r="CO698" s="425"/>
      <c r="CP698" s="425"/>
      <c r="CQ698" s="425"/>
      <c r="CR698" s="425"/>
      <c r="CS698" s="425"/>
      <c r="CT698" s="425"/>
      <c r="CU698" s="425"/>
      <c r="CV698" s="425"/>
      <c r="CW698" s="425"/>
      <c r="CX698" s="425"/>
      <c r="CY698" s="425"/>
      <c r="CZ698" s="425"/>
      <c r="DA698" s="425"/>
      <c r="DB698" s="425"/>
      <c r="DC698" s="425"/>
      <c r="DD698" s="425"/>
      <c r="DE698" s="425"/>
      <c r="DF698" s="425"/>
      <c r="DG698" s="425"/>
      <c r="DH698" s="425"/>
      <c r="DI698" s="425"/>
      <c r="DJ698" s="425"/>
      <c r="DK698" s="425"/>
      <c r="DL698" s="425"/>
      <c r="DM698" s="425"/>
      <c r="DN698" s="425"/>
      <c r="DO698" s="425"/>
      <c r="DP698" s="425"/>
      <c r="DQ698" s="425"/>
    </row>
    <row r="699" spans="1:121" s="427" customFormat="1" ht="82.5" x14ac:dyDescent="0.25">
      <c r="A699" s="344" t="s">
        <v>2833</v>
      </c>
      <c r="B699" s="337" t="s">
        <v>2056</v>
      </c>
      <c r="C699" s="328" t="s">
        <v>2867</v>
      </c>
      <c r="D699" s="323" t="s">
        <v>2865</v>
      </c>
      <c r="E699" s="352">
        <v>8.76</v>
      </c>
      <c r="F699" s="330">
        <v>8.48</v>
      </c>
      <c r="G699" s="230">
        <v>8.76</v>
      </c>
      <c r="H699" s="393"/>
      <c r="I699" s="389" t="s">
        <v>22</v>
      </c>
      <c r="J699" s="389"/>
      <c r="K699" s="397">
        <v>40634</v>
      </c>
      <c r="L699" s="398" t="s">
        <v>2836</v>
      </c>
      <c r="M699" s="323">
        <v>6</v>
      </c>
      <c r="N699" s="371">
        <v>5</v>
      </c>
      <c r="O699" s="374"/>
      <c r="P699" s="377">
        <f t="shared" si="100"/>
        <v>8.76</v>
      </c>
      <c r="Q699" s="16">
        <f t="shared" si="99"/>
        <v>8.76</v>
      </c>
      <c r="R699" s="23">
        <f t="shared" si="101"/>
        <v>0</v>
      </c>
      <c r="S699" s="18">
        <f t="shared" si="102"/>
        <v>0</v>
      </c>
      <c r="T699" s="182"/>
      <c r="U699" s="102">
        <v>5120000</v>
      </c>
      <c r="V699" s="178" t="s">
        <v>2837</v>
      </c>
      <c r="W699" s="272">
        <v>5120</v>
      </c>
      <c r="X699" s="273"/>
      <c r="Y699" s="426"/>
      <c r="Z699" s="423"/>
      <c r="AA699" s="425"/>
      <c r="AB699" s="425"/>
      <c r="AC699" s="425"/>
      <c r="AD699" s="425"/>
      <c r="AE699" s="425"/>
      <c r="AF699" s="425"/>
      <c r="AG699" s="425"/>
      <c r="AH699" s="425"/>
      <c r="AI699" s="425"/>
      <c r="AJ699" s="425"/>
      <c r="AK699" s="425"/>
      <c r="AL699" s="425"/>
      <c r="AM699" s="425"/>
      <c r="AN699" s="425"/>
      <c r="AO699" s="425"/>
      <c r="AP699" s="425"/>
      <c r="AQ699" s="425"/>
      <c r="AR699" s="425"/>
      <c r="AS699" s="425"/>
      <c r="AT699" s="425"/>
      <c r="AU699" s="425"/>
      <c r="AV699" s="425"/>
      <c r="AW699" s="425"/>
      <c r="AX699" s="425"/>
      <c r="AY699" s="425"/>
      <c r="AZ699" s="425"/>
      <c r="BA699" s="425"/>
      <c r="BB699" s="425"/>
      <c r="BC699" s="425"/>
      <c r="BD699" s="425"/>
      <c r="BE699" s="425"/>
      <c r="BF699" s="425"/>
      <c r="BG699" s="425"/>
      <c r="BH699" s="425"/>
      <c r="BI699" s="425"/>
      <c r="BJ699" s="425"/>
      <c r="BK699" s="425"/>
      <c r="BL699" s="425"/>
      <c r="BM699" s="425"/>
      <c r="BN699" s="425"/>
      <c r="BO699" s="425"/>
      <c r="BP699" s="425"/>
      <c r="BQ699" s="425"/>
      <c r="BR699" s="425"/>
      <c r="BS699" s="425"/>
      <c r="BT699" s="425"/>
      <c r="BU699" s="425"/>
      <c r="BV699" s="425"/>
      <c r="BW699" s="425"/>
      <c r="BX699" s="425"/>
      <c r="BY699" s="425"/>
      <c r="BZ699" s="425"/>
      <c r="CA699" s="425"/>
      <c r="CB699" s="425"/>
      <c r="CC699" s="425"/>
      <c r="CD699" s="425"/>
      <c r="CE699" s="425"/>
      <c r="CF699" s="425"/>
      <c r="CG699" s="425"/>
      <c r="CH699" s="425"/>
      <c r="CI699" s="425"/>
      <c r="CJ699" s="425"/>
      <c r="CK699" s="425"/>
      <c r="CL699" s="425"/>
      <c r="CM699" s="425"/>
      <c r="CN699" s="425"/>
      <c r="CO699" s="425"/>
      <c r="CP699" s="425"/>
      <c r="CQ699" s="425"/>
      <c r="CR699" s="425"/>
      <c r="CS699" s="425"/>
      <c r="CT699" s="425"/>
      <c r="CU699" s="425"/>
      <c r="CV699" s="425"/>
      <c r="CW699" s="425"/>
      <c r="CX699" s="425"/>
      <c r="CY699" s="425"/>
      <c r="CZ699" s="425"/>
      <c r="DA699" s="425"/>
      <c r="DB699" s="425"/>
      <c r="DC699" s="425"/>
      <c r="DD699" s="425"/>
      <c r="DE699" s="425"/>
      <c r="DF699" s="425"/>
      <c r="DG699" s="425"/>
      <c r="DH699" s="425"/>
      <c r="DI699" s="425"/>
      <c r="DJ699" s="425"/>
      <c r="DK699" s="425"/>
      <c r="DL699" s="425"/>
      <c r="DM699" s="425"/>
      <c r="DN699" s="425"/>
      <c r="DO699" s="425"/>
      <c r="DP699" s="425"/>
      <c r="DQ699" s="425"/>
    </row>
    <row r="700" spans="1:121" s="427" customFormat="1" ht="82.5" x14ac:dyDescent="0.25">
      <c r="A700" s="344" t="s">
        <v>2833</v>
      </c>
      <c r="B700" s="337" t="s">
        <v>2056</v>
      </c>
      <c r="C700" s="328" t="s">
        <v>2868</v>
      </c>
      <c r="D700" s="323" t="s">
        <v>2865</v>
      </c>
      <c r="E700" s="352">
        <v>10.16</v>
      </c>
      <c r="F700" s="330">
        <v>9.84</v>
      </c>
      <c r="G700" s="230">
        <v>10.16</v>
      </c>
      <c r="H700" s="393"/>
      <c r="I700" s="389" t="s">
        <v>22</v>
      </c>
      <c r="J700" s="389"/>
      <c r="K700" s="397">
        <v>40634</v>
      </c>
      <c r="L700" s="398" t="s">
        <v>2836</v>
      </c>
      <c r="M700" s="323">
        <v>6</v>
      </c>
      <c r="N700" s="371">
        <v>5</v>
      </c>
      <c r="O700" s="374"/>
      <c r="P700" s="377">
        <f t="shared" si="100"/>
        <v>10.16</v>
      </c>
      <c r="Q700" s="16">
        <f t="shared" si="99"/>
        <v>10.16</v>
      </c>
      <c r="R700" s="23">
        <f t="shared" si="101"/>
        <v>0</v>
      </c>
      <c r="S700" s="18">
        <f t="shared" si="102"/>
        <v>0</v>
      </c>
      <c r="T700" s="182"/>
      <c r="U700" s="102">
        <v>5130000</v>
      </c>
      <c r="V700" s="178" t="s">
        <v>2837</v>
      </c>
      <c r="W700" s="272">
        <v>5130</v>
      </c>
      <c r="X700" s="273"/>
      <c r="Y700" s="426"/>
      <c r="Z700" s="423"/>
      <c r="AA700" s="425"/>
      <c r="AB700" s="425"/>
      <c r="AC700" s="425"/>
      <c r="AD700" s="425"/>
      <c r="AE700" s="425"/>
      <c r="AF700" s="425"/>
      <c r="AG700" s="425"/>
      <c r="AH700" s="425"/>
      <c r="AI700" s="425"/>
      <c r="AJ700" s="425"/>
      <c r="AK700" s="425"/>
      <c r="AL700" s="425"/>
      <c r="AM700" s="425"/>
      <c r="AN700" s="425"/>
      <c r="AO700" s="425"/>
      <c r="AP700" s="425"/>
      <c r="AQ700" s="425"/>
      <c r="AR700" s="425"/>
      <c r="AS700" s="425"/>
      <c r="AT700" s="425"/>
      <c r="AU700" s="425"/>
      <c r="AV700" s="425"/>
      <c r="AW700" s="425"/>
      <c r="AX700" s="425"/>
      <c r="AY700" s="425"/>
      <c r="AZ700" s="425"/>
      <c r="BA700" s="425"/>
      <c r="BB700" s="425"/>
      <c r="BC700" s="425"/>
      <c r="BD700" s="425"/>
      <c r="BE700" s="425"/>
      <c r="BF700" s="425"/>
      <c r="BG700" s="425"/>
      <c r="BH700" s="425"/>
      <c r="BI700" s="425"/>
      <c r="BJ700" s="425"/>
      <c r="BK700" s="425"/>
      <c r="BL700" s="425"/>
      <c r="BM700" s="425"/>
      <c r="BN700" s="425"/>
      <c r="BO700" s="425"/>
      <c r="BP700" s="425"/>
      <c r="BQ700" s="425"/>
      <c r="BR700" s="425"/>
      <c r="BS700" s="425"/>
      <c r="BT700" s="425"/>
      <c r="BU700" s="425"/>
      <c r="BV700" s="425"/>
      <c r="BW700" s="425"/>
      <c r="BX700" s="425"/>
      <c r="BY700" s="425"/>
      <c r="BZ700" s="425"/>
      <c r="CA700" s="425"/>
      <c r="CB700" s="425"/>
      <c r="CC700" s="425"/>
      <c r="CD700" s="425"/>
      <c r="CE700" s="425"/>
      <c r="CF700" s="425"/>
      <c r="CG700" s="425"/>
      <c r="CH700" s="425"/>
      <c r="CI700" s="425"/>
      <c r="CJ700" s="425"/>
      <c r="CK700" s="425"/>
      <c r="CL700" s="425"/>
      <c r="CM700" s="425"/>
      <c r="CN700" s="425"/>
      <c r="CO700" s="425"/>
      <c r="CP700" s="425"/>
      <c r="CQ700" s="425"/>
      <c r="CR700" s="425"/>
      <c r="CS700" s="425"/>
      <c r="CT700" s="425"/>
      <c r="CU700" s="425"/>
      <c r="CV700" s="425"/>
      <c r="CW700" s="425"/>
      <c r="CX700" s="425"/>
      <c r="CY700" s="425"/>
      <c r="CZ700" s="425"/>
      <c r="DA700" s="425"/>
      <c r="DB700" s="425"/>
      <c r="DC700" s="425"/>
      <c r="DD700" s="425"/>
      <c r="DE700" s="425"/>
      <c r="DF700" s="425"/>
      <c r="DG700" s="425"/>
      <c r="DH700" s="425"/>
      <c r="DI700" s="425"/>
      <c r="DJ700" s="425"/>
      <c r="DK700" s="425"/>
      <c r="DL700" s="425"/>
      <c r="DM700" s="425"/>
      <c r="DN700" s="425"/>
      <c r="DO700" s="425"/>
      <c r="DP700" s="425"/>
      <c r="DQ700" s="425"/>
    </row>
    <row r="701" spans="1:121" s="427" customFormat="1" ht="82.5" x14ac:dyDescent="0.25">
      <c r="A701" s="344" t="s">
        <v>2833</v>
      </c>
      <c r="B701" s="337" t="s">
        <v>2056</v>
      </c>
      <c r="C701" s="328" t="s">
        <v>2869</v>
      </c>
      <c r="D701" s="323" t="s">
        <v>2865</v>
      </c>
      <c r="E701" s="352">
        <v>10.58</v>
      </c>
      <c r="F701" s="330">
        <v>10.25</v>
      </c>
      <c r="G701" s="230">
        <v>10.58</v>
      </c>
      <c r="H701" s="393"/>
      <c r="I701" s="389" t="s">
        <v>22</v>
      </c>
      <c r="J701" s="389"/>
      <c r="K701" s="397">
        <v>40634</v>
      </c>
      <c r="L701" s="398" t="s">
        <v>2836</v>
      </c>
      <c r="M701" s="323">
        <v>6</v>
      </c>
      <c r="N701" s="371">
        <v>5</v>
      </c>
      <c r="O701" s="374"/>
      <c r="P701" s="377">
        <f t="shared" si="100"/>
        <v>10.58</v>
      </c>
      <c r="Q701" s="16">
        <f t="shared" si="99"/>
        <v>10.58</v>
      </c>
      <c r="R701" s="23">
        <f t="shared" si="101"/>
        <v>0</v>
      </c>
      <c r="S701" s="18">
        <f t="shared" si="102"/>
        <v>0</v>
      </c>
      <c r="T701" s="182"/>
      <c r="U701" s="102">
        <v>5140000</v>
      </c>
      <c r="V701" s="178" t="s">
        <v>2837</v>
      </c>
      <c r="W701" s="272">
        <v>5140</v>
      </c>
      <c r="X701" s="273"/>
      <c r="Y701" s="426"/>
      <c r="Z701" s="423"/>
      <c r="AA701" s="425"/>
      <c r="AB701" s="425"/>
      <c r="AC701" s="425"/>
      <c r="AD701" s="425"/>
      <c r="AE701" s="425"/>
      <c r="AF701" s="425"/>
      <c r="AG701" s="425"/>
      <c r="AH701" s="425"/>
      <c r="AI701" s="425"/>
      <c r="AJ701" s="425"/>
      <c r="AK701" s="425"/>
      <c r="AL701" s="425"/>
      <c r="AM701" s="425"/>
      <c r="AN701" s="425"/>
      <c r="AO701" s="425"/>
      <c r="AP701" s="425"/>
      <c r="AQ701" s="425"/>
      <c r="AR701" s="425"/>
      <c r="AS701" s="425"/>
      <c r="AT701" s="425"/>
      <c r="AU701" s="425"/>
      <c r="AV701" s="425"/>
      <c r="AW701" s="425"/>
      <c r="AX701" s="425"/>
      <c r="AY701" s="425"/>
      <c r="AZ701" s="425"/>
      <c r="BA701" s="425"/>
      <c r="BB701" s="425"/>
      <c r="BC701" s="425"/>
      <c r="BD701" s="425"/>
      <c r="BE701" s="425"/>
      <c r="BF701" s="425"/>
      <c r="BG701" s="425"/>
      <c r="BH701" s="425"/>
      <c r="BI701" s="425"/>
      <c r="BJ701" s="425"/>
      <c r="BK701" s="425"/>
      <c r="BL701" s="425"/>
      <c r="BM701" s="425"/>
      <c r="BN701" s="425"/>
      <c r="BO701" s="425"/>
      <c r="BP701" s="425"/>
      <c r="BQ701" s="425"/>
      <c r="BR701" s="425"/>
      <c r="BS701" s="425"/>
      <c r="BT701" s="425"/>
      <c r="BU701" s="425"/>
      <c r="BV701" s="425"/>
      <c r="BW701" s="425"/>
      <c r="BX701" s="425"/>
      <c r="BY701" s="425"/>
      <c r="BZ701" s="425"/>
      <c r="CA701" s="425"/>
      <c r="CB701" s="425"/>
      <c r="CC701" s="425"/>
      <c r="CD701" s="425"/>
      <c r="CE701" s="425"/>
      <c r="CF701" s="425"/>
      <c r="CG701" s="425"/>
      <c r="CH701" s="425"/>
      <c r="CI701" s="425"/>
      <c r="CJ701" s="425"/>
      <c r="CK701" s="425"/>
      <c r="CL701" s="425"/>
      <c r="CM701" s="425"/>
      <c r="CN701" s="425"/>
      <c r="CO701" s="425"/>
      <c r="CP701" s="425"/>
      <c r="CQ701" s="425"/>
      <c r="CR701" s="425"/>
      <c r="CS701" s="425"/>
      <c r="CT701" s="425"/>
      <c r="CU701" s="425"/>
      <c r="CV701" s="425"/>
      <c r="CW701" s="425"/>
      <c r="CX701" s="425"/>
      <c r="CY701" s="425"/>
      <c r="CZ701" s="425"/>
      <c r="DA701" s="425"/>
      <c r="DB701" s="425"/>
      <c r="DC701" s="425"/>
      <c r="DD701" s="425"/>
      <c r="DE701" s="425"/>
      <c r="DF701" s="425"/>
      <c r="DG701" s="425"/>
      <c r="DH701" s="425"/>
      <c r="DI701" s="425"/>
      <c r="DJ701" s="425"/>
      <c r="DK701" s="425"/>
      <c r="DL701" s="425"/>
      <c r="DM701" s="425"/>
      <c r="DN701" s="425"/>
      <c r="DO701" s="425"/>
      <c r="DP701" s="425"/>
      <c r="DQ701" s="425"/>
    </row>
    <row r="702" spans="1:121" s="427" customFormat="1" ht="82.5" x14ac:dyDescent="0.25">
      <c r="A702" s="344" t="s">
        <v>2833</v>
      </c>
      <c r="B702" s="337" t="s">
        <v>2056</v>
      </c>
      <c r="C702" s="328" t="s">
        <v>2870</v>
      </c>
      <c r="D702" s="323" t="s">
        <v>2865</v>
      </c>
      <c r="E702" s="352">
        <v>18.96</v>
      </c>
      <c r="F702" s="330">
        <v>18.36</v>
      </c>
      <c r="G702" s="230">
        <v>18.96</v>
      </c>
      <c r="H702" s="393"/>
      <c r="I702" s="389" t="s">
        <v>22</v>
      </c>
      <c r="J702" s="389"/>
      <c r="K702" s="397">
        <v>40634</v>
      </c>
      <c r="L702" s="398" t="s">
        <v>2836</v>
      </c>
      <c r="M702" s="323">
        <v>6</v>
      </c>
      <c r="N702" s="371">
        <v>5</v>
      </c>
      <c r="O702" s="374"/>
      <c r="P702" s="377">
        <f t="shared" si="100"/>
        <v>18.96</v>
      </c>
      <c r="Q702" s="16">
        <f t="shared" si="99"/>
        <v>18.96</v>
      </c>
      <c r="R702" s="23">
        <f t="shared" si="101"/>
        <v>0</v>
      </c>
      <c r="S702" s="18">
        <f t="shared" si="102"/>
        <v>0</v>
      </c>
      <c r="T702" s="182"/>
      <c r="U702" s="102">
        <v>5150000</v>
      </c>
      <c r="V702" s="178" t="s">
        <v>2837</v>
      </c>
      <c r="W702" s="272">
        <v>5150</v>
      </c>
      <c r="X702" s="273"/>
      <c r="Y702" s="426"/>
      <c r="Z702" s="423"/>
      <c r="AA702" s="425"/>
      <c r="AB702" s="425"/>
      <c r="AC702" s="425"/>
      <c r="AD702" s="425"/>
      <c r="AE702" s="425"/>
      <c r="AF702" s="425"/>
      <c r="AG702" s="425"/>
      <c r="AH702" s="425"/>
      <c r="AI702" s="425"/>
      <c r="AJ702" s="425"/>
      <c r="AK702" s="425"/>
      <c r="AL702" s="425"/>
      <c r="AM702" s="425"/>
      <c r="AN702" s="425"/>
      <c r="AO702" s="425"/>
      <c r="AP702" s="425"/>
      <c r="AQ702" s="425"/>
      <c r="AR702" s="425"/>
      <c r="AS702" s="425"/>
      <c r="AT702" s="425"/>
      <c r="AU702" s="425"/>
      <c r="AV702" s="425"/>
      <c r="AW702" s="425"/>
      <c r="AX702" s="425"/>
      <c r="AY702" s="425"/>
      <c r="AZ702" s="425"/>
      <c r="BA702" s="425"/>
      <c r="BB702" s="425"/>
      <c r="BC702" s="425"/>
      <c r="BD702" s="425"/>
      <c r="BE702" s="425"/>
      <c r="BF702" s="425"/>
      <c r="BG702" s="425"/>
      <c r="BH702" s="425"/>
      <c r="BI702" s="425"/>
      <c r="BJ702" s="425"/>
      <c r="BK702" s="425"/>
      <c r="BL702" s="425"/>
      <c r="BM702" s="425"/>
      <c r="BN702" s="425"/>
      <c r="BO702" s="425"/>
      <c r="BP702" s="425"/>
      <c r="BQ702" s="425"/>
      <c r="BR702" s="425"/>
      <c r="BS702" s="425"/>
      <c r="BT702" s="425"/>
      <c r="BU702" s="425"/>
      <c r="BV702" s="425"/>
      <c r="BW702" s="425"/>
      <c r="BX702" s="425"/>
      <c r="BY702" s="425"/>
      <c r="BZ702" s="425"/>
      <c r="CA702" s="425"/>
      <c r="CB702" s="425"/>
      <c r="CC702" s="425"/>
      <c r="CD702" s="425"/>
      <c r="CE702" s="425"/>
      <c r="CF702" s="425"/>
      <c r="CG702" s="425"/>
      <c r="CH702" s="425"/>
      <c r="CI702" s="425"/>
      <c r="CJ702" s="425"/>
      <c r="CK702" s="425"/>
      <c r="CL702" s="425"/>
      <c r="CM702" s="425"/>
      <c r="CN702" s="425"/>
      <c r="CO702" s="425"/>
      <c r="CP702" s="425"/>
      <c r="CQ702" s="425"/>
      <c r="CR702" s="425"/>
      <c r="CS702" s="425"/>
      <c r="CT702" s="425"/>
      <c r="CU702" s="425"/>
      <c r="CV702" s="425"/>
      <c r="CW702" s="425"/>
      <c r="CX702" s="425"/>
      <c r="CY702" s="425"/>
      <c r="CZ702" s="425"/>
      <c r="DA702" s="425"/>
      <c r="DB702" s="425"/>
      <c r="DC702" s="425"/>
      <c r="DD702" s="425"/>
      <c r="DE702" s="425"/>
      <c r="DF702" s="425"/>
      <c r="DG702" s="425"/>
      <c r="DH702" s="425"/>
      <c r="DI702" s="425"/>
      <c r="DJ702" s="425"/>
      <c r="DK702" s="425"/>
      <c r="DL702" s="425"/>
      <c r="DM702" s="425"/>
      <c r="DN702" s="425"/>
      <c r="DO702" s="425"/>
      <c r="DP702" s="425"/>
      <c r="DQ702" s="425"/>
    </row>
    <row r="703" spans="1:121" s="427" customFormat="1" ht="82.5" x14ac:dyDescent="0.25">
      <c r="A703" s="344" t="s">
        <v>2833</v>
      </c>
      <c r="B703" s="337" t="s">
        <v>2056</v>
      </c>
      <c r="C703" s="328" t="s">
        <v>2871</v>
      </c>
      <c r="D703" s="323" t="s">
        <v>2865</v>
      </c>
      <c r="E703" s="352">
        <v>21.48</v>
      </c>
      <c r="F703" s="353">
        <v>20.79</v>
      </c>
      <c r="G703" s="230">
        <v>21.48</v>
      </c>
      <c r="H703" s="393"/>
      <c r="I703" s="389" t="s">
        <v>22</v>
      </c>
      <c r="J703" s="389"/>
      <c r="K703" s="397">
        <v>40634</v>
      </c>
      <c r="L703" s="398" t="s">
        <v>2836</v>
      </c>
      <c r="M703" s="323">
        <v>6</v>
      </c>
      <c r="N703" s="371">
        <v>5</v>
      </c>
      <c r="O703" s="374"/>
      <c r="P703" s="377">
        <f t="shared" si="100"/>
        <v>21.48</v>
      </c>
      <c r="Q703" s="16">
        <f t="shared" si="99"/>
        <v>21.48</v>
      </c>
      <c r="R703" s="23">
        <f t="shared" si="101"/>
        <v>0</v>
      </c>
      <c r="S703" s="18">
        <f t="shared" si="102"/>
        <v>0</v>
      </c>
      <c r="T703" s="182"/>
      <c r="U703" s="102">
        <v>5160000</v>
      </c>
      <c r="V703" s="178" t="s">
        <v>2837</v>
      </c>
      <c r="W703" s="272">
        <v>5160</v>
      </c>
      <c r="X703" s="273"/>
      <c r="Y703" s="426"/>
      <c r="Z703" s="423"/>
      <c r="AA703" s="425"/>
      <c r="AB703" s="425"/>
      <c r="AC703" s="425"/>
      <c r="AD703" s="425"/>
      <c r="AE703" s="425"/>
      <c r="AF703" s="425"/>
      <c r="AG703" s="425"/>
      <c r="AH703" s="425"/>
      <c r="AI703" s="425"/>
      <c r="AJ703" s="425"/>
      <c r="AK703" s="425"/>
      <c r="AL703" s="425"/>
      <c r="AM703" s="425"/>
      <c r="AN703" s="425"/>
      <c r="AO703" s="425"/>
      <c r="AP703" s="425"/>
      <c r="AQ703" s="425"/>
      <c r="AR703" s="425"/>
      <c r="AS703" s="425"/>
      <c r="AT703" s="425"/>
      <c r="AU703" s="425"/>
      <c r="AV703" s="425"/>
      <c r="AW703" s="425"/>
      <c r="AX703" s="425"/>
      <c r="AY703" s="425"/>
      <c r="AZ703" s="425"/>
      <c r="BA703" s="425"/>
      <c r="BB703" s="425"/>
      <c r="BC703" s="425"/>
      <c r="BD703" s="425"/>
      <c r="BE703" s="425"/>
      <c r="BF703" s="425"/>
      <c r="BG703" s="425"/>
      <c r="BH703" s="425"/>
      <c r="BI703" s="425"/>
      <c r="BJ703" s="425"/>
      <c r="BK703" s="425"/>
      <c r="BL703" s="425"/>
      <c r="BM703" s="425"/>
      <c r="BN703" s="425"/>
      <c r="BO703" s="425"/>
      <c r="BP703" s="425"/>
      <c r="BQ703" s="425"/>
      <c r="BR703" s="425"/>
      <c r="BS703" s="425"/>
      <c r="BT703" s="425"/>
      <c r="BU703" s="425"/>
      <c r="BV703" s="425"/>
      <c r="BW703" s="425"/>
      <c r="BX703" s="425"/>
      <c r="BY703" s="425"/>
      <c r="BZ703" s="425"/>
      <c r="CA703" s="425"/>
      <c r="CB703" s="425"/>
      <c r="CC703" s="425"/>
      <c r="CD703" s="425"/>
      <c r="CE703" s="425"/>
      <c r="CF703" s="425"/>
      <c r="CG703" s="425"/>
      <c r="CH703" s="425"/>
      <c r="CI703" s="425"/>
      <c r="CJ703" s="425"/>
      <c r="CK703" s="425"/>
      <c r="CL703" s="425"/>
      <c r="CM703" s="425"/>
      <c r="CN703" s="425"/>
      <c r="CO703" s="425"/>
      <c r="CP703" s="425"/>
      <c r="CQ703" s="425"/>
      <c r="CR703" s="425"/>
      <c r="CS703" s="425"/>
      <c r="CT703" s="425"/>
      <c r="CU703" s="425"/>
      <c r="CV703" s="425"/>
      <c r="CW703" s="425"/>
      <c r="CX703" s="425"/>
      <c r="CY703" s="425"/>
      <c r="CZ703" s="425"/>
      <c r="DA703" s="425"/>
      <c r="DB703" s="425"/>
      <c r="DC703" s="425"/>
      <c r="DD703" s="425"/>
      <c r="DE703" s="425"/>
      <c r="DF703" s="425"/>
      <c r="DG703" s="425"/>
      <c r="DH703" s="425"/>
      <c r="DI703" s="425"/>
      <c r="DJ703" s="425"/>
      <c r="DK703" s="425"/>
      <c r="DL703" s="425"/>
      <c r="DM703" s="425"/>
      <c r="DN703" s="425"/>
      <c r="DO703" s="425"/>
      <c r="DP703" s="425"/>
      <c r="DQ703" s="425"/>
    </row>
    <row r="704" spans="1:121" s="427" customFormat="1" ht="82.5" x14ac:dyDescent="0.25">
      <c r="A704" s="344" t="s">
        <v>2833</v>
      </c>
      <c r="B704" s="337" t="s">
        <v>2056</v>
      </c>
      <c r="C704" s="328" t="s">
        <v>2872</v>
      </c>
      <c r="D704" s="323" t="s">
        <v>2865</v>
      </c>
      <c r="E704" s="352">
        <v>30.7</v>
      </c>
      <c r="F704" s="353">
        <v>29.72</v>
      </c>
      <c r="G704" s="230">
        <v>30.7</v>
      </c>
      <c r="H704" s="393"/>
      <c r="I704" s="389" t="s">
        <v>22</v>
      </c>
      <c r="J704" s="389"/>
      <c r="K704" s="397">
        <v>40634</v>
      </c>
      <c r="L704" s="398" t="s">
        <v>2836</v>
      </c>
      <c r="M704" s="323">
        <v>6</v>
      </c>
      <c r="N704" s="371">
        <v>5</v>
      </c>
      <c r="O704" s="374"/>
      <c r="P704" s="377">
        <f t="shared" si="100"/>
        <v>30.7</v>
      </c>
      <c r="Q704" s="16">
        <f t="shared" si="99"/>
        <v>30.7</v>
      </c>
      <c r="R704" s="23">
        <f t="shared" si="101"/>
        <v>0</v>
      </c>
      <c r="S704" s="18">
        <f t="shared" si="102"/>
        <v>0</v>
      </c>
      <c r="T704" s="182"/>
      <c r="U704" s="102">
        <v>5170000</v>
      </c>
      <c r="V704" s="178" t="s">
        <v>2837</v>
      </c>
      <c r="W704" s="272">
        <v>5170</v>
      </c>
      <c r="X704" s="273"/>
      <c r="Y704" s="426"/>
      <c r="Z704" s="423"/>
      <c r="AA704" s="425"/>
      <c r="AB704" s="425"/>
      <c r="AC704" s="425"/>
      <c r="AD704" s="425"/>
      <c r="AE704" s="425"/>
      <c r="AF704" s="425"/>
      <c r="AG704" s="425"/>
      <c r="AH704" s="425"/>
      <c r="AI704" s="425"/>
      <c r="AJ704" s="425"/>
      <c r="AK704" s="425"/>
      <c r="AL704" s="425"/>
      <c r="AM704" s="425"/>
      <c r="AN704" s="425"/>
      <c r="AO704" s="425"/>
      <c r="AP704" s="425"/>
      <c r="AQ704" s="425"/>
      <c r="AR704" s="425"/>
      <c r="AS704" s="425"/>
      <c r="AT704" s="425"/>
      <c r="AU704" s="425"/>
      <c r="AV704" s="425"/>
      <c r="AW704" s="425"/>
      <c r="AX704" s="425"/>
      <c r="AY704" s="425"/>
      <c r="AZ704" s="425"/>
      <c r="BA704" s="425"/>
      <c r="BB704" s="425"/>
      <c r="BC704" s="425"/>
      <c r="BD704" s="425"/>
      <c r="BE704" s="425"/>
      <c r="BF704" s="425"/>
      <c r="BG704" s="425"/>
      <c r="BH704" s="425"/>
      <c r="BI704" s="425"/>
      <c r="BJ704" s="425"/>
      <c r="BK704" s="425"/>
      <c r="BL704" s="425"/>
      <c r="BM704" s="425"/>
      <c r="BN704" s="425"/>
      <c r="BO704" s="425"/>
      <c r="BP704" s="425"/>
      <c r="BQ704" s="425"/>
      <c r="BR704" s="425"/>
      <c r="BS704" s="425"/>
      <c r="BT704" s="425"/>
      <c r="BU704" s="425"/>
      <c r="BV704" s="425"/>
      <c r="BW704" s="425"/>
      <c r="BX704" s="425"/>
      <c r="BY704" s="425"/>
      <c r="BZ704" s="425"/>
      <c r="CA704" s="425"/>
      <c r="CB704" s="425"/>
      <c r="CC704" s="425"/>
      <c r="CD704" s="425"/>
      <c r="CE704" s="425"/>
      <c r="CF704" s="425"/>
      <c r="CG704" s="425"/>
      <c r="CH704" s="425"/>
      <c r="CI704" s="425"/>
      <c r="CJ704" s="425"/>
      <c r="CK704" s="425"/>
      <c r="CL704" s="425"/>
      <c r="CM704" s="425"/>
      <c r="CN704" s="425"/>
      <c r="CO704" s="425"/>
      <c r="CP704" s="425"/>
      <c r="CQ704" s="425"/>
      <c r="CR704" s="425"/>
      <c r="CS704" s="425"/>
      <c r="CT704" s="425"/>
      <c r="CU704" s="425"/>
      <c r="CV704" s="425"/>
      <c r="CW704" s="425"/>
      <c r="CX704" s="425"/>
      <c r="CY704" s="425"/>
      <c r="CZ704" s="425"/>
      <c r="DA704" s="425"/>
      <c r="DB704" s="425"/>
      <c r="DC704" s="425"/>
      <c r="DD704" s="425"/>
      <c r="DE704" s="425"/>
      <c r="DF704" s="425"/>
      <c r="DG704" s="425"/>
      <c r="DH704" s="425"/>
      <c r="DI704" s="425"/>
      <c r="DJ704" s="425"/>
      <c r="DK704" s="425"/>
      <c r="DL704" s="425"/>
      <c r="DM704" s="425"/>
      <c r="DN704" s="425"/>
      <c r="DO704" s="425"/>
      <c r="DP704" s="425"/>
      <c r="DQ704" s="425"/>
    </row>
    <row r="705" spans="1:121" s="427" customFormat="1" ht="82.5" x14ac:dyDescent="0.25">
      <c r="A705" s="344" t="s">
        <v>2833</v>
      </c>
      <c r="B705" s="337" t="s">
        <v>2056</v>
      </c>
      <c r="C705" s="328" t="s">
        <v>2873</v>
      </c>
      <c r="D705" s="323" t="s">
        <v>2865</v>
      </c>
      <c r="E705" s="352">
        <v>74.56</v>
      </c>
      <c r="F705" s="353">
        <v>72.180000000000007</v>
      </c>
      <c r="G705" s="230">
        <v>74.56</v>
      </c>
      <c r="H705" s="393"/>
      <c r="I705" s="389" t="s">
        <v>22</v>
      </c>
      <c r="J705" s="389"/>
      <c r="K705" s="397">
        <v>40634</v>
      </c>
      <c r="L705" s="398" t="s">
        <v>2836</v>
      </c>
      <c r="M705" s="323">
        <v>6</v>
      </c>
      <c r="N705" s="371">
        <v>5</v>
      </c>
      <c r="O705" s="374"/>
      <c r="P705" s="377">
        <f t="shared" si="100"/>
        <v>74.56</v>
      </c>
      <c r="Q705" s="16">
        <f t="shared" si="99"/>
        <v>74.56</v>
      </c>
      <c r="R705" s="23">
        <f t="shared" si="101"/>
        <v>0</v>
      </c>
      <c r="S705" s="18">
        <f t="shared" si="102"/>
        <v>0</v>
      </c>
      <c r="T705" s="182"/>
      <c r="U705" s="102">
        <v>5180000</v>
      </c>
      <c r="V705" s="178" t="s">
        <v>2837</v>
      </c>
      <c r="W705" s="272">
        <v>5180</v>
      </c>
      <c r="X705" s="273"/>
      <c r="Y705" s="426"/>
      <c r="Z705" s="423"/>
      <c r="AA705" s="425"/>
      <c r="AB705" s="425"/>
      <c r="AC705" s="425"/>
      <c r="AD705" s="425"/>
      <c r="AE705" s="425"/>
      <c r="AF705" s="425"/>
      <c r="AG705" s="425"/>
      <c r="AH705" s="425"/>
      <c r="AI705" s="425"/>
      <c r="AJ705" s="425"/>
      <c r="AK705" s="425"/>
      <c r="AL705" s="425"/>
      <c r="AM705" s="425"/>
      <c r="AN705" s="425"/>
      <c r="AO705" s="425"/>
      <c r="AP705" s="425"/>
      <c r="AQ705" s="425"/>
      <c r="AR705" s="425"/>
      <c r="AS705" s="425"/>
      <c r="AT705" s="425"/>
      <c r="AU705" s="425"/>
      <c r="AV705" s="425"/>
      <c r="AW705" s="425"/>
      <c r="AX705" s="425"/>
      <c r="AY705" s="425"/>
      <c r="AZ705" s="425"/>
      <c r="BA705" s="425"/>
      <c r="BB705" s="425"/>
      <c r="BC705" s="425"/>
      <c r="BD705" s="425"/>
      <c r="BE705" s="425"/>
      <c r="BF705" s="425"/>
      <c r="BG705" s="425"/>
      <c r="BH705" s="425"/>
      <c r="BI705" s="425"/>
      <c r="BJ705" s="425"/>
      <c r="BK705" s="425"/>
      <c r="BL705" s="425"/>
      <c r="BM705" s="425"/>
      <c r="BN705" s="425"/>
      <c r="BO705" s="425"/>
      <c r="BP705" s="425"/>
      <c r="BQ705" s="425"/>
      <c r="BR705" s="425"/>
      <c r="BS705" s="425"/>
      <c r="BT705" s="425"/>
      <c r="BU705" s="425"/>
      <c r="BV705" s="425"/>
      <c r="BW705" s="425"/>
      <c r="BX705" s="425"/>
      <c r="BY705" s="425"/>
      <c r="BZ705" s="425"/>
      <c r="CA705" s="425"/>
      <c r="CB705" s="425"/>
      <c r="CC705" s="425"/>
      <c r="CD705" s="425"/>
      <c r="CE705" s="425"/>
      <c r="CF705" s="425"/>
      <c r="CG705" s="425"/>
      <c r="CH705" s="425"/>
      <c r="CI705" s="425"/>
      <c r="CJ705" s="425"/>
      <c r="CK705" s="425"/>
      <c r="CL705" s="425"/>
      <c r="CM705" s="425"/>
      <c r="CN705" s="425"/>
      <c r="CO705" s="425"/>
      <c r="CP705" s="425"/>
      <c r="CQ705" s="425"/>
      <c r="CR705" s="425"/>
      <c r="CS705" s="425"/>
      <c r="CT705" s="425"/>
      <c r="CU705" s="425"/>
      <c r="CV705" s="425"/>
      <c r="CW705" s="425"/>
      <c r="CX705" s="425"/>
      <c r="CY705" s="425"/>
      <c r="CZ705" s="425"/>
      <c r="DA705" s="425"/>
      <c r="DB705" s="425"/>
      <c r="DC705" s="425"/>
      <c r="DD705" s="425"/>
      <c r="DE705" s="425"/>
      <c r="DF705" s="425"/>
      <c r="DG705" s="425"/>
      <c r="DH705" s="425"/>
      <c r="DI705" s="425"/>
      <c r="DJ705" s="425"/>
      <c r="DK705" s="425"/>
      <c r="DL705" s="425"/>
      <c r="DM705" s="425"/>
      <c r="DN705" s="425"/>
      <c r="DO705" s="425"/>
      <c r="DP705" s="425"/>
      <c r="DQ705" s="425"/>
    </row>
    <row r="706" spans="1:121" s="427" customFormat="1" ht="82.5" x14ac:dyDescent="0.25">
      <c r="A706" s="344" t="s">
        <v>2833</v>
      </c>
      <c r="B706" s="337" t="s">
        <v>2056</v>
      </c>
      <c r="C706" s="328" t="s">
        <v>2874</v>
      </c>
      <c r="D706" s="323" t="s">
        <v>2865</v>
      </c>
      <c r="E706" s="352">
        <v>90.63</v>
      </c>
      <c r="F706" s="353">
        <v>87.73</v>
      </c>
      <c r="G706" s="230">
        <v>90.63</v>
      </c>
      <c r="H706" s="393"/>
      <c r="I706" s="389" t="s">
        <v>22</v>
      </c>
      <c r="J706" s="389"/>
      <c r="K706" s="397">
        <v>40634</v>
      </c>
      <c r="L706" s="398" t="s">
        <v>2836</v>
      </c>
      <c r="M706" s="323">
        <v>6</v>
      </c>
      <c r="N706" s="371">
        <v>5</v>
      </c>
      <c r="O706" s="374"/>
      <c r="P706" s="377">
        <f t="shared" si="100"/>
        <v>90.63</v>
      </c>
      <c r="Q706" s="16">
        <f t="shared" si="99"/>
        <v>90.63</v>
      </c>
      <c r="R706" s="23">
        <f t="shared" si="101"/>
        <v>0</v>
      </c>
      <c r="S706" s="18">
        <f t="shared" si="102"/>
        <v>0</v>
      </c>
      <c r="T706" s="182"/>
      <c r="U706" s="102">
        <v>5190000</v>
      </c>
      <c r="V706" s="178" t="s">
        <v>2837</v>
      </c>
      <c r="W706" s="272">
        <v>5190</v>
      </c>
      <c r="X706" s="273"/>
      <c r="Y706" s="426"/>
      <c r="Z706" s="423"/>
      <c r="AA706" s="425"/>
      <c r="AB706" s="425"/>
      <c r="AC706" s="425"/>
      <c r="AD706" s="425"/>
      <c r="AE706" s="425"/>
      <c r="AF706" s="425"/>
      <c r="AG706" s="425"/>
      <c r="AH706" s="425"/>
      <c r="AI706" s="425"/>
      <c r="AJ706" s="425"/>
      <c r="AK706" s="425"/>
      <c r="AL706" s="425"/>
      <c r="AM706" s="425"/>
      <c r="AN706" s="425"/>
      <c r="AO706" s="425"/>
      <c r="AP706" s="425"/>
      <c r="AQ706" s="425"/>
      <c r="AR706" s="425"/>
      <c r="AS706" s="425"/>
      <c r="AT706" s="425"/>
      <c r="AU706" s="425"/>
      <c r="AV706" s="425"/>
      <c r="AW706" s="425"/>
      <c r="AX706" s="425"/>
      <c r="AY706" s="425"/>
      <c r="AZ706" s="425"/>
      <c r="BA706" s="425"/>
      <c r="BB706" s="425"/>
      <c r="BC706" s="425"/>
      <c r="BD706" s="425"/>
      <c r="BE706" s="425"/>
      <c r="BF706" s="425"/>
      <c r="BG706" s="425"/>
      <c r="BH706" s="425"/>
      <c r="BI706" s="425"/>
      <c r="BJ706" s="425"/>
      <c r="BK706" s="425"/>
      <c r="BL706" s="425"/>
      <c r="BM706" s="425"/>
      <c r="BN706" s="425"/>
      <c r="BO706" s="425"/>
      <c r="BP706" s="425"/>
      <c r="BQ706" s="425"/>
      <c r="BR706" s="425"/>
      <c r="BS706" s="425"/>
      <c r="BT706" s="425"/>
      <c r="BU706" s="425"/>
      <c r="BV706" s="425"/>
      <c r="BW706" s="425"/>
      <c r="BX706" s="425"/>
      <c r="BY706" s="425"/>
      <c r="BZ706" s="425"/>
      <c r="CA706" s="425"/>
      <c r="CB706" s="425"/>
      <c r="CC706" s="425"/>
      <c r="CD706" s="425"/>
      <c r="CE706" s="425"/>
      <c r="CF706" s="425"/>
      <c r="CG706" s="425"/>
      <c r="CH706" s="425"/>
      <c r="CI706" s="425"/>
      <c r="CJ706" s="425"/>
      <c r="CK706" s="425"/>
      <c r="CL706" s="425"/>
      <c r="CM706" s="425"/>
      <c r="CN706" s="425"/>
      <c r="CO706" s="425"/>
      <c r="CP706" s="425"/>
      <c r="CQ706" s="425"/>
      <c r="CR706" s="425"/>
      <c r="CS706" s="425"/>
      <c r="CT706" s="425"/>
      <c r="CU706" s="425"/>
      <c r="CV706" s="425"/>
      <c r="CW706" s="425"/>
      <c r="CX706" s="425"/>
      <c r="CY706" s="425"/>
      <c r="CZ706" s="425"/>
      <c r="DA706" s="425"/>
      <c r="DB706" s="425"/>
      <c r="DC706" s="425"/>
      <c r="DD706" s="425"/>
      <c r="DE706" s="425"/>
      <c r="DF706" s="425"/>
      <c r="DG706" s="425"/>
      <c r="DH706" s="425"/>
      <c r="DI706" s="425"/>
      <c r="DJ706" s="425"/>
      <c r="DK706" s="425"/>
      <c r="DL706" s="425"/>
      <c r="DM706" s="425"/>
      <c r="DN706" s="425"/>
      <c r="DO706" s="425"/>
      <c r="DP706" s="425"/>
      <c r="DQ706" s="425"/>
    </row>
    <row r="707" spans="1:121" s="427" customFormat="1" ht="82.5" x14ac:dyDescent="0.25">
      <c r="A707" s="344" t="s">
        <v>2833</v>
      </c>
      <c r="B707" s="337" t="s">
        <v>2056</v>
      </c>
      <c r="C707" s="328" t="s">
        <v>2875</v>
      </c>
      <c r="D707" s="323" t="s">
        <v>2876</v>
      </c>
      <c r="E707" s="352">
        <v>0</v>
      </c>
      <c r="F707" s="353">
        <v>0</v>
      </c>
      <c r="G707" s="230">
        <v>0</v>
      </c>
      <c r="H707" s="400"/>
      <c r="I707" s="389" t="s">
        <v>22</v>
      </c>
      <c r="J707" s="389"/>
      <c r="K707" s="397">
        <v>40634</v>
      </c>
      <c r="L707" s="398" t="s">
        <v>2836</v>
      </c>
      <c r="M707" s="323">
        <v>6</v>
      </c>
      <c r="N707" s="371">
        <v>5</v>
      </c>
      <c r="O707" s="374"/>
      <c r="P707" s="377">
        <f t="shared" si="100"/>
        <v>0</v>
      </c>
      <c r="Q707" s="16">
        <f t="shared" si="99"/>
        <v>0</v>
      </c>
      <c r="R707" s="23">
        <f t="shared" si="101"/>
        <v>0</v>
      </c>
      <c r="S707" s="18">
        <f t="shared" si="102"/>
        <v>0</v>
      </c>
      <c r="T707" s="182"/>
      <c r="U707" s="102">
        <v>5200000</v>
      </c>
      <c r="V707" s="178" t="s">
        <v>2837</v>
      </c>
      <c r="W707" s="272">
        <v>5200</v>
      </c>
      <c r="X707" s="273"/>
      <c r="Y707" s="426"/>
      <c r="Z707" s="423"/>
      <c r="AA707" s="425"/>
      <c r="AB707" s="425"/>
      <c r="AC707" s="425"/>
      <c r="AD707" s="425"/>
      <c r="AE707" s="425"/>
      <c r="AF707" s="425"/>
      <c r="AG707" s="425"/>
      <c r="AH707" s="425"/>
      <c r="AI707" s="425"/>
      <c r="AJ707" s="425"/>
      <c r="AK707" s="425"/>
      <c r="AL707" s="425"/>
      <c r="AM707" s="425"/>
      <c r="AN707" s="425"/>
      <c r="AO707" s="425"/>
      <c r="AP707" s="425"/>
      <c r="AQ707" s="425"/>
      <c r="AR707" s="425"/>
      <c r="AS707" s="425"/>
      <c r="AT707" s="425"/>
      <c r="AU707" s="425"/>
      <c r="AV707" s="425"/>
      <c r="AW707" s="425"/>
      <c r="AX707" s="425"/>
      <c r="AY707" s="425"/>
      <c r="AZ707" s="425"/>
      <c r="BA707" s="425"/>
      <c r="BB707" s="425"/>
      <c r="BC707" s="425"/>
      <c r="BD707" s="425"/>
      <c r="BE707" s="425"/>
      <c r="BF707" s="425"/>
      <c r="BG707" s="425"/>
      <c r="BH707" s="425"/>
      <c r="BI707" s="425"/>
      <c r="BJ707" s="425"/>
      <c r="BK707" s="425"/>
      <c r="BL707" s="425"/>
      <c r="BM707" s="425"/>
      <c r="BN707" s="425"/>
      <c r="BO707" s="425"/>
      <c r="BP707" s="425"/>
      <c r="BQ707" s="425"/>
      <c r="BR707" s="425"/>
      <c r="BS707" s="425"/>
      <c r="BT707" s="425"/>
      <c r="BU707" s="425"/>
      <c r="BV707" s="425"/>
      <c r="BW707" s="425"/>
      <c r="BX707" s="425"/>
      <c r="BY707" s="425"/>
      <c r="BZ707" s="425"/>
      <c r="CA707" s="425"/>
      <c r="CB707" s="425"/>
      <c r="CC707" s="425"/>
      <c r="CD707" s="425"/>
      <c r="CE707" s="425"/>
      <c r="CF707" s="425"/>
      <c r="CG707" s="425"/>
      <c r="CH707" s="425"/>
      <c r="CI707" s="425"/>
      <c r="CJ707" s="425"/>
      <c r="CK707" s="425"/>
      <c r="CL707" s="425"/>
      <c r="CM707" s="425"/>
      <c r="CN707" s="425"/>
      <c r="CO707" s="425"/>
      <c r="CP707" s="425"/>
      <c r="CQ707" s="425"/>
      <c r="CR707" s="425"/>
      <c r="CS707" s="425"/>
      <c r="CT707" s="425"/>
      <c r="CU707" s="425"/>
      <c r="CV707" s="425"/>
      <c r="CW707" s="425"/>
      <c r="CX707" s="425"/>
      <c r="CY707" s="425"/>
      <c r="CZ707" s="425"/>
      <c r="DA707" s="425"/>
      <c r="DB707" s="425"/>
      <c r="DC707" s="425"/>
      <c r="DD707" s="425"/>
      <c r="DE707" s="425"/>
      <c r="DF707" s="425"/>
      <c r="DG707" s="425"/>
      <c r="DH707" s="425"/>
      <c r="DI707" s="425"/>
      <c r="DJ707" s="425"/>
      <c r="DK707" s="425"/>
      <c r="DL707" s="425"/>
      <c r="DM707" s="425"/>
      <c r="DN707" s="425"/>
      <c r="DO707" s="425"/>
      <c r="DP707" s="425"/>
      <c r="DQ707" s="425"/>
    </row>
    <row r="708" spans="1:121" s="427" customFormat="1" ht="82.5" x14ac:dyDescent="0.25">
      <c r="A708" s="344" t="s">
        <v>2833</v>
      </c>
      <c r="B708" s="337" t="s">
        <v>2056</v>
      </c>
      <c r="C708" s="328" t="s">
        <v>2877</v>
      </c>
      <c r="D708" s="323" t="s">
        <v>2876</v>
      </c>
      <c r="E708" s="352">
        <v>5.3</v>
      </c>
      <c r="F708" s="353">
        <v>5.13</v>
      </c>
      <c r="G708" s="230">
        <v>5.3</v>
      </c>
      <c r="H708" s="393"/>
      <c r="I708" s="389" t="s">
        <v>22</v>
      </c>
      <c r="J708" s="389"/>
      <c r="K708" s="397">
        <v>40634</v>
      </c>
      <c r="L708" s="398" t="s">
        <v>2836</v>
      </c>
      <c r="M708" s="323">
        <v>6</v>
      </c>
      <c r="N708" s="371">
        <v>5</v>
      </c>
      <c r="O708" s="374"/>
      <c r="P708" s="377">
        <f t="shared" si="100"/>
        <v>5.3</v>
      </c>
      <c r="Q708" s="16">
        <f t="shared" si="99"/>
        <v>5.3</v>
      </c>
      <c r="R708" s="23">
        <f t="shared" si="101"/>
        <v>0</v>
      </c>
      <c r="S708" s="18">
        <f t="shared" si="102"/>
        <v>0</v>
      </c>
      <c r="T708" s="182"/>
      <c r="U708" s="102">
        <v>5210000</v>
      </c>
      <c r="V708" s="178" t="s">
        <v>2837</v>
      </c>
      <c r="W708" s="272">
        <v>5210</v>
      </c>
      <c r="X708" s="273"/>
      <c r="Y708" s="426"/>
      <c r="Z708" s="423"/>
      <c r="AA708" s="425"/>
      <c r="AB708" s="425"/>
      <c r="AC708" s="425"/>
      <c r="AD708" s="425"/>
      <c r="AE708" s="425"/>
      <c r="AF708" s="425"/>
      <c r="AG708" s="425"/>
      <c r="AH708" s="425"/>
      <c r="AI708" s="425"/>
      <c r="AJ708" s="425"/>
      <c r="AK708" s="425"/>
      <c r="AL708" s="425"/>
      <c r="AM708" s="425"/>
      <c r="AN708" s="425"/>
      <c r="AO708" s="425"/>
      <c r="AP708" s="425"/>
      <c r="AQ708" s="425"/>
      <c r="AR708" s="425"/>
      <c r="AS708" s="425"/>
      <c r="AT708" s="425"/>
      <c r="AU708" s="425"/>
      <c r="AV708" s="425"/>
      <c r="AW708" s="425"/>
      <c r="AX708" s="425"/>
      <c r="AY708" s="425"/>
      <c r="AZ708" s="425"/>
      <c r="BA708" s="425"/>
      <c r="BB708" s="425"/>
      <c r="BC708" s="425"/>
      <c r="BD708" s="425"/>
      <c r="BE708" s="425"/>
      <c r="BF708" s="425"/>
      <c r="BG708" s="425"/>
      <c r="BH708" s="425"/>
      <c r="BI708" s="425"/>
      <c r="BJ708" s="425"/>
      <c r="BK708" s="425"/>
      <c r="BL708" s="425"/>
      <c r="BM708" s="425"/>
      <c r="BN708" s="425"/>
      <c r="BO708" s="425"/>
      <c r="BP708" s="425"/>
      <c r="BQ708" s="425"/>
      <c r="BR708" s="425"/>
      <c r="BS708" s="425"/>
      <c r="BT708" s="425"/>
      <c r="BU708" s="425"/>
      <c r="BV708" s="425"/>
      <c r="BW708" s="425"/>
      <c r="BX708" s="425"/>
      <c r="BY708" s="425"/>
      <c r="BZ708" s="425"/>
      <c r="CA708" s="425"/>
      <c r="CB708" s="425"/>
      <c r="CC708" s="425"/>
      <c r="CD708" s="425"/>
      <c r="CE708" s="425"/>
      <c r="CF708" s="425"/>
      <c r="CG708" s="425"/>
      <c r="CH708" s="425"/>
      <c r="CI708" s="425"/>
      <c r="CJ708" s="425"/>
      <c r="CK708" s="425"/>
      <c r="CL708" s="425"/>
      <c r="CM708" s="425"/>
      <c r="CN708" s="425"/>
      <c r="CO708" s="425"/>
      <c r="CP708" s="425"/>
      <c r="CQ708" s="425"/>
      <c r="CR708" s="425"/>
      <c r="CS708" s="425"/>
      <c r="CT708" s="425"/>
      <c r="CU708" s="425"/>
      <c r="CV708" s="425"/>
      <c r="CW708" s="425"/>
      <c r="CX708" s="425"/>
      <c r="CY708" s="425"/>
      <c r="CZ708" s="425"/>
      <c r="DA708" s="425"/>
      <c r="DB708" s="425"/>
      <c r="DC708" s="425"/>
      <c r="DD708" s="425"/>
      <c r="DE708" s="425"/>
      <c r="DF708" s="425"/>
      <c r="DG708" s="425"/>
      <c r="DH708" s="425"/>
      <c r="DI708" s="425"/>
      <c r="DJ708" s="425"/>
      <c r="DK708" s="425"/>
      <c r="DL708" s="425"/>
      <c r="DM708" s="425"/>
      <c r="DN708" s="425"/>
      <c r="DO708" s="425"/>
      <c r="DP708" s="425"/>
      <c r="DQ708" s="425"/>
    </row>
    <row r="709" spans="1:121" s="427" customFormat="1" ht="82.5" x14ac:dyDescent="0.25">
      <c r="A709" s="344" t="s">
        <v>2833</v>
      </c>
      <c r="B709" s="337" t="s">
        <v>2056</v>
      </c>
      <c r="C709" s="328" t="s">
        <v>2878</v>
      </c>
      <c r="D709" s="323" t="s">
        <v>2879</v>
      </c>
      <c r="E709" s="352">
        <v>14.11</v>
      </c>
      <c r="F709" s="330">
        <v>13.66</v>
      </c>
      <c r="G709" s="230">
        <v>14.11</v>
      </c>
      <c r="H709" s="401"/>
      <c r="I709" s="389" t="s">
        <v>22</v>
      </c>
      <c r="J709" s="389"/>
      <c r="K709" s="397">
        <v>40634</v>
      </c>
      <c r="L709" s="398" t="s">
        <v>2836</v>
      </c>
      <c r="M709" s="323">
        <v>6</v>
      </c>
      <c r="N709" s="371">
        <v>5</v>
      </c>
      <c r="O709" s="374"/>
      <c r="P709" s="377">
        <f t="shared" si="100"/>
        <v>14.11</v>
      </c>
      <c r="Q709" s="16">
        <f t="shared" si="99"/>
        <v>14.11</v>
      </c>
      <c r="R709" s="23">
        <f t="shared" si="101"/>
        <v>0</v>
      </c>
      <c r="S709" s="18">
        <f t="shared" si="102"/>
        <v>0</v>
      </c>
      <c r="T709" s="182"/>
      <c r="U709" s="102">
        <v>5220000</v>
      </c>
      <c r="V709" s="178" t="s">
        <v>2837</v>
      </c>
      <c r="W709" s="272">
        <v>5220</v>
      </c>
      <c r="X709" s="273"/>
      <c r="Y709" s="426"/>
      <c r="Z709" s="423"/>
      <c r="AA709" s="425"/>
      <c r="AB709" s="425"/>
      <c r="AC709" s="425"/>
      <c r="AD709" s="425"/>
      <c r="AE709" s="425"/>
      <c r="AF709" s="425"/>
      <c r="AG709" s="425"/>
      <c r="AH709" s="425"/>
      <c r="AI709" s="425"/>
      <c r="AJ709" s="425"/>
      <c r="AK709" s="425"/>
      <c r="AL709" s="425"/>
      <c r="AM709" s="425"/>
      <c r="AN709" s="425"/>
      <c r="AO709" s="425"/>
      <c r="AP709" s="425"/>
      <c r="AQ709" s="425"/>
      <c r="AR709" s="425"/>
      <c r="AS709" s="425"/>
      <c r="AT709" s="425"/>
      <c r="AU709" s="425"/>
      <c r="AV709" s="425"/>
      <c r="AW709" s="425"/>
      <c r="AX709" s="425"/>
      <c r="AY709" s="425"/>
      <c r="AZ709" s="425"/>
      <c r="BA709" s="425"/>
      <c r="BB709" s="425"/>
      <c r="BC709" s="425"/>
      <c r="BD709" s="425"/>
      <c r="BE709" s="425"/>
      <c r="BF709" s="425"/>
      <c r="BG709" s="425"/>
      <c r="BH709" s="425"/>
      <c r="BI709" s="425"/>
      <c r="BJ709" s="425"/>
      <c r="BK709" s="425"/>
      <c r="BL709" s="425"/>
      <c r="BM709" s="425"/>
      <c r="BN709" s="425"/>
      <c r="BO709" s="425"/>
      <c r="BP709" s="425"/>
      <c r="BQ709" s="425"/>
      <c r="BR709" s="425"/>
      <c r="BS709" s="425"/>
      <c r="BT709" s="425"/>
      <c r="BU709" s="425"/>
      <c r="BV709" s="425"/>
      <c r="BW709" s="425"/>
      <c r="BX709" s="425"/>
      <c r="BY709" s="425"/>
      <c r="BZ709" s="425"/>
      <c r="CA709" s="425"/>
      <c r="CB709" s="425"/>
      <c r="CC709" s="425"/>
      <c r="CD709" s="425"/>
      <c r="CE709" s="425"/>
      <c r="CF709" s="425"/>
      <c r="CG709" s="425"/>
      <c r="CH709" s="425"/>
      <c r="CI709" s="425"/>
      <c r="CJ709" s="425"/>
      <c r="CK709" s="425"/>
      <c r="CL709" s="425"/>
      <c r="CM709" s="425"/>
      <c r="CN709" s="425"/>
      <c r="CO709" s="425"/>
      <c r="CP709" s="425"/>
      <c r="CQ709" s="425"/>
      <c r="CR709" s="425"/>
      <c r="CS709" s="425"/>
      <c r="CT709" s="425"/>
      <c r="CU709" s="425"/>
      <c r="CV709" s="425"/>
      <c r="CW709" s="425"/>
      <c r="CX709" s="425"/>
      <c r="CY709" s="425"/>
      <c r="CZ709" s="425"/>
      <c r="DA709" s="425"/>
      <c r="DB709" s="425"/>
      <c r="DC709" s="425"/>
      <c r="DD709" s="425"/>
      <c r="DE709" s="425"/>
      <c r="DF709" s="425"/>
      <c r="DG709" s="425"/>
      <c r="DH709" s="425"/>
      <c r="DI709" s="425"/>
      <c r="DJ709" s="425"/>
      <c r="DK709" s="425"/>
      <c r="DL709" s="425"/>
      <c r="DM709" s="425"/>
      <c r="DN709" s="425"/>
      <c r="DO709" s="425"/>
      <c r="DP709" s="425"/>
      <c r="DQ709" s="425"/>
    </row>
    <row r="710" spans="1:121" s="427" customFormat="1" ht="82.5" x14ac:dyDescent="0.25">
      <c r="A710" s="344" t="s">
        <v>2833</v>
      </c>
      <c r="B710" s="337" t="s">
        <v>2056</v>
      </c>
      <c r="C710" s="328" t="s">
        <v>2880</v>
      </c>
      <c r="D710" s="323" t="s">
        <v>2879</v>
      </c>
      <c r="E710" s="352">
        <v>14.11</v>
      </c>
      <c r="F710" s="330">
        <v>13.66</v>
      </c>
      <c r="G710" s="230">
        <v>14.11</v>
      </c>
      <c r="H710" s="401"/>
      <c r="I710" s="389" t="s">
        <v>22</v>
      </c>
      <c r="J710" s="389"/>
      <c r="K710" s="397">
        <v>40634</v>
      </c>
      <c r="L710" s="398" t="s">
        <v>2836</v>
      </c>
      <c r="M710" s="323">
        <v>6</v>
      </c>
      <c r="N710" s="371">
        <v>5</v>
      </c>
      <c r="O710" s="374"/>
      <c r="P710" s="377">
        <f t="shared" si="100"/>
        <v>14.11</v>
      </c>
      <c r="Q710" s="16">
        <f t="shared" si="99"/>
        <v>14.11</v>
      </c>
      <c r="R710" s="23">
        <f t="shared" si="101"/>
        <v>0</v>
      </c>
      <c r="S710" s="18">
        <f t="shared" si="102"/>
        <v>0</v>
      </c>
      <c r="T710" s="182"/>
      <c r="U710" s="102">
        <v>5230000</v>
      </c>
      <c r="V710" s="178" t="s">
        <v>2837</v>
      </c>
      <c r="W710" s="272">
        <v>5230</v>
      </c>
      <c r="X710" s="273"/>
      <c r="Y710" s="426"/>
      <c r="Z710" s="423"/>
      <c r="AA710" s="425"/>
      <c r="AB710" s="425"/>
      <c r="AC710" s="425"/>
      <c r="AD710" s="425"/>
      <c r="AE710" s="425"/>
      <c r="AF710" s="425"/>
      <c r="AG710" s="425"/>
      <c r="AH710" s="425"/>
      <c r="AI710" s="425"/>
      <c r="AJ710" s="425"/>
      <c r="AK710" s="425"/>
      <c r="AL710" s="425"/>
      <c r="AM710" s="425"/>
      <c r="AN710" s="425"/>
      <c r="AO710" s="425"/>
      <c r="AP710" s="425"/>
      <c r="AQ710" s="425"/>
      <c r="AR710" s="425"/>
      <c r="AS710" s="425"/>
      <c r="AT710" s="425"/>
      <c r="AU710" s="425"/>
      <c r="AV710" s="425"/>
      <c r="AW710" s="425"/>
      <c r="AX710" s="425"/>
      <c r="AY710" s="425"/>
      <c r="AZ710" s="425"/>
      <c r="BA710" s="425"/>
      <c r="BB710" s="425"/>
      <c r="BC710" s="425"/>
      <c r="BD710" s="425"/>
      <c r="BE710" s="425"/>
      <c r="BF710" s="425"/>
      <c r="BG710" s="425"/>
      <c r="BH710" s="425"/>
      <c r="BI710" s="425"/>
      <c r="BJ710" s="425"/>
      <c r="BK710" s="425"/>
      <c r="BL710" s="425"/>
      <c r="BM710" s="425"/>
      <c r="BN710" s="425"/>
      <c r="BO710" s="425"/>
      <c r="BP710" s="425"/>
      <c r="BQ710" s="425"/>
      <c r="BR710" s="425"/>
      <c r="BS710" s="425"/>
      <c r="BT710" s="425"/>
      <c r="BU710" s="425"/>
      <c r="BV710" s="425"/>
      <c r="BW710" s="425"/>
      <c r="BX710" s="425"/>
      <c r="BY710" s="425"/>
      <c r="BZ710" s="425"/>
      <c r="CA710" s="425"/>
      <c r="CB710" s="425"/>
      <c r="CC710" s="425"/>
      <c r="CD710" s="425"/>
      <c r="CE710" s="425"/>
      <c r="CF710" s="425"/>
      <c r="CG710" s="425"/>
      <c r="CH710" s="425"/>
      <c r="CI710" s="425"/>
      <c r="CJ710" s="425"/>
      <c r="CK710" s="425"/>
      <c r="CL710" s="425"/>
      <c r="CM710" s="425"/>
      <c r="CN710" s="425"/>
      <c r="CO710" s="425"/>
      <c r="CP710" s="425"/>
      <c r="CQ710" s="425"/>
      <c r="CR710" s="425"/>
      <c r="CS710" s="425"/>
      <c r="CT710" s="425"/>
      <c r="CU710" s="425"/>
      <c r="CV710" s="425"/>
      <c r="CW710" s="425"/>
      <c r="CX710" s="425"/>
      <c r="CY710" s="425"/>
      <c r="CZ710" s="425"/>
      <c r="DA710" s="425"/>
      <c r="DB710" s="425"/>
      <c r="DC710" s="425"/>
      <c r="DD710" s="425"/>
      <c r="DE710" s="425"/>
      <c r="DF710" s="425"/>
      <c r="DG710" s="425"/>
      <c r="DH710" s="425"/>
      <c r="DI710" s="425"/>
      <c r="DJ710" s="425"/>
      <c r="DK710" s="425"/>
      <c r="DL710" s="425"/>
      <c r="DM710" s="425"/>
      <c r="DN710" s="425"/>
      <c r="DO710" s="425"/>
      <c r="DP710" s="425"/>
      <c r="DQ710" s="425"/>
    </row>
    <row r="711" spans="1:121" s="427" customFormat="1" ht="82.5" x14ac:dyDescent="0.25">
      <c r="A711" s="344" t="s">
        <v>2833</v>
      </c>
      <c r="B711" s="337" t="s">
        <v>2056</v>
      </c>
      <c r="C711" s="328" t="s">
        <v>2881</v>
      </c>
      <c r="D711" s="323" t="s">
        <v>2879</v>
      </c>
      <c r="E711" s="352">
        <v>14.11</v>
      </c>
      <c r="F711" s="330">
        <v>13.66</v>
      </c>
      <c r="G711" s="230">
        <v>14.11</v>
      </c>
      <c r="H711" s="393"/>
      <c r="I711" s="389" t="s">
        <v>22</v>
      </c>
      <c r="J711" s="389"/>
      <c r="K711" s="397">
        <v>40634</v>
      </c>
      <c r="L711" s="398" t="s">
        <v>2836</v>
      </c>
      <c r="M711" s="323">
        <v>6</v>
      </c>
      <c r="N711" s="371">
        <v>5</v>
      </c>
      <c r="O711" s="374"/>
      <c r="P711" s="377">
        <f t="shared" si="100"/>
        <v>14.11</v>
      </c>
      <c r="Q711" s="16">
        <f t="shared" si="99"/>
        <v>14.11</v>
      </c>
      <c r="R711" s="23">
        <f t="shared" si="101"/>
        <v>0</v>
      </c>
      <c r="S711" s="18">
        <f t="shared" si="102"/>
        <v>0</v>
      </c>
      <c r="T711" s="182"/>
      <c r="U711" s="102">
        <v>5240000</v>
      </c>
      <c r="V711" s="178" t="s">
        <v>2837</v>
      </c>
      <c r="W711" s="272">
        <v>5240</v>
      </c>
      <c r="X711" s="273"/>
      <c r="Y711" s="426"/>
      <c r="Z711" s="423"/>
      <c r="AA711" s="425"/>
      <c r="AB711" s="425"/>
      <c r="AC711" s="425"/>
      <c r="AD711" s="425"/>
      <c r="AE711" s="425"/>
      <c r="AF711" s="425"/>
      <c r="AG711" s="425"/>
      <c r="AH711" s="425"/>
      <c r="AI711" s="425"/>
      <c r="AJ711" s="425"/>
      <c r="AK711" s="425"/>
      <c r="AL711" s="425"/>
      <c r="AM711" s="425"/>
      <c r="AN711" s="425"/>
      <c r="AO711" s="425"/>
      <c r="AP711" s="425"/>
      <c r="AQ711" s="425"/>
      <c r="AR711" s="425"/>
      <c r="AS711" s="425"/>
      <c r="AT711" s="425"/>
      <c r="AU711" s="425"/>
      <c r="AV711" s="425"/>
      <c r="AW711" s="425"/>
      <c r="AX711" s="425"/>
      <c r="AY711" s="425"/>
      <c r="AZ711" s="425"/>
      <c r="BA711" s="425"/>
      <c r="BB711" s="425"/>
      <c r="BC711" s="425"/>
      <c r="BD711" s="425"/>
      <c r="BE711" s="425"/>
      <c r="BF711" s="425"/>
      <c r="BG711" s="425"/>
      <c r="BH711" s="425"/>
      <c r="BI711" s="425"/>
      <c r="BJ711" s="425"/>
      <c r="BK711" s="425"/>
      <c r="BL711" s="425"/>
      <c r="BM711" s="425"/>
      <c r="BN711" s="425"/>
      <c r="BO711" s="425"/>
      <c r="BP711" s="425"/>
      <c r="BQ711" s="425"/>
      <c r="BR711" s="425"/>
      <c r="BS711" s="425"/>
      <c r="BT711" s="425"/>
      <c r="BU711" s="425"/>
      <c r="BV711" s="425"/>
      <c r="BW711" s="425"/>
      <c r="BX711" s="425"/>
      <c r="BY711" s="425"/>
      <c r="BZ711" s="425"/>
      <c r="CA711" s="425"/>
      <c r="CB711" s="425"/>
      <c r="CC711" s="425"/>
      <c r="CD711" s="425"/>
      <c r="CE711" s="425"/>
      <c r="CF711" s="425"/>
      <c r="CG711" s="425"/>
      <c r="CH711" s="425"/>
      <c r="CI711" s="425"/>
      <c r="CJ711" s="425"/>
      <c r="CK711" s="425"/>
      <c r="CL711" s="425"/>
      <c r="CM711" s="425"/>
      <c r="CN711" s="425"/>
      <c r="CO711" s="425"/>
      <c r="CP711" s="425"/>
      <c r="CQ711" s="425"/>
      <c r="CR711" s="425"/>
      <c r="CS711" s="425"/>
      <c r="CT711" s="425"/>
      <c r="CU711" s="425"/>
      <c r="CV711" s="425"/>
      <c r="CW711" s="425"/>
      <c r="CX711" s="425"/>
      <c r="CY711" s="425"/>
      <c r="CZ711" s="425"/>
      <c r="DA711" s="425"/>
      <c r="DB711" s="425"/>
      <c r="DC711" s="425"/>
      <c r="DD711" s="425"/>
      <c r="DE711" s="425"/>
      <c r="DF711" s="425"/>
      <c r="DG711" s="425"/>
      <c r="DH711" s="425"/>
      <c r="DI711" s="425"/>
      <c r="DJ711" s="425"/>
      <c r="DK711" s="425"/>
      <c r="DL711" s="425"/>
      <c r="DM711" s="425"/>
      <c r="DN711" s="425"/>
      <c r="DO711" s="425"/>
      <c r="DP711" s="425"/>
      <c r="DQ711" s="425"/>
    </row>
    <row r="712" spans="1:121" s="427" customFormat="1" ht="82.5" x14ac:dyDescent="0.25">
      <c r="A712" s="344" t="s">
        <v>2833</v>
      </c>
      <c r="B712" s="337" t="s">
        <v>2056</v>
      </c>
      <c r="C712" s="328" t="s">
        <v>2882</v>
      </c>
      <c r="D712" s="323" t="s">
        <v>2879</v>
      </c>
      <c r="E712" s="352">
        <v>14.11</v>
      </c>
      <c r="F712" s="330">
        <v>13.66</v>
      </c>
      <c r="G712" s="230">
        <v>14.11</v>
      </c>
      <c r="H712" s="393"/>
      <c r="I712" s="389" t="s">
        <v>22</v>
      </c>
      <c r="J712" s="389"/>
      <c r="K712" s="397">
        <v>40634</v>
      </c>
      <c r="L712" s="398" t="s">
        <v>2836</v>
      </c>
      <c r="M712" s="323">
        <v>6</v>
      </c>
      <c r="N712" s="371">
        <v>5</v>
      </c>
      <c r="O712" s="374"/>
      <c r="P712" s="377">
        <f t="shared" si="100"/>
        <v>14.11</v>
      </c>
      <c r="Q712" s="16">
        <f t="shared" si="99"/>
        <v>14.11</v>
      </c>
      <c r="R712" s="23">
        <f t="shared" si="101"/>
        <v>0</v>
      </c>
      <c r="S712" s="18">
        <f t="shared" si="102"/>
        <v>0</v>
      </c>
      <c r="T712" s="182"/>
      <c r="U712" s="102">
        <v>5250000</v>
      </c>
      <c r="V712" s="178" t="s">
        <v>2837</v>
      </c>
      <c r="W712" s="272">
        <v>5250</v>
      </c>
      <c r="X712" s="273"/>
      <c r="Y712" s="426"/>
      <c r="Z712" s="423"/>
      <c r="AA712" s="425"/>
      <c r="AB712" s="425"/>
      <c r="AC712" s="425"/>
      <c r="AD712" s="425"/>
      <c r="AE712" s="425"/>
      <c r="AF712" s="425"/>
      <c r="AG712" s="425"/>
      <c r="AH712" s="425"/>
      <c r="AI712" s="425"/>
      <c r="AJ712" s="425"/>
      <c r="AK712" s="425"/>
      <c r="AL712" s="425"/>
      <c r="AM712" s="425"/>
      <c r="AN712" s="425"/>
      <c r="AO712" s="425"/>
      <c r="AP712" s="425"/>
      <c r="AQ712" s="425"/>
      <c r="AR712" s="425"/>
      <c r="AS712" s="425"/>
      <c r="AT712" s="425"/>
      <c r="AU712" s="425"/>
      <c r="AV712" s="425"/>
      <c r="AW712" s="425"/>
      <c r="AX712" s="425"/>
      <c r="AY712" s="425"/>
      <c r="AZ712" s="425"/>
      <c r="BA712" s="425"/>
      <c r="BB712" s="425"/>
      <c r="BC712" s="425"/>
      <c r="BD712" s="425"/>
      <c r="BE712" s="425"/>
      <c r="BF712" s="425"/>
      <c r="BG712" s="425"/>
      <c r="BH712" s="425"/>
      <c r="BI712" s="425"/>
      <c r="BJ712" s="425"/>
      <c r="BK712" s="425"/>
      <c r="BL712" s="425"/>
      <c r="BM712" s="425"/>
      <c r="BN712" s="425"/>
      <c r="BO712" s="425"/>
      <c r="BP712" s="425"/>
      <c r="BQ712" s="425"/>
      <c r="BR712" s="425"/>
      <c r="BS712" s="425"/>
      <c r="BT712" s="425"/>
      <c r="BU712" s="425"/>
      <c r="BV712" s="425"/>
      <c r="BW712" s="425"/>
      <c r="BX712" s="425"/>
      <c r="BY712" s="425"/>
      <c r="BZ712" s="425"/>
      <c r="CA712" s="425"/>
      <c r="CB712" s="425"/>
      <c r="CC712" s="425"/>
      <c r="CD712" s="425"/>
      <c r="CE712" s="425"/>
      <c r="CF712" s="425"/>
      <c r="CG712" s="425"/>
      <c r="CH712" s="425"/>
      <c r="CI712" s="425"/>
      <c r="CJ712" s="425"/>
      <c r="CK712" s="425"/>
      <c r="CL712" s="425"/>
      <c r="CM712" s="425"/>
      <c r="CN712" s="425"/>
      <c r="CO712" s="425"/>
      <c r="CP712" s="425"/>
      <c r="CQ712" s="425"/>
      <c r="CR712" s="425"/>
      <c r="CS712" s="425"/>
      <c r="CT712" s="425"/>
      <c r="CU712" s="425"/>
      <c r="CV712" s="425"/>
      <c r="CW712" s="425"/>
      <c r="CX712" s="425"/>
      <c r="CY712" s="425"/>
      <c r="CZ712" s="425"/>
      <c r="DA712" s="425"/>
      <c r="DB712" s="425"/>
      <c r="DC712" s="425"/>
      <c r="DD712" s="425"/>
      <c r="DE712" s="425"/>
      <c r="DF712" s="425"/>
      <c r="DG712" s="425"/>
      <c r="DH712" s="425"/>
      <c r="DI712" s="425"/>
      <c r="DJ712" s="425"/>
      <c r="DK712" s="425"/>
      <c r="DL712" s="425"/>
      <c r="DM712" s="425"/>
      <c r="DN712" s="425"/>
      <c r="DO712" s="425"/>
      <c r="DP712" s="425"/>
      <c r="DQ712" s="425"/>
    </row>
    <row r="713" spans="1:121" s="427" customFormat="1" ht="82.5" x14ac:dyDescent="0.25">
      <c r="A713" s="344" t="s">
        <v>2833</v>
      </c>
      <c r="B713" s="337" t="s">
        <v>2056</v>
      </c>
      <c r="C713" s="328" t="s">
        <v>2883</v>
      </c>
      <c r="D713" s="323" t="s">
        <v>2879</v>
      </c>
      <c r="E713" s="352">
        <v>14.11</v>
      </c>
      <c r="F713" s="330">
        <v>13.66</v>
      </c>
      <c r="G713" s="230">
        <v>14.11</v>
      </c>
      <c r="H713" s="393"/>
      <c r="I713" s="389" t="s">
        <v>22</v>
      </c>
      <c r="J713" s="389"/>
      <c r="K713" s="397">
        <v>40634</v>
      </c>
      <c r="L713" s="398" t="s">
        <v>2836</v>
      </c>
      <c r="M713" s="323">
        <v>6</v>
      </c>
      <c r="N713" s="371">
        <v>5</v>
      </c>
      <c r="O713" s="374"/>
      <c r="P713" s="377">
        <f t="shared" si="100"/>
        <v>14.11</v>
      </c>
      <c r="Q713" s="16">
        <f t="shared" si="99"/>
        <v>14.11</v>
      </c>
      <c r="R713" s="23">
        <f t="shared" si="101"/>
        <v>0</v>
      </c>
      <c r="S713" s="18">
        <f t="shared" si="102"/>
        <v>0</v>
      </c>
      <c r="T713" s="182"/>
      <c r="U713" s="102">
        <v>5260000</v>
      </c>
      <c r="V713" s="178" t="s">
        <v>2837</v>
      </c>
      <c r="W713" s="272">
        <v>5260</v>
      </c>
      <c r="X713" s="273"/>
      <c r="Y713" s="426"/>
      <c r="Z713" s="423"/>
      <c r="AA713" s="425"/>
      <c r="AB713" s="425"/>
      <c r="AC713" s="425"/>
      <c r="AD713" s="425"/>
      <c r="AE713" s="425"/>
      <c r="AF713" s="425"/>
      <c r="AG713" s="425"/>
      <c r="AH713" s="425"/>
      <c r="AI713" s="425"/>
      <c r="AJ713" s="425"/>
      <c r="AK713" s="425"/>
      <c r="AL713" s="425"/>
      <c r="AM713" s="425"/>
      <c r="AN713" s="425"/>
      <c r="AO713" s="425"/>
      <c r="AP713" s="425"/>
      <c r="AQ713" s="425"/>
      <c r="AR713" s="425"/>
      <c r="AS713" s="425"/>
      <c r="AT713" s="425"/>
      <c r="AU713" s="425"/>
      <c r="AV713" s="425"/>
      <c r="AW713" s="425"/>
      <c r="AX713" s="425"/>
      <c r="AY713" s="425"/>
      <c r="AZ713" s="425"/>
      <c r="BA713" s="425"/>
      <c r="BB713" s="425"/>
      <c r="BC713" s="425"/>
      <c r="BD713" s="425"/>
      <c r="BE713" s="425"/>
      <c r="BF713" s="425"/>
      <c r="BG713" s="425"/>
      <c r="BH713" s="425"/>
      <c r="BI713" s="425"/>
      <c r="BJ713" s="425"/>
      <c r="BK713" s="425"/>
      <c r="BL713" s="425"/>
      <c r="BM713" s="425"/>
      <c r="BN713" s="425"/>
      <c r="BO713" s="425"/>
      <c r="BP713" s="425"/>
      <c r="BQ713" s="425"/>
      <c r="BR713" s="425"/>
      <c r="BS713" s="425"/>
      <c r="BT713" s="425"/>
      <c r="BU713" s="425"/>
      <c r="BV713" s="425"/>
      <c r="BW713" s="425"/>
      <c r="BX713" s="425"/>
      <c r="BY713" s="425"/>
      <c r="BZ713" s="425"/>
      <c r="CA713" s="425"/>
      <c r="CB713" s="425"/>
      <c r="CC713" s="425"/>
      <c r="CD713" s="425"/>
      <c r="CE713" s="425"/>
      <c r="CF713" s="425"/>
      <c r="CG713" s="425"/>
      <c r="CH713" s="425"/>
      <c r="CI713" s="425"/>
      <c r="CJ713" s="425"/>
      <c r="CK713" s="425"/>
      <c r="CL713" s="425"/>
      <c r="CM713" s="425"/>
      <c r="CN713" s="425"/>
      <c r="CO713" s="425"/>
      <c r="CP713" s="425"/>
      <c r="CQ713" s="425"/>
      <c r="CR713" s="425"/>
      <c r="CS713" s="425"/>
      <c r="CT713" s="425"/>
      <c r="CU713" s="425"/>
      <c r="CV713" s="425"/>
      <c r="CW713" s="425"/>
      <c r="CX713" s="425"/>
      <c r="CY713" s="425"/>
      <c r="CZ713" s="425"/>
      <c r="DA713" s="425"/>
      <c r="DB713" s="425"/>
      <c r="DC713" s="425"/>
      <c r="DD713" s="425"/>
      <c r="DE713" s="425"/>
      <c r="DF713" s="425"/>
      <c r="DG713" s="425"/>
      <c r="DH713" s="425"/>
      <c r="DI713" s="425"/>
      <c r="DJ713" s="425"/>
      <c r="DK713" s="425"/>
      <c r="DL713" s="425"/>
      <c r="DM713" s="425"/>
      <c r="DN713" s="425"/>
      <c r="DO713" s="425"/>
      <c r="DP713" s="425"/>
      <c r="DQ713" s="425"/>
    </row>
    <row r="714" spans="1:121" s="427" customFormat="1" ht="82.5" x14ac:dyDescent="0.25">
      <c r="A714" s="344" t="s">
        <v>2833</v>
      </c>
      <c r="B714" s="337" t="s">
        <v>2056</v>
      </c>
      <c r="C714" s="328" t="s">
        <v>2884</v>
      </c>
      <c r="D714" s="323" t="s">
        <v>2879</v>
      </c>
      <c r="E714" s="352">
        <v>18.79</v>
      </c>
      <c r="F714" s="330">
        <v>18.190000000000001</v>
      </c>
      <c r="G714" s="230">
        <v>18.79</v>
      </c>
      <c r="H714" s="393"/>
      <c r="I714" s="389" t="s">
        <v>22</v>
      </c>
      <c r="J714" s="389"/>
      <c r="K714" s="397">
        <v>40634</v>
      </c>
      <c r="L714" s="398" t="s">
        <v>2836</v>
      </c>
      <c r="M714" s="323">
        <v>6</v>
      </c>
      <c r="N714" s="371">
        <v>5</v>
      </c>
      <c r="O714" s="374"/>
      <c r="P714" s="377">
        <f t="shared" si="100"/>
        <v>18.79</v>
      </c>
      <c r="Q714" s="16">
        <f t="shared" si="99"/>
        <v>18.79</v>
      </c>
      <c r="R714" s="23">
        <f t="shared" si="101"/>
        <v>0</v>
      </c>
      <c r="S714" s="18">
        <f t="shared" si="102"/>
        <v>0</v>
      </c>
      <c r="T714" s="182"/>
      <c r="U714" s="102">
        <v>5270000</v>
      </c>
      <c r="V714" s="178" t="s">
        <v>2837</v>
      </c>
      <c r="W714" s="272">
        <v>5270</v>
      </c>
      <c r="X714" s="273"/>
      <c r="Y714" s="426"/>
      <c r="Z714" s="423"/>
      <c r="AA714" s="425"/>
      <c r="AB714" s="425"/>
      <c r="AC714" s="425"/>
      <c r="AD714" s="425"/>
      <c r="AE714" s="425"/>
      <c r="AF714" s="425"/>
      <c r="AG714" s="425"/>
      <c r="AH714" s="425"/>
      <c r="AI714" s="425"/>
      <c r="AJ714" s="425"/>
      <c r="AK714" s="425"/>
      <c r="AL714" s="425"/>
      <c r="AM714" s="425"/>
      <c r="AN714" s="425"/>
      <c r="AO714" s="425"/>
      <c r="AP714" s="425"/>
      <c r="AQ714" s="425"/>
      <c r="AR714" s="425"/>
      <c r="AS714" s="425"/>
      <c r="AT714" s="425"/>
      <c r="AU714" s="425"/>
      <c r="AV714" s="425"/>
      <c r="AW714" s="425"/>
      <c r="AX714" s="425"/>
      <c r="AY714" s="425"/>
      <c r="AZ714" s="425"/>
      <c r="BA714" s="425"/>
      <c r="BB714" s="425"/>
      <c r="BC714" s="425"/>
      <c r="BD714" s="425"/>
      <c r="BE714" s="425"/>
      <c r="BF714" s="425"/>
      <c r="BG714" s="425"/>
      <c r="BH714" s="425"/>
      <c r="BI714" s="425"/>
      <c r="BJ714" s="425"/>
      <c r="BK714" s="425"/>
      <c r="BL714" s="425"/>
      <c r="BM714" s="425"/>
      <c r="BN714" s="425"/>
      <c r="BO714" s="425"/>
      <c r="BP714" s="425"/>
      <c r="BQ714" s="425"/>
      <c r="BR714" s="425"/>
      <c r="BS714" s="425"/>
      <c r="BT714" s="425"/>
      <c r="BU714" s="425"/>
      <c r="BV714" s="425"/>
      <c r="BW714" s="425"/>
      <c r="BX714" s="425"/>
      <c r="BY714" s="425"/>
      <c r="BZ714" s="425"/>
      <c r="CA714" s="425"/>
      <c r="CB714" s="425"/>
      <c r="CC714" s="425"/>
      <c r="CD714" s="425"/>
      <c r="CE714" s="425"/>
      <c r="CF714" s="425"/>
      <c r="CG714" s="425"/>
      <c r="CH714" s="425"/>
      <c r="CI714" s="425"/>
      <c r="CJ714" s="425"/>
      <c r="CK714" s="425"/>
      <c r="CL714" s="425"/>
      <c r="CM714" s="425"/>
      <c r="CN714" s="425"/>
      <c r="CO714" s="425"/>
      <c r="CP714" s="425"/>
      <c r="CQ714" s="425"/>
      <c r="CR714" s="425"/>
      <c r="CS714" s="425"/>
      <c r="CT714" s="425"/>
      <c r="CU714" s="425"/>
      <c r="CV714" s="425"/>
      <c r="CW714" s="425"/>
      <c r="CX714" s="425"/>
      <c r="CY714" s="425"/>
      <c r="CZ714" s="425"/>
      <c r="DA714" s="425"/>
      <c r="DB714" s="425"/>
      <c r="DC714" s="425"/>
      <c r="DD714" s="425"/>
      <c r="DE714" s="425"/>
      <c r="DF714" s="425"/>
      <c r="DG714" s="425"/>
      <c r="DH714" s="425"/>
      <c r="DI714" s="425"/>
      <c r="DJ714" s="425"/>
      <c r="DK714" s="425"/>
      <c r="DL714" s="425"/>
      <c r="DM714" s="425"/>
      <c r="DN714" s="425"/>
      <c r="DO714" s="425"/>
      <c r="DP714" s="425"/>
      <c r="DQ714" s="425"/>
    </row>
    <row r="715" spans="1:121" s="427" customFormat="1" ht="82.5" x14ac:dyDescent="0.25">
      <c r="A715" s="344" t="s">
        <v>2833</v>
      </c>
      <c r="B715" s="337" t="s">
        <v>2056</v>
      </c>
      <c r="C715" s="328" t="s">
        <v>2885</v>
      </c>
      <c r="D715" s="323" t="s">
        <v>2879</v>
      </c>
      <c r="E715" s="352">
        <v>21.48</v>
      </c>
      <c r="F715" s="330">
        <v>20.79</v>
      </c>
      <c r="G715" s="230">
        <v>21.48</v>
      </c>
      <c r="H715" s="393"/>
      <c r="I715" s="389" t="s">
        <v>22</v>
      </c>
      <c r="J715" s="389"/>
      <c r="K715" s="397">
        <v>40634</v>
      </c>
      <c r="L715" s="398" t="s">
        <v>2836</v>
      </c>
      <c r="M715" s="323">
        <v>6</v>
      </c>
      <c r="N715" s="371">
        <v>5</v>
      </c>
      <c r="O715" s="374"/>
      <c r="P715" s="377">
        <f t="shared" si="100"/>
        <v>21.48</v>
      </c>
      <c r="Q715" s="16">
        <f t="shared" si="99"/>
        <v>21.48</v>
      </c>
      <c r="R715" s="23">
        <f t="shared" si="101"/>
        <v>0</v>
      </c>
      <c r="S715" s="18">
        <f t="shared" si="102"/>
        <v>0</v>
      </c>
      <c r="T715" s="182"/>
      <c r="U715" s="102">
        <v>5280000</v>
      </c>
      <c r="V715" s="178" t="s">
        <v>2837</v>
      </c>
      <c r="W715" s="272">
        <v>5280</v>
      </c>
      <c r="X715" s="273"/>
      <c r="Y715" s="426"/>
      <c r="Z715" s="423"/>
      <c r="AA715" s="425"/>
      <c r="AB715" s="425"/>
      <c r="AC715" s="425"/>
      <c r="AD715" s="425"/>
      <c r="AE715" s="425"/>
      <c r="AF715" s="425"/>
      <c r="AG715" s="425"/>
      <c r="AH715" s="425"/>
      <c r="AI715" s="425"/>
      <c r="AJ715" s="425"/>
      <c r="AK715" s="425"/>
      <c r="AL715" s="425"/>
      <c r="AM715" s="425"/>
      <c r="AN715" s="425"/>
      <c r="AO715" s="425"/>
      <c r="AP715" s="425"/>
      <c r="AQ715" s="425"/>
      <c r="AR715" s="425"/>
      <c r="AS715" s="425"/>
      <c r="AT715" s="425"/>
      <c r="AU715" s="425"/>
      <c r="AV715" s="425"/>
      <c r="AW715" s="425"/>
      <c r="AX715" s="425"/>
      <c r="AY715" s="425"/>
      <c r="AZ715" s="425"/>
      <c r="BA715" s="425"/>
      <c r="BB715" s="425"/>
      <c r="BC715" s="425"/>
      <c r="BD715" s="425"/>
      <c r="BE715" s="425"/>
      <c r="BF715" s="425"/>
      <c r="BG715" s="425"/>
      <c r="BH715" s="425"/>
      <c r="BI715" s="425"/>
      <c r="BJ715" s="425"/>
      <c r="BK715" s="425"/>
      <c r="BL715" s="425"/>
      <c r="BM715" s="425"/>
      <c r="BN715" s="425"/>
      <c r="BO715" s="425"/>
      <c r="BP715" s="425"/>
      <c r="BQ715" s="425"/>
      <c r="BR715" s="425"/>
      <c r="BS715" s="425"/>
      <c r="BT715" s="425"/>
      <c r="BU715" s="425"/>
      <c r="BV715" s="425"/>
      <c r="BW715" s="425"/>
      <c r="BX715" s="425"/>
      <c r="BY715" s="425"/>
      <c r="BZ715" s="425"/>
      <c r="CA715" s="425"/>
      <c r="CB715" s="425"/>
      <c r="CC715" s="425"/>
      <c r="CD715" s="425"/>
      <c r="CE715" s="425"/>
      <c r="CF715" s="425"/>
      <c r="CG715" s="425"/>
      <c r="CH715" s="425"/>
      <c r="CI715" s="425"/>
      <c r="CJ715" s="425"/>
      <c r="CK715" s="425"/>
      <c r="CL715" s="425"/>
      <c r="CM715" s="425"/>
      <c r="CN715" s="425"/>
      <c r="CO715" s="425"/>
      <c r="CP715" s="425"/>
      <c r="CQ715" s="425"/>
      <c r="CR715" s="425"/>
      <c r="CS715" s="425"/>
      <c r="CT715" s="425"/>
      <c r="CU715" s="425"/>
      <c r="CV715" s="425"/>
      <c r="CW715" s="425"/>
      <c r="CX715" s="425"/>
      <c r="CY715" s="425"/>
      <c r="CZ715" s="425"/>
      <c r="DA715" s="425"/>
      <c r="DB715" s="425"/>
      <c r="DC715" s="425"/>
      <c r="DD715" s="425"/>
      <c r="DE715" s="425"/>
      <c r="DF715" s="425"/>
      <c r="DG715" s="425"/>
      <c r="DH715" s="425"/>
      <c r="DI715" s="425"/>
      <c r="DJ715" s="425"/>
      <c r="DK715" s="425"/>
      <c r="DL715" s="425"/>
      <c r="DM715" s="425"/>
      <c r="DN715" s="425"/>
      <c r="DO715" s="425"/>
      <c r="DP715" s="425"/>
      <c r="DQ715" s="425"/>
    </row>
    <row r="716" spans="1:121" s="427" customFormat="1" ht="82.5" x14ac:dyDescent="0.25">
      <c r="A716" s="344" t="s">
        <v>2833</v>
      </c>
      <c r="B716" s="337" t="s">
        <v>2056</v>
      </c>
      <c r="C716" s="328" t="s">
        <v>2886</v>
      </c>
      <c r="D716" s="323" t="s">
        <v>2879</v>
      </c>
      <c r="E716" s="352">
        <v>30.7</v>
      </c>
      <c r="F716" s="330">
        <v>29.72</v>
      </c>
      <c r="G716" s="230">
        <v>30.7</v>
      </c>
      <c r="H716" s="393"/>
      <c r="I716" s="389" t="s">
        <v>22</v>
      </c>
      <c r="J716" s="389"/>
      <c r="K716" s="397">
        <v>40634</v>
      </c>
      <c r="L716" s="398" t="s">
        <v>2836</v>
      </c>
      <c r="M716" s="323">
        <v>6</v>
      </c>
      <c r="N716" s="371">
        <v>5</v>
      </c>
      <c r="O716" s="374"/>
      <c r="P716" s="377">
        <f t="shared" si="100"/>
        <v>30.7</v>
      </c>
      <c r="Q716" s="16">
        <f t="shared" si="99"/>
        <v>30.7</v>
      </c>
      <c r="R716" s="23">
        <f t="shared" si="101"/>
        <v>0</v>
      </c>
      <c r="S716" s="18">
        <f t="shared" si="102"/>
        <v>0</v>
      </c>
      <c r="T716" s="182"/>
      <c r="U716" s="102">
        <v>5290000</v>
      </c>
      <c r="V716" s="178" t="s">
        <v>2837</v>
      </c>
      <c r="W716" s="272">
        <v>5290</v>
      </c>
      <c r="X716" s="273"/>
      <c r="Y716" s="426"/>
      <c r="Z716" s="423"/>
      <c r="AA716" s="425"/>
      <c r="AB716" s="425"/>
      <c r="AC716" s="425"/>
      <c r="AD716" s="425"/>
      <c r="AE716" s="425"/>
      <c r="AF716" s="425"/>
      <c r="AG716" s="425"/>
      <c r="AH716" s="425"/>
      <c r="AI716" s="425"/>
      <c r="AJ716" s="425"/>
      <c r="AK716" s="425"/>
      <c r="AL716" s="425"/>
      <c r="AM716" s="425"/>
      <c r="AN716" s="425"/>
      <c r="AO716" s="425"/>
      <c r="AP716" s="425"/>
      <c r="AQ716" s="425"/>
      <c r="AR716" s="425"/>
      <c r="AS716" s="425"/>
      <c r="AT716" s="425"/>
      <c r="AU716" s="425"/>
      <c r="AV716" s="425"/>
      <c r="AW716" s="425"/>
      <c r="AX716" s="425"/>
      <c r="AY716" s="425"/>
      <c r="AZ716" s="425"/>
      <c r="BA716" s="425"/>
      <c r="BB716" s="425"/>
      <c r="BC716" s="425"/>
      <c r="BD716" s="425"/>
      <c r="BE716" s="425"/>
      <c r="BF716" s="425"/>
      <c r="BG716" s="425"/>
      <c r="BH716" s="425"/>
      <c r="BI716" s="425"/>
      <c r="BJ716" s="425"/>
      <c r="BK716" s="425"/>
      <c r="BL716" s="425"/>
      <c r="BM716" s="425"/>
      <c r="BN716" s="425"/>
      <c r="BO716" s="425"/>
      <c r="BP716" s="425"/>
      <c r="BQ716" s="425"/>
      <c r="BR716" s="425"/>
      <c r="BS716" s="425"/>
      <c r="BT716" s="425"/>
      <c r="BU716" s="425"/>
      <c r="BV716" s="425"/>
      <c r="BW716" s="425"/>
      <c r="BX716" s="425"/>
      <c r="BY716" s="425"/>
      <c r="BZ716" s="425"/>
      <c r="CA716" s="425"/>
      <c r="CB716" s="425"/>
      <c r="CC716" s="425"/>
      <c r="CD716" s="425"/>
      <c r="CE716" s="425"/>
      <c r="CF716" s="425"/>
      <c r="CG716" s="425"/>
      <c r="CH716" s="425"/>
      <c r="CI716" s="425"/>
      <c r="CJ716" s="425"/>
      <c r="CK716" s="425"/>
      <c r="CL716" s="425"/>
      <c r="CM716" s="425"/>
      <c r="CN716" s="425"/>
      <c r="CO716" s="425"/>
      <c r="CP716" s="425"/>
      <c r="CQ716" s="425"/>
      <c r="CR716" s="425"/>
      <c r="CS716" s="425"/>
      <c r="CT716" s="425"/>
      <c r="CU716" s="425"/>
      <c r="CV716" s="425"/>
      <c r="CW716" s="425"/>
      <c r="CX716" s="425"/>
      <c r="CY716" s="425"/>
      <c r="CZ716" s="425"/>
      <c r="DA716" s="425"/>
      <c r="DB716" s="425"/>
      <c r="DC716" s="425"/>
      <c r="DD716" s="425"/>
      <c r="DE716" s="425"/>
      <c r="DF716" s="425"/>
      <c r="DG716" s="425"/>
      <c r="DH716" s="425"/>
      <c r="DI716" s="425"/>
      <c r="DJ716" s="425"/>
      <c r="DK716" s="425"/>
      <c r="DL716" s="425"/>
      <c r="DM716" s="425"/>
      <c r="DN716" s="425"/>
      <c r="DO716" s="425"/>
      <c r="DP716" s="425"/>
      <c r="DQ716" s="425"/>
    </row>
    <row r="717" spans="1:121" s="427" customFormat="1" ht="82.5" x14ac:dyDescent="0.25">
      <c r="A717" s="344" t="s">
        <v>2833</v>
      </c>
      <c r="B717" s="337" t="s">
        <v>2056</v>
      </c>
      <c r="C717" s="328" t="s">
        <v>2887</v>
      </c>
      <c r="D717" s="323" t="s">
        <v>2879</v>
      </c>
      <c r="E717" s="352">
        <v>74.56</v>
      </c>
      <c r="F717" s="330">
        <v>72.180000000000007</v>
      </c>
      <c r="G717" s="230">
        <v>74.56</v>
      </c>
      <c r="H717" s="393"/>
      <c r="I717" s="389" t="s">
        <v>22</v>
      </c>
      <c r="J717" s="389"/>
      <c r="K717" s="397">
        <v>40634</v>
      </c>
      <c r="L717" s="398" t="s">
        <v>2836</v>
      </c>
      <c r="M717" s="323">
        <v>6</v>
      </c>
      <c r="N717" s="371">
        <v>5</v>
      </c>
      <c r="O717" s="374"/>
      <c r="P717" s="377">
        <f t="shared" si="100"/>
        <v>74.56</v>
      </c>
      <c r="Q717" s="16">
        <f t="shared" si="99"/>
        <v>74.56</v>
      </c>
      <c r="R717" s="23">
        <f t="shared" si="101"/>
        <v>0</v>
      </c>
      <c r="S717" s="18">
        <f t="shared" si="102"/>
        <v>0</v>
      </c>
      <c r="T717" s="182"/>
      <c r="U717" s="102">
        <v>5300000</v>
      </c>
      <c r="V717" s="178" t="s">
        <v>2837</v>
      </c>
      <c r="W717" s="272">
        <v>5300</v>
      </c>
      <c r="X717" s="273"/>
      <c r="Y717" s="426"/>
      <c r="Z717" s="423"/>
      <c r="AA717" s="425"/>
      <c r="AB717" s="425"/>
      <c r="AC717" s="425"/>
      <c r="AD717" s="425"/>
      <c r="AE717" s="425"/>
      <c r="AF717" s="425"/>
      <c r="AG717" s="425"/>
      <c r="AH717" s="425"/>
      <c r="AI717" s="425"/>
      <c r="AJ717" s="425"/>
      <c r="AK717" s="425"/>
      <c r="AL717" s="425"/>
      <c r="AM717" s="425"/>
      <c r="AN717" s="425"/>
      <c r="AO717" s="425"/>
      <c r="AP717" s="425"/>
      <c r="AQ717" s="425"/>
      <c r="AR717" s="425"/>
      <c r="AS717" s="425"/>
      <c r="AT717" s="425"/>
      <c r="AU717" s="425"/>
      <c r="AV717" s="425"/>
      <c r="AW717" s="425"/>
      <c r="AX717" s="425"/>
      <c r="AY717" s="425"/>
      <c r="AZ717" s="425"/>
      <c r="BA717" s="425"/>
      <c r="BB717" s="425"/>
      <c r="BC717" s="425"/>
      <c r="BD717" s="425"/>
      <c r="BE717" s="425"/>
      <c r="BF717" s="425"/>
      <c r="BG717" s="425"/>
      <c r="BH717" s="425"/>
      <c r="BI717" s="425"/>
      <c r="BJ717" s="425"/>
      <c r="BK717" s="425"/>
      <c r="BL717" s="425"/>
      <c r="BM717" s="425"/>
      <c r="BN717" s="425"/>
      <c r="BO717" s="425"/>
      <c r="BP717" s="425"/>
      <c r="BQ717" s="425"/>
      <c r="BR717" s="425"/>
      <c r="BS717" s="425"/>
      <c r="BT717" s="425"/>
      <c r="BU717" s="425"/>
      <c r="BV717" s="425"/>
      <c r="BW717" s="425"/>
      <c r="BX717" s="425"/>
      <c r="BY717" s="425"/>
      <c r="BZ717" s="425"/>
      <c r="CA717" s="425"/>
      <c r="CB717" s="425"/>
      <c r="CC717" s="425"/>
      <c r="CD717" s="425"/>
      <c r="CE717" s="425"/>
      <c r="CF717" s="425"/>
      <c r="CG717" s="425"/>
      <c r="CH717" s="425"/>
      <c r="CI717" s="425"/>
      <c r="CJ717" s="425"/>
      <c r="CK717" s="425"/>
      <c r="CL717" s="425"/>
      <c r="CM717" s="425"/>
      <c r="CN717" s="425"/>
      <c r="CO717" s="425"/>
      <c r="CP717" s="425"/>
      <c r="CQ717" s="425"/>
      <c r="CR717" s="425"/>
      <c r="CS717" s="425"/>
      <c r="CT717" s="425"/>
      <c r="CU717" s="425"/>
      <c r="CV717" s="425"/>
      <c r="CW717" s="425"/>
      <c r="CX717" s="425"/>
      <c r="CY717" s="425"/>
      <c r="CZ717" s="425"/>
      <c r="DA717" s="425"/>
      <c r="DB717" s="425"/>
      <c r="DC717" s="425"/>
      <c r="DD717" s="425"/>
      <c r="DE717" s="425"/>
      <c r="DF717" s="425"/>
      <c r="DG717" s="425"/>
      <c r="DH717" s="425"/>
      <c r="DI717" s="425"/>
      <c r="DJ717" s="425"/>
      <c r="DK717" s="425"/>
      <c r="DL717" s="425"/>
      <c r="DM717" s="425"/>
      <c r="DN717" s="425"/>
      <c r="DO717" s="425"/>
      <c r="DP717" s="425"/>
      <c r="DQ717" s="425"/>
    </row>
    <row r="718" spans="1:121" s="427" customFormat="1" ht="82.5" x14ac:dyDescent="0.25">
      <c r="A718" s="344" t="s">
        <v>2833</v>
      </c>
      <c r="B718" s="337" t="s">
        <v>2056</v>
      </c>
      <c r="C718" s="328" t="s">
        <v>2888</v>
      </c>
      <c r="D718" s="323" t="s">
        <v>2879</v>
      </c>
      <c r="E718" s="352">
        <v>90.63</v>
      </c>
      <c r="F718" s="330">
        <v>87.73</v>
      </c>
      <c r="G718" s="230">
        <v>90.63</v>
      </c>
      <c r="H718" s="393"/>
      <c r="I718" s="389" t="s">
        <v>22</v>
      </c>
      <c r="J718" s="389"/>
      <c r="K718" s="397">
        <v>40634</v>
      </c>
      <c r="L718" s="398" t="s">
        <v>2836</v>
      </c>
      <c r="M718" s="323">
        <v>6</v>
      </c>
      <c r="N718" s="371">
        <v>5</v>
      </c>
      <c r="O718" s="374"/>
      <c r="P718" s="377">
        <f t="shared" si="100"/>
        <v>90.63</v>
      </c>
      <c r="Q718" s="16">
        <f t="shared" si="99"/>
        <v>90.63</v>
      </c>
      <c r="R718" s="23">
        <f t="shared" si="101"/>
        <v>0</v>
      </c>
      <c r="S718" s="18">
        <f t="shared" si="102"/>
        <v>0</v>
      </c>
      <c r="T718" s="182"/>
      <c r="U718" s="102">
        <v>5310000</v>
      </c>
      <c r="V718" s="178" t="s">
        <v>2837</v>
      </c>
      <c r="W718" s="272">
        <v>5310</v>
      </c>
      <c r="X718" s="273"/>
      <c r="Y718" s="426"/>
      <c r="Z718" s="423"/>
      <c r="AA718" s="425"/>
      <c r="AB718" s="425"/>
      <c r="AC718" s="425"/>
      <c r="AD718" s="425"/>
      <c r="AE718" s="425"/>
      <c r="AF718" s="425"/>
      <c r="AG718" s="425"/>
      <c r="AH718" s="425"/>
      <c r="AI718" s="425"/>
      <c r="AJ718" s="425"/>
      <c r="AK718" s="425"/>
      <c r="AL718" s="425"/>
      <c r="AM718" s="425"/>
      <c r="AN718" s="425"/>
      <c r="AO718" s="425"/>
      <c r="AP718" s="425"/>
      <c r="AQ718" s="425"/>
      <c r="AR718" s="425"/>
      <c r="AS718" s="425"/>
      <c r="AT718" s="425"/>
      <c r="AU718" s="425"/>
      <c r="AV718" s="425"/>
      <c r="AW718" s="425"/>
      <c r="AX718" s="425"/>
      <c r="AY718" s="425"/>
      <c r="AZ718" s="425"/>
      <c r="BA718" s="425"/>
      <c r="BB718" s="425"/>
      <c r="BC718" s="425"/>
      <c r="BD718" s="425"/>
      <c r="BE718" s="425"/>
      <c r="BF718" s="425"/>
      <c r="BG718" s="425"/>
      <c r="BH718" s="425"/>
      <c r="BI718" s="425"/>
      <c r="BJ718" s="425"/>
      <c r="BK718" s="425"/>
      <c r="BL718" s="425"/>
      <c r="BM718" s="425"/>
      <c r="BN718" s="425"/>
      <c r="BO718" s="425"/>
      <c r="BP718" s="425"/>
      <c r="BQ718" s="425"/>
      <c r="BR718" s="425"/>
      <c r="BS718" s="425"/>
      <c r="BT718" s="425"/>
      <c r="BU718" s="425"/>
      <c r="BV718" s="425"/>
      <c r="BW718" s="425"/>
      <c r="BX718" s="425"/>
      <c r="BY718" s="425"/>
      <c r="BZ718" s="425"/>
      <c r="CA718" s="425"/>
      <c r="CB718" s="425"/>
      <c r="CC718" s="425"/>
      <c r="CD718" s="425"/>
      <c r="CE718" s="425"/>
      <c r="CF718" s="425"/>
      <c r="CG718" s="425"/>
      <c r="CH718" s="425"/>
      <c r="CI718" s="425"/>
      <c r="CJ718" s="425"/>
      <c r="CK718" s="425"/>
      <c r="CL718" s="425"/>
      <c r="CM718" s="425"/>
      <c r="CN718" s="425"/>
      <c r="CO718" s="425"/>
      <c r="CP718" s="425"/>
      <c r="CQ718" s="425"/>
      <c r="CR718" s="425"/>
      <c r="CS718" s="425"/>
      <c r="CT718" s="425"/>
      <c r="CU718" s="425"/>
      <c r="CV718" s="425"/>
      <c r="CW718" s="425"/>
      <c r="CX718" s="425"/>
      <c r="CY718" s="425"/>
      <c r="CZ718" s="425"/>
      <c r="DA718" s="425"/>
      <c r="DB718" s="425"/>
      <c r="DC718" s="425"/>
      <c r="DD718" s="425"/>
      <c r="DE718" s="425"/>
      <c r="DF718" s="425"/>
      <c r="DG718" s="425"/>
      <c r="DH718" s="425"/>
      <c r="DI718" s="425"/>
      <c r="DJ718" s="425"/>
      <c r="DK718" s="425"/>
      <c r="DL718" s="425"/>
      <c r="DM718" s="425"/>
      <c r="DN718" s="425"/>
      <c r="DO718" s="425"/>
      <c r="DP718" s="425"/>
      <c r="DQ718" s="425"/>
    </row>
    <row r="719" spans="1:121" s="427" customFormat="1" ht="82.5" x14ac:dyDescent="0.25">
      <c r="A719" s="344" t="s">
        <v>2833</v>
      </c>
      <c r="B719" s="337" t="s">
        <v>2056</v>
      </c>
      <c r="C719" s="328" t="s">
        <v>2889</v>
      </c>
      <c r="D719" s="323" t="s">
        <v>2890</v>
      </c>
      <c r="E719" s="352">
        <v>0</v>
      </c>
      <c r="F719" s="353">
        <v>0</v>
      </c>
      <c r="G719" s="230">
        <v>0</v>
      </c>
      <c r="H719" s="393"/>
      <c r="I719" s="389" t="s">
        <v>22</v>
      </c>
      <c r="J719" s="389"/>
      <c r="K719" s="397">
        <v>40634</v>
      </c>
      <c r="L719" s="398" t="s">
        <v>2836</v>
      </c>
      <c r="M719" s="323">
        <v>6</v>
      </c>
      <c r="N719" s="371">
        <v>5</v>
      </c>
      <c r="O719" s="374"/>
      <c r="P719" s="377">
        <f t="shared" si="100"/>
        <v>0</v>
      </c>
      <c r="Q719" s="16">
        <f t="shared" si="99"/>
        <v>0</v>
      </c>
      <c r="R719" s="23">
        <f t="shared" si="101"/>
        <v>0</v>
      </c>
      <c r="S719" s="18">
        <f t="shared" si="102"/>
        <v>0</v>
      </c>
      <c r="T719" s="182"/>
      <c r="U719" s="102">
        <v>5320000</v>
      </c>
      <c r="V719" s="178" t="s">
        <v>2837</v>
      </c>
      <c r="W719" s="272">
        <v>5320</v>
      </c>
      <c r="X719" s="273"/>
      <c r="Y719" s="426"/>
      <c r="Z719" s="423"/>
      <c r="AA719" s="425"/>
      <c r="AB719" s="425"/>
      <c r="AC719" s="425"/>
      <c r="AD719" s="425"/>
      <c r="AE719" s="425"/>
      <c r="AF719" s="425"/>
      <c r="AG719" s="425"/>
      <c r="AH719" s="425"/>
      <c r="AI719" s="425"/>
      <c r="AJ719" s="425"/>
      <c r="AK719" s="425"/>
      <c r="AL719" s="425"/>
      <c r="AM719" s="425"/>
      <c r="AN719" s="425"/>
      <c r="AO719" s="425"/>
      <c r="AP719" s="425"/>
      <c r="AQ719" s="425"/>
      <c r="AR719" s="425"/>
      <c r="AS719" s="425"/>
      <c r="AT719" s="425"/>
      <c r="AU719" s="425"/>
      <c r="AV719" s="425"/>
      <c r="AW719" s="425"/>
      <c r="AX719" s="425"/>
      <c r="AY719" s="425"/>
      <c r="AZ719" s="425"/>
      <c r="BA719" s="425"/>
      <c r="BB719" s="425"/>
      <c r="BC719" s="425"/>
      <c r="BD719" s="425"/>
      <c r="BE719" s="425"/>
      <c r="BF719" s="425"/>
      <c r="BG719" s="425"/>
      <c r="BH719" s="425"/>
      <c r="BI719" s="425"/>
      <c r="BJ719" s="425"/>
      <c r="BK719" s="425"/>
      <c r="BL719" s="425"/>
      <c r="BM719" s="425"/>
      <c r="BN719" s="425"/>
      <c r="BO719" s="425"/>
      <c r="BP719" s="425"/>
      <c r="BQ719" s="425"/>
      <c r="BR719" s="425"/>
      <c r="BS719" s="425"/>
      <c r="BT719" s="425"/>
      <c r="BU719" s="425"/>
      <c r="BV719" s="425"/>
      <c r="BW719" s="425"/>
      <c r="BX719" s="425"/>
      <c r="BY719" s="425"/>
      <c r="BZ719" s="425"/>
      <c r="CA719" s="425"/>
      <c r="CB719" s="425"/>
      <c r="CC719" s="425"/>
      <c r="CD719" s="425"/>
      <c r="CE719" s="425"/>
      <c r="CF719" s="425"/>
      <c r="CG719" s="425"/>
      <c r="CH719" s="425"/>
      <c r="CI719" s="425"/>
      <c r="CJ719" s="425"/>
      <c r="CK719" s="425"/>
      <c r="CL719" s="425"/>
      <c r="CM719" s="425"/>
      <c r="CN719" s="425"/>
      <c r="CO719" s="425"/>
      <c r="CP719" s="425"/>
      <c r="CQ719" s="425"/>
      <c r="CR719" s="425"/>
      <c r="CS719" s="425"/>
      <c r="CT719" s="425"/>
      <c r="CU719" s="425"/>
      <c r="CV719" s="425"/>
      <c r="CW719" s="425"/>
      <c r="CX719" s="425"/>
      <c r="CY719" s="425"/>
      <c r="CZ719" s="425"/>
      <c r="DA719" s="425"/>
      <c r="DB719" s="425"/>
      <c r="DC719" s="425"/>
      <c r="DD719" s="425"/>
      <c r="DE719" s="425"/>
      <c r="DF719" s="425"/>
      <c r="DG719" s="425"/>
      <c r="DH719" s="425"/>
      <c r="DI719" s="425"/>
      <c r="DJ719" s="425"/>
      <c r="DK719" s="425"/>
      <c r="DL719" s="425"/>
      <c r="DM719" s="425"/>
      <c r="DN719" s="425"/>
      <c r="DO719" s="425"/>
      <c r="DP719" s="425"/>
      <c r="DQ719" s="425"/>
    </row>
    <row r="720" spans="1:121" s="427" customFormat="1" ht="82.5" x14ac:dyDescent="0.25">
      <c r="A720" s="344" t="s">
        <v>2833</v>
      </c>
      <c r="B720" s="337" t="s">
        <v>2056</v>
      </c>
      <c r="C720" s="328" t="s">
        <v>2891</v>
      </c>
      <c r="D720" s="323" t="s">
        <v>2890</v>
      </c>
      <c r="E720" s="352">
        <v>3.26</v>
      </c>
      <c r="F720" s="330">
        <v>3.15</v>
      </c>
      <c r="G720" s="230">
        <v>3.26</v>
      </c>
      <c r="H720" s="393"/>
      <c r="I720" s="389" t="s">
        <v>22</v>
      </c>
      <c r="J720" s="389"/>
      <c r="K720" s="397">
        <v>40634</v>
      </c>
      <c r="L720" s="398" t="s">
        <v>2836</v>
      </c>
      <c r="M720" s="323">
        <v>6</v>
      </c>
      <c r="N720" s="371">
        <v>5</v>
      </c>
      <c r="O720" s="374"/>
      <c r="P720" s="377">
        <f t="shared" si="100"/>
        <v>3.26</v>
      </c>
      <c r="Q720" s="16">
        <f t="shared" si="99"/>
        <v>3.26</v>
      </c>
      <c r="R720" s="23">
        <f t="shared" si="101"/>
        <v>0</v>
      </c>
      <c r="S720" s="18">
        <f t="shared" si="102"/>
        <v>0</v>
      </c>
      <c r="T720" s="182"/>
      <c r="U720" s="102">
        <v>5330000</v>
      </c>
      <c r="V720" s="178" t="s">
        <v>2837</v>
      </c>
      <c r="W720" s="272">
        <v>5330</v>
      </c>
      <c r="X720" s="273"/>
      <c r="Y720" s="426"/>
      <c r="Z720" s="423"/>
      <c r="AA720" s="425"/>
      <c r="AB720" s="425"/>
      <c r="AC720" s="425"/>
      <c r="AD720" s="425"/>
      <c r="AE720" s="425"/>
      <c r="AF720" s="425"/>
      <c r="AG720" s="425"/>
      <c r="AH720" s="425"/>
      <c r="AI720" s="425"/>
      <c r="AJ720" s="425"/>
      <c r="AK720" s="425"/>
      <c r="AL720" s="425"/>
      <c r="AM720" s="425"/>
      <c r="AN720" s="425"/>
      <c r="AO720" s="425"/>
      <c r="AP720" s="425"/>
      <c r="AQ720" s="425"/>
      <c r="AR720" s="425"/>
      <c r="AS720" s="425"/>
      <c r="AT720" s="425"/>
      <c r="AU720" s="425"/>
      <c r="AV720" s="425"/>
      <c r="AW720" s="425"/>
      <c r="AX720" s="425"/>
      <c r="AY720" s="425"/>
      <c r="AZ720" s="425"/>
      <c r="BA720" s="425"/>
      <c r="BB720" s="425"/>
      <c r="BC720" s="425"/>
      <c r="BD720" s="425"/>
      <c r="BE720" s="425"/>
      <c r="BF720" s="425"/>
      <c r="BG720" s="425"/>
      <c r="BH720" s="425"/>
      <c r="BI720" s="425"/>
      <c r="BJ720" s="425"/>
      <c r="BK720" s="425"/>
      <c r="BL720" s="425"/>
      <c r="BM720" s="425"/>
      <c r="BN720" s="425"/>
      <c r="BO720" s="425"/>
      <c r="BP720" s="425"/>
      <c r="BQ720" s="425"/>
      <c r="BR720" s="425"/>
      <c r="BS720" s="425"/>
      <c r="BT720" s="425"/>
      <c r="BU720" s="425"/>
      <c r="BV720" s="425"/>
      <c r="BW720" s="425"/>
      <c r="BX720" s="425"/>
      <c r="BY720" s="425"/>
      <c r="BZ720" s="425"/>
      <c r="CA720" s="425"/>
      <c r="CB720" s="425"/>
      <c r="CC720" s="425"/>
      <c r="CD720" s="425"/>
      <c r="CE720" s="425"/>
      <c r="CF720" s="425"/>
      <c r="CG720" s="425"/>
      <c r="CH720" s="425"/>
      <c r="CI720" s="425"/>
      <c r="CJ720" s="425"/>
      <c r="CK720" s="425"/>
      <c r="CL720" s="425"/>
      <c r="CM720" s="425"/>
      <c r="CN720" s="425"/>
      <c r="CO720" s="425"/>
      <c r="CP720" s="425"/>
      <c r="CQ720" s="425"/>
      <c r="CR720" s="425"/>
      <c r="CS720" s="425"/>
      <c r="CT720" s="425"/>
      <c r="CU720" s="425"/>
      <c r="CV720" s="425"/>
      <c r="CW720" s="425"/>
      <c r="CX720" s="425"/>
      <c r="CY720" s="425"/>
      <c r="CZ720" s="425"/>
      <c r="DA720" s="425"/>
      <c r="DB720" s="425"/>
      <c r="DC720" s="425"/>
      <c r="DD720" s="425"/>
      <c r="DE720" s="425"/>
      <c r="DF720" s="425"/>
      <c r="DG720" s="425"/>
      <c r="DH720" s="425"/>
      <c r="DI720" s="425"/>
      <c r="DJ720" s="425"/>
      <c r="DK720" s="425"/>
      <c r="DL720" s="425"/>
      <c r="DM720" s="425"/>
      <c r="DN720" s="425"/>
      <c r="DO720" s="425"/>
      <c r="DP720" s="425"/>
      <c r="DQ720" s="425"/>
    </row>
    <row r="721" spans="1:121" s="427" customFormat="1" ht="82.5" x14ac:dyDescent="0.25">
      <c r="A721" s="344" t="s">
        <v>2833</v>
      </c>
      <c r="B721" s="337" t="s">
        <v>2056</v>
      </c>
      <c r="C721" s="328" t="s">
        <v>2892</v>
      </c>
      <c r="D721" s="323" t="s">
        <v>2890</v>
      </c>
      <c r="E721" s="352">
        <v>6.52</v>
      </c>
      <c r="F721" s="330">
        <v>6.3</v>
      </c>
      <c r="G721" s="230">
        <v>6.52</v>
      </c>
      <c r="H721" s="393"/>
      <c r="I721" s="389" t="s">
        <v>22</v>
      </c>
      <c r="J721" s="389"/>
      <c r="K721" s="397">
        <v>40634</v>
      </c>
      <c r="L721" s="398" t="s">
        <v>2836</v>
      </c>
      <c r="M721" s="323">
        <v>6</v>
      </c>
      <c r="N721" s="371">
        <v>5</v>
      </c>
      <c r="O721" s="374"/>
      <c r="P721" s="377">
        <f t="shared" si="100"/>
        <v>6.52</v>
      </c>
      <c r="Q721" s="16">
        <f t="shared" si="99"/>
        <v>6.52</v>
      </c>
      <c r="R721" s="23">
        <f t="shared" si="101"/>
        <v>0</v>
      </c>
      <c r="S721" s="18">
        <f t="shared" si="102"/>
        <v>0</v>
      </c>
      <c r="T721" s="182"/>
      <c r="U721" s="102">
        <v>5340000</v>
      </c>
      <c r="V721" s="178" t="s">
        <v>2837</v>
      </c>
      <c r="W721" s="272">
        <v>5340</v>
      </c>
      <c r="X721" s="273"/>
      <c r="Y721" s="426"/>
      <c r="Z721" s="423"/>
      <c r="AA721" s="425"/>
      <c r="AB721" s="425"/>
      <c r="AC721" s="425"/>
      <c r="AD721" s="425"/>
      <c r="AE721" s="425"/>
      <c r="AF721" s="425"/>
      <c r="AG721" s="425"/>
      <c r="AH721" s="425"/>
      <c r="AI721" s="425"/>
      <c r="AJ721" s="425"/>
      <c r="AK721" s="425"/>
      <c r="AL721" s="425"/>
      <c r="AM721" s="425"/>
      <c r="AN721" s="425"/>
      <c r="AO721" s="425"/>
      <c r="AP721" s="425"/>
      <c r="AQ721" s="425"/>
      <c r="AR721" s="425"/>
      <c r="AS721" s="425"/>
      <c r="AT721" s="425"/>
      <c r="AU721" s="425"/>
      <c r="AV721" s="425"/>
      <c r="AW721" s="425"/>
      <c r="AX721" s="425"/>
      <c r="AY721" s="425"/>
      <c r="AZ721" s="425"/>
      <c r="BA721" s="425"/>
      <c r="BB721" s="425"/>
      <c r="BC721" s="425"/>
      <c r="BD721" s="425"/>
      <c r="BE721" s="425"/>
      <c r="BF721" s="425"/>
      <c r="BG721" s="425"/>
      <c r="BH721" s="425"/>
      <c r="BI721" s="425"/>
      <c r="BJ721" s="425"/>
      <c r="BK721" s="425"/>
      <c r="BL721" s="425"/>
      <c r="BM721" s="425"/>
      <c r="BN721" s="425"/>
      <c r="BO721" s="425"/>
      <c r="BP721" s="425"/>
      <c r="BQ721" s="425"/>
      <c r="BR721" s="425"/>
      <c r="BS721" s="425"/>
      <c r="BT721" s="425"/>
      <c r="BU721" s="425"/>
      <c r="BV721" s="425"/>
      <c r="BW721" s="425"/>
      <c r="BX721" s="425"/>
      <c r="BY721" s="425"/>
      <c r="BZ721" s="425"/>
      <c r="CA721" s="425"/>
      <c r="CB721" s="425"/>
      <c r="CC721" s="425"/>
      <c r="CD721" s="425"/>
      <c r="CE721" s="425"/>
      <c r="CF721" s="425"/>
      <c r="CG721" s="425"/>
      <c r="CH721" s="425"/>
      <c r="CI721" s="425"/>
      <c r="CJ721" s="425"/>
      <c r="CK721" s="425"/>
      <c r="CL721" s="425"/>
      <c r="CM721" s="425"/>
      <c r="CN721" s="425"/>
      <c r="CO721" s="425"/>
      <c r="CP721" s="425"/>
      <c r="CQ721" s="425"/>
      <c r="CR721" s="425"/>
      <c r="CS721" s="425"/>
      <c r="CT721" s="425"/>
      <c r="CU721" s="425"/>
      <c r="CV721" s="425"/>
      <c r="CW721" s="425"/>
      <c r="CX721" s="425"/>
      <c r="CY721" s="425"/>
      <c r="CZ721" s="425"/>
      <c r="DA721" s="425"/>
      <c r="DB721" s="425"/>
      <c r="DC721" s="425"/>
      <c r="DD721" s="425"/>
      <c r="DE721" s="425"/>
      <c r="DF721" s="425"/>
      <c r="DG721" s="425"/>
      <c r="DH721" s="425"/>
      <c r="DI721" s="425"/>
      <c r="DJ721" s="425"/>
      <c r="DK721" s="425"/>
      <c r="DL721" s="425"/>
      <c r="DM721" s="425"/>
      <c r="DN721" s="425"/>
      <c r="DO721" s="425"/>
      <c r="DP721" s="425"/>
      <c r="DQ721" s="425"/>
    </row>
    <row r="722" spans="1:121" s="427" customFormat="1" ht="102" x14ac:dyDescent="0.25">
      <c r="A722" s="344" t="s">
        <v>2833</v>
      </c>
      <c r="B722" s="337" t="s">
        <v>2056</v>
      </c>
      <c r="C722" s="328" t="s">
        <v>2893</v>
      </c>
      <c r="D722" s="323" t="s">
        <v>2890</v>
      </c>
      <c r="E722" s="352">
        <v>5.81</v>
      </c>
      <c r="F722" s="330">
        <v>5.62</v>
      </c>
      <c r="G722" s="230">
        <v>5.81</v>
      </c>
      <c r="H722" s="393"/>
      <c r="I722" s="389" t="s">
        <v>22</v>
      </c>
      <c r="J722" s="389"/>
      <c r="K722" s="397">
        <v>40634</v>
      </c>
      <c r="L722" s="398" t="s">
        <v>2836</v>
      </c>
      <c r="M722" s="323">
        <v>6</v>
      </c>
      <c r="N722" s="371">
        <v>5</v>
      </c>
      <c r="O722" s="374"/>
      <c r="P722" s="377">
        <f t="shared" si="100"/>
        <v>5.81</v>
      </c>
      <c r="Q722" s="16">
        <f t="shared" si="99"/>
        <v>5.81</v>
      </c>
      <c r="R722" s="23">
        <f t="shared" si="101"/>
        <v>0</v>
      </c>
      <c r="S722" s="18">
        <f t="shared" si="102"/>
        <v>0</v>
      </c>
      <c r="T722" s="182"/>
      <c r="U722" s="102">
        <v>5350000</v>
      </c>
      <c r="V722" s="178" t="s">
        <v>2837</v>
      </c>
      <c r="W722" s="272">
        <v>5350</v>
      </c>
      <c r="X722" s="273"/>
      <c r="Y722" s="426"/>
      <c r="Z722" s="423"/>
      <c r="AA722" s="425"/>
      <c r="AB722" s="425"/>
      <c r="AC722" s="425"/>
      <c r="AD722" s="425"/>
      <c r="AE722" s="425"/>
      <c r="AF722" s="425"/>
      <c r="AG722" s="425"/>
      <c r="AH722" s="425"/>
      <c r="AI722" s="425"/>
      <c r="AJ722" s="425"/>
      <c r="AK722" s="425"/>
      <c r="AL722" s="425"/>
      <c r="AM722" s="425"/>
      <c r="AN722" s="425"/>
      <c r="AO722" s="425"/>
      <c r="AP722" s="425"/>
      <c r="AQ722" s="425"/>
      <c r="AR722" s="425"/>
      <c r="AS722" s="425"/>
      <c r="AT722" s="425"/>
      <c r="AU722" s="425"/>
      <c r="AV722" s="425"/>
      <c r="AW722" s="425"/>
      <c r="AX722" s="425"/>
      <c r="AY722" s="425"/>
      <c r="AZ722" s="425"/>
      <c r="BA722" s="425"/>
      <c r="BB722" s="425"/>
      <c r="BC722" s="425"/>
      <c r="BD722" s="425"/>
      <c r="BE722" s="425"/>
      <c r="BF722" s="425"/>
      <c r="BG722" s="425"/>
      <c r="BH722" s="425"/>
      <c r="BI722" s="425"/>
      <c r="BJ722" s="425"/>
      <c r="BK722" s="425"/>
      <c r="BL722" s="425"/>
      <c r="BM722" s="425"/>
      <c r="BN722" s="425"/>
      <c r="BO722" s="425"/>
      <c r="BP722" s="425"/>
      <c r="BQ722" s="425"/>
      <c r="BR722" s="425"/>
      <c r="BS722" s="425"/>
      <c r="BT722" s="425"/>
      <c r="BU722" s="425"/>
      <c r="BV722" s="425"/>
      <c r="BW722" s="425"/>
      <c r="BX722" s="425"/>
      <c r="BY722" s="425"/>
      <c r="BZ722" s="425"/>
      <c r="CA722" s="425"/>
      <c r="CB722" s="425"/>
      <c r="CC722" s="425"/>
      <c r="CD722" s="425"/>
      <c r="CE722" s="425"/>
      <c r="CF722" s="425"/>
      <c r="CG722" s="425"/>
      <c r="CH722" s="425"/>
      <c r="CI722" s="425"/>
      <c r="CJ722" s="425"/>
      <c r="CK722" s="425"/>
      <c r="CL722" s="425"/>
      <c r="CM722" s="425"/>
      <c r="CN722" s="425"/>
      <c r="CO722" s="425"/>
      <c r="CP722" s="425"/>
      <c r="CQ722" s="425"/>
      <c r="CR722" s="425"/>
      <c r="CS722" s="425"/>
      <c r="CT722" s="425"/>
      <c r="CU722" s="425"/>
      <c r="CV722" s="425"/>
      <c r="CW722" s="425"/>
      <c r="CX722" s="425"/>
      <c r="CY722" s="425"/>
      <c r="CZ722" s="425"/>
      <c r="DA722" s="425"/>
      <c r="DB722" s="425"/>
      <c r="DC722" s="425"/>
      <c r="DD722" s="425"/>
      <c r="DE722" s="425"/>
      <c r="DF722" s="425"/>
      <c r="DG722" s="425"/>
      <c r="DH722" s="425"/>
      <c r="DI722" s="425"/>
      <c r="DJ722" s="425"/>
      <c r="DK722" s="425"/>
      <c r="DL722" s="425"/>
      <c r="DM722" s="425"/>
      <c r="DN722" s="425"/>
      <c r="DO722" s="425"/>
      <c r="DP722" s="425"/>
      <c r="DQ722" s="425"/>
    </row>
    <row r="723" spans="1:121" s="427" customFormat="1" ht="82.5" x14ac:dyDescent="0.25">
      <c r="A723" s="344" t="s">
        <v>2833</v>
      </c>
      <c r="B723" s="337" t="s">
        <v>2056</v>
      </c>
      <c r="C723" s="328" t="s">
        <v>2894</v>
      </c>
      <c r="D723" s="323" t="s">
        <v>2895</v>
      </c>
      <c r="E723" s="352">
        <v>22.78</v>
      </c>
      <c r="F723" s="330">
        <v>20.92</v>
      </c>
      <c r="G723" s="230">
        <v>22.78</v>
      </c>
      <c r="H723" s="389"/>
      <c r="I723" s="389" t="s">
        <v>22</v>
      </c>
      <c r="J723" s="389"/>
      <c r="K723" s="397">
        <v>40634</v>
      </c>
      <c r="L723" s="398" t="s">
        <v>2836</v>
      </c>
      <c r="M723" s="323">
        <v>6</v>
      </c>
      <c r="N723" s="371">
        <v>5</v>
      </c>
      <c r="O723" s="374"/>
      <c r="P723" s="377">
        <f t="shared" si="100"/>
        <v>22.78</v>
      </c>
      <c r="Q723" s="16">
        <f t="shared" si="99"/>
        <v>22.78</v>
      </c>
      <c r="R723" s="23">
        <f t="shared" si="101"/>
        <v>0</v>
      </c>
      <c r="S723" s="18">
        <f t="shared" si="102"/>
        <v>0</v>
      </c>
      <c r="T723" s="182"/>
      <c r="U723" s="102">
        <v>5360000</v>
      </c>
      <c r="V723" s="178" t="s">
        <v>2837</v>
      </c>
      <c r="W723" s="272">
        <v>5360</v>
      </c>
      <c r="X723" s="273"/>
      <c r="Y723" s="426"/>
      <c r="Z723" s="423"/>
      <c r="AA723" s="425"/>
      <c r="AB723" s="425"/>
      <c r="AC723" s="425"/>
      <c r="AD723" s="425"/>
      <c r="AE723" s="425"/>
      <c r="AF723" s="425"/>
      <c r="AG723" s="425"/>
      <c r="AH723" s="425"/>
      <c r="AI723" s="425"/>
      <c r="AJ723" s="425"/>
      <c r="AK723" s="425"/>
      <c r="AL723" s="425"/>
      <c r="AM723" s="425"/>
      <c r="AN723" s="425"/>
      <c r="AO723" s="425"/>
      <c r="AP723" s="425"/>
      <c r="AQ723" s="425"/>
      <c r="AR723" s="425"/>
      <c r="AS723" s="425"/>
      <c r="AT723" s="425"/>
      <c r="AU723" s="425"/>
      <c r="AV723" s="425"/>
      <c r="AW723" s="425"/>
      <c r="AX723" s="425"/>
      <c r="AY723" s="425"/>
      <c r="AZ723" s="425"/>
      <c r="BA723" s="425"/>
      <c r="BB723" s="425"/>
      <c r="BC723" s="425"/>
      <c r="BD723" s="425"/>
      <c r="BE723" s="425"/>
      <c r="BF723" s="425"/>
      <c r="BG723" s="425"/>
      <c r="BH723" s="425"/>
      <c r="BI723" s="425"/>
      <c r="BJ723" s="425"/>
      <c r="BK723" s="425"/>
      <c r="BL723" s="425"/>
      <c r="BM723" s="425"/>
      <c r="BN723" s="425"/>
      <c r="BO723" s="425"/>
      <c r="BP723" s="425"/>
      <c r="BQ723" s="425"/>
      <c r="BR723" s="425"/>
      <c r="BS723" s="425"/>
      <c r="BT723" s="425"/>
      <c r="BU723" s="425"/>
      <c r="BV723" s="425"/>
      <c r="BW723" s="425"/>
      <c r="BX723" s="425"/>
      <c r="BY723" s="425"/>
      <c r="BZ723" s="425"/>
      <c r="CA723" s="425"/>
      <c r="CB723" s="425"/>
      <c r="CC723" s="425"/>
      <c r="CD723" s="425"/>
      <c r="CE723" s="425"/>
      <c r="CF723" s="425"/>
      <c r="CG723" s="425"/>
      <c r="CH723" s="425"/>
      <c r="CI723" s="425"/>
      <c r="CJ723" s="425"/>
      <c r="CK723" s="425"/>
      <c r="CL723" s="425"/>
      <c r="CM723" s="425"/>
      <c r="CN723" s="425"/>
      <c r="CO723" s="425"/>
      <c r="CP723" s="425"/>
      <c r="CQ723" s="425"/>
      <c r="CR723" s="425"/>
      <c r="CS723" s="425"/>
      <c r="CT723" s="425"/>
      <c r="CU723" s="425"/>
      <c r="CV723" s="425"/>
      <c r="CW723" s="425"/>
      <c r="CX723" s="425"/>
      <c r="CY723" s="425"/>
      <c r="CZ723" s="425"/>
      <c r="DA723" s="425"/>
      <c r="DB723" s="425"/>
      <c r="DC723" s="425"/>
      <c r="DD723" s="425"/>
      <c r="DE723" s="425"/>
      <c r="DF723" s="425"/>
      <c r="DG723" s="425"/>
      <c r="DH723" s="425"/>
      <c r="DI723" s="425"/>
      <c r="DJ723" s="425"/>
      <c r="DK723" s="425"/>
      <c r="DL723" s="425"/>
      <c r="DM723" s="425"/>
      <c r="DN723" s="425"/>
      <c r="DO723" s="425"/>
      <c r="DP723" s="425"/>
      <c r="DQ723" s="425"/>
    </row>
    <row r="724" spans="1:121" s="427" customFormat="1" ht="82.5" x14ac:dyDescent="0.25">
      <c r="A724" s="344" t="s">
        <v>2833</v>
      </c>
      <c r="B724" s="337" t="s">
        <v>2056</v>
      </c>
      <c r="C724" s="328" t="s">
        <v>2896</v>
      </c>
      <c r="D724" s="323" t="s">
        <v>2897</v>
      </c>
      <c r="E724" s="352">
        <v>50.78</v>
      </c>
      <c r="F724" s="330">
        <v>49.16</v>
      </c>
      <c r="G724" s="230">
        <v>50.78</v>
      </c>
      <c r="H724" s="393"/>
      <c r="I724" s="389" t="s">
        <v>22</v>
      </c>
      <c r="J724" s="389"/>
      <c r="K724" s="397">
        <v>40634</v>
      </c>
      <c r="L724" s="398" t="s">
        <v>2836</v>
      </c>
      <c r="M724" s="323">
        <v>6</v>
      </c>
      <c r="N724" s="371">
        <v>5</v>
      </c>
      <c r="O724" s="374"/>
      <c r="P724" s="377">
        <f t="shared" si="100"/>
        <v>50.78</v>
      </c>
      <c r="Q724" s="16">
        <f t="shared" si="99"/>
        <v>50.78</v>
      </c>
      <c r="R724" s="23">
        <f t="shared" si="101"/>
        <v>0</v>
      </c>
      <c r="S724" s="18">
        <f t="shared" si="102"/>
        <v>0</v>
      </c>
      <c r="T724" s="182"/>
      <c r="U724" s="102">
        <v>5370000</v>
      </c>
      <c r="V724" s="178" t="s">
        <v>2837</v>
      </c>
      <c r="W724" s="272">
        <v>5370</v>
      </c>
      <c r="X724" s="273"/>
      <c r="Y724" s="426"/>
      <c r="Z724" s="423"/>
      <c r="AA724" s="425"/>
      <c r="AB724" s="425"/>
      <c r="AC724" s="425"/>
      <c r="AD724" s="425"/>
      <c r="AE724" s="425"/>
      <c r="AF724" s="425"/>
      <c r="AG724" s="425"/>
      <c r="AH724" s="425"/>
      <c r="AI724" s="425"/>
      <c r="AJ724" s="425"/>
      <c r="AK724" s="425"/>
      <c r="AL724" s="425"/>
      <c r="AM724" s="425"/>
      <c r="AN724" s="425"/>
      <c r="AO724" s="425"/>
      <c r="AP724" s="425"/>
      <c r="AQ724" s="425"/>
      <c r="AR724" s="425"/>
      <c r="AS724" s="425"/>
      <c r="AT724" s="425"/>
      <c r="AU724" s="425"/>
      <c r="AV724" s="425"/>
      <c r="AW724" s="425"/>
      <c r="AX724" s="425"/>
      <c r="AY724" s="425"/>
      <c r="AZ724" s="425"/>
      <c r="BA724" s="425"/>
      <c r="BB724" s="425"/>
      <c r="BC724" s="425"/>
      <c r="BD724" s="425"/>
      <c r="BE724" s="425"/>
      <c r="BF724" s="425"/>
      <c r="BG724" s="425"/>
      <c r="BH724" s="425"/>
      <c r="BI724" s="425"/>
      <c r="BJ724" s="425"/>
      <c r="BK724" s="425"/>
      <c r="BL724" s="425"/>
      <c r="BM724" s="425"/>
      <c r="BN724" s="425"/>
      <c r="BO724" s="425"/>
      <c r="BP724" s="425"/>
      <c r="BQ724" s="425"/>
      <c r="BR724" s="425"/>
      <c r="BS724" s="425"/>
      <c r="BT724" s="425"/>
      <c r="BU724" s="425"/>
      <c r="BV724" s="425"/>
      <c r="BW724" s="425"/>
      <c r="BX724" s="425"/>
      <c r="BY724" s="425"/>
      <c r="BZ724" s="425"/>
      <c r="CA724" s="425"/>
      <c r="CB724" s="425"/>
      <c r="CC724" s="425"/>
      <c r="CD724" s="425"/>
      <c r="CE724" s="425"/>
      <c r="CF724" s="425"/>
      <c r="CG724" s="425"/>
      <c r="CH724" s="425"/>
      <c r="CI724" s="425"/>
      <c r="CJ724" s="425"/>
      <c r="CK724" s="425"/>
      <c r="CL724" s="425"/>
      <c r="CM724" s="425"/>
      <c r="CN724" s="425"/>
      <c r="CO724" s="425"/>
      <c r="CP724" s="425"/>
      <c r="CQ724" s="425"/>
      <c r="CR724" s="425"/>
      <c r="CS724" s="425"/>
      <c r="CT724" s="425"/>
      <c r="CU724" s="425"/>
      <c r="CV724" s="425"/>
      <c r="CW724" s="425"/>
      <c r="CX724" s="425"/>
      <c r="CY724" s="425"/>
      <c r="CZ724" s="425"/>
      <c r="DA724" s="425"/>
      <c r="DB724" s="425"/>
      <c r="DC724" s="425"/>
      <c r="DD724" s="425"/>
      <c r="DE724" s="425"/>
      <c r="DF724" s="425"/>
      <c r="DG724" s="425"/>
      <c r="DH724" s="425"/>
      <c r="DI724" s="425"/>
      <c r="DJ724" s="425"/>
      <c r="DK724" s="425"/>
      <c r="DL724" s="425"/>
      <c r="DM724" s="425"/>
      <c r="DN724" s="425"/>
      <c r="DO724" s="425"/>
      <c r="DP724" s="425"/>
      <c r="DQ724" s="425"/>
    </row>
    <row r="725" spans="1:121" s="427" customFormat="1" ht="82.5" x14ac:dyDescent="0.25">
      <c r="A725" s="344" t="s">
        <v>2833</v>
      </c>
      <c r="B725" s="337" t="s">
        <v>2056</v>
      </c>
      <c r="C725" s="328" t="s">
        <v>2898</v>
      </c>
      <c r="D725" s="323" t="s">
        <v>2899</v>
      </c>
      <c r="E725" s="352">
        <v>29.7</v>
      </c>
      <c r="F725" s="330">
        <v>28.75</v>
      </c>
      <c r="G725" s="230">
        <v>29.7</v>
      </c>
      <c r="H725" s="393"/>
      <c r="I725" s="389" t="s">
        <v>22</v>
      </c>
      <c r="J725" s="389"/>
      <c r="K725" s="397">
        <v>40634</v>
      </c>
      <c r="L725" s="398" t="s">
        <v>2836</v>
      </c>
      <c r="M725" s="323">
        <v>6</v>
      </c>
      <c r="N725" s="371">
        <v>5</v>
      </c>
      <c r="O725" s="374"/>
      <c r="P725" s="377">
        <f t="shared" si="100"/>
        <v>29.7</v>
      </c>
      <c r="Q725" s="16">
        <f t="shared" si="99"/>
        <v>29.7</v>
      </c>
      <c r="R725" s="23">
        <f t="shared" si="101"/>
        <v>0</v>
      </c>
      <c r="S725" s="18">
        <f t="shared" si="102"/>
        <v>0</v>
      </c>
      <c r="T725" s="182"/>
      <c r="U725" s="102">
        <v>5380000</v>
      </c>
      <c r="V725" s="178" t="s">
        <v>2837</v>
      </c>
      <c r="W725" s="272">
        <v>5380</v>
      </c>
      <c r="X725" s="273"/>
      <c r="Y725" s="426"/>
      <c r="Z725" s="423"/>
      <c r="AA725" s="425"/>
      <c r="AB725" s="425"/>
      <c r="AC725" s="425"/>
      <c r="AD725" s="425"/>
      <c r="AE725" s="425"/>
      <c r="AF725" s="425"/>
      <c r="AG725" s="425"/>
      <c r="AH725" s="425"/>
      <c r="AI725" s="425"/>
      <c r="AJ725" s="425"/>
      <c r="AK725" s="425"/>
      <c r="AL725" s="425"/>
      <c r="AM725" s="425"/>
      <c r="AN725" s="425"/>
      <c r="AO725" s="425"/>
      <c r="AP725" s="425"/>
      <c r="AQ725" s="425"/>
      <c r="AR725" s="425"/>
      <c r="AS725" s="425"/>
      <c r="AT725" s="425"/>
      <c r="AU725" s="425"/>
      <c r="AV725" s="425"/>
      <c r="AW725" s="425"/>
      <c r="AX725" s="425"/>
      <c r="AY725" s="425"/>
      <c r="AZ725" s="425"/>
      <c r="BA725" s="425"/>
      <c r="BB725" s="425"/>
      <c r="BC725" s="425"/>
      <c r="BD725" s="425"/>
      <c r="BE725" s="425"/>
      <c r="BF725" s="425"/>
      <c r="BG725" s="425"/>
      <c r="BH725" s="425"/>
      <c r="BI725" s="425"/>
      <c r="BJ725" s="425"/>
      <c r="BK725" s="425"/>
      <c r="BL725" s="425"/>
      <c r="BM725" s="425"/>
      <c r="BN725" s="425"/>
      <c r="BO725" s="425"/>
      <c r="BP725" s="425"/>
      <c r="BQ725" s="425"/>
      <c r="BR725" s="425"/>
      <c r="BS725" s="425"/>
      <c r="BT725" s="425"/>
      <c r="BU725" s="425"/>
      <c r="BV725" s="425"/>
      <c r="BW725" s="425"/>
      <c r="BX725" s="425"/>
      <c r="BY725" s="425"/>
      <c r="BZ725" s="425"/>
      <c r="CA725" s="425"/>
      <c r="CB725" s="425"/>
      <c r="CC725" s="425"/>
      <c r="CD725" s="425"/>
      <c r="CE725" s="425"/>
      <c r="CF725" s="425"/>
      <c r="CG725" s="425"/>
      <c r="CH725" s="425"/>
      <c r="CI725" s="425"/>
      <c r="CJ725" s="425"/>
      <c r="CK725" s="425"/>
      <c r="CL725" s="425"/>
      <c r="CM725" s="425"/>
      <c r="CN725" s="425"/>
      <c r="CO725" s="425"/>
      <c r="CP725" s="425"/>
      <c r="CQ725" s="425"/>
      <c r="CR725" s="425"/>
      <c r="CS725" s="425"/>
      <c r="CT725" s="425"/>
      <c r="CU725" s="425"/>
      <c r="CV725" s="425"/>
      <c r="CW725" s="425"/>
      <c r="CX725" s="425"/>
      <c r="CY725" s="425"/>
      <c r="CZ725" s="425"/>
      <c r="DA725" s="425"/>
      <c r="DB725" s="425"/>
      <c r="DC725" s="425"/>
      <c r="DD725" s="425"/>
      <c r="DE725" s="425"/>
      <c r="DF725" s="425"/>
      <c r="DG725" s="425"/>
      <c r="DH725" s="425"/>
      <c r="DI725" s="425"/>
      <c r="DJ725" s="425"/>
      <c r="DK725" s="425"/>
      <c r="DL725" s="425"/>
      <c r="DM725" s="425"/>
      <c r="DN725" s="425"/>
      <c r="DO725" s="425"/>
      <c r="DP725" s="425"/>
      <c r="DQ725" s="425"/>
    </row>
    <row r="726" spans="1:121" s="427" customFormat="1" ht="82.5" x14ac:dyDescent="0.25">
      <c r="A726" s="344" t="s">
        <v>2833</v>
      </c>
      <c r="B726" s="337" t="s">
        <v>2056</v>
      </c>
      <c r="C726" s="328" t="s">
        <v>2900</v>
      </c>
      <c r="D726" s="323" t="s">
        <v>2901</v>
      </c>
      <c r="E726" s="352">
        <v>56.05</v>
      </c>
      <c r="F726" s="330">
        <v>54.26</v>
      </c>
      <c r="G726" s="230">
        <v>56.05</v>
      </c>
      <c r="H726" s="393"/>
      <c r="I726" s="389" t="s">
        <v>22</v>
      </c>
      <c r="J726" s="389"/>
      <c r="K726" s="397">
        <v>40634</v>
      </c>
      <c r="L726" s="398" t="s">
        <v>2836</v>
      </c>
      <c r="M726" s="323">
        <v>6</v>
      </c>
      <c r="N726" s="371">
        <v>5</v>
      </c>
      <c r="O726" s="374"/>
      <c r="P726" s="377">
        <f t="shared" si="100"/>
        <v>56.05</v>
      </c>
      <c r="Q726" s="16">
        <f t="shared" si="99"/>
        <v>56.05</v>
      </c>
      <c r="R726" s="23">
        <f t="shared" si="101"/>
        <v>0</v>
      </c>
      <c r="S726" s="18">
        <f t="shared" si="102"/>
        <v>0</v>
      </c>
      <c r="T726" s="182"/>
      <c r="U726" s="102">
        <v>5390000</v>
      </c>
      <c r="V726" s="178" t="s">
        <v>2837</v>
      </c>
      <c r="W726" s="272">
        <v>5390</v>
      </c>
      <c r="X726" s="273"/>
      <c r="Y726" s="426"/>
      <c r="Z726" s="423"/>
      <c r="AA726" s="425"/>
      <c r="AB726" s="425"/>
      <c r="AC726" s="425"/>
      <c r="AD726" s="425"/>
      <c r="AE726" s="425"/>
      <c r="AF726" s="425"/>
      <c r="AG726" s="425"/>
      <c r="AH726" s="425"/>
      <c r="AI726" s="425"/>
      <c r="AJ726" s="425"/>
      <c r="AK726" s="425"/>
      <c r="AL726" s="425"/>
      <c r="AM726" s="425"/>
      <c r="AN726" s="425"/>
      <c r="AO726" s="425"/>
      <c r="AP726" s="425"/>
      <c r="AQ726" s="425"/>
      <c r="AR726" s="425"/>
      <c r="AS726" s="425"/>
      <c r="AT726" s="425"/>
      <c r="AU726" s="425"/>
      <c r="AV726" s="425"/>
      <c r="AW726" s="425"/>
      <c r="AX726" s="425"/>
      <c r="AY726" s="425"/>
      <c r="AZ726" s="425"/>
      <c r="BA726" s="425"/>
      <c r="BB726" s="425"/>
      <c r="BC726" s="425"/>
      <c r="BD726" s="425"/>
      <c r="BE726" s="425"/>
      <c r="BF726" s="425"/>
      <c r="BG726" s="425"/>
      <c r="BH726" s="425"/>
      <c r="BI726" s="425"/>
      <c r="BJ726" s="425"/>
      <c r="BK726" s="425"/>
      <c r="BL726" s="425"/>
      <c r="BM726" s="425"/>
      <c r="BN726" s="425"/>
      <c r="BO726" s="425"/>
      <c r="BP726" s="425"/>
      <c r="BQ726" s="425"/>
      <c r="BR726" s="425"/>
      <c r="BS726" s="425"/>
      <c r="BT726" s="425"/>
      <c r="BU726" s="425"/>
      <c r="BV726" s="425"/>
      <c r="BW726" s="425"/>
      <c r="BX726" s="425"/>
      <c r="BY726" s="425"/>
      <c r="BZ726" s="425"/>
      <c r="CA726" s="425"/>
      <c r="CB726" s="425"/>
      <c r="CC726" s="425"/>
      <c r="CD726" s="425"/>
      <c r="CE726" s="425"/>
      <c r="CF726" s="425"/>
      <c r="CG726" s="425"/>
      <c r="CH726" s="425"/>
      <c r="CI726" s="425"/>
      <c r="CJ726" s="425"/>
      <c r="CK726" s="425"/>
      <c r="CL726" s="425"/>
      <c r="CM726" s="425"/>
      <c r="CN726" s="425"/>
      <c r="CO726" s="425"/>
      <c r="CP726" s="425"/>
      <c r="CQ726" s="425"/>
      <c r="CR726" s="425"/>
      <c r="CS726" s="425"/>
      <c r="CT726" s="425"/>
      <c r="CU726" s="425"/>
      <c r="CV726" s="425"/>
      <c r="CW726" s="425"/>
      <c r="CX726" s="425"/>
      <c r="CY726" s="425"/>
      <c r="CZ726" s="425"/>
      <c r="DA726" s="425"/>
      <c r="DB726" s="425"/>
      <c r="DC726" s="425"/>
      <c r="DD726" s="425"/>
      <c r="DE726" s="425"/>
      <c r="DF726" s="425"/>
      <c r="DG726" s="425"/>
      <c r="DH726" s="425"/>
      <c r="DI726" s="425"/>
      <c r="DJ726" s="425"/>
      <c r="DK726" s="425"/>
      <c r="DL726" s="425"/>
      <c r="DM726" s="425"/>
      <c r="DN726" s="425"/>
      <c r="DO726" s="425"/>
      <c r="DP726" s="425"/>
      <c r="DQ726" s="425"/>
    </row>
    <row r="727" spans="1:121" s="427" customFormat="1" ht="82.5" x14ac:dyDescent="0.25">
      <c r="A727" s="344" t="s">
        <v>2833</v>
      </c>
      <c r="B727" s="337" t="s">
        <v>2056</v>
      </c>
      <c r="C727" s="328" t="s">
        <v>2902</v>
      </c>
      <c r="D727" s="323" t="s">
        <v>2903</v>
      </c>
      <c r="E727" s="352">
        <v>56.03</v>
      </c>
      <c r="F727" s="330">
        <v>54.24</v>
      </c>
      <c r="G727" s="230">
        <v>56.03</v>
      </c>
      <c r="H727" s="393"/>
      <c r="I727" s="389" t="s">
        <v>22</v>
      </c>
      <c r="J727" s="389"/>
      <c r="K727" s="397">
        <v>40634</v>
      </c>
      <c r="L727" s="398" t="s">
        <v>2836</v>
      </c>
      <c r="M727" s="323">
        <v>6</v>
      </c>
      <c r="N727" s="371">
        <v>5</v>
      </c>
      <c r="O727" s="374"/>
      <c r="P727" s="377">
        <f t="shared" si="100"/>
        <v>56.03</v>
      </c>
      <c r="Q727" s="16">
        <f t="shared" si="99"/>
        <v>56.03</v>
      </c>
      <c r="R727" s="23">
        <f t="shared" si="101"/>
        <v>0</v>
      </c>
      <c r="S727" s="18">
        <f t="shared" si="102"/>
        <v>0</v>
      </c>
      <c r="T727" s="182"/>
      <c r="U727" s="102">
        <v>5400000</v>
      </c>
      <c r="V727" s="178" t="s">
        <v>2837</v>
      </c>
      <c r="W727" s="272">
        <v>5400</v>
      </c>
      <c r="X727" s="273"/>
      <c r="Y727" s="426"/>
      <c r="Z727" s="423"/>
      <c r="AA727" s="425"/>
      <c r="AB727" s="425"/>
      <c r="AC727" s="425"/>
      <c r="AD727" s="425"/>
      <c r="AE727" s="425"/>
      <c r="AF727" s="425"/>
      <c r="AG727" s="425"/>
      <c r="AH727" s="425"/>
      <c r="AI727" s="425"/>
      <c r="AJ727" s="425"/>
      <c r="AK727" s="425"/>
      <c r="AL727" s="425"/>
      <c r="AM727" s="425"/>
      <c r="AN727" s="425"/>
      <c r="AO727" s="425"/>
      <c r="AP727" s="425"/>
      <c r="AQ727" s="425"/>
      <c r="AR727" s="425"/>
      <c r="AS727" s="425"/>
      <c r="AT727" s="425"/>
      <c r="AU727" s="425"/>
      <c r="AV727" s="425"/>
      <c r="AW727" s="425"/>
      <c r="AX727" s="425"/>
      <c r="AY727" s="425"/>
      <c r="AZ727" s="425"/>
      <c r="BA727" s="425"/>
      <c r="BB727" s="425"/>
      <c r="BC727" s="425"/>
      <c r="BD727" s="425"/>
      <c r="BE727" s="425"/>
      <c r="BF727" s="425"/>
      <c r="BG727" s="425"/>
      <c r="BH727" s="425"/>
      <c r="BI727" s="425"/>
      <c r="BJ727" s="425"/>
      <c r="BK727" s="425"/>
      <c r="BL727" s="425"/>
      <c r="BM727" s="425"/>
      <c r="BN727" s="425"/>
      <c r="BO727" s="425"/>
      <c r="BP727" s="425"/>
      <c r="BQ727" s="425"/>
      <c r="BR727" s="425"/>
      <c r="BS727" s="425"/>
      <c r="BT727" s="425"/>
      <c r="BU727" s="425"/>
      <c r="BV727" s="425"/>
      <c r="BW727" s="425"/>
      <c r="BX727" s="425"/>
      <c r="BY727" s="425"/>
      <c r="BZ727" s="425"/>
      <c r="CA727" s="425"/>
      <c r="CB727" s="425"/>
      <c r="CC727" s="425"/>
      <c r="CD727" s="425"/>
      <c r="CE727" s="425"/>
      <c r="CF727" s="425"/>
      <c r="CG727" s="425"/>
      <c r="CH727" s="425"/>
      <c r="CI727" s="425"/>
      <c r="CJ727" s="425"/>
      <c r="CK727" s="425"/>
      <c r="CL727" s="425"/>
      <c r="CM727" s="425"/>
      <c r="CN727" s="425"/>
      <c r="CO727" s="425"/>
      <c r="CP727" s="425"/>
      <c r="CQ727" s="425"/>
      <c r="CR727" s="425"/>
      <c r="CS727" s="425"/>
      <c r="CT727" s="425"/>
      <c r="CU727" s="425"/>
      <c r="CV727" s="425"/>
      <c r="CW727" s="425"/>
      <c r="CX727" s="425"/>
      <c r="CY727" s="425"/>
      <c r="CZ727" s="425"/>
      <c r="DA727" s="425"/>
      <c r="DB727" s="425"/>
      <c r="DC727" s="425"/>
      <c r="DD727" s="425"/>
      <c r="DE727" s="425"/>
      <c r="DF727" s="425"/>
      <c r="DG727" s="425"/>
      <c r="DH727" s="425"/>
      <c r="DI727" s="425"/>
      <c r="DJ727" s="425"/>
      <c r="DK727" s="425"/>
      <c r="DL727" s="425"/>
      <c r="DM727" s="425"/>
      <c r="DN727" s="425"/>
      <c r="DO727" s="425"/>
      <c r="DP727" s="425"/>
      <c r="DQ727" s="425"/>
    </row>
    <row r="728" spans="1:121" s="427" customFormat="1" ht="102" x14ac:dyDescent="0.25">
      <c r="A728" s="344" t="s">
        <v>2833</v>
      </c>
      <c r="B728" s="337" t="s">
        <v>2056</v>
      </c>
      <c r="C728" s="328" t="s">
        <v>2904</v>
      </c>
      <c r="D728" s="323" t="s">
        <v>2905</v>
      </c>
      <c r="E728" s="352">
        <v>3.9</v>
      </c>
      <c r="F728" s="330">
        <v>3.78</v>
      </c>
      <c r="G728" s="230">
        <v>3.9</v>
      </c>
      <c r="H728" s="393"/>
      <c r="I728" s="389" t="s">
        <v>22</v>
      </c>
      <c r="J728" s="389"/>
      <c r="K728" s="397">
        <v>40634</v>
      </c>
      <c r="L728" s="398" t="s">
        <v>2836</v>
      </c>
      <c r="M728" s="323">
        <v>6</v>
      </c>
      <c r="N728" s="371">
        <v>5</v>
      </c>
      <c r="O728" s="374" t="s">
        <v>2906</v>
      </c>
      <c r="P728" s="377">
        <f t="shared" si="100"/>
        <v>3.9</v>
      </c>
      <c r="Q728" s="16">
        <f t="shared" si="99"/>
        <v>3.9</v>
      </c>
      <c r="R728" s="23">
        <f t="shared" si="101"/>
        <v>0</v>
      </c>
      <c r="S728" s="18">
        <f t="shared" si="102"/>
        <v>0</v>
      </c>
      <c r="T728" s="182"/>
      <c r="U728" s="102">
        <v>5410000</v>
      </c>
      <c r="V728" s="178" t="s">
        <v>2837</v>
      </c>
      <c r="W728" s="272">
        <v>5410</v>
      </c>
      <c r="X728" s="273"/>
      <c r="Y728" s="426"/>
      <c r="Z728" s="423"/>
      <c r="AA728" s="425"/>
      <c r="AB728" s="425"/>
      <c r="AC728" s="425"/>
      <c r="AD728" s="425"/>
      <c r="AE728" s="425"/>
      <c r="AF728" s="425"/>
      <c r="AG728" s="425"/>
      <c r="AH728" s="425"/>
      <c r="AI728" s="425"/>
      <c r="AJ728" s="425"/>
      <c r="AK728" s="425"/>
      <c r="AL728" s="425"/>
      <c r="AM728" s="425"/>
      <c r="AN728" s="425"/>
      <c r="AO728" s="425"/>
      <c r="AP728" s="425"/>
      <c r="AQ728" s="425"/>
      <c r="AR728" s="425"/>
      <c r="AS728" s="425"/>
      <c r="AT728" s="425"/>
      <c r="AU728" s="425"/>
      <c r="AV728" s="425"/>
      <c r="AW728" s="425"/>
      <c r="AX728" s="425"/>
      <c r="AY728" s="425"/>
      <c r="AZ728" s="425"/>
      <c r="BA728" s="425"/>
      <c r="BB728" s="425"/>
      <c r="BC728" s="425"/>
      <c r="BD728" s="425"/>
      <c r="BE728" s="425"/>
      <c r="BF728" s="425"/>
      <c r="BG728" s="425"/>
      <c r="BH728" s="425"/>
      <c r="BI728" s="425"/>
      <c r="BJ728" s="425"/>
      <c r="BK728" s="425"/>
      <c r="BL728" s="425"/>
      <c r="BM728" s="425"/>
      <c r="BN728" s="425"/>
      <c r="BO728" s="425"/>
      <c r="BP728" s="425"/>
      <c r="BQ728" s="425"/>
      <c r="BR728" s="425"/>
      <c r="BS728" s="425"/>
      <c r="BT728" s="425"/>
      <c r="BU728" s="425"/>
      <c r="BV728" s="425"/>
      <c r="BW728" s="425"/>
      <c r="BX728" s="425"/>
      <c r="BY728" s="425"/>
      <c r="BZ728" s="425"/>
      <c r="CA728" s="425"/>
      <c r="CB728" s="425"/>
      <c r="CC728" s="425"/>
      <c r="CD728" s="425"/>
      <c r="CE728" s="425"/>
      <c r="CF728" s="425"/>
      <c r="CG728" s="425"/>
      <c r="CH728" s="425"/>
      <c r="CI728" s="425"/>
      <c r="CJ728" s="425"/>
      <c r="CK728" s="425"/>
      <c r="CL728" s="425"/>
      <c r="CM728" s="425"/>
      <c r="CN728" s="425"/>
      <c r="CO728" s="425"/>
      <c r="CP728" s="425"/>
      <c r="CQ728" s="425"/>
      <c r="CR728" s="425"/>
      <c r="CS728" s="425"/>
      <c r="CT728" s="425"/>
      <c r="CU728" s="425"/>
      <c r="CV728" s="425"/>
      <c r="CW728" s="425"/>
      <c r="CX728" s="425"/>
      <c r="CY728" s="425"/>
      <c r="CZ728" s="425"/>
      <c r="DA728" s="425"/>
      <c r="DB728" s="425"/>
      <c r="DC728" s="425"/>
      <c r="DD728" s="425"/>
      <c r="DE728" s="425"/>
      <c r="DF728" s="425"/>
      <c r="DG728" s="425"/>
      <c r="DH728" s="425"/>
      <c r="DI728" s="425"/>
      <c r="DJ728" s="425"/>
      <c r="DK728" s="425"/>
      <c r="DL728" s="425"/>
      <c r="DM728" s="425"/>
      <c r="DN728" s="425"/>
      <c r="DO728" s="425"/>
      <c r="DP728" s="425"/>
      <c r="DQ728" s="425"/>
    </row>
    <row r="729" spans="1:121" s="427" customFormat="1" ht="127.5" x14ac:dyDescent="0.25">
      <c r="A729" s="344" t="s">
        <v>2833</v>
      </c>
      <c r="B729" s="337" t="s">
        <v>2056</v>
      </c>
      <c r="C729" s="328" t="s">
        <v>2907</v>
      </c>
      <c r="D729" s="323" t="s">
        <v>2905</v>
      </c>
      <c r="E729" s="354">
        <v>0.67230000000000001</v>
      </c>
      <c r="F729" s="355">
        <v>0.65090000000000003</v>
      </c>
      <c r="G729" s="231">
        <v>0.67230000000000001</v>
      </c>
      <c r="H729" s="393"/>
      <c r="I729" s="389" t="s">
        <v>22</v>
      </c>
      <c r="J729" s="389"/>
      <c r="K729" s="397">
        <v>40634</v>
      </c>
      <c r="L729" s="398" t="s">
        <v>2836</v>
      </c>
      <c r="M729" s="323">
        <v>6</v>
      </c>
      <c r="N729" s="371">
        <v>5</v>
      </c>
      <c r="O729" s="374" t="s">
        <v>2906</v>
      </c>
      <c r="P729" s="377">
        <f t="shared" si="100"/>
        <v>0.67230000000000001</v>
      </c>
      <c r="Q729" s="16">
        <f t="shared" si="99"/>
        <v>0.67230000000000001</v>
      </c>
      <c r="R729" s="23">
        <f t="shared" si="101"/>
        <v>0</v>
      </c>
      <c r="S729" s="18">
        <f t="shared" si="102"/>
        <v>0</v>
      </c>
      <c r="T729" s="182"/>
      <c r="U729" s="102">
        <v>5420000</v>
      </c>
      <c r="V729" s="178" t="s">
        <v>2837</v>
      </c>
      <c r="W729" s="272">
        <v>5420</v>
      </c>
      <c r="X729" s="273" t="s">
        <v>3232</v>
      </c>
      <c r="Y729" s="426"/>
      <c r="Z729" s="423"/>
      <c r="AA729" s="425"/>
      <c r="AB729" s="425"/>
      <c r="AC729" s="425"/>
      <c r="AD729" s="425"/>
      <c r="AE729" s="425"/>
      <c r="AF729" s="425"/>
      <c r="AG729" s="425"/>
      <c r="AH729" s="425"/>
      <c r="AI729" s="425"/>
      <c r="AJ729" s="425"/>
      <c r="AK729" s="425"/>
      <c r="AL729" s="425"/>
      <c r="AM729" s="425"/>
      <c r="AN729" s="425"/>
      <c r="AO729" s="425"/>
      <c r="AP729" s="425"/>
      <c r="AQ729" s="425"/>
      <c r="AR729" s="425"/>
      <c r="AS729" s="425"/>
      <c r="AT729" s="425"/>
      <c r="AU729" s="425"/>
      <c r="AV729" s="425"/>
      <c r="AW729" s="425"/>
      <c r="AX729" s="425"/>
      <c r="AY729" s="425"/>
      <c r="AZ729" s="425"/>
      <c r="BA729" s="425"/>
      <c r="BB729" s="425"/>
      <c r="BC729" s="425"/>
      <c r="BD729" s="425"/>
      <c r="BE729" s="425"/>
      <c r="BF729" s="425"/>
      <c r="BG729" s="425"/>
      <c r="BH729" s="425"/>
      <c r="BI729" s="425"/>
      <c r="BJ729" s="425"/>
      <c r="BK729" s="425"/>
      <c r="BL729" s="425"/>
      <c r="BM729" s="425"/>
      <c r="BN729" s="425"/>
      <c r="BO729" s="425"/>
      <c r="BP729" s="425"/>
      <c r="BQ729" s="425"/>
      <c r="BR729" s="425"/>
      <c r="BS729" s="425"/>
      <c r="BT729" s="425"/>
      <c r="BU729" s="425"/>
      <c r="BV729" s="425"/>
      <c r="BW729" s="425"/>
      <c r="BX729" s="425"/>
      <c r="BY729" s="425"/>
      <c r="BZ729" s="425"/>
      <c r="CA729" s="425"/>
      <c r="CB729" s="425"/>
      <c r="CC729" s="425"/>
      <c r="CD729" s="425"/>
      <c r="CE729" s="425"/>
      <c r="CF729" s="425"/>
      <c r="CG729" s="425"/>
      <c r="CH729" s="425"/>
      <c r="CI729" s="425"/>
      <c r="CJ729" s="425"/>
      <c r="CK729" s="425"/>
      <c r="CL729" s="425"/>
      <c r="CM729" s="425"/>
      <c r="CN729" s="425"/>
      <c r="CO729" s="425"/>
      <c r="CP729" s="425"/>
      <c r="CQ729" s="425"/>
      <c r="CR729" s="425"/>
      <c r="CS729" s="425"/>
      <c r="CT729" s="425"/>
      <c r="CU729" s="425"/>
      <c r="CV729" s="425"/>
      <c r="CW729" s="425"/>
      <c r="CX729" s="425"/>
      <c r="CY729" s="425"/>
      <c r="CZ729" s="425"/>
      <c r="DA729" s="425"/>
      <c r="DB729" s="425"/>
      <c r="DC729" s="425"/>
      <c r="DD729" s="425"/>
      <c r="DE729" s="425"/>
      <c r="DF729" s="425"/>
      <c r="DG729" s="425"/>
      <c r="DH729" s="425"/>
      <c r="DI729" s="425"/>
      <c r="DJ729" s="425"/>
      <c r="DK729" s="425"/>
      <c r="DL729" s="425"/>
      <c r="DM729" s="425"/>
      <c r="DN729" s="425"/>
      <c r="DO729" s="425"/>
      <c r="DP729" s="425"/>
      <c r="DQ729" s="425"/>
    </row>
    <row r="730" spans="1:121" s="427" customFormat="1" ht="102" x14ac:dyDescent="0.25">
      <c r="A730" s="344" t="s">
        <v>2833</v>
      </c>
      <c r="B730" s="337" t="s">
        <v>2056</v>
      </c>
      <c r="C730" s="328" t="s">
        <v>2908</v>
      </c>
      <c r="D730" s="323" t="s">
        <v>2905</v>
      </c>
      <c r="E730" s="354">
        <v>0.26529999999999998</v>
      </c>
      <c r="F730" s="355">
        <v>0.25690000000000002</v>
      </c>
      <c r="G730" s="231">
        <v>0.26529999999999998</v>
      </c>
      <c r="H730" s="393"/>
      <c r="I730" s="389" t="s">
        <v>22</v>
      </c>
      <c r="J730" s="389"/>
      <c r="K730" s="397">
        <v>40634</v>
      </c>
      <c r="L730" s="398" t="s">
        <v>2836</v>
      </c>
      <c r="M730" s="323">
        <v>6</v>
      </c>
      <c r="N730" s="371">
        <v>5</v>
      </c>
      <c r="O730" s="374" t="s">
        <v>2906</v>
      </c>
      <c r="P730" s="377">
        <f t="shared" si="100"/>
        <v>0.26529999999999998</v>
      </c>
      <c r="Q730" s="16">
        <f t="shared" si="99"/>
        <v>0.26529999999999998</v>
      </c>
      <c r="R730" s="23">
        <f t="shared" si="101"/>
        <v>0</v>
      </c>
      <c r="S730" s="18">
        <f t="shared" si="102"/>
        <v>0</v>
      </c>
      <c r="T730" s="182"/>
      <c r="U730" s="102">
        <v>5430000</v>
      </c>
      <c r="V730" s="178" t="s">
        <v>2837</v>
      </c>
      <c r="W730" s="272">
        <v>5430</v>
      </c>
      <c r="X730" s="273" t="s">
        <v>3232</v>
      </c>
      <c r="Y730" s="426"/>
      <c r="Z730" s="423"/>
      <c r="AA730" s="425"/>
      <c r="AB730" s="425"/>
      <c r="AC730" s="425"/>
      <c r="AD730" s="425"/>
      <c r="AE730" s="425"/>
      <c r="AF730" s="425"/>
      <c r="AG730" s="425"/>
      <c r="AH730" s="425"/>
      <c r="AI730" s="425"/>
      <c r="AJ730" s="425"/>
      <c r="AK730" s="425"/>
      <c r="AL730" s="425"/>
      <c r="AM730" s="425"/>
      <c r="AN730" s="425"/>
      <c r="AO730" s="425"/>
      <c r="AP730" s="425"/>
      <c r="AQ730" s="425"/>
      <c r="AR730" s="425"/>
      <c r="AS730" s="425"/>
      <c r="AT730" s="425"/>
      <c r="AU730" s="425"/>
      <c r="AV730" s="425"/>
      <c r="AW730" s="425"/>
      <c r="AX730" s="425"/>
      <c r="AY730" s="425"/>
      <c r="AZ730" s="425"/>
      <c r="BA730" s="425"/>
      <c r="BB730" s="425"/>
      <c r="BC730" s="425"/>
      <c r="BD730" s="425"/>
      <c r="BE730" s="425"/>
      <c r="BF730" s="425"/>
      <c r="BG730" s="425"/>
      <c r="BH730" s="425"/>
      <c r="BI730" s="425"/>
      <c r="BJ730" s="425"/>
      <c r="BK730" s="425"/>
      <c r="BL730" s="425"/>
      <c r="BM730" s="425"/>
      <c r="BN730" s="425"/>
      <c r="BO730" s="425"/>
      <c r="BP730" s="425"/>
      <c r="BQ730" s="425"/>
      <c r="BR730" s="425"/>
      <c r="BS730" s="425"/>
      <c r="BT730" s="425"/>
      <c r="BU730" s="425"/>
      <c r="BV730" s="425"/>
      <c r="BW730" s="425"/>
      <c r="BX730" s="425"/>
      <c r="BY730" s="425"/>
      <c r="BZ730" s="425"/>
      <c r="CA730" s="425"/>
      <c r="CB730" s="425"/>
      <c r="CC730" s="425"/>
      <c r="CD730" s="425"/>
      <c r="CE730" s="425"/>
      <c r="CF730" s="425"/>
      <c r="CG730" s="425"/>
      <c r="CH730" s="425"/>
      <c r="CI730" s="425"/>
      <c r="CJ730" s="425"/>
      <c r="CK730" s="425"/>
      <c r="CL730" s="425"/>
      <c r="CM730" s="425"/>
      <c r="CN730" s="425"/>
      <c r="CO730" s="425"/>
      <c r="CP730" s="425"/>
      <c r="CQ730" s="425"/>
      <c r="CR730" s="425"/>
      <c r="CS730" s="425"/>
      <c r="CT730" s="425"/>
      <c r="CU730" s="425"/>
      <c r="CV730" s="425"/>
      <c r="CW730" s="425"/>
      <c r="CX730" s="425"/>
      <c r="CY730" s="425"/>
      <c r="CZ730" s="425"/>
      <c r="DA730" s="425"/>
      <c r="DB730" s="425"/>
      <c r="DC730" s="425"/>
      <c r="DD730" s="425"/>
      <c r="DE730" s="425"/>
      <c r="DF730" s="425"/>
      <c r="DG730" s="425"/>
      <c r="DH730" s="425"/>
      <c r="DI730" s="425"/>
      <c r="DJ730" s="425"/>
      <c r="DK730" s="425"/>
      <c r="DL730" s="425"/>
      <c r="DM730" s="425"/>
      <c r="DN730" s="425"/>
      <c r="DO730" s="425"/>
      <c r="DP730" s="425"/>
      <c r="DQ730" s="425"/>
    </row>
    <row r="731" spans="1:121" s="427" customFormat="1" ht="127.5" x14ac:dyDescent="0.25">
      <c r="A731" s="344" t="s">
        <v>2833</v>
      </c>
      <c r="B731" s="337" t="s">
        <v>2056</v>
      </c>
      <c r="C731" s="328" t="s">
        <v>2909</v>
      </c>
      <c r="D731" s="323" t="s">
        <v>2910</v>
      </c>
      <c r="E731" s="356">
        <v>1.3049999999999999</v>
      </c>
      <c r="F731" s="355">
        <v>1.2629999999999999</v>
      </c>
      <c r="G731" s="232">
        <v>1.3049999999999999</v>
      </c>
      <c r="H731" s="393"/>
      <c r="I731" s="389" t="s">
        <v>22</v>
      </c>
      <c r="J731" s="389"/>
      <c r="K731" s="397">
        <v>40634</v>
      </c>
      <c r="L731" s="398" t="s">
        <v>2836</v>
      </c>
      <c r="M731" s="323">
        <v>6</v>
      </c>
      <c r="N731" s="371">
        <v>5</v>
      </c>
      <c r="O731" s="374" t="s">
        <v>2911</v>
      </c>
      <c r="P731" s="377">
        <f t="shared" si="100"/>
        <v>1.3049999999999999</v>
      </c>
      <c r="Q731" s="16">
        <f t="shared" si="99"/>
        <v>1.3049999999999999</v>
      </c>
      <c r="R731" s="23">
        <f t="shared" si="101"/>
        <v>0</v>
      </c>
      <c r="S731" s="18">
        <f t="shared" si="102"/>
        <v>0</v>
      </c>
      <c r="T731" s="182"/>
      <c r="U731" s="102">
        <v>5440000</v>
      </c>
      <c r="V731" s="178" t="s">
        <v>2837</v>
      </c>
      <c r="W731" s="272">
        <v>5440</v>
      </c>
      <c r="X731" s="273" t="s">
        <v>3232</v>
      </c>
      <c r="Y731" s="426"/>
      <c r="Z731" s="423"/>
      <c r="AA731" s="425"/>
      <c r="AB731" s="425"/>
      <c r="AC731" s="425"/>
      <c r="AD731" s="425"/>
      <c r="AE731" s="425"/>
      <c r="AF731" s="425"/>
      <c r="AG731" s="425"/>
      <c r="AH731" s="425"/>
      <c r="AI731" s="425"/>
      <c r="AJ731" s="425"/>
      <c r="AK731" s="425"/>
      <c r="AL731" s="425"/>
      <c r="AM731" s="425"/>
      <c r="AN731" s="425"/>
      <c r="AO731" s="425"/>
      <c r="AP731" s="425"/>
      <c r="AQ731" s="425"/>
      <c r="AR731" s="425"/>
      <c r="AS731" s="425"/>
      <c r="AT731" s="425"/>
      <c r="AU731" s="425"/>
      <c r="AV731" s="425"/>
      <c r="AW731" s="425"/>
      <c r="AX731" s="425"/>
      <c r="AY731" s="425"/>
      <c r="AZ731" s="425"/>
      <c r="BA731" s="425"/>
      <c r="BB731" s="425"/>
      <c r="BC731" s="425"/>
      <c r="BD731" s="425"/>
      <c r="BE731" s="425"/>
      <c r="BF731" s="425"/>
      <c r="BG731" s="425"/>
      <c r="BH731" s="425"/>
      <c r="BI731" s="425"/>
      <c r="BJ731" s="425"/>
      <c r="BK731" s="425"/>
      <c r="BL731" s="425"/>
      <c r="BM731" s="425"/>
      <c r="BN731" s="425"/>
      <c r="BO731" s="425"/>
      <c r="BP731" s="425"/>
      <c r="BQ731" s="425"/>
      <c r="BR731" s="425"/>
      <c r="BS731" s="425"/>
      <c r="BT731" s="425"/>
      <c r="BU731" s="425"/>
      <c r="BV731" s="425"/>
      <c r="BW731" s="425"/>
      <c r="BX731" s="425"/>
      <c r="BY731" s="425"/>
      <c r="BZ731" s="425"/>
      <c r="CA731" s="425"/>
      <c r="CB731" s="425"/>
      <c r="CC731" s="425"/>
      <c r="CD731" s="425"/>
      <c r="CE731" s="425"/>
      <c r="CF731" s="425"/>
      <c r="CG731" s="425"/>
      <c r="CH731" s="425"/>
      <c r="CI731" s="425"/>
      <c r="CJ731" s="425"/>
      <c r="CK731" s="425"/>
      <c r="CL731" s="425"/>
      <c r="CM731" s="425"/>
      <c r="CN731" s="425"/>
      <c r="CO731" s="425"/>
      <c r="CP731" s="425"/>
      <c r="CQ731" s="425"/>
      <c r="CR731" s="425"/>
      <c r="CS731" s="425"/>
      <c r="CT731" s="425"/>
      <c r="CU731" s="425"/>
      <c r="CV731" s="425"/>
      <c r="CW731" s="425"/>
      <c r="CX731" s="425"/>
      <c r="CY731" s="425"/>
      <c r="CZ731" s="425"/>
      <c r="DA731" s="425"/>
      <c r="DB731" s="425"/>
      <c r="DC731" s="425"/>
      <c r="DD731" s="425"/>
      <c r="DE731" s="425"/>
      <c r="DF731" s="425"/>
      <c r="DG731" s="425"/>
      <c r="DH731" s="425"/>
      <c r="DI731" s="425"/>
      <c r="DJ731" s="425"/>
      <c r="DK731" s="425"/>
      <c r="DL731" s="425"/>
      <c r="DM731" s="425"/>
      <c r="DN731" s="425"/>
      <c r="DO731" s="425"/>
      <c r="DP731" s="425"/>
      <c r="DQ731" s="425"/>
    </row>
    <row r="732" spans="1:121" s="427" customFormat="1" ht="82.5" x14ac:dyDescent="0.25">
      <c r="A732" s="344" t="s">
        <v>2833</v>
      </c>
      <c r="B732" s="337" t="s">
        <v>2056</v>
      </c>
      <c r="C732" s="328" t="s">
        <v>2912</v>
      </c>
      <c r="D732" s="323" t="s">
        <v>2913</v>
      </c>
      <c r="E732" s="356">
        <v>4.9829999999999997</v>
      </c>
      <c r="F732" s="355">
        <v>4.8230000000000004</v>
      </c>
      <c r="G732" s="232">
        <v>4.9829999999999997</v>
      </c>
      <c r="H732" s="393"/>
      <c r="I732" s="389" t="s">
        <v>22</v>
      </c>
      <c r="J732" s="389"/>
      <c r="K732" s="397">
        <v>40634</v>
      </c>
      <c r="L732" s="398" t="s">
        <v>2836</v>
      </c>
      <c r="M732" s="323">
        <v>6</v>
      </c>
      <c r="N732" s="371">
        <v>5</v>
      </c>
      <c r="O732" s="374" t="s">
        <v>2914</v>
      </c>
      <c r="P732" s="377">
        <f t="shared" si="100"/>
        <v>4.9829999999999997</v>
      </c>
      <c r="Q732" s="16">
        <f t="shared" si="99"/>
        <v>4.9829999999999997</v>
      </c>
      <c r="R732" s="23">
        <f t="shared" si="101"/>
        <v>0</v>
      </c>
      <c r="S732" s="18">
        <f t="shared" si="102"/>
        <v>0</v>
      </c>
      <c r="T732" s="182"/>
      <c r="U732" s="102">
        <v>5450000</v>
      </c>
      <c r="V732" s="178" t="s">
        <v>2837</v>
      </c>
      <c r="W732" s="272">
        <v>5450</v>
      </c>
      <c r="X732" s="273" t="s">
        <v>3232</v>
      </c>
      <c r="Y732" s="426"/>
      <c r="Z732" s="423"/>
      <c r="AA732" s="425"/>
      <c r="AB732" s="425"/>
      <c r="AC732" s="425"/>
      <c r="AD732" s="425"/>
      <c r="AE732" s="425"/>
      <c r="AF732" s="425"/>
      <c r="AG732" s="425"/>
      <c r="AH732" s="425"/>
      <c r="AI732" s="425"/>
      <c r="AJ732" s="425"/>
      <c r="AK732" s="425"/>
      <c r="AL732" s="425"/>
      <c r="AM732" s="425"/>
      <c r="AN732" s="425"/>
      <c r="AO732" s="425"/>
      <c r="AP732" s="425"/>
      <c r="AQ732" s="425"/>
      <c r="AR732" s="425"/>
      <c r="AS732" s="425"/>
      <c r="AT732" s="425"/>
      <c r="AU732" s="425"/>
      <c r="AV732" s="425"/>
      <c r="AW732" s="425"/>
      <c r="AX732" s="425"/>
      <c r="AY732" s="425"/>
      <c r="AZ732" s="425"/>
      <c r="BA732" s="425"/>
      <c r="BB732" s="425"/>
      <c r="BC732" s="425"/>
      <c r="BD732" s="425"/>
      <c r="BE732" s="425"/>
      <c r="BF732" s="425"/>
      <c r="BG732" s="425"/>
      <c r="BH732" s="425"/>
      <c r="BI732" s="425"/>
      <c r="BJ732" s="425"/>
      <c r="BK732" s="425"/>
      <c r="BL732" s="425"/>
      <c r="BM732" s="425"/>
      <c r="BN732" s="425"/>
      <c r="BO732" s="425"/>
      <c r="BP732" s="425"/>
      <c r="BQ732" s="425"/>
      <c r="BR732" s="425"/>
      <c r="BS732" s="425"/>
      <c r="BT732" s="425"/>
      <c r="BU732" s="425"/>
      <c r="BV732" s="425"/>
      <c r="BW732" s="425"/>
      <c r="BX732" s="425"/>
      <c r="BY732" s="425"/>
      <c r="BZ732" s="425"/>
      <c r="CA732" s="425"/>
      <c r="CB732" s="425"/>
      <c r="CC732" s="425"/>
      <c r="CD732" s="425"/>
      <c r="CE732" s="425"/>
      <c r="CF732" s="425"/>
      <c r="CG732" s="425"/>
      <c r="CH732" s="425"/>
      <c r="CI732" s="425"/>
      <c r="CJ732" s="425"/>
      <c r="CK732" s="425"/>
      <c r="CL732" s="425"/>
      <c r="CM732" s="425"/>
      <c r="CN732" s="425"/>
      <c r="CO732" s="425"/>
      <c r="CP732" s="425"/>
      <c r="CQ732" s="425"/>
      <c r="CR732" s="425"/>
      <c r="CS732" s="425"/>
      <c r="CT732" s="425"/>
      <c r="CU732" s="425"/>
      <c r="CV732" s="425"/>
      <c r="CW732" s="425"/>
      <c r="CX732" s="425"/>
      <c r="CY732" s="425"/>
      <c r="CZ732" s="425"/>
      <c r="DA732" s="425"/>
      <c r="DB732" s="425"/>
      <c r="DC732" s="425"/>
      <c r="DD732" s="425"/>
      <c r="DE732" s="425"/>
      <c r="DF732" s="425"/>
      <c r="DG732" s="425"/>
      <c r="DH732" s="425"/>
      <c r="DI732" s="425"/>
      <c r="DJ732" s="425"/>
      <c r="DK732" s="425"/>
      <c r="DL732" s="425"/>
      <c r="DM732" s="425"/>
      <c r="DN732" s="425"/>
      <c r="DO732" s="425"/>
      <c r="DP732" s="425"/>
      <c r="DQ732" s="425"/>
    </row>
    <row r="733" spans="1:121" s="427" customFormat="1" ht="82.5" x14ac:dyDescent="0.25">
      <c r="A733" s="344" t="s">
        <v>2923</v>
      </c>
      <c r="B733" s="337" t="s">
        <v>2056</v>
      </c>
      <c r="C733" s="328" t="s">
        <v>2924</v>
      </c>
      <c r="D733" s="323" t="s">
        <v>2925</v>
      </c>
      <c r="E733" s="357">
        <v>4.34</v>
      </c>
      <c r="F733" s="330">
        <v>3.99</v>
      </c>
      <c r="G733" s="228">
        <v>4.34</v>
      </c>
      <c r="H733" s="401"/>
      <c r="I733" s="389" t="s">
        <v>22</v>
      </c>
      <c r="J733" s="389"/>
      <c r="K733" s="397">
        <v>40634</v>
      </c>
      <c r="L733" s="398" t="s">
        <v>2836</v>
      </c>
      <c r="M733" s="323">
        <v>6</v>
      </c>
      <c r="N733" s="371">
        <v>5</v>
      </c>
      <c r="O733" s="374"/>
      <c r="P733" s="377">
        <f t="shared" si="100"/>
        <v>4.34</v>
      </c>
      <c r="Q733" s="16">
        <f t="shared" si="99"/>
        <v>4.34</v>
      </c>
      <c r="R733" s="23">
        <f t="shared" si="101"/>
        <v>0</v>
      </c>
      <c r="S733" s="18">
        <f t="shared" si="102"/>
        <v>0</v>
      </c>
      <c r="T733" s="182"/>
      <c r="U733" s="102">
        <v>5490000</v>
      </c>
      <c r="V733" s="178" t="s">
        <v>2837</v>
      </c>
      <c r="W733" s="272">
        <v>5490</v>
      </c>
      <c r="X733" s="273"/>
      <c r="Y733" s="426"/>
      <c r="Z733" s="423"/>
      <c r="AA733" s="425"/>
      <c r="AB733" s="425"/>
      <c r="AC733" s="425"/>
      <c r="AD733" s="425"/>
      <c r="AE733" s="425"/>
      <c r="AF733" s="425"/>
      <c r="AG733" s="425"/>
      <c r="AH733" s="425"/>
      <c r="AI733" s="425"/>
      <c r="AJ733" s="425"/>
      <c r="AK733" s="425"/>
      <c r="AL733" s="425"/>
      <c r="AM733" s="425"/>
      <c r="AN733" s="425"/>
      <c r="AO733" s="425"/>
      <c r="AP733" s="425"/>
      <c r="AQ733" s="425"/>
      <c r="AR733" s="425"/>
      <c r="AS733" s="425"/>
      <c r="AT733" s="425"/>
      <c r="AU733" s="425"/>
      <c r="AV733" s="425"/>
      <c r="AW733" s="425"/>
      <c r="AX733" s="425"/>
      <c r="AY733" s="425"/>
      <c r="AZ733" s="425"/>
      <c r="BA733" s="425"/>
      <c r="BB733" s="425"/>
      <c r="BC733" s="425"/>
      <c r="BD733" s="425"/>
      <c r="BE733" s="425"/>
      <c r="BF733" s="425"/>
      <c r="BG733" s="425"/>
      <c r="BH733" s="425"/>
      <c r="BI733" s="425"/>
      <c r="BJ733" s="425"/>
      <c r="BK733" s="425"/>
      <c r="BL733" s="425"/>
      <c r="BM733" s="425"/>
      <c r="BN733" s="425"/>
      <c r="BO733" s="425"/>
      <c r="BP733" s="425"/>
      <c r="BQ733" s="425"/>
      <c r="BR733" s="425"/>
      <c r="BS733" s="425"/>
      <c r="BT733" s="425"/>
      <c r="BU733" s="425"/>
      <c r="BV733" s="425"/>
      <c r="BW733" s="425"/>
      <c r="BX733" s="425"/>
      <c r="BY733" s="425"/>
      <c r="BZ733" s="425"/>
      <c r="CA733" s="425"/>
      <c r="CB733" s="425"/>
      <c r="CC733" s="425"/>
      <c r="CD733" s="425"/>
      <c r="CE733" s="425"/>
      <c r="CF733" s="425"/>
      <c r="CG733" s="425"/>
      <c r="CH733" s="425"/>
      <c r="CI733" s="425"/>
      <c r="CJ733" s="425"/>
      <c r="CK733" s="425"/>
      <c r="CL733" s="425"/>
      <c r="CM733" s="425"/>
      <c r="CN733" s="425"/>
      <c r="CO733" s="425"/>
      <c r="CP733" s="425"/>
      <c r="CQ733" s="425"/>
      <c r="CR733" s="425"/>
      <c r="CS733" s="425"/>
      <c r="CT733" s="425"/>
      <c r="CU733" s="425"/>
      <c r="CV733" s="425"/>
      <c r="CW733" s="425"/>
      <c r="CX733" s="425"/>
      <c r="CY733" s="425"/>
      <c r="CZ733" s="425"/>
      <c r="DA733" s="425"/>
      <c r="DB733" s="425"/>
      <c r="DC733" s="425"/>
      <c r="DD733" s="425"/>
      <c r="DE733" s="425"/>
      <c r="DF733" s="425"/>
      <c r="DG733" s="425"/>
      <c r="DH733" s="425"/>
      <c r="DI733" s="425"/>
      <c r="DJ733" s="425"/>
      <c r="DK733" s="425"/>
      <c r="DL733" s="425"/>
      <c r="DM733" s="425"/>
      <c r="DN733" s="425"/>
      <c r="DO733" s="425"/>
      <c r="DP733" s="425"/>
      <c r="DQ733" s="425"/>
    </row>
    <row r="734" spans="1:121" s="427" customFormat="1" ht="82.5" x14ac:dyDescent="0.25">
      <c r="A734" s="344" t="s">
        <v>2923</v>
      </c>
      <c r="B734" s="337" t="s">
        <v>2056</v>
      </c>
      <c r="C734" s="328" t="s">
        <v>2926</v>
      </c>
      <c r="D734" s="323" t="s">
        <v>2925</v>
      </c>
      <c r="E734" s="352">
        <v>4.46</v>
      </c>
      <c r="F734" s="330">
        <v>4.0999999999999996</v>
      </c>
      <c r="G734" s="230">
        <v>4.46</v>
      </c>
      <c r="H734" s="401"/>
      <c r="I734" s="389" t="s">
        <v>22</v>
      </c>
      <c r="J734" s="389"/>
      <c r="K734" s="397">
        <v>40634</v>
      </c>
      <c r="L734" s="398" t="s">
        <v>2836</v>
      </c>
      <c r="M734" s="323">
        <v>6</v>
      </c>
      <c r="N734" s="371">
        <v>5</v>
      </c>
      <c r="O734" s="374"/>
      <c r="P734" s="377">
        <f t="shared" si="100"/>
        <v>4.46</v>
      </c>
      <c r="Q734" s="16">
        <f t="shared" ref="Q734:Q797" si="103">IF(N734=1,INT(E734*$T$1*10000)/10000,E734)</f>
        <v>4.46</v>
      </c>
      <c r="R734" s="23">
        <f t="shared" si="101"/>
        <v>0</v>
      </c>
      <c r="S734" s="18">
        <f t="shared" si="102"/>
        <v>0</v>
      </c>
      <c r="T734" s="182"/>
      <c r="U734" s="102">
        <v>5500000</v>
      </c>
      <c r="V734" s="178" t="s">
        <v>2837</v>
      </c>
      <c r="W734" s="272">
        <v>5500</v>
      </c>
      <c r="X734" s="273"/>
      <c r="Y734" s="426"/>
      <c r="Z734" s="423"/>
      <c r="AA734" s="425"/>
      <c r="AB734" s="425"/>
      <c r="AC734" s="425"/>
      <c r="AD734" s="425"/>
      <c r="AE734" s="425"/>
      <c r="AF734" s="425"/>
      <c r="AG734" s="425"/>
      <c r="AH734" s="425"/>
      <c r="AI734" s="425"/>
      <c r="AJ734" s="425"/>
      <c r="AK734" s="425"/>
      <c r="AL734" s="425"/>
      <c r="AM734" s="425"/>
      <c r="AN734" s="425"/>
      <c r="AO734" s="425"/>
      <c r="AP734" s="425"/>
      <c r="AQ734" s="425"/>
      <c r="AR734" s="425"/>
      <c r="AS734" s="425"/>
      <c r="AT734" s="425"/>
      <c r="AU734" s="425"/>
      <c r="AV734" s="425"/>
      <c r="AW734" s="425"/>
      <c r="AX734" s="425"/>
      <c r="AY734" s="425"/>
      <c r="AZ734" s="425"/>
      <c r="BA734" s="425"/>
      <c r="BB734" s="425"/>
      <c r="BC734" s="425"/>
      <c r="BD734" s="425"/>
      <c r="BE734" s="425"/>
      <c r="BF734" s="425"/>
      <c r="BG734" s="425"/>
      <c r="BH734" s="425"/>
      <c r="BI734" s="425"/>
      <c r="BJ734" s="425"/>
      <c r="BK734" s="425"/>
      <c r="BL734" s="425"/>
      <c r="BM734" s="425"/>
      <c r="BN734" s="425"/>
      <c r="BO734" s="425"/>
      <c r="BP734" s="425"/>
      <c r="BQ734" s="425"/>
      <c r="BR734" s="425"/>
      <c r="BS734" s="425"/>
      <c r="BT734" s="425"/>
      <c r="BU734" s="425"/>
      <c r="BV734" s="425"/>
      <c r="BW734" s="425"/>
      <c r="BX734" s="425"/>
      <c r="BY734" s="425"/>
      <c r="BZ734" s="425"/>
      <c r="CA734" s="425"/>
      <c r="CB734" s="425"/>
      <c r="CC734" s="425"/>
      <c r="CD734" s="425"/>
      <c r="CE734" s="425"/>
      <c r="CF734" s="425"/>
      <c r="CG734" s="425"/>
      <c r="CH734" s="425"/>
      <c r="CI734" s="425"/>
      <c r="CJ734" s="425"/>
      <c r="CK734" s="425"/>
      <c r="CL734" s="425"/>
      <c r="CM734" s="425"/>
      <c r="CN734" s="425"/>
      <c r="CO734" s="425"/>
      <c r="CP734" s="425"/>
      <c r="CQ734" s="425"/>
      <c r="CR734" s="425"/>
      <c r="CS734" s="425"/>
      <c r="CT734" s="425"/>
      <c r="CU734" s="425"/>
      <c r="CV734" s="425"/>
      <c r="CW734" s="425"/>
      <c r="CX734" s="425"/>
      <c r="CY734" s="425"/>
      <c r="CZ734" s="425"/>
      <c r="DA734" s="425"/>
      <c r="DB734" s="425"/>
      <c r="DC734" s="425"/>
      <c r="DD734" s="425"/>
      <c r="DE734" s="425"/>
      <c r="DF734" s="425"/>
      <c r="DG734" s="425"/>
      <c r="DH734" s="425"/>
      <c r="DI734" s="425"/>
      <c r="DJ734" s="425"/>
      <c r="DK734" s="425"/>
      <c r="DL734" s="425"/>
      <c r="DM734" s="425"/>
      <c r="DN734" s="425"/>
      <c r="DO734" s="425"/>
      <c r="DP734" s="425"/>
      <c r="DQ734" s="425"/>
    </row>
    <row r="735" spans="1:121" s="427" customFormat="1" ht="82.5" x14ac:dyDescent="0.25">
      <c r="A735" s="344" t="s">
        <v>2923</v>
      </c>
      <c r="B735" s="337" t="s">
        <v>2056</v>
      </c>
      <c r="C735" s="328" t="s">
        <v>2927</v>
      </c>
      <c r="D735" s="323" t="s">
        <v>2925</v>
      </c>
      <c r="E735" s="352">
        <v>10.17</v>
      </c>
      <c r="F735" s="330">
        <v>9.34</v>
      </c>
      <c r="G735" s="230">
        <v>10.17</v>
      </c>
      <c r="H735" s="401"/>
      <c r="I735" s="389" t="s">
        <v>22</v>
      </c>
      <c r="J735" s="389"/>
      <c r="K735" s="397">
        <v>40634</v>
      </c>
      <c r="L735" s="398" t="s">
        <v>2836</v>
      </c>
      <c r="M735" s="323">
        <v>6</v>
      </c>
      <c r="N735" s="371">
        <v>5</v>
      </c>
      <c r="O735" s="374"/>
      <c r="P735" s="377">
        <f t="shared" si="100"/>
        <v>10.17</v>
      </c>
      <c r="Q735" s="16">
        <f t="shared" si="103"/>
        <v>10.17</v>
      </c>
      <c r="R735" s="23">
        <f t="shared" si="101"/>
        <v>0</v>
      </c>
      <c r="S735" s="18">
        <f t="shared" si="102"/>
        <v>0</v>
      </c>
      <c r="T735" s="182"/>
      <c r="U735" s="102">
        <v>5510000</v>
      </c>
      <c r="V735" s="178" t="s">
        <v>2837</v>
      </c>
      <c r="W735" s="272">
        <v>5510</v>
      </c>
      <c r="X735" s="273"/>
      <c r="Y735" s="426"/>
      <c r="Z735" s="423"/>
      <c r="AA735" s="425"/>
      <c r="AB735" s="425"/>
      <c r="AC735" s="425"/>
      <c r="AD735" s="425"/>
      <c r="AE735" s="425"/>
      <c r="AF735" s="425"/>
      <c r="AG735" s="425"/>
      <c r="AH735" s="425"/>
      <c r="AI735" s="425"/>
      <c r="AJ735" s="425"/>
      <c r="AK735" s="425"/>
      <c r="AL735" s="425"/>
      <c r="AM735" s="425"/>
      <c r="AN735" s="425"/>
      <c r="AO735" s="425"/>
      <c r="AP735" s="425"/>
      <c r="AQ735" s="425"/>
      <c r="AR735" s="425"/>
      <c r="AS735" s="425"/>
      <c r="AT735" s="425"/>
      <c r="AU735" s="425"/>
      <c r="AV735" s="425"/>
      <c r="AW735" s="425"/>
      <c r="AX735" s="425"/>
      <c r="AY735" s="425"/>
      <c r="AZ735" s="425"/>
      <c r="BA735" s="425"/>
      <c r="BB735" s="425"/>
      <c r="BC735" s="425"/>
      <c r="BD735" s="425"/>
      <c r="BE735" s="425"/>
      <c r="BF735" s="425"/>
      <c r="BG735" s="425"/>
      <c r="BH735" s="425"/>
      <c r="BI735" s="425"/>
      <c r="BJ735" s="425"/>
      <c r="BK735" s="425"/>
      <c r="BL735" s="425"/>
      <c r="BM735" s="425"/>
      <c r="BN735" s="425"/>
      <c r="BO735" s="425"/>
      <c r="BP735" s="425"/>
      <c r="BQ735" s="425"/>
      <c r="BR735" s="425"/>
      <c r="BS735" s="425"/>
      <c r="BT735" s="425"/>
      <c r="BU735" s="425"/>
      <c r="BV735" s="425"/>
      <c r="BW735" s="425"/>
      <c r="BX735" s="425"/>
      <c r="BY735" s="425"/>
      <c r="BZ735" s="425"/>
      <c r="CA735" s="425"/>
      <c r="CB735" s="425"/>
      <c r="CC735" s="425"/>
      <c r="CD735" s="425"/>
      <c r="CE735" s="425"/>
      <c r="CF735" s="425"/>
      <c r="CG735" s="425"/>
      <c r="CH735" s="425"/>
      <c r="CI735" s="425"/>
      <c r="CJ735" s="425"/>
      <c r="CK735" s="425"/>
      <c r="CL735" s="425"/>
      <c r="CM735" s="425"/>
      <c r="CN735" s="425"/>
      <c r="CO735" s="425"/>
      <c r="CP735" s="425"/>
      <c r="CQ735" s="425"/>
      <c r="CR735" s="425"/>
      <c r="CS735" s="425"/>
      <c r="CT735" s="425"/>
      <c r="CU735" s="425"/>
      <c r="CV735" s="425"/>
      <c r="CW735" s="425"/>
      <c r="CX735" s="425"/>
      <c r="CY735" s="425"/>
      <c r="CZ735" s="425"/>
      <c r="DA735" s="425"/>
      <c r="DB735" s="425"/>
      <c r="DC735" s="425"/>
      <c r="DD735" s="425"/>
      <c r="DE735" s="425"/>
      <c r="DF735" s="425"/>
      <c r="DG735" s="425"/>
      <c r="DH735" s="425"/>
      <c r="DI735" s="425"/>
      <c r="DJ735" s="425"/>
      <c r="DK735" s="425"/>
      <c r="DL735" s="425"/>
      <c r="DM735" s="425"/>
      <c r="DN735" s="425"/>
      <c r="DO735" s="425"/>
      <c r="DP735" s="425"/>
      <c r="DQ735" s="425"/>
    </row>
    <row r="736" spans="1:121" s="427" customFormat="1" ht="82.5" x14ac:dyDescent="0.25">
      <c r="A736" s="344" t="s">
        <v>2923</v>
      </c>
      <c r="B736" s="337" t="s">
        <v>2056</v>
      </c>
      <c r="C736" s="328" t="s">
        <v>2928</v>
      </c>
      <c r="D736" s="323" t="s">
        <v>2925</v>
      </c>
      <c r="E736" s="352">
        <v>10.51</v>
      </c>
      <c r="F736" s="330">
        <v>9.65</v>
      </c>
      <c r="G736" s="230">
        <v>10.51</v>
      </c>
      <c r="H736" s="401"/>
      <c r="I736" s="389" t="s">
        <v>22</v>
      </c>
      <c r="J736" s="389"/>
      <c r="K736" s="397">
        <v>40634</v>
      </c>
      <c r="L736" s="398" t="s">
        <v>2836</v>
      </c>
      <c r="M736" s="323">
        <v>6</v>
      </c>
      <c r="N736" s="371">
        <v>5</v>
      </c>
      <c r="O736" s="374"/>
      <c r="P736" s="377">
        <f t="shared" si="100"/>
        <v>10.51</v>
      </c>
      <c r="Q736" s="16">
        <f t="shared" si="103"/>
        <v>10.51</v>
      </c>
      <c r="R736" s="23">
        <f t="shared" si="101"/>
        <v>0</v>
      </c>
      <c r="S736" s="18">
        <f t="shared" si="102"/>
        <v>0</v>
      </c>
      <c r="T736" s="186"/>
      <c r="U736" s="102">
        <v>5520000</v>
      </c>
      <c r="V736" s="178" t="s">
        <v>2837</v>
      </c>
      <c r="W736" s="272">
        <v>5520</v>
      </c>
      <c r="X736" s="273"/>
      <c r="Y736" s="426"/>
      <c r="Z736" s="423"/>
      <c r="AA736" s="425"/>
      <c r="AB736" s="425"/>
      <c r="AC736" s="425"/>
      <c r="AD736" s="425"/>
      <c r="AE736" s="425"/>
      <c r="AF736" s="425"/>
      <c r="AG736" s="425"/>
      <c r="AH736" s="425"/>
      <c r="AI736" s="425"/>
      <c r="AJ736" s="425"/>
      <c r="AK736" s="425"/>
      <c r="AL736" s="425"/>
      <c r="AM736" s="425"/>
      <c r="AN736" s="425"/>
      <c r="AO736" s="425"/>
      <c r="AP736" s="425"/>
      <c r="AQ736" s="425"/>
      <c r="AR736" s="425"/>
      <c r="AS736" s="425"/>
      <c r="AT736" s="425"/>
      <c r="AU736" s="425"/>
      <c r="AV736" s="425"/>
      <c r="AW736" s="425"/>
      <c r="AX736" s="425"/>
      <c r="AY736" s="425"/>
      <c r="AZ736" s="425"/>
      <c r="BA736" s="425"/>
      <c r="BB736" s="425"/>
      <c r="BC736" s="425"/>
      <c r="BD736" s="425"/>
      <c r="BE736" s="425"/>
      <c r="BF736" s="425"/>
      <c r="BG736" s="425"/>
      <c r="BH736" s="425"/>
      <c r="BI736" s="425"/>
      <c r="BJ736" s="425"/>
      <c r="BK736" s="425"/>
      <c r="BL736" s="425"/>
      <c r="BM736" s="425"/>
      <c r="BN736" s="425"/>
      <c r="BO736" s="425"/>
      <c r="BP736" s="425"/>
      <c r="BQ736" s="425"/>
      <c r="BR736" s="425"/>
      <c r="BS736" s="425"/>
      <c r="BT736" s="425"/>
      <c r="BU736" s="425"/>
      <c r="BV736" s="425"/>
      <c r="BW736" s="425"/>
      <c r="BX736" s="425"/>
      <c r="BY736" s="425"/>
      <c r="BZ736" s="425"/>
      <c r="CA736" s="425"/>
      <c r="CB736" s="425"/>
      <c r="CC736" s="425"/>
      <c r="CD736" s="425"/>
      <c r="CE736" s="425"/>
      <c r="CF736" s="425"/>
      <c r="CG736" s="425"/>
      <c r="CH736" s="425"/>
      <c r="CI736" s="425"/>
      <c r="CJ736" s="425"/>
      <c r="CK736" s="425"/>
      <c r="CL736" s="425"/>
      <c r="CM736" s="425"/>
      <c r="CN736" s="425"/>
      <c r="CO736" s="425"/>
      <c r="CP736" s="425"/>
      <c r="CQ736" s="425"/>
      <c r="CR736" s="425"/>
      <c r="CS736" s="425"/>
      <c r="CT736" s="425"/>
      <c r="CU736" s="425"/>
      <c r="CV736" s="425"/>
      <c r="CW736" s="425"/>
      <c r="CX736" s="425"/>
      <c r="CY736" s="425"/>
      <c r="CZ736" s="425"/>
      <c r="DA736" s="425"/>
      <c r="DB736" s="425"/>
      <c r="DC736" s="425"/>
      <c r="DD736" s="425"/>
      <c r="DE736" s="425"/>
      <c r="DF736" s="425"/>
      <c r="DG736" s="425"/>
      <c r="DH736" s="425"/>
      <c r="DI736" s="425"/>
      <c r="DJ736" s="425"/>
      <c r="DK736" s="425"/>
      <c r="DL736" s="425"/>
      <c r="DM736" s="425"/>
      <c r="DN736" s="425"/>
      <c r="DO736" s="425"/>
      <c r="DP736" s="425"/>
      <c r="DQ736" s="425"/>
    </row>
    <row r="737" spans="1:121" s="427" customFormat="1" ht="82.5" x14ac:dyDescent="0.25">
      <c r="A737" s="344" t="s">
        <v>2923</v>
      </c>
      <c r="B737" s="337" t="s">
        <v>2056</v>
      </c>
      <c r="C737" s="328" t="s">
        <v>2929</v>
      </c>
      <c r="D737" s="323" t="s">
        <v>2925</v>
      </c>
      <c r="E737" s="352">
        <v>19.89</v>
      </c>
      <c r="F737" s="330">
        <v>18.260000000000002</v>
      </c>
      <c r="G737" s="230">
        <v>19.89</v>
      </c>
      <c r="H737" s="401"/>
      <c r="I737" s="389" t="s">
        <v>22</v>
      </c>
      <c r="J737" s="389"/>
      <c r="K737" s="397">
        <v>40634</v>
      </c>
      <c r="L737" s="398" t="s">
        <v>2836</v>
      </c>
      <c r="M737" s="323">
        <v>6</v>
      </c>
      <c r="N737" s="371">
        <v>5</v>
      </c>
      <c r="O737" s="374"/>
      <c r="P737" s="377">
        <f t="shared" ref="P737:P800" si="104">IF(N737=1,INT(E737*$T$1*100)/100,E737)</f>
        <v>19.89</v>
      </c>
      <c r="Q737" s="16">
        <f t="shared" si="103"/>
        <v>19.89</v>
      </c>
      <c r="R737" s="23">
        <f t="shared" ref="R737:R800" si="105">P737-E737</f>
        <v>0</v>
      </c>
      <c r="S737" s="18">
        <f t="shared" ref="S737:S800" si="106">IF(E737&lt;&gt;0,R737/E737,0)</f>
        <v>0</v>
      </c>
      <c r="T737" s="186"/>
      <c r="U737" s="102">
        <v>5530000</v>
      </c>
      <c r="V737" s="178" t="s">
        <v>2837</v>
      </c>
      <c r="W737" s="272">
        <v>5530</v>
      </c>
      <c r="X737" s="273"/>
      <c r="Y737" s="426"/>
      <c r="Z737" s="423"/>
      <c r="AA737" s="425"/>
      <c r="AB737" s="425"/>
      <c r="AC737" s="425"/>
      <c r="AD737" s="425"/>
      <c r="AE737" s="425"/>
      <c r="AF737" s="425"/>
      <c r="AG737" s="425"/>
      <c r="AH737" s="425"/>
      <c r="AI737" s="425"/>
      <c r="AJ737" s="425"/>
      <c r="AK737" s="425"/>
      <c r="AL737" s="425"/>
      <c r="AM737" s="425"/>
      <c r="AN737" s="425"/>
      <c r="AO737" s="425"/>
      <c r="AP737" s="425"/>
      <c r="AQ737" s="425"/>
      <c r="AR737" s="425"/>
      <c r="AS737" s="425"/>
      <c r="AT737" s="425"/>
      <c r="AU737" s="425"/>
      <c r="AV737" s="425"/>
      <c r="AW737" s="425"/>
      <c r="AX737" s="425"/>
      <c r="AY737" s="425"/>
      <c r="AZ737" s="425"/>
      <c r="BA737" s="425"/>
      <c r="BB737" s="425"/>
      <c r="BC737" s="425"/>
      <c r="BD737" s="425"/>
      <c r="BE737" s="425"/>
      <c r="BF737" s="425"/>
      <c r="BG737" s="425"/>
      <c r="BH737" s="425"/>
      <c r="BI737" s="425"/>
      <c r="BJ737" s="425"/>
      <c r="BK737" s="425"/>
      <c r="BL737" s="425"/>
      <c r="BM737" s="425"/>
      <c r="BN737" s="425"/>
      <c r="BO737" s="425"/>
      <c r="BP737" s="425"/>
      <c r="BQ737" s="425"/>
      <c r="BR737" s="425"/>
      <c r="BS737" s="425"/>
      <c r="BT737" s="425"/>
      <c r="BU737" s="425"/>
      <c r="BV737" s="425"/>
      <c r="BW737" s="425"/>
      <c r="BX737" s="425"/>
      <c r="BY737" s="425"/>
      <c r="BZ737" s="425"/>
      <c r="CA737" s="425"/>
      <c r="CB737" s="425"/>
      <c r="CC737" s="425"/>
      <c r="CD737" s="425"/>
      <c r="CE737" s="425"/>
      <c r="CF737" s="425"/>
      <c r="CG737" s="425"/>
      <c r="CH737" s="425"/>
      <c r="CI737" s="425"/>
      <c r="CJ737" s="425"/>
      <c r="CK737" s="425"/>
      <c r="CL737" s="425"/>
      <c r="CM737" s="425"/>
      <c r="CN737" s="425"/>
      <c r="CO737" s="425"/>
      <c r="CP737" s="425"/>
      <c r="CQ737" s="425"/>
      <c r="CR737" s="425"/>
      <c r="CS737" s="425"/>
      <c r="CT737" s="425"/>
      <c r="CU737" s="425"/>
      <c r="CV737" s="425"/>
      <c r="CW737" s="425"/>
      <c r="CX737" s="425"/>
      <c r="CY737" s="425"/>
      <c r="CZ737" s="425"/>
      <c r="DA737" s="425"/>
      <c r="DB737" s="425"/>
      <c r="DC737" s="425"/>
      <c r="DD737" s="425"/>
      <c r="DE737" s="425"/>
      <c r="DF737" s="425"/>
      <c r="DG737" s="425"/>
      <c r="DH737" s="425"/>
      <c r="DI737" s="425"/>
      <c r="DJ737" s="425"/>
      <c r="DK737" s="425"/>
      <c r="DL737" s="425"/>
      <c r="DM737" s="425"/>
      <c r="DN737" s="425"/>
      <c r="DO737" s="425"/>
      <c r="DP737" s="425"/>
      <c r="DQ737" s="425"/>
    </row>
    <row r="738" spans="1:121" s="427" customFormat="1" ht="82.5" x14ac:dyDescent="0.25">
      <c r="A738" s="344" t="s">
        <v>2923</v>
      </c>
      <c r="B738" s="337" t="s">
        <v>2056</v>
      </c>
      <c r="C738" s="328" t="s">
        <v>2930</v>
      </c>
      <c r="D738" s="323" t="s">
        <v>2925</v>
      </c>
      <c r="E738" s="352">
        <v>23.84</v>
      </c>
      <c r="F738" s="330">
        <v>21.89</v>
      </c>
      <c r="G738" s="230">
        <v>23.84</v>
      </c>
      <c r="H738" s="401"/>
      <c r="I738" s="389" t="s">
        <v>22</v>
      </c>
      <c r="J738" s="389"/>
      <c r="K738" s="397">
        <v>40634</v>
      </c>
      <c r="L738" s="398" t="s">
        <v>2836</v>
      </c>
      <c r="M738" s="323">
        <v>6</v>
      </c>
      <c r="N738" s="371">
        <v>5</v>
      </c>
      <c r="O738" s="374"/>
      <c r="P738" s="377">
        <f t="shared" si="104"/>
        <v>23.84</v>
      </c>
      <c r="Q738" s="16">
        <f t="shared" si="103"/>
        <v>23.84</v>
      </c>
      <c r="R738" s="23">
        <f t="shared" si="105"/>
        <v>0</v>
      </c>
      <c r="S738" s="18">
        <f t="shared" si="106"/>
        <v>0</v>
      </c>
      <c r="T738" s="182"/>
      <c r="U738" s="102">
        <v>5540000</v>
      </c>
      <c r="V738" s="178" t="s">
        <v>2837</v>
      </c>
      <c r="W738" s="272">
        <v>5540</v>
      </c>
      <c r="X738" s="273"/>
      <c r="Y738" s="426"/>
      <c r="Z738" s="423"/>
      <c r="AA738" s="425"/>
      <c r="AB738" s="425"/>
      <c r="AC738" s="425"/>
      <c r="AD738" s="425"/>
      <c r="AE738" s="425"/>
      <c r="AF738" s="425"/>
      <c r="AG738" s="425"/>
      <c r="AH738" s="425"/>
      <c r="AI738" s="425"/>
      <c r="AJ738" s="425"/>
      <c r="AK738" s="425"/>
      <c r="AL738" s="425"/>
      <c r="AM738" s="425"/>
      <c r="AN738" s="425"/>
      <c r="AO738" s="425"/>
      <c r="AP738" s="425"/>
      <c r="AQ738" s="425"/>
      <c r="AR738" s="425"/>
      <c r="AS738" s="425"/>
      <c r="AT738" s="425"/>
      <c r="AU738" s="425"/>
      <c r="AV738" s="425"/>
      <c r="AW738" s="425"/>
      <c r="AX738" s="425"/>
      <c r="AY738" s="425"/>
      <c r="AZ738" s="425"/>
      <c r="BA738" s="425"/>
      <c r="BB738" s="425"/>
      <c r="BC738" s="425"/>
      <c r="BD738" s="425"/>
      <c r="BE738" s="425"/>
      <c r="BF738" s="425"/>
      <c r="BG738" s="425"/>
      <c r="BH738" s="425"/>
      <c r="BI738" s="425"/>
      <c r="BJ738" s="425"/>
      <c r="BK738" s="425"/>
      <c r="BL738" s="425"/>
      <c r="BM738" s="425"/>
      <c r="BN738" s="425"/>
      <c r="BO738" s="425"/>
      <c r="BP738" s="425"/>
      <c r="BQ738" s="425"/>
      <c r="BR738" s="425"/>
      <c r="BS738" s="425"/>
      <c r="BT738" s="425"/>
      <c r="BU738" s="425"/>
      <c r="BV738" s="425"/>
      <c r="BW738" s="425"/>
      <c r="BX738" s="425"/>
      <c r="BY738" s="425"/>
      <c r="BZ738" s="425"/>
      <c r="CA738" s="425"/>
      <c r="CB738" s="425"/>
      <c r="CC738" s="425"/>
      <c r="CD738" s="425"/>
      <c r="CE738" s="425"/>
      <c r="CF738" s="425"/>
      <c r="CG738" s="425"/>
      <c r="CH738" s="425"/>
      <c r="CI738" s="425"/>
      <c r="CJ738" s="425"/>
      <c r="CK738" s="425"/>
      <c r="CL738" s="425"/>
      <c r="CM738" s="425"/>
      <c r="CN738" s="425"/>
      <c r="CO738" s="425"/>
      <c r="CP738" s="425"/>
      <c r="CQ738" s="425"/>
      <c r="CR738" s="425"/>
      <c r="CS738" s="425"/>
      <c r="CT738" s="425"/>
      <c r="CU738" s="425"/>
      <c r="CV738" s="425"/>
      <c r="CW738" s="425"/>
      <c r="CX738" s="425"/>
      <c r="CY738" s="425"/>
      <c r="CZ738" s="425"/>
      <c r="DA738" s="425"/>
      <c r="DB738" s="425"/>
      <c r="DC738" s="425"/>
      <c r="DD738" s="425"/>
      <c r="DE738" s="425"/>
      <c r="DF738" s="425"/>
      <c r="DG738" s="425"/>
      <c r="DH738" s="425"/>
      <c r="DI738" s="425"/>
      <c r="DJ738" s="425"/>
      <c r="DK738" s="425"/>
      <c r="DL738" s="425"/>
      <c r="DM738" s="425"/>
      <c r="DN738" s="425"/>
      <c r="DO738" s="425"/>
      <c r="DP738" s="425"/>
      <c r="DQ738" s="425"/>
    </row>
    <row r="739" spans="1:121" s="427" customFormat="1" ht="82.5" x14ac:dyDescent="0.25">
      <c r="A739" s="344" t="s">
        <v>2923</v>
      </c>
      <c r="B739" s="337" t="s">
        <v>2056</v>
      </c>
      <c r="C739" s="328" t="s">
        <v>2931</v>
      </c>
      <c r="D739" s="323" t="s">
        <v>2925</v>
      </c>
      <c r="E739" s="352">
        <v>27.78</v>
      </c>
      <c r="F739" s="330">
        <v>25.51</v>
      </c>
      <c r="G739" s="230">
        <v>27.78</v>
      </c>
      <c r="H739" s="401"/>
      <c r="I739" s="389" t="s">
        <v>22</v>
      </c>
      <c r="J739" s="389"/>
      <c r="K739" s="397">
        <v>40634</v>
      </c>
      <c r="L739" s="398" t="s">
        <v>2836</v>
      </c>
      <c r="M739" s="323">
        <v>6</v>
      </c>
      <c r="N739" s="371">
        <v>5</v>
      </c>
      <c r="O739" s="374"/>
      <c r="P739" s="377">
        <f t="shared" si="104"/>
        <v>27.78</v>
      </c>
      <c r="Q739" s="16">
        <f t="shared" si="103"/>
        <v>27.78</v>
      </c>
      <c r="R739" s="23">
        <f t="shared" si="105"/>
        <v>0</v>
      </c>
      <c r="S739" s="18">
        <f t="shared" si="106"/>
        <v>0</v>
      </c>
      <c r="T739" s="182"/>
      <c r="U739" s="102">
        <v>5550000</v>
      </c>
      <c r="V739" s="178" t="s">
        <v>2837</v>
      </c>
      <c r="W739" s="272">
        <v>5550</v>
      </c>
      <c r="X739" s="273"/>
      <c r="Y739" s="426"/>
      <c r="Z739" s="423"/>
      <c r="AA739" s="425"/>
      <c r="AB739" s="425"/>
      <c r="AC739" s="425"/>
      <c r="AD739" s="425"/>
      <c r="AE739" s="425"/>
      <c r="AF739" s="425"/>
      <c r="AG739" s="425"/>
      <c r="AH739" s="425"/>
      <c r="AI739" s="425"/>
      <c r="AJ739" s="425"/>
      <c r="AK739" s="425"/>
      <c r="AL739" s="425"/>
      <c r="AM739" s="425"/>
      <c r="AN739" s="425"/>
      <c r="AO739" s="425"/>
      <c r="AP739" s="425"/>
      <c r="AQ739" s="425"/>
      <c r="AR739" s="425"/>
      <c r="AS739" s="425"/>
      <c r="AT739" s="425"/>
      <c r="AU739" s="425"/>
      <c r="AV739" s="425"/>
      <c r="AW739" s="425"/>
      <c r="AX739" s="425"/>
      <c r="AY739" s="425"/>
      <c r="AZ739" s="425"/>
      <c r="BA739" s="425"/>
      <c r="BB739" s="425"/>
      <c r="BC739" s="425"/>
      <c r="BD739" s="425"/>
      <c r="BE739" s="425"/>
      <c r="BF739" s="425"/>
      <c r="BG739" s="425"/>
      <c r="BH739" s="425"/>
      <c r="BI739" s="425"/>
      <c r="BJ739" s="425"/>
      <c r="BK739" s="425"/>
      <c r="BL739" s="425"/>
      <c r="BM739" s="425"/>
      <c r="BN739" s="425"/>
      <c r="BO739" s="425"/>
      <c r="BP739" s="425"/>
      <c r="BQ739" s="425"/>
      <c r="BR739" s="425"/>
      <c r="BS739" s="425"/>
      <c r="BT739" s="425"/>
      <c r="BU739" s="425"/>
      <c r="BV739" s="425"/>
      <c r="BW739" s="425"/>
      <c r="BX739" s="425"/>
      <c r="BY739" s="425"/>
      <c r="BZ739" s="425"/>
      <c r="CA739" s="425"/>
      <c r="CB739" s="425"/>
      <c r="CC739" s="425"/>
      <c r="CD739" s="425"/>
      <c r="CE739" s="425"/>
      <c r="CF739" s="425"/>
      <c r="CG739" s="425"/>
      <c r="CH739" s="425"/>
      <c r="CI739" s="425"/>
      <c r="CJ739" s="425"/>
      <c r="CK739" s="425"/>
      <c r="CL739" s="425"/>
      <c r="CM739" s="425"/>
      <c r="CN739" s="425"/>
      <c r="CO739" s="425"/>
      <c r="CP739" s="425"/>
      <c r="CQ739" s="425"/>
      <c r="CR739" s="425"/>
      <c r="CS739" s="425"/>
      <c r="CT739" s="425"/>
      <c r="CU739" s="425"/>
      <c r="CV739" s="425"/>
      <c r="CW739" s="425"/>
      <c r="CX739" s="425"/>
      <c r="CY739" s="425"/>
      <c r="CZ739" s="425"/>
      <c r="DA739" s="425"/>
      <c r="DB739" s="425"/>
      <c r="DC739" s="425"/>
      <c r="DD739" s="425"/>
      <c r="DE739" s="425"/>
      <c r="DF739" s="425"/>
      <c r="DG739" s="425"/>
      <c r="DH739" s="425"/>
      <c r="DI739" s="425"/>
      <c r="DJ739" s="425"/>
      <c r="DK739" s="425"/>
      <c r="DL739" s="425"/>
      <c r="DM739" s="425"/>
      <c r="DN739" s="425"/>
      <c r="DO739" s="425"/>
      <c r="DP739" s="425"/>
      <c r="DQ739" s="425"/>
    </row>
    <row r="740" spans="1:121" s="427" customFormat="1" ht="51" x14ac:dyDescent="0.25">
      <c r="A740" s="344" t="s">
        <v>2923</v>
      </c>
      <c r="B740" s="337" t="s">
        <v>2056</v>
      </c>
      <c r="C740" s="328" t="s">
        <v>2932</v>
      </c>
      <c r="D740" s="323" t="s">
        <v>2933</v>
      </c>
      <c r="E740" s="357">
        <v>32.060389999999998</v>
      </c>
      <c r="F740" s="358">
        <f>SUM(25.51+3.93)</f>
        <v>29.44</v>
      </c>
      <c r="G740" s="228">
        <v>32.060389999999998</v>
      </c>
      <c r="H740" s="402"/>
      <c r="I740" s="389" t="s">
        <v>22</v>
      </c>
      <c r="J740" s="389"/>
      <c r="K740" s="397">
        <v>40634</v>
      </c>
      <c r="L740" s="403"/>
      <c r="M740" s="323">
        <v>6</v>
      </c>
      <c r="N740" s="371">
        <v>5</v>
      </c>
      <c r="O740" s="404"/>
      <c r="P740" s="377">
        <f t="shared" si="104"/>
        <v>32.060389999999998</v>
      </c>
      <c r="Q740" s="16">
        <f t="shared" si="103"/>
        <v>32.060389999999998</v>
      </c>
      <c r="R740" s="23">
        <f t="shared" si="105"/>
        <v>0</v>
      </c>
      <c r="S740" s="18">
        <f t="shared" si="106"/>
        <v>0</v>
      </c>
      <c r="T740" s="182"/>
      <c r="U740" s="102">
        <v>5560000</v>
      </c>
      <c r="V740" s="178" t="s">
        <v>2837</v>
      </c>
      <c r="W740" s="272">
        <v>5560</v>
      </c>
      <c r="X740" s="273"/>
      <c r="Y740" s="426"/>
      <c r="Z740" s="423"/>
      <c r="AA740" s="425"/>
      <c r="AB740" s="425"/>
      <c r="AC740" s="425"/>
      <c r="AD740" s="425"/>
      <c r="AE740" s="425"/>
      <c r="AF740" s="425"/>
      <c r="AG740" s="425"/>
      <c r="AH740" s="425"/>
      <c r="AI740" s="425"/>
      <c r="AJ740" s="425"/>
      <c r="AK740" s="425"/>
      <c r="AL740" s="425"/>
      <c r="AM740" s="425"/>
      <c r="AN740" s="425"/>
      <c r="AO740" s="425"/>
      <c r="AP740" s="425"/>
      <c r="AQ740" s="425"/>
      <c r="AR740" s="425"/>
      <c r="AS740" s="425"/>
      <c r="AT740" s="425"/>
      <c r="AU740" s="425"/>
      <c r="AV740" s="425"/>
      <c r="AW740" s="425"/>
      <c r="AX740" s="425"/>
      <c r="AY740" s="425"/>
      <c r="AZ740" s="425"/>
      <c r="BA740" s="425"/>
      <c r="BB740" s="425"/>
      <c r="BC740" s="425"/>
      <c r="BD740" s="425"/>
      <c r="BE740" s="425"/>
      <c r="BF740" s="425"/>
      <c r="BG740" s="425"/>
      <c r="BH740" s="425"/>
      <c r="BI740" s="425"/>
      <c r="BJ740" s="425"/>
      <c r="BK740" s="425"/>
      <c r="BL740" s="425"/>
      <c r="BM740" s="425"/>
      <c r="BN740" s="425"/>
      <c r="BO740" s="425"/>
      <c r="BP740" s="425"/>
      <c r="BQ740" s="425"/>
      <c r="BR740" s="425"/>
      <c r="BS740" s="425"/>
      <c r="BT740" s="425"/>
      <c r="BU740" s="425"/>
      <c r="BV740" s="425"/>
      <c r="BW740" s="425"/>
      <c r="BX740" s="425"/>
      <c r="BY740" s="425"/>
      <c r="BZ740" s="425"/>
      <c r="CA740" s="425"/>
      <c r="CB740" s="425"/>
      <c r="CC740" s="425"/>
      <c r="CD740" s="425"/>
      <c r="CE740" s="425"/>
      <c r="CF740" s="425"/>
      <c r="CG740" s="425"/>
      <c r="CH740" s="425"/>
      <c r="CI740" s="425"/>
      <c r="CJ740" s="425"/>
      <c r="CK740" s="425"/>
      <c r="CL740" s="425"/>
      <c r="CM740" s="425"/>
      <c r="CN740" s="425"/>
      <c r="CO740" s="425"/>
      <c r="CP740" s="425"/>
      <c r="CQ740" s="425"/>
      <c r="CR740" s="425"/>
      <c r="CS740" s="425"/>
      <c r="CT740" s="425"/>
      <c r="CU740" s="425"/>
      <c r="CV740" s="425"/>
      <c r="CW740" s="425"/>
      <c r="CX740" s="425"/>
      <c r="CY740" s="425"/>
      <c r="CZ740" s="425"/>
      <c r="DA740" s="425"/>
      <c r="DB740" s="425"/>
      <c r="DC740" s="425"/>
      <c r="DD740" s="425"/>
      <c r="DE740" s="425"/>
      <c r="DF740" s="425"/>
      <c r="DG740" s="425"/>
      <c r="DH740" s="425"/>
      <c r="DI740" s="425"/>
      <c r="DJ740" s="425"/>
      <c r="DK740" s="425"/>
      <c r="DL740" s="425"/>
      <c r="DM740" s="425"/>
      <c r="DN740" s="425"/>
      <c r="DO740" s="425"/>
      <c r="DP740" s="425"/>
      <c r="DQ740" s="425"/>
    </row>
    <row r="741" spans="1:121" s="427" customFormat="1" ht="51" x14ac:dyDescent="0.25">
      <c r="A741" s="344" t="s">
        <v>2923</v>
      </c>
      <c r="B741" s="337" t="s">
        <v>2056</v>
      </c>
      <c r="C741" s="328" t="s">
        <v>2934</v>
      </c>
      <c r="D741" s="323" t="s">
        <v>2933</v>
      </c>
      <c r="E741" s="357">
        <v>36.340389999999999</v>
      </c>
      <c r="F741" s="358">
        <f>SUM(F740+3.93)</f>
        <v>33.370000000000005</v>
      </c>
      <c r="G741" s="228">
        <v>36.340389999999999</v>
      </c>
      <c r="H741" s="401"/>
      <c r="I741" s="389" t="s">
        <v>22</v>
      </c>
      <c r="J741" s="389"/>
      <c r="K741" s="397">
        <v>40634</v>
      </c>
      <c r="L741" s="403"/>
      <c r="M741" s="323">
        <v>6</v>
      </c>
      <c r="N741" s="371">
        <v>5</v>
      </c>
      <c r="O741" s="404"/>
      <c r="P741" s="377">
        <f t="shared" si="104"/>
        <v>36.340389999999999</v>
      </c>
      <c r="Q741" s="16">
        <f t="shared" si="103"/>
        <v>36.340389999999999</v>
      </c>
      <c r="R741" s="23">
        <f t="shared" si="105"/>
        <v>0</v>
      </c>
      <c r="S741" s="18">
        <f t="shared" si="106"/>
        <v>0</v>
      </c>
      <c r="T741" s="182"/>
      <c r="U741" s="102">
        <v>5570000</v>
      </c>
      <c r="V741" s="178" t="s">
        <v>2837</v>
      </c>
      <c r="W741" s="272">
        <v>5570</v>
      </c>
      <c r="X741" s="273"/>
      <c r="Y741" s="426"/>
      <c r="Z741" s="423"/>
      <c r="AA741" s="425"/>
      <c r="AB741" s="425"/>
      <c r="AC741" s="425"/>
      <c r="AD741" s="425"/>
      <c r="AE741" s="425"/>
      <c r="AF741" s="425"/>
      <c r="AG741" s="425"/>
      <c r="AH741" s="425"/>
      <c r="AI741" s="425"/>
      <c r="AJ741" s="425"/>
      <c r="AK741" s="425"/>
      <c r="AL741" s="425"/>
      <c r="AM741" s="425"/>
      <c r="AN741" s="425"/>
      <c r="AO741" s="425"/>
      <c r="AP741" s="425"/>
      <c r="AQ741" s="425"/>
      <c r="AR741" s="425"/>
      <c r="AS741" s="425"/>
      <c r="AT741" s="425"/>
      <c r="AU741" s="425"/>
      <c r="AV741" s="425"/>
      <c r="AW741" s="425"/>
      <c r="AX741" s="425"/>
      <c r="AY741" s="425"/>
      <c r="AZ741" s="425"/>
      <c r="BA741" s="425"/>
      <c r="BB741" s="425"/>
      <c r="BC741" s="425"/>
      <c r="BD741" s="425"/>
      <c r="BE741" s="425"/>
      <c r="BF741" s="425"/>
      <c r="BG741" s="425"/>
      <c r="BH741" s="425"/>
      <c r="BI741" s="425"/>
      <c r="BJ741" s="425"/>
      <c r="BK741" s="425"/>
      <c r="BL741" s="425"/>
      <c r="BM741" s="425"/>
      <c r="BN741" s="425"/>
      <c r="BO741" s="425"/>
      <c r="BP741" s="425"/>
      <c r="BQ741" s="425"/>
      <c r="BR741" s="425"/>
      <c r="BS741" s="425"/>
      <c r="BT741" s="425"/>
      <c r="BU741" s="425"/>
      <c r="BV741" s="425"/>
      <c r="BW741" s="425"/>
      <c r="BX741" s="425"/>
      <c r="BY741" s="425"/>
      <c r="BZ741" s="425"/>
      <c r="CA741" s="425"/>
      <c r="CB741" s="425"/>
      <c r="CC741" s="425"/>
      <c r="CD741" s="425"/>
      <c r="CE741" s="425"/>
      <c r="CF741" s="425"/>
      <c r="CG741" s="425"/>
      <c r="CH741" s="425"/>
      <c r="CI741" s="425"/>
      <c r="CJ741" s="425"/>
      <c r="CK741" s="425"/>
      <c r="CL741" s="425"/>
      <c r="CM741" s="425"/>
      <c r="CN741" s="425"/>
      <c r="CO741" s="425"/>
      <c r="CP741" s="425"/>
      <c r="CQ741" s="425"/>
      <c r="CR741" s="425"/>
      <c r="CS741" s="425"/>
      <c r="CT741" s="425"/>
      <c r="CU741" s="425"/>
      <c r="CV741" s="425"/>
      <c r="CW741" s="425"/>
      <c r="CX741" s="425"/>
      <c r="CY741" s="425"/>
      <c r="CZ741" s="425"/>
      <c r="DA741" s="425"/>
      <c r="DB741" s="425"/>
      <c r="DC741" s="425"/>
      <c r="DD741" s="425"/>
      <c r="DE741" s="425"/>
      <c r="DF741" s="425"/>
      <c r="DG741" s="425"/>
      <c r="DH741" s="425"/>
      <c r="DI741" s="425"/>
      <c r="DJ741" s="425"/>
      <c r="DK741" s="425"/>
      <c r="DL741" s="425"/>
      <c r="DM741" s="425"/>
      <c r="DN741" s="425"/>
      <c r="DO741" s="425"/>
      <c r="DP741" s="425"/>
      <c r="DQ741" s="425"/>
    </row>
    <row r="742" spans="1:121" s="427" customFormat="1" ht="51" x14ac:dyDescent="0.25">
      <c r="A742" s="344" t="s">
        <v>2923</v>
      </c>
      <c r="B742" s="337" t="s">
        <v>2056</v>
      </c>
      <c r="C742" s="328" t="s">
        <v>2935</v>
      </c>
      <c r="D742" s="323" t="s">
        <v>2933</v>
      </c>
      <c r="E742" s="357">
        <v>40.62039</v>
      </c>
      <c r="F742" s="358">
        <f>SUM(F741,3.93)</f>
        <v>37.300000000000004</v>
      </c>
      <c r="G742" s="228">
        <v>40.62039</v>
      </c>
      <c r="H742" s="401"/>
      <c r="I742" s="389" t="s">
        <v>22</v>
      </c>
      <c r="J742" s="389"/>
      <c r="K742" s="397">
        <v>40634</v>
      </c>
      <c r="L742" s="403"/>
      <c r="M742" s="323">
        <v>6</v>
      </c>
      <c r="N742" s="371">
        <v>5</v>
      </c>
      <c r="O742" s="404"/>
      <c r="P742" s="377">
        <f t="shared" si="104"/>
        <v>40.62039</v>
      </c>
      <c r="Q742" s="16">
        <f t="shared" si="103"/>
        <v>40.62039</v>
      </c>
      <c r="R742" s="23">
        <f t="shared" si="105"/>
        <v>0</v>
      </c>
      <c r="S742" s="18">
        <f t="shared" si="106"/>
        <v>0</v>
      </c>
      <c r="T742" s="182"/>
      <c r="U742" s="102">
        <v>5580000</v>
      </c>
      <c r="V742" s="178" t="s">
        <v>2837</v>
      </c>
      <c r="W742" s="272">
        <v>5580</v>
      </c>
      <c r="X742" s="273"/>
      <c r="Y742" s="426"/>
      <c r="Z742" s="423"/>
      <c r="AA742" s="425"/>
      <c r="AB742" s="425"/>
      <c r="AC742" s="425"/>
      <c r="AD742" s="425"/>
      <c r="AE742" s="425"/>
      <c r="AF742" s="425"/>
      <c r="AG742" s="425"/>
      <c r="AH742" s="425"/>
      <c r="AI742" s="425"/>
      <c r="AJ742" s="425"/>
      <c r="AK742" s="425"/>
      <c r="AL742" s="425"/>
      <c r="AM742" s="425"/>
      <c r="AN742" s="425"/>
      <c r="AO742" s="425"/>
      <c r="AP742" s="425"/>
      <c r="AQ742" s="425"/>
      <c r="AR742" s="425"/>
      <c r="AS742" s="425"/>
      <c r="AT742" s="425"/>
      <c r="AU742" s="425"/>
      <c r="AV742" s="425"/>
      <c r="AW742" s="425"/>
      <c r="AX742" s="425"/>
      <c r="AY742" s="425"/>
      <c r="AZ742" s="425"/>
      <c r="BA742" s="425"/>
      <c r="BB742" s="425"/>
      <c r="BC742" s="425"/>
      <c r="BD742" s="425"/>
      <c r="BE742" s="425"/>
      <c r="BF742" s="425"/>
      <c r="BG742" s="425"/>
      <c r="BH742" s="425"/>
      <c r="BI742" s="425"/>
      <c r="BJ742" s="425"/>
      <c r="BK742" s="425"/>
      <c r="BL742" s="425"/>
      <c r="BM742" s="425"/>
      <c r="BN742" s="425"/>
      <c r="BO742" s="425"/>
      <c r="BP742" s="425"/>
      <c r="BQ742" s="425"/>
      <c r="BR742" s="425"/>
      <c r="BS742" s="425"/>
      <c r="BT742" s="425"/>
      <c r="BU742" s="425"/>
      <c r="BV742" s="425"/>
      <c r="BW742" s="425"/>
      <c r="BX742" s="425"/>
      <c r="BY742" s="425"/>
      <c r="BZ742" s="425"/>
      <c r="CA742" s="425"/>
      <c r="CB742" s="425"/>
      <c r="CC742" s="425"/>
      <c r="CD742" s="425"/>
      <c r="CE742" s="425"/>
      <c r="CF742" s="425"/>
      <c r="CG742" s="425"/>
      <c r="CH742" s="425"/>
      <c r="CI742" s="425"/>
      <c r="CJ742" s="425"/>
      <c r="CK742" s="425"/>
      <c r="CL742" s="425"/>
      <c r="CM742" s="425"/>
      <c r="CN742" s="425"/>
      <c r="CO742" s="425"/>
      <c r="CP742" s="425"/>
      <c r="CQ742" s="425"/>
      <c r="CR742" s="425"/>
      <c r="CS742" s="425"/>
      <c r="CT742" s="425"/>
      <c r="CU742" s="425"/>
      <c r="CV742" s="425"/>
      <c r="CW742" s="425"/>
      <c r="CX742" s="425"/>
      <c r="CY742" s="425"/>
      <c r="CZ742" s="425"/>
      <c r="DA742" s="425"/>
      <c r="DB742" s="425"/>
      <c r="DC742" s="425"/>
      <c r="DD742" s="425"/>
      <c r="DE742" s="425"/>
      <c r="DF742" s="425"/>
      <c r="DG742" s="425"/>
      <c r="DH742" s="425"/>
      <c r="DI742" s="425"/>
      <c r="DJ742" s="425"/>
      <c r="DK742" s="425"/>
      <c r="DL742" s="425"/>
      <c r="DM742" s="425"/>
      <c r="DN742" s="425"/>
      <c r="DO742" s="425"/>
      <c r="DP742" s="425"/>
      <c r="DQ742" s="425"/>
    </row>
    <row r="743" spans="1:121" s="427" customFormat="1" ht="51" x14ac:dyDescent="0.25">
      <c r="A743" s="344" t="s">
        <v>2923</v>
      </c>
      <c r="B743" s="337" t="s">
        <v>2056</v>
      </c>
      <c r="C743" s="328" t="s">
        <v>2936</v>
      </c>
      <c r="D743" s="323" t="s">
        <v>2933</v>
      </c>
      <c r="E743" s="357">
        <v>44.900390000000002</v>
      </c>
      <c r="F743" s="358">
        <f>SUM(F742,3.93)</f>
        <v>41.230000000000004</v>
      </c>
      <c r="G743" s="228">
        <v>44.900390000000002</v>
      </c>
      <c r="H743" s="401"/>
      <c r="I743" s="389" t="s">
        <v>22</v>
      </c>
      <c r="J743" s="389"/>
      <c r="K743" s="397">
        <v>40634</v>
      </c>
      <c r="L743" s="403"/>
      <c r="M743" s="323">
        <v>6</v>
      </c>
      <c r="N743" s="371">
        <v>5</v>
      </c>
      <c r="O743" s="404"/>
      <c r="P743" s="377">
        <f t="shared" si="104"/>
        <v>44.900390000000002</v>
      </c>
      <c r="Q743" s="16">
        <f t="shared" si="103"/>
        <v>44.900390000000002</v>
      </c>
      <c r="R743" s="23">
        <f t="shared" si="105"/>
        <v>0</v>
      </c>
      <c r="S743" s="18">
        <f t="shared" si="106"/>
        <v>0</v>
      </c>
      <c r="T743" s="182"/>
      <c r="U743" s="102">
        <v>5590000</v>
      </c>
      <c r="V743" s="178" t="s">
        <v>2837</v>
      </c>
      <c r="W743" s="272">
        <v>5590</v>
      </c>
      <c r="X743" s="273"/>
      <c r="Y743" s="426"/>
      <c r="Z743" s="423"/>
      <c r="AA743" s="425"/>
      <c r="AB743" s="425"/>
      <c r="AC743" s="425"/>
      <c r="AD743" s="425"/>
      <c r="AE743" s="425"/>
      <c r="AF743" s="425"/>
      <c r="AG743" s="425"/>
      <c r="AH743" s="425"/>
      <c r="AI743" s="425"/>
      <c r="AJ743" s="425"/>
      <c r="AK743" s="425"/>
      <c r="AL743" s="425"/>
      <c r="AM743" s="425"/>
      <c r="AN743" s="425"/>
      <c r="AO743" s="425"/>
      <c r="AP743" s="425"/>
      <c r="AQ743" s="425"/>
      <c r="AR743" s="425"/>
      <c r="AS743" s="425"/>
      <c r="AT743" s="425"/>
      <c r="AU743" s="425"/>
      <c r="AV743" s="425"/>
      <c r="AW743" s="425"/>
      <c r="AX743" s="425"/>
      <c r="AY743" s="425"/>
      <c r="AZ743" s="425"/>
      <c r="BA743" s="425"/>
      <c r="BB743" s="425"/>
      <c r="BC743" s="425"/>
      <c r="BD743" s="425"/>
      <c r="BE743" s="425"/>
      <c r="BF743" s="425"/>
      <c r="BG743" s="425"/>
      <c r="BH743" s="425"/>
      <c r="BI743" s="425"/>
      <c r="BJ743" s="425"/>
      <c r="BK743" s="425"/>
      <c r="BL743" s="425"/>
      <c r="BM743" s="425"/>
      <c r="BN743" s="425"/>
      <c r="BO743" s="425"/>
      <c r="BP743" s="425"/>
      <c r="BQ743" s="425"/>
      <c r="BR743" s="425"/>
      <c r="BS743" s="425"/>
      <c r="BT743" s="425"/>
      <c r="BU743" s="425"/>
      <c r="BV743" s="425"/>
      <c r="BW743" s="425"/>
      <c r="BX743" s="425"/>
      <c r="BY743" s="425"/>
      <c r="BZ743" s="425"/>
      <c r="CA743" s="425"/>
      <c r="CB743" s="425"/>
      <c r="CC743" s="425"/>
      <c r="CD743" s="425"/>
      <c r="CE743" s="425"/>
      <c r="CF743" s="425"/>
      <c r="CG743" s="425"/>
      <c r="CH743" s="425"/>
      <c r="CI743" s="425"/>
      <c r="CJ743" s="425"/>
      <c r="CK743" s="425"/>
      <c r="CL743" s="425"/>
      <c r="CM743" s="425"/>
      <c r="CN743" s="425"/>
      <c r="CO743" s="425"/>
      <c r="CP743" s="425"/>
      <c r="CQ743" s="425"/>
      <c r="CR743" s="425"/>
      <c r="CS743" s="425"/>
      <c r="CT743" s="425"/>
      <c r="CU743" s="425"/>
      <c r="CV743" s="425"/>
      <c r="CW743" s="425"/>
      <c r="CX743" s="425"/>
      <c r="CY743" s="425"/>
      <c r="CZ743" s="425"/>
      <c r="DA743" s="425"/>
      <c r="DB743" s="425"/>
      <c r="DC743" s="425"/>
      <c r="DD743" s="425"/>
      <c r="DE743" s="425"/>
      <c r="DF743" s="425"/>
      <c r="DG743" s="425"/>
      <c r="DH743" s="425"/>
      <c r="DI743" s="425"/>
      <c r="DJ743" s="425"/>
      <c r="DK743" s="425"/>
      <c r="DL743" s="425"/>
      <c r="DM743" s="425"/>
      <c r="DN743" s="425"/>
      <c r="DO743" s="425"/>
      <c r="DP743" s="425"/>
      <c r="DQ743" s="425"/>
    </row>
    <row r="744" spans="1:121" s="427" customFormat="1" ht="51" x14ac:dyDescent="0.25">
      <c r="A744" s="344" t="s">
        <v>2923</v>
      </c>
      <c r="B744" s="337" t="s">
        <v>2056</v>
      </c>
      <c r="C744" s="328" t="s">
        <v>2937</v>
      </c>
      <c r="D744" s="323" t="s">
        <v>2933</v>
      </c>
      <c r="E744" s="357">
        <v>49.180390000000003</v>
      </c>
      <c r="F744" s="358">
        <f>SUM(F743,3.93)</f>
        <v>45.160000000000004</v>
      </c>
      <c r="G744" s="228">
        <v>49.180390000000003</v>
      </c>
      <c r="H744" s="401"/>
      <c r="I744" s="389" t="s">
        <v>22</v>
      </c>
      <c r="J744" s="389"/>
      <c r="K744" s="397">
        <v>40634</v>
      </c>
      <c r="L744" s="403"/>
      <c r="M744" s="323">
        <v>6</v>
      </c>
      <c r="N744" s="371">
        <v>5</v>
      </c>
      <c r="O744" s="404"/>
      <c r="P744" s="377">
        <f t="shared" si="104"/>
        <v>49.180390000000003</v>
      </c>
      <c r="Q744" s="16">
        <f t="shared" si="103"/>
        <v>49.180390000000003</v>
      </c>
      <c r="R744" s="23">
        <f t="shared" si="105"/>
        <v>0</v>
      </c>
      <c r="S744" s="18">
        <f t="shared" si="106"/>
        <v>0</v>
      </c>
      <c r="T744" s="182"/>
      <c r="U744" s="102">
        <v>5600000</v>
      </c>
      <c r="V744" s="178" t="s">
        <v>2837</v>
      </c>
      <c r="W744" s="272">
        <v>5600</v>
      </c>
      <c r="X744" s="273"/>
      <c r="Y744" s="426"/>
      <c r="Z744" s="423"/>
      <c r="AA744" s="425"/>
      <c r="AB744" s="425"/>
      <c r="AC744" s="425"/>
      <c r="AD744" s="425"/>
      <c r="AE744" s="425"/>
      <c r="AF744" s="425"/>
      <c r="AG744" s="425"/>
      <c r="AH744" s="425"/>
      <c r="AI744" s="425"/>
      <c r="AJ744" s="425"/>
      <c r="AK744" s="425"/>
      <c r="AL744" s="425"/>
      <c r="AM744" s="425"/>
      <c r="AN744" s="425"/>
      <c r="AO744" s="425"/>
      <c r="AP744" s="425"/>
      <c r="AQ744" s="425"/>
      <c r="AR744" s="425"/>
      <c r="AS744" s="425"/>
      <c r="AT744" s="425"/>
      <c r="AU744" s="425"/>
      <c r="AV744" s="425"/>
      <c r="AW744" s="425"/>
      <c r="AX744" s="425"/>
      <c r="AY744" s="425"/>
      <c r="AZ744" s="425"/>
      <c r="BA744" s="425"/>
      <c r="BB744" s="425"/>
      <c r="BC744" s="425"/>
      <c r="BD744" s="425"/>
      <c r="BE744" s="425"/>
      <c r="BF744" s="425"/>
      <c r="BG744" s="425"/>
      <c r="BH744" s="425"/>
      <c r="BI744" s="425"/>
      <c r="BJ744" s="425"/>
      <c r="BK744" s="425"/>
      <c r="BL744" s="425"/>
      <c r="BM744" s="425"/>
      <c r="BN744" s="425"/>
      <c r="BO744" s="425"/>
      <c r="BP744" s="425"/>
      <c r="BQ744" s="425"/>
      <c r="BR744" s="425"/>
      <c r="BS744" s="425"/>
      <c r="BT744" s="425"/>
      <c r="BU744" s="425"/>
      <c r="BV744" s="425"/>
      <c r="BW744" s="425"/>
      <c r="BX744" s="425"/>
      <c r="BY744" s="425"/>
      <c r="BZ744" s="425"/>
      <c r="CA744" s="425"/>
      <c r="CB744" s="425"/>
      <c r="CC744" s="425"/>
      <c r="CD744" s="425"/>
      <c r="CE744" s="425"/>
      <c r="CF744" s="425"/>
      <c r="CG744" s="425"/>
      <c r="CH744" s="425"/>
      <c r="CI744" s="425"/>
      <c r="CJ744" s="425"/>
      <c r="CK744" s="425"/>
      <c r="CL744" s="425"/>
      <c r="CM744" s="425"/>
      <c r="CN744" s="425"/>
      <c r="CO744" s="425"/>
      <c r="CP744" s="425"/>
      <c r="CQ744" s="425"/>
      <c r="CR744" s="425"/>
      <c r="CS744" s="425"/>
      <c r="CT744" s="425"/>
      <c r="CU744" s="425"/>
      <c r="CV744" s="425"/>
      <c r="CW744" s="425"/>
      <c r="CX744" s="425"/>
      <c r="CY744" s="425"/>
      <c r="CZ744" s="425"/>
      <c r="DA744" s="425"/>
      <c r="DB744" s="425"/>
      <c r="DC744" s="425"/>
      <c r="DD744" s="425"/>
      <c r="DE744" s="425"/>
      <c r="DF744" s="425"/>
      <c r="DG744" s="425"/>
      <c r="DH744" s="425"/>
      <c r="DI744" s="425"/>
      <c r="DJ744" s="425"/>
      <c r="DK744" s="425"/>
      <c r="DL744" s="425"/>
      <c r="DM744" s="425"/>
      <c r="DN744" s="425"/>
      <c r="DO744" s="425"/>
      <c r="DP744" s="425"/>
      <c r="DQ744" s="425"/>
    </row>
    <row r="745" spans="1:121" s="427" customFormat="1" ht="51" x14ac:dyDescent="0.25">
      <c r="A745" s="344" t="s">
        <v>2923</v>
      </c>
      <c r="B745" s="337" t="s">
        <v>2056</v>
      </c>
      <c r="C745" s="328" t="s">
        <v>2938</v>
      </c>
      <c r="D745" s="323" t="s">
        <v>2933</v>
      </c>
      <c r="E745" s="357">
        <v>53.460390000000004</v>
      </c>
      <c r="F745" s="358">
        <f>SUM(F744,3.93)</f>
        <v>49.09</v>
      </c>
      <c r="G745" s="228">
        <v>53.460390000000004</v>
      </c>
      <c r="H745" s="401"/>
      <c r="I745" s="389" t="s">
        <v>22</v>
      </c>
      <c r="J745" s="389"/>
      <c r="K745" s="397">
        <v>40634</v>
      </c>
      <c r="L745" s="403"/>
      <c r="M745" s="323">
        <v>6</v>
      </c>
      <c r="N745" s="371">
        <v>5</v>
      </c>
      <c r="O745" s="404"/>
      <c r="P745" s="377">
        <f t="shared" si="104"/>
        <v>53.460390000000004</v>
      </c>
      <c r="Q745" s="16">
        <f t="shared" si="103"/>
        <v>53.460390000000004</v>
      </c>
      <c r="R745" s="23">
        <f t="shared" si="105"/>
        <v>0</v>
      </c>
      <c r="S745" s="18">
        <f t="shared" si="106"/>
        <v>0</v>
      </c>
      <c r="T745" s="182"/>
      <c r="U745" s="102">
        <v>5610000</v>
      </c>
      <c r="V745" s="178" t="s">
        <v>2837</v>
      </c>
      <c r="W745" s="272">
        <v>5610</v>
      </c>
      <c r="X745" s="273"/>
      <c r="Y745" s="426"/>
      <c r="Z745" s="423"/>
      <c r="AA745" s="425"/>
      <c r="AB745" s="425"/>
      <c r="AC745" s="425"/>
      <c r="AD745" s="425"/>
      <c r="AE745" s="425"/>
      <c r="AF745" s="425"/>
      <c r="AG745" s="425"/>
      <c r="AH745" s="425"/>
      <c r="AI745" s="425"/>
      <c r="AJ745" s="425"/>
      <c r="AK745" s="425"/>
      <c r="AL745" s="425"/>
      <c r="AM745" s="425"/>
      <c r="AN745" s="425"/>
      <c r="AO745" s="425"/>
      <c r="AP745" s="425"/>
      <c r="AQ745" s="425"/>
      <c r="AR745" s="425"/>
      <c r="AS745" s="425"/>
      <c r="AT745" s="425"/>
      <c r="AU745" s="425"/>
      <c r="AV745" s="425"/>
      <c r="AW745" s="425"/>
      <c r="AX745" s="425"/>
      <c r="AY745" s="425"/>
      <c r="AZ745" s="425"/>
      <c r="BA745" s="425"/>
      <c r="BB745" s="425"/>
      <c r="BC745" s="425"/>
      <c r="BD745" s="425"/>
      <c r="BE745" s="425"/>
      <c r="BF745" s="425"/>
      <c r="BG745" s="425"/>
      <c r="BH745" s="425"/>
      <c r="BI745" s="425"/>
      <c r="BJ745" s="425"/>
      <c r="BK745" s="425"/>
      <c r="BL745" s="425"/>
      <c r="BM745" s="425"/>
      <c r="BN745" s="425"/>
      <c r="BO745" s="425"/>
      <c r="BP745" s="425"/>
      <c r="BQ745" s="425"/>
      <c r="BR745" s="425"/>
      <c r="BS745" s="425"/>
      <c r="BT745" s="425"/>
      <c r="BU745" s="425"/>
      <c r="BV745" s="425"/>
      <c r="BW745" s="425"/>
      <c r="BX745" s="425"/>
      <c r="BY745" s="425"/>
      <c r="BZ745" s="425"/>
      <c r="CA745" s="425"/>
      <c r="CB745" s="425"/>
      <c r="CC745" s="425"/>
      <c r="CD745" s="425"/>
      <c r="CE745" s="425"/>
      <c r="CF745" s="425"/>
      <c r="CG745" s="425"/>
      <c r="CH745" s="425"/>
      <c r="CI745" s="425"/>
      <c r="CJ745" s="425"/>
      <c r="CK745" s="425"/>
      <c r="CL745" s="425"/>
      <c r="CM745" s="425"/>
      <c r="CN745" s="425"/>
      <c r="CO745" s="425"/>
      <c r="CP745" s="425"/>
      <c r="CQ745" s="425"/>
      <c r="CR745" s="425"/>
      <c r="CS745" s="425"/>
      <c r="CT745" s="425"/>
      <c r="CU745" s="425"/>
      <c r="CV745" s="425"/>
      <c r="CW745" s="425"/>
      <c r="CX745" s="425"/>
      <c r="CY745" s="425"/>
      <c r="CZ745" s="425"/>
      <c r="DA745" s="425"/>
      <c r="DB745" s="425"/>
      <c r="DC745" s="425"/>
      <c r="DD745" s="425"/>
      <c r="DE745" s="425"/>
      <c r="DF745" s="425"/>
      <c r="DG745" s="425"/>
      <c r="DH745" s="425"/>
      <c r="DI745" s="425"/>
      <c r="DJ745" s="425"/>
      <c r="DK745" s="425"/>
      <c r="DL745" s="425"/>
      <c r="DM745" s="425"/>
      <c r="DN745" s="425"/>
      <c r="DO745" s="425"/>
      <c r="DP745" s="425"/>
      <c r="DQ745" s="425"/>
    </row>
    <row r="746" spans="1:121" s="427" customFormat="1" ht="89.25" x14ac:dyDescent="0.25">
      <c r="A746" s="344" t="s">
        <v>2923</v>
      </c>
      <c r="B746" s="337" t="s">
        <v>2056</v>
      </c>
      <c r="C746" s="328" t="s">
        <v>2939</v>
      </c>
      <c r="D746" s="323" t="s">
        <v>2933</v>
      </c>
      <c r="E746" s="352">
        <v>7.06</v>
      </c>
      <c r="F746" s="358">
        <v>6.48</v>
      </c>
      <c r="G746" s="230">
        <v>7.06</v>
      </c>
      <c r="H746" s="401"/>
      <c r="I746" s="389" t="s">
        <v>22</v>
      </c>
      <c r="J746" s="389"/>
      <c r="K746" s="397">
        <v>40634</v>
      </c>
      <c r="L746" s="403"/>
      <c r="M746" s="323">
        <v>6</v>
      </c>
      <c r="N746" s="371">
        <v>5</v>
      </c>
      <c r="O746" s="404"/>
      <c r="P746" s="377">
        <f t="shared" si="104"/>
        <v>7.06</v>
      </c>
      <c r="Q746" s="16">
        <f t="shared" si="103"/>
        <v>7.06</v>
      </c>
      <c r="R746" s="23">
        <f t="shared" si="105"/>
        <v>0</v>
      </c>
      <c r="S746" s="18">
        <f t="shared" si="106"/>
        <v>0</v>
      </c>
      <c r="T746" s="182"/>
      <c r="U746" s="102">
        <v>5620000</v>
      </c>
      <c r="V746" s="178" t="s">
        <v>2837</v>
      </c>
      <c r="W746" s="272">
        <v>5620</v>
      </c>
      <c r="X746" s="273"/>
      <c r="Y746" s="426"/>
      <c r="Z746" s="423"/>
      <c r="AA746" s="425"/>
      <c r="AB746" s="425"/>
      <c r="AC746" s="425"/>
      <c r="AD746" s="425"/>
      <c r="AE746" s="425"/>
      <c r="AF746" s="425"/>
      <c r="AG746" s="425"/>
      <c r="AH746" s="425"/>
      <c r="AI746" s="425"/>
      <c r="AJ746" s="425"/>
      <c r="AK746" s="425"/>
      <c r="AL746" s="425"/>
      <c r="AM746" s="425"/>
      <c r="AN746" s="425"/>
      <c r="AO746" s="425"/>
      <c r="AP746" s="425"/>
      <c r="AQ746" s="425"/>
      <c r="AR746" s="425"/>
      <c r="AS746" s="425"/>
      <c r="AT746" s="425"/>
      <c r="AU746" s="425"/>
      <c r="AV746" s="425"/>
      <c r="AW746" s="425"/>
      <c r="AX746" s="425"/>
      <c r="AY746" s="425"/>
      <c r="AZ746" s="425"/>
      <c r="BA746" s="425"/>
      <c r="BB746" s="425"/>
      <c r="BC746" s="425"/>
      <c r="BD746" s="425"/>
      <c r="BE746" s="425"/>
      <c r="BF746" s="425"/>
      <c r="BG746" s="425"/>
      <c r="BH746" s="425"/>
      <c r="BI746" s="425"/>
      <c r="BJ746" s="425"/>
      <c r="BK746" s="425"/>
      <c r="BL746" s="425"/>
      <c r="BM746" s="425"/>
      <c r="BN746" s="425"/>
      <c r="BO746" s="425"/>
      <c r="BP746" s="425"/>
      <c r="BQ746" s="425"/>
      <c r="BR746" s="425"/>
      <c r="BS746" s="425"/>
      <c r="BT746" s="425"/>
      <c r="BU746" s="425"/>
      <c r="BV746" s="425"/>
      <c r="BW746" s="425"/>
      <c r="BX746" s="425"/>
      <c r="BY746" s="425"/>
      <c r="BZ746" s="425"/>
      <c r="CA746" s="425"/>
      <c r="CB746" s="425"/>
      <c r="CC746" s="425"/>
      <c r="CD746" s="425"/>
      <c r="CE746" s="425"/>
      <c r="CF746" s="425"/>
      <c r="CG746" s="425"/>
      <c r="CH746" s="425"/>
      <c r="CI746" s="425"/>
      <c r="CJ746" s="425"/>
      <c r="CK746" s="425"/>
      <c r="CL746" s="425"/>
      <c r="CM746" s="425"/>
      <c r="CN746" s="425"/>
      <c r="CO746" s="425"/>
      <c r="CP746" s="425"/>
      <c r="CQ746" s="425"/>
      <c r="CR746" s="425"/>
      <c r="CS746" s="425"/>
      <c r="CT746" s="425"/>
      <c r="CU746" s="425"/>
      <c r="CV746" s="425"/>
      <c r="CW746" s="425"/>
      <c r="CX746" s="425"/>
      <c r="CY746" s="425"/>
      <c r="CZ746" s="425"/>
      <c r="DA746" s="425"/>
      <c r="DB746" s="425"/>
      <c r="DC746" s="425"/>
      <c r="DD746" s="425"/>
      <c r="DE746" s="425"/>
      <c r="DF746" s="425"/>
      <c r="DG746" s="425"/>
      <c r="DH746" s="425"/>
      <c r="DI746" s="425"/>
      <c r="DJ746" s="425"/>
      <c r="DK746" s="425"/>
      <c r="DL746" s="425"/>
      <c r="DM746" s="425"/>
      <c r="DN746" s="425"/>
      <c r="DO746" s="425"/>
      <c r="DP746" s="425"/>
      <c r="DQ746" s="425"/>
    </row>
    <row r="747" spans="1:121" s="427" customFormat="1" ht="82.5" x14ac:dyDescent="0.25">
      <c r="A747" s="344" t="s">
        <v>2923</v>
      </c>
      <c r="B747" s="337" t="s">
        <v>2056</v>
      </c>
      <c r="C747" s="328" t="s">
        <v>2940</v>
      </c>
      <c r="D747" s="323" t="s">
        <v>2925</v>
      </c>
      <c r="E747" s="352">
        <v>5.38</v>
      </c>
      <c r="F747" s="330">
        <v>4.9400000000000004</v>
      </c>
      <c r="G747" s="230">
        <v>5.38</v>
      </c>
      <c r="H747" s="401"/>
      <c r="I747" s="389" t="s">
        <v>22</v>
      </c>
      <c r="J747" s="389"/>
      <c r="K747" s="397">
        <v>40634</v>
      </c>
      <c r="L747" s="398" t="s">
        <v>2836</v>
      </c>
      <c r="M747" s="323">
        <v>6</v>
      </c>
      <c r="N747" s="371">
        <v>5</v>
      </c>
      <c r="O747" s="374"/>
      <c r="P747" s="377">
        <f t="shared" si="104"/>
        <v>5.38</v>
      </c>
      <c r="Q747" s="16">
        <f t="shared" si="103"/>
        <v>5.38</v>
      </c>
      <c r="R747" s="23">
        <f t="shared" si="105"/>
        <v>0</v>
      </c>
      <c r="S747" s="18">
        <f t="shared" si="106"/>
        <v>0</v>
      </c>
      <c r="T747" s="182"/>
      <c r="U747" s="102">
        <v>5630000</v>
      </c>
      <c r="V747" s="178" t="s">
        <v>2837</v>
      </c>
      <c r="W747" s="272">
        <v>5630</v>
      </c>
      <c r="X747" s="273"/>
      <c r="Y747" s="426"/>
      <c r="Z747" s="423"/>
      <c r="AA747" s="425"/>
      <c r="AB747" s="425"/>
      <c r="AC747" s="425"/>
      <c r="AD747" s="425"/>
      <c r="AE747" s="425"/>
      <c r="AF747" s="425"/>
      <c r="AG747" s="425"/>
      <c r="AH747" s="425"/>
      <c r="AI747" s="425"/>
      <c r="AJ747" s="425"/>
      <c r="AK747" s="425"/>
      <c r="AL747" s="425"/>
      <c r="AM747" s="425"/>
      <c r="AN747" s="425"/>
      <c r="AO747" s="425"/>
      <c r="AP747" s="425"/>
      <c r="AQ747" s="425"/>
      <c r="AR747" s="425"/>
      <c r="AS747" s="425"/>
      <c r="AT747" s="425"/>
      <c r="AU747" s="425"/>
      <c r="AV747" s="425"/>
      <c r="AW747" s="425"/>
      <c r="AX747" s="425"/>
      <c r="AY747" s="425"/>
      <c r="AZ747" s="425"/>
      <c r="BA747" s="425"/>
      <c r="BB747" s="425"/>
      <c r="BC747" s="425"/>
      <c r="BD747" s="425"/>
      <c r="BE747" s="425"/>
      <c r="BF747" s="425"/>
      <c r="BG747" s="425"/>
      <c r="BH747" s="425"/>
      <c r="BI747" s="425"/>
      <c r="BJ747" s="425"/>
      <c r="BK747" s="425"/>
      <c r="BL747" s="425"/>
      <c r="BM747" s="425"/>
      <c r="BN747" s="425"/>
      <c r="BO747" s="425"/>
      <c r="BP747" s="425"/>
      <c r="BQ747" s="425"/>
      <c r="BR747" s="425"/>
      <c r="BS747" s="425"/>
      <c r="BT747" s="425"/>
      <c r="BU747" s="425"/>
      <c r="BV747" s="425"/>
      <c r="BW747" s="425"/>
      <c r="BX747" s="425"/>
      <c r="BY747" s="425"/>
      <c r="BZ747" s="425"/>
      <c r="CA747" s="425"/>
      <c r="CB747" s="425"/>
      <c r="CC747" s="425"/>
      <c r="CD747" s="425"/>
      <c r="CE747" s="425"/>
      <c r="CF747" s="425"/>
      <c r="CG747" s="425"/>
      <c r="CH747" s="425"/>
      <c r="CI747" s="425"/>
      <c r="CJ747" s="425"/>
      <c r="CK747" s="425"/>
      <c r="CL747" s="425"/>
      <c r="CM747" s="425"/>
      <c r="CN747" s="425"/>
      <c r="CO747" s="425"/>
      <c r="CP747" s="425"/>
      <c r="CQ747" s="425"/>
      <c r="CR747" s="425"/>
      <c r="CS747" s="425"/>
      <c r="CT747" s="425"/>
      <c r="CU747" s="425"/>
      <c r="CV747" s="425"/>
      <c r="CW747" s="425"/>
      <c r="CX747" s="425"/>
      <c r="CY747" s="425"/>
      <c r="CZ747" s="425"/>
      <c r="DA747" s="425"/>
      <c r="DB747" s="425"/>
      <c r="DC747" s="425"/>
      <c r="DD747" s="425"/>
      <c r="DE747" s="425"/>
      <c r="DF747" s="425"/>
      <c r="DG747" s="425"/>
      <c r="DH747" s="425"/>
      <c r="DI747" s="425"/>
      <c r="DJ747" s="425"/>
      <c r="DK747" s="425"/>
      <c r="DL747" s="425"/>
      <c r="DM747" s="425"/>
      <c r="DN747" s="425"/>
      <c r="DO747" s="425"/>
      <c r="DP747" s="425"/>
      <c r="DQ747" s="425"/>
    </row>
    <row r="748" spans="1:121" s="427" customFormat="1" ht="82.5" x14ac:dyDescent="0.25">
      <c r="A748" s="344" t="s">
        <v>2923</v>
      </c>
      <c r="B748" s="337" t="s">
        <v>2056</v>
      </c>
      <c r="C748" s="328" t="s">
        <v>2941</v>
      </c>
      <c r="D748" s="323" t="s">
        <v>2925</v>
      </c>
      <c r="E748" s="352">
        <v>5.49</v>
      </c>
      <c r="F748" s="330">
        <v>5.04</v>
      </c>
      <c r="G748" s="230">
        <v>5.49</v>
      </c>
      <c r="H748" s="401"/>
      <c r="I748" s="389" t="s">
        <v>22</v>
      </c>
      <c r="J748" s="389"/>
      <c r="K748" s="397">
        <v>40634</v>
      </c>
      <c r="L748" s="398" t="s">
        <v>2836</v>
      </c>
      <c r="M748" s="323">
        <v>6</v>
      </c>
      <c r="N748" s="371">
        <v>5</v>
      </c>
      <c r="O748" s="374"/>
      <c r="P748" s="377">
        <f t="shared" si="104"/>
        <v>5.49</v>
      </c>
      <c r="Q748" s="16">
        <f t="shared" si="103"/>
        <v>5.49</v>
      </c>
      <c r="R748" s="23">
        <f t="shared" si="105"/>
        <v>0</v>
      </c>
      <c r="S748" s="18">
        <f t="shared" si="106"/>
        <v>0</v>
      </c>
      <c r="T748" s="182"/>
      <c r="U748" s="102">
        <v>5640000</v>
      </c>
      <c r="V748" s="178" t="s">
        <v>2837</v>
      </c>
      <c r="W748" s="272">
        <v>5640</v>
      </c>
      <c r="X748" s="273"/>
      <c r="Y748" s="426"/>
      <c r="Z748" s="423"/>
      <c r="AA748" s="425"/>
      <c r="AB748" s="425"/>
      <c r="AC748" s="425"/>
      <c r="AD748" s="425"/>
      <c r="AE748" s="425"/>
      <c r="AF748" s="425"/>
      <c r="AG748" s="425"/>
      <c r="AH748" s="425"/>
      <c r="AI748" s="425"/>
      <c r="AJ748" s="425"/>
      <c r="AK748" s="425"/>
      <c r="AL748" s="425"/>
      <c r="AM748" s="425"/>
      <c r="AN748" s="425"/>
      <c r="AO748" s="425"/>
      <c r="AP748" s="425"/>
      <c r="AQ748" s="425"/>
      <c r="AR748" s="425"/>
      <c r="AS748" s="425"/>
      <c r="AT748" s="425"/>
      <c r="AU748" s="425"/>
      <c r="AV748" s="425"/>
      <c r="AW748" s="425"/>
      <c r="AX748" s="425"/>
      <c r="AY748" s="425"/>
      <c r="AZ748" s="425"/>
      <c r="BA748" s="425"/>
      <c r="BB748" s="425"/>
      <c r="BC748" s="425"/>
      <c r="BD748" s="425"/>
      <c r="BE748" s="425"/>
      <c r="BF748" s="425"/>
      <c r="BG748" s="425"/>
      <c r="BH748" s="425"/>
      <c r="BI748" s="425"/>
      <c r="BJ748" s="425"/>
      <c r="BK748" s="425"/>
      <c r="BL748" s="425"/>
      <c r="BM748" s="425"/>
      <c r="BN748" s="425"/>
      <c r="BO748" s="425"/>
      <c r="BP748" s="425"/>
      <c r="BQ748" s="425"/>
      <c r="BR748" s="425"/>
      <c r="BS748" s="425"/>
      <c r="BT748" s="425"/>
      <c r="BU748" s="425"/>
      <c r="BV748" s="425"/>
      <c r="BW748" s="425"/>
      <c r="BX748" s="425"/>
      <c r="BY748" s="425"/>
      <c r="BZ748" s="425"/>
      <c r="CA748" s="425"/>
      <c r="CB748" s="425"/>
      <c r="CC748" s="425"/>
      <c r="CD748" s="425"/>
      <c r="CE748" s="425"/>
      <c r="CF748" s="425"/>
      <c r="CG748" s="425"/>
      <c r="CH748" s="425"/>
      <c r="CI748" s="425"/>
      <c r="CJ748" s="425"/>
      <c r="CK748" s="425"/>
      <c r="CL748" s="425"/>
      <c r="CM748" s="425"/>
      <c r="CN748" s="425"/>
      <c r="CO748" s="425"/>
      <c r="CP748" s="425"/>
      <c r="CQ748" s="425"/>
      <c r="CR748" s="425"/>
      <c r="CS748" s="425"/>
      <c r="CT748" s="425"/>
      <c r="CU748" s="425"/>
      <c r="CV748" s="425"/>
      <c r="CW748" s="425"/>
      <c r="CX748" s="425"/>
      <c r="CY748" s="425"/>
      <c r="CZ748" s="425"/>
      <c r="DA748" s="425"/>
      <c r="DB748" s="425"/>
      <c r="DC748" s="425"/>
      <c r="DD748" s="425"/>
      <c r="DE748" s="425"/>
      <c r="DF748" s="425"/>
      <c r="DG748" s="425"/>
      <c r="DH748" s="425"/>
      <c r="DI748" s="425"/>
      <c r="DJ748" s="425"/>
      <c r="DK748" s="425"/>
      <c r="DL748" s="425"/>
      <c r="DM748" s="425"/>
      <c r="DN748" s="425"/>
      <c r="DO748" s="425"/>
      <c r="DP748" s="425"/>
      <c r="DQ748" s="425"/>
    </row>
    <row r="749" spans="1:121" s="427" customFormat="1" ht="82.5" x14ac:dyDescent="0.25">
      <c r="A749" s="344" t="s">
        <v>2923</v>
      </c>
      <c r="B749" s="337" t="s">
        <v>2056</v>
      </c>
      <c r="C749" s="328" t="s">
        <v>2942</v>
      </c>
      <c r="D749" s="323" t="s">
        <v>2925</v>
      </c>
      <c r="E749" s="352">
        <v>11.2</v>
      </c>
      <c r="F749" s="330">
        <v>10.29</v>
      </c>
      <c r="G749" s="230">
        <v>11.2</v>
      </c>
      <c r="H749" s="401"/>
      <c r="I749" s="389" t="s">
        <v>22</v>
      </c>
      <c r="J749" s="389"/>
      <c r="K749" s="397">
        <v>40634</v>
      </c>
      <c r="L749" s="398" t="s">
        <v>2836</v>
      </c>
      <c r="M749" s="323">
        <v>6</v>
      </c>
      <c r="N749" s="371">
        <v>5</v>
      </c>
      <c r="O749" s="374"/>
      <c r="P749" s="377">
        <f t="shared" si="104"/>
        <v>11.2</v>
      </c>
      <c r="Q749" s="16">
        <f t="shared" si="103"/>
        <v>11.2</v>
      </c>
      <c r="R749" s="23">
        <f t="shared" si="105"/>
        <v>0</v>
      </c>
      <c r="S749" s="18">
        <f t="shared" si="106"/>
        <v>0</v>
      </c>
      <c r="T749" s="182"/>
      <c r="U749" s="102">
        <v>5650000</v>
      </c>
      <c r="V749" s="178" t="s">
        <v>2837</v>
      </c>
      <c r="W749" s="272">
        <v>5650</v>
      </c>
      <c r="X749" s="273"/>
      <c r="Y749" s="426"/>
      <c r="Z749" s="423"/>
      <c r="AA749" s="425"/>
      <c r="AB749" s="425"/>
      <c r="AC749" s="425"/>
      <c r="AD749" s="425"/>
      <c r="AE749" s="425"/>
      <c r="AF749" s="425"/>
      <c r="AG749" s="425"/>
      <c r="AH749" s="425"/>
      <c r="AI749" s="425"/>
      <c r="AJ749" s="425"/>
      <c r="AK749" s="425"/>
      <c r="AL749" s="425"/>
      <c r="AM749" s="425"/>
      <c r="AN749" s="425"/>
      <c r="AO749" s="425"/>
      <c r="AP749" s="425"/>
      <c r="AQ749" s="425"/>
      <c r="AR749" s="425"/>
      <c r="AS749" s="425"/>
      <c r="AT749" s="425"/>
      <c r="AU749" s="425"/>
      <c r="AV749" s="425"/>
      <c r="AW749" s="425"/>
      <c r="AX749" s="425"/>
      <c r="AY749" s="425"/>
      <c r="AZ749" s="425"/>
      <c r="BA749" s="425"/>
      <c r="BB749" s="425"/>
      <c r="BC749" s="425"/>
      <c r="BD749" s="425"/>
      <c r="BE749" s="425"/>
      <c r="BF749" s="425"/>
      <c r="BG749" s="425"/>
      <c r="BH749" s="425"/>
      <c r="BI749" s="425"/>
      <c r="BJ749" s="425"/>
      <c r="BK749" s="425"/>
      <c r="BL749" s="425"/>
      <c r="BM749" s="425"/>
      <c r="BN749" s="425"/>
      <c r="BO749" s="425"/>
      <c r="BP749" s="425"/>
      <c r="BQ749" s="425"/>
      <c r="BR749" s="425"/>
      <c r="BS749" s="425"/>
      <c r="BT749" s="425"/>
      <c r="BU749" s="425"/>
      <c r="BV749" s="425"/>
      <c r="BW749" s="425"/>
      <c r="BX749" s="425"/>
      <c r="BY749" s="425"/>
      <c r="BZ749" s="425"/>
      <c r="CA749" s="425"/>
      <c r="CB749" s="425"/>
      <c r="CC749" s="425"/>
      <c r="CD749" s="425"/>
      <c r="CE749" s="425"/>
      <c r="CF749" s="425"/>
      <c r="CG749" s="425"/>
      <c r="CH749" s="425"/>
      <c r="CI749" s="425"/>
      <c r="CJ749" s="425"/>
      <c r="CK749" s="425"/>
      <c r="CL749" s="425"/>
      <c r="CM749" s="425"/>
      <c r="CN749" s="425"/>
      <c r="CO749" s="425"/>
      <c r="CP749" s="425"/>
      <c r="CQ749" s="425"/>
      <c r="CR749" s="425"/>
      <c r="CS749" s="425"/>
      <c r="CT749" s="425"/>
      <c r="CU749" s="425"/>
      <c r="CV749" s="425"/>
      <c r="CW749" s="425"/>
      <c r="CX749" s="425"/>
      <c r="CY749" s="425"/>
      <c r="CZ749" s="425"/>
      <c r="DA749" s="425"/>
      <c r="DB749" s="425"/>
      <c r="DC749" s="425"/>
      <c r="DD749" s="425"/>
      <c r="DE749" s="425"/>
      <c r="DF749" s="425"/>
      <c r="DG749" s="425"/>
      <c r="DH749" s="425"/>
      <c r="DI749" s="425"/>
      <c r="DJ749" s="425"/>
      <c r="DK749" s="425"/>
      <c r="DL749" s="425"/>
      <c r="DM749" s="425"/>
      <c r="DN749" s="425"/>
      <c r="DO749" s="425"/>
      <c r="DP749" s="425"/>
      <c r="DQ749" s="425"/>
    </row>
    <row r="750" spans="1:121" s="427" customFormat="1" ht="82.5" x14ac:dyDescent="0.25">
      <c r="A750" s="344" t="s">
        <v>2923</v>
      </c>
      <c r="B750" s="337" t="s">
        <v>2056</v>
      </c>
      <c r="C750" s="328" t="s">
        <v>2943</v>
      </c>
      <c r="D750" s="323" t="s">
        <v>2925</v>
      </c>
      <c r="E750" s="352">
        <v>11.55</v>
      </c>
      <c r="F750" s="330">
        <v>10.6</v>
      </c>
      <c r="G750" s="230">
        <v>11.55</v>
      </c>
      <c r="H750" s="401"/>
      <c r="I750" s="389" t="s">
        <v>22</v>
      </c>
      <c r="J750" s="389"/>
      <c r="K750" s="397">
        <v>40634</v>
      </c>
      <c r="L750" s="398" t="s">
        <v>2836</v>
      </c>
      <c r="M750" s="323">
        <v>6</v>
      </c>
      <c r="N750" s="371">
        <v>5</v>
      </c>
      <c r="O750" s="374"/>
      <c r="P750" s="377">
        <f t="shared" si="104"/>
        <v>11.55</v>
      </c>
      <c r="Q750" s="16">
        <f t="shared" si="103"/>
        <v>11.55</v>
      </c>
      <c r="R750" s="23">
        <f t="shared" si="105"/>
        <v>0</v>
      </c>
      <c r="S750" s="18">
        <f t="shared" si="106"/>
        <v>0</v>
      </c>
      <c r="T750" s="182"/>
      <c r="U750" s="102">
        <v>5660000</v>
      </c>
      <c r="V750" s="178" t="s">
        <v>2837</v>
      </c>
      <c r="W750" s="272">
        <v>5660</v>
      </c>
      <c r="X750" s="273"/>
      <c r="Y750" s="426"/>
      <c r="Z750" s="423"/>
      <c r="AA750" s="425"/>
      <c r="AB750" s="425"/>
      <c r="AC750" s="425"/>
      <c r="AD750" s="425"/>
      <c r="AE750" s="425"/>
      <c r="AF750" s="425"/>
      <c r="AG750" s="425"/>
      <c r="AH750" s="425"/>
      <c r="AI750" s="425"/>
      <c r="AJ750" s="425"/>
      <c r="AK750" s="425"/>
      <c r="AL750" s="425"/>
      <c r="AM750" s="425"/>
      <c r="AN750" s="425"/>
      <c r="AO750" s="425"/>
      <c r="AP750" s="425"/>
      <c r="AQ750" s="425"/>
      <c r="AR750" s="425"/>
      <c r="AS750" s="425"/>
      <c r="AT750" s="425"/>
      <c r="AU750" s="425"/>
      <c r="AV750" s="425"/>
      <c r="AW750" s="425"/>
      <c r="AX750" s="425"/>
      <c r="AY750" s="425"/>
      <c r="AZ750" s="425"/>
      <c r="BA750" s="425"/>
      <c r="BB750" s="425"/>
      <c r="BC750" s="425"/>
      <c r="BD750" s="425"/>
      <c r="BE750" s="425"/>
      <c r="BF750" s="425"/>
      <c r="BG750" s="425"/>
      <c r="BH750" s="425"/>
      <c r="BI750" s="425"/>
      <c r="BJ750" s="425"/>
      <c r="BK750" s="425"/>
      <c r="BL750" s="425"/>
      <c r="BM750" s="425"/>
      <c r="BN750" s="425"/>
      <c r="BO750" s="425"/>
      <c r="BP750" s="425"/>
      <c r="BQ750" s="425"/>
      <c r="BR750" s="425"/>
      <c r="BS750" s="425"/>
      <c r="BT750" s="425"/>
      <c r="BU750" s="425"/>
      <c r="BV750" s="425"/>
      <c r="BW750" s="425"/>
      <c r="BX750" s="425"/>
      <c r="BY750" s="425"/>
      <c r="BZ750" s="425"/>
      <c r="CA750" s="425"/>
      <c r="CB750" s="425"/>
      <c r="CC750" s="425"/>
      <c r="CD750" s="425"/>
      <c r="CE750" s="425"/>
      <c r="CF750" s="425"/>
      <c r="CG750" s="425"/>
      <c r="CH750" s="425"/>
      <c r="CI750" s="425"/>
      <c r="CJ750" s="425"/>
      <c r="CK750" s="425"/>
      <c r="CL750" s="425"/>
      <c r="CM750" s="425"/>
      <c r="CN750" s="425"/>
      <c r="CO750" s="425"/>
      <c r="CP750" s="425"/>
      <c r="CQ750" s="425"/>
      <c r="CR750" s="425"/>
      <c r="CS750" s="425"/>
      <c r="CT750" s="425"/>
      <c r="CU750" s="425"/>
      <c r="CV750" s="425"/>
      <c r="CW750" s="425"/>
      <c r="CX750" s="425"/>
      <c r="CY750" s="425"/>
      <c r="CZ750" s="425"/>
      <c r="DA750" s="425"/>
      <c r="DB750" s="425"/>
      <c r="DC750" s="425"/>
      <c r="DD750" s="425"/>
      <c r="DE750" s="425"/>
      <c r="DF750" s="425"/>
      <c r="DG750" s="425"/>
      <c r="DH750" s="425"/>
      <c r="DI750" s="425"/>
      <c r="DJ750" s="425"/>
      <c r="DK750" s="425"/>
      <c r="DL750" s="425"/>
      <c r="DM750" s="425"/>
      <c r="DN750" s="425"/>
      <c r="DO750" s="425"/>
      <c r="DP750" s="425"/>
      <c r="DQ750" s="425"/>
    </row>
    <row r="751" spans="1:121" s="427" customFormat="1" ht="82.5" x14ac:dyDescent="0.25">
      <c r="A751" s="344" t="s">
        <v>2923</v>
      </c>
      <c r="B751" s="337" t="s">
        <v>2056</v>
      </c>
      <c r="C751" s="328" t="s">
        <v>2944</v>
      </c>
      <c r="D751" s="323" t="s">
        <v>2925</v>
      </c>
      <c r="E751" s="352">
        <v>20.92</v>
      </c>
      <c r="F751" s="330">
        <v>19.21</v>
      </c>
      <c r="G751" s="230">
        <v>20.92</v>
      </c>
      <c r="H751" s="401"/>
      <c r="I751" s="389" t="s">
        <v>22</v>
      </c>
      <c r="J751" s="389"/>
      <c r="K751" s="397">
        <v>40634</v>
      </c>
      <c r="L751" s="398" t="s">
        <v>2836</v>
      </c>
      <c r="M751" s="323">
        <v>6</v>
      </c>
      <c r="N751" s="371">
        <v>5</v>
      </c>
      <c r="O751" s="374"/>
      <c r="P751" s="377">
        <f t="shared" si="104"/>
        <v>20.92</v>
      </c>
      <c r="Q751" s="16">
        <f t="shared" si="103"/>
        <v>20.92</v>
      </c>
      <c r="R751" s="23">
        <f t="shared" si="105"/>
        <v>0</v>
      </c>
      <c r="S751" s="18">
        <f t="shared" si="106"/>
        <v>0</v>
      </c>
      <c r="T751" s="182"/>
      <c r="U751" s="102">
        <v>5670000</v>
      </c>
      <c r="V751" s="178" t="s">
        <v>2837</v>
      </c>
      <c r="W751" s="272">
        <v>5670</v>
      </c>
      <c r="X751" s="273"/>
      <c r="Y751" s="426"/>
      <c r="Z751" s="423"/>
      <c r="AA751" s="425"/>
      <c r="AB751" s="425"/>
      <c r="AC751" s="425"/>
      <c r="AD751" s="425"/>
      <c r="AE751" s="425"/>
      <c r="AF751" s="425"/>
      <c r="AG751" s="425"/>
      <c r="AH751" s="425"/>
      <c r="AI751" s="425"/>
      <c r="AJ751" s="425"/>
      <c r="AK751" s="425"/>
      <c r="AL751" s="425"/>
      <c r="AM751" s="425"/>
      <c r="AN751" s="425"/>
      <c r="AO751" s="425"/>
      <c r="AP751" s="425"/>
      <c r="AQ751" s="425"/>
      <c r="AR751" s="425"/>
      <c r="AS751" s="425"/>
      <c r="AT751" s="425"/>
      <c r="AU751" s="425"/>
      <c r="AV751" s="425"/>
      <c r="AW751" s="425"/>
      <c r="AX751" s="425"/>
      <c r="AY751" s="425"/>
      <c r="AZ751" s="425"/>
      <c r="BA751" s="425"/>
      <c r="BB751" s="425"/>
      <c r="BC751" s="425"/>
      <c r="BD751" s="425"/>
      <c r="BE751" s="425"/>
      <c r="BF751" s="425"/>
      <c r="BG751" s="425"/>
      <c r="BH751" s="425"/>
      <c r="BI751" s="425"/>
      <c r="BJ751" s="425"/>
      <c r="BK751" s="425"/>
      <c r="BL751" s="425"/>
      <c r="BM751" s="425"/>
      <c r="BN751" s="425"/>
      <c r="BO751" s="425"/>
      <c r="BP751" s="425"/>
      <c r="BQ751" s="425"/>
      <c r="BR751" s="425"/>
      <c r="BS751" s="425"/>
      <c r="BT751" s="425"/>
      <c r="BU751" s="425"/>
      <c r="BV751" s="425"/>
      <c r="BW751" s="425"/>
      <c r="BX751" s="425"/>
      <c r="BY751" s="425"/>
      <c r="BZ751" s="425"/>
      <c r="CA751" s="425"/>
      <c r="CB751" s="425"/>
      <c r="CC751" s="425"/>
      <c r="CD751" s="425"/>
      <c r="CE751" s="425"/>
      <c r="CF751" s="425"/>
      <c r="CG751" s="425"/>
      <c r="CH751" s="425"/>
      <c r="CI751" s="425"/>
      <c r="CJ751" s="425"/>
      <c r="CK751" s="425"/>
      <c r="CL751" s="425"/>
      <c r="CM751" s="425"/>
      <c r="CN751" s="425"/>
      <c r="CO751" s="425"/>
      <c r="CP751" s="425"/>
      <c r="CQ751" s="425"/>
      <c r="CR751" s="425"/>
      <c r="CS751" s="425"/>
      <c r="CT751" s="425"/>
      <c r="CU751" s="425"/>
      <c r="CV751" s="425"/>
      <c r="CW751" s="425"/>
      <c r="CX751" s="425"/>
      <c r="CY751" s="425"/>
      <c r="CZ751" s="425"/>
      <c r="DA751" s="425"/>
      <c r="DB751" s="425"/>
      <c r="DC751" s="425"/>
      <c r="DD751" s="425"/>
      <c r="DE751" s="425"/>
      <c r="DF751" s="425"/>
      <c r="DG751" s="425"/>
      <c r="DH751" s="425"/>
      <c r="DI751" s="425"/>
      <c r="DJ751" s="425"/>
      <c r="DK751" s="425"/>
      <c r="DL751" s="425"/>
      <c r="DM751" s="425"/>
      <c r="DN751" s="425"/>
      <c r="DO751" s="425"/>
      <c r="DP751" s="425"/>
      <c r="DQ751" s="425"/>
    </row>
    <row r="752" spans="1:121" s="427" customFormat="1" ht="82.5" x14ac:dyDescent="0.25">
      <c r="A752" s="344" t="s">
        <v>2923</v>
      </c>
      <c r="B752" s="337" t="s">
        <v>2056</v>
      </c>
      <c r="C752" s="328" t="s">
        <v>2945</v>
      </c>
      <c r="D752" s="323" t="s">
        <v>2925</v>
      </c>
      <c r="E752" s="352">
        <v>24.87</v>
      </c>
      <c r="F752" s="330">
        <v>22.84</v>
      </c>
      <c r="G752" s="230">
        <v>24.87</v>
      </c>
      <c r="H752" s="401"/>
      <c r="I752" s="389" t="s">
        <v>22</v>
      </c>
      <c r="J752" s="389"/>
      <c r="K752" s="397">
        <v>40634</v>
      </c>
      <c r="L752" s="398" t="s">
        <v>2836</v>
      </c>
      <c r="M752" s="323">
        <v>6</v>
      </c>
      <c r="N752" s="371">
        <v>5</v>
      </c>
      <c r="O752" s="374"/>
      <c r="P752" s="377">
        <f t="shared" si="104"/>
        <v>24.87</v>
      </c>
      <c r="Q752" s="16">
        <f t="shared" si="103"/>
        <v>24.87</v>
      </c>
      <c r="R752" s="23">
        <f t="shared" si="105"/>
        <v>0</v>
      </c>
      <c r="S752" s="18">
        <f t="shared" si="106"/>
        <v>0</v>
      </c>
      <c r="T752" s="182"/>
      <c r="U752" s="102">
        <v>5680000</v>
      </c>
      <c r="V752" s="178" t="s">
        <v>2837</v>
      </c>
      <c r="W752" s="272">
        <v>5680</v>
      </c>
      <c r="X752" s="273"/>
      <c r="Y752" s="426"/>
      <c r="Z752" s="423"/>
      <c r="AA752" s="425"/>
      <c r="AB752" s="425"/>
      <c r="AC752" s="425"/>
      <c r="AD752" s="425"/>
      <c r="AE752" s="425"/>
      <c r="AF752" s="425"/>
      <c r="AG752" s="425"/>
      <c r="AH752" s="425"/>
      <c r="AI752" s="425"/>
      <c r="AJ752" s="425"/>
      <c r="AK752" s="425"/>
      <c r="AL752" s="425"/>
      <c r="AM752" s="425"/>
      <c r="AN752" s="425"/>
      <c r="AO752" s="425"/>
      <c r="AP752" s="425"/>
      <c r="AQ752" s="425"/>
      <c r="AR752" s="425"/>
      <c r="AS752" s="425"/>
      <c r="AT752" s="425"/>
      <c r="AU752" s="425"/>
      <c r="AV752" s="425"/>
      <c r="AW752" s="425"/>
      <c r="AX752" s="425"/>
      <c r="AY752" s="425"/>
      <c r="AZ752" s="425"/>
      <c r="BA752" s="425"/>
      <c r="BB752" s="425"/>
      <c r="BC752" s="425"/>
      <c r="BD752" s="425"/>
      <c r="BE752" s="425"/>
      <c r="BF752" s="425"/>
      <c r="BG752" s="425"/>
      <c r="BH752" s="425"/>
      <c r="BI752" s="425"/>
      <c r="BJ752" s="425"/>
      <c r="BK752" s="425"/>
      <c r="BL752" s="425"/>
      <c r="BM752" s="425"/>
      <c r="BN752" s="425"/>
      <c r="BO752" s="425"/>
      <c r="BP752" s="425"/>
      <c r="BQ752" s="425"/>
      <c r="BR752" s="425"/>
      <c r="BS752" s="425"/>
      <c r="BT752" s="425"/>
      <c r="BU752" s="425"/>
      <c r="BV752" s="425"/>
      <c r="BW752" s="425"/>
      <c r="BX752" s="425"/>
      <c r="BY752" s="425"/>
      <c r="BZ752" s="425"/>
      <c r="CA752" s="425"/>
      <c r="CB752" s="425"/>
      <c r="CC752" s="425"/>
      <c r="CD752" s="425"/>
      <c r="CE752" s="425"/>
      <c r="CF752" s="425"/>
      <c r="CG752" s="425"/>
      <c r="CH752" s="425"/>
      <c r="CI752" s="425"/>
      <c r="CJ752" s="425"/>
      <c r="CK752" s="425"/>
      <c r="CL752" s="425"/>
      <c r="CM752" s="425"/>
      <c r="CN752" s="425"/>
      <c r="CO752" s="425"/>
      <c r="CP752" s="425"/>
      <c r="CQ752" s="425"/>
      <c r="CR752" s="425"/>
      <c r="CS752" s="425"/>
      <c r="CT752" s="425"/>
      <c r="CU752" s="425"/>
      <c r="CV752" s="425"/>
      <c r="CW752" s="425"/>
      <c r="CX752" s="425"/>
      <c r="CY752" s="425"/>
      <c r="CZ752" s="425"/>
      <c r="DA752" s="425"/>
      <c r="DB752" s="425"/>
      <c r="DC752" s="425"/>
      <c r="DD752" s="425"/>
      <c r="DE752" s="425"/>
      <c r="DF752" s="425"/>
      <c r="DG752" s="425"/>
      <c r="DH752" s="425"/>
      <c r="DI752" s="425"/>
      <c r="DJ752" s="425"/>
      <c r="DK752" s="425"/>
      <c r="DL752" s="425"/>
      <c r="DM752" s="425"/>
      <c r="DN752" s="425"/>
      <c r="DO752" s="425"/>
      <c r="DP752" s="425"/>
      <c r="DQ752" s="425"/>
    </row>
    <row r="753" spans="1:121" s="427" customFormat="1" ht="82.5" x14ac:dyDescent="0.25">
      <c r="A753" s="344" t="s">
        <v>2923</v>
      </c>
      <c r="B753" s="337" t="s">
        <v>2056</v>
      </c>
      <c r="C753" s="328" t="s">
        <v>2946</v>
      </c>
      <c r="D753" s="323" t="s">
        <v>2925</v>
      </c>
      <c r="E753" s="352">
        <v>28.82</v>
      </c>
      <c r="F753" s="330">
        <v>26.46</v>
      </c>
      <c r="G753" s="230">
        <v>28.82</v>
      </c>
      <c r="H753" s="401"/>
      <c r="I753" s="389" t="s">
        <v>22</v>
      </c>
      <c r="J753" s="389"/>
      <c r="K753" s="397">
        <v>40634</v>
      </c>
      <c r="L753" s="403" t="s">
        <v>2836</v>
      </c>
      <c r="M753" s="323">
        <v>6</v>
      </c>
      <c r="N753" s="371">
        <v>5</v>
      </c>
      <c r="O753" s="374"/>
      <c r="P753" s="377">
        <f t="shared" si="104"/>
        <v>28.82</v>
      </c>
      <c r="Q753" s="16">
        <f t="shared" si="103"/>
        <v>28.82</v>
      </c>
      <c r="R753" s="23">
        <f t="shared" si="105"/>
        <v>0</v>
      </c>
      <c r="S753" s="18">
        <f t="shared" si="106"/>
        <v>0</v>
      </c>
      <c r="T753" s="182"/>
      <c r="U753" s="102">
        <v>5690000</v>
      </c>
      <c r="V753" s="178" t="s">
        <v>2837</v>
      </c>
      <c r="W753" s="272">
        <v>5690</v>
      </c>
      <c r="X753" s="273"/>
      <c r="Y753" s="426"/>
      <c r="Z753" s="423"/>
      <c r="AA753" s="425"/>
      <c r="AB753" s="425"/>
      <c r="AC753" s="425"/>
      <c r="AD753" s="425"/>
      <c r="AE753" s="425"/>
      <c r="AF753" s="425"/>
      <c r="AG753" s="425"/>
      <c r="AH753" s="425"/>
      <c r="AI753" s="425"/>
      <c r="AJ753" s="425"/>
      <c r="AK753" s="425"/>
      <c r="AL753" s="425"/>
      <c r="AM753" s="425"/>
      <c r="AN753" s="425"/>
      <c r="AO753" s="425"/>
      <c r="AP753" s="425"/>
      <c r="AQ753" s="425"/>
      <c r="AR753" s="425"/>
      <c r="AS753" s="425"/>
      <c r="AT753" s="425"/>
      <c r="AU753" s="425"/>
      <c r="AV753" s="425"/>
      <c r="AW753" s="425"/>
      <c r="AX753" s="425"/>
      <c r="AY753" s="425"/>
      <c r="AZ753" s="425"/>
      <c r="BA753" s="425"/>
      <c r="BB753" s="425"/>
      <c r="BC753" s="425"/>
      <c r="BD753" s="425"/>
      <c r="BE753" s="425"/>
      <c r="BF753" s="425"/>
      <c r="BG753" s="425"/>
      <c r="BH753" s="425"/>
      <c r="BI753" s="425"/>
      <c r="BJ753" s="425"/>
      <c r="BK753" s="425"/>
      <c r="BL753" s="425"/>
      <c r="BM753" s="425"/>
      <c r="BN753" s="425"/>
      <c r="BO753" s="425"/>
      <c r="BP753" s="425"/>
      <c r="BQ753" s="425"/>
      <c r="BR753" s="425"/>
      <c r="BS753" s="425"/>
      <c r="BT753" s="425"/>
      <c r="BU753" s="425"/>
      <c r="BV753" s="425"/>
      <c r="BW753" s="425"/>
      <c r="BX753" s="425"/>
      <c r="BY753" s="425"/>
      <c r="BZ753" s="425"/>
      <c r="CA753" s="425"/>
      <c r="CB753" s="425"/>
      <c r="CC753" s="425"/>
      <c r="CD753" s="425"/>
      <c r="CE753" s="425"/>
      <c r="CF753" s="425"/>
      <c r="CG753" s="425"/>
      <c r="CH753" s="425"/>
      <c r="CI753" s="425"/>
      <c r="CJ753" s="425"/>
      <c r="CK753" s="425"/>
      <c r="CL753" s="425"/>
      <c r="CM753" s="425"/>
      <c r="CN753" s="425"/>
      <c r="CO753" s="425"/>
      <c r="CP753" s="425"/>
      <c r="CQ753" s="425"/>
      <c r="CR753" s="425"/>
      <c r="CS753" s="425"/>
      <c r="CT753" s="425"/>
      <c r="CU753" s="425"/>
      <c r="CV753" s="425"/>
      <c r="CW753" s="425"/>
      <c r="CX753" s="425"/>
      <c r="CY753" s="425"/>
      <c r="CZ753" s="425"/>
      <c r="DA753" s="425"/>
      <c r="DB753" s="425"/>
      <c r="DC753" s="425"/>
      <c r="DD753" s="425"/>
      <c r="DE753" s="425"/>
      <c r="DF753" s="425"/>
      <c r="DG753" s="425"/>
      <c r="DH753" s="425"/>
      <c r="DI753" s="425"/>
      <c r="DJ753" s="425"/>
      <c r="DK753" s="425"/>
      <c r="DL753" s="425"/>
      <c r="DM753" s="425"/>
      <c r="DN753" s="425"/>
      <c r="DO753" s="425"/>
      <c r="DP753" s="425"/>
      <c r="DQ753" s="425"/>
    </row>
    <row r="754" spans="1:121" s="427" customFormat="1" ht="82.5" x14ac:dyDescent="0.25">
      <c r="A754" s="344" t="s">
        <v>2923</v>
      </c>
      <c r="B754" s="337" t="s">
        <v>2056</v>
      </c>
      <c r="C754" s="328" t="s">
        <v>2947</v>
      </c>
      <c r="D754" s="323" t="s">
        <v>2933</v>
      </c>
      <c r="E754" s="352">
        <v>33.1</v>
      </c>
      <c r="F754" s="358">
        <f t="shared" ref="F754:F759" si="107">SUM(F753,3.93)</f>
        <v>30.39</v>
      </c>
      <c r="G754" s="230">
        <v>33.1</v>
      </c>
      <c r="H754" s="401"/>
      <c r="I754" s="389" t="s">
        <v>22</v>
      </c>
      <c r="J754" s="389"/>
      <c r="K754" s="397">
        <v>40634</v>
      </c>
      <c r="L754" s="403" t="s">
        <v>2836</v>
      </c>
      <c r="M754" s="323">
        <v>6</v>
      </c>
      <c r="N754" s="371">
        <v>5</v>
      </c>
      <c r="O754" s="374"/>
      <c r="P754" s="377">
        <f t="shared" si="104"/>
        <v>33.1</v>
      </c>
      <c r="Q754" s="16">
        <f t="shared" si="103"/>
        <v>33.1</v>
      </c>
      <c r="R754" s="23">
        <f t="shared" si="105"/>
        <v>0</v>
      </c>
      <c r="S754" s="18">
        <f t="shared" si="106"/>
        <v>0</v>
      </c>
      <c r="T754" s="182"/>
      <c r="U754" s="102">
        <v>5700000</v>
      </c>
      <c r="V754" s="178" t="s">
        <v>2837</v>
      </c>
      <c r="W754" s="272">
        <v>5700</v>
      </c>
      <c r="X754" s="273"/>
      <c r="Y754" s="426"/>
      <c r="Z754" s="423"/>
      <c r="AA754" s="425"/>
      <c r="AB754" s="425"/>
      <c r="AC754" s="425"/>
      <c r="AD754" s="425"/>
      <c r="AE754" s="425"/>
      <c r="AF754" s="425"/>
      <c r="AG754" s="425"/>
      <c r="AH754" s="425"/>
      <c r="AI754" s="425"/>
      <c r="AJ754" s="425"/>
      <c r="AK754" s="425"/>
      <c r="AL754" s="425"/>
      <c r="AM754" s="425"/>
      <c r="AN754" s="425"/>
      <c r="AO754" s="425"/>
      <c r="AP754" s="425"/>
      <c r="AQ754" s="425"/>
      <c r="AR754" s="425"/>
      <c r="AS754" s="425"/>
      <c r="AT754" s="425"/>
      <c r="AU754" s="425"/>
      <c r="AV754" s="425"/>
      <c r="AW754" s="425"/>
      <c r="AX754" s="425"/>
      <c r="AY754" s="425"/>
      <c r="AZ754" s="425"/>
      <c r="BA754" s="425"/>
      <c r="BB754" s="425"/>
      <c r="BC754" s="425"/>
      <c r="BD754" s="425"/>
      <c r="BE754" s="425"/>
      <c r="BF754" s="425"/>
      <c r="BG754" s="425"/>
      <c r="BH754" s="425"/>
      <c r="BI754" s="425"/>
      <c r="BJ754" s="425"/>
      <c r="BK754" s="425"/>
      <c r="BL754" s="425"/>
      <c r="BM754" s="425"/>
      <c r="BN754" s="425"/>
      <c r="BO754" s="425"/>
      <c r="BP754" s="425"/>
      <c r="BQ754" s="425"/>
      <c r="BR754" s="425"/>
      <c r="BS754" s="425"/>
      <c r="BT754" s="425"/>
      <c r="BU754" s="425"/>
      <c r="BV754" s="425"/>
      <c r="BW754" s="425"/>
      <c r="BX754" s="425"/>
      <c r="BY754" s="425"/>
      <c r="BZ754" s="425"/>
      <c r="CA754" s="425"/>
      <c r="CB754" s="425"/>
      <c r="CC754" s="425"/>
      <c r="CD754" s="425"/>
      <c r="CE754" s="425"/>
      <c r="CF754" s="425"/>
      <c r="CG754" s="425"/>
      <c r="CH754" s="425"/>
      <c r="CI754" s="425"/>
      <c r="CJ754" s="425"/>
      <c r="CK754" s="425"/>
      <c r="CL754" s="425"/>
      <c r="CM754" s="425"/>
      <c r="CN754" s="425"/>
      <c r="CO754" s="425"/>
      <c r="CP754" s="425"/>
      <c r="CQ754" s="425"/>
      <c r="CR754" s="425"/>
      <c r="CS754" s="425"/>
      <c r="CT754" s="425"/>
      <c r="CU754" s="425"/>
      <c r="CV754" s="425"/>
      <c r="CW754" s="425"/>
      <c r="CX754" s="425"/>
      <c r="CY754" s="425"/>
      <c r="CZ754" s="425"/>
      <c r="DA754" s="425"/>
      <c r="DB754" s="425"/>
      <c r="DC754" s="425"/>
      <c r="DD754" s="425"/>
      <c r="DE754" s="425"/>
      <c r="DF754" s="425"/>
      <c r="DG754" s="425"/>
      <c r="DH754" s="425"/>
      <c r="DI754" s="425"/>
      <c r="DJ754" s="425"/>
      <c r="DK754" s="425"/>
      <c r="DL754" s="425"/>
      <c r="DM754" s="425"/>
      <c r="DN754" s="425"/>
      <c r="DO754" s="425"/>
      <c r="DP754" s="425"/>
      <c r="DQ754" s="425"/>
    </row>
    <row r="755" spans="1:121" s="427" customFormat="1" ht="82.5" x14ac:dyDescent="0.25">
      <c r="A755" s="344" t="s">
        <v>2923</v>
      </c>
      <c r="B755" s="337" t="s">
        <v>2056</v>
      </c>
      <c r="C755" s="328" t="s">
        <v>2948</v>
      </c>
      <c r="D755" s="323" t="s">
        <v>2933</v>
      </c>
      <c r="E755" s="352">
        <v>37.380000000000003</v>
      </c>
      <c r="F755" s="330">
        <f t="shared" si="107"/>
        <v>34.32</v>
      </c>
      <c r="G755" s="230">
        <v>37.380000000000003</v>
      </c>
      <c r="H755" s="401"/>
      <c r="I755" s="389" t="s">
        <v>22</v>
      </c>
      <c r="J755" s="389"/>
      <c r="K755" s="397">
        <v>40634</v>
      </c>
      <c r="L755" s="403" t="s">
        <v>2836</v>
      </c>
      <c r="M755" s="323">
        <v>6</v>
      </c>
      <c r="N755" s="371">
        <v>5</v>
      </c>
      <c r="O755" s="374"/>
      <c r="P755" s="377">
        <f t="shared" si="104"/>
        <v>37.380000000000003</v>
      </c>
      <c r="Q755" s="16">
        <f t="shared" si="103"/>
        <v>37.380000000000003</v>
      </c>
      <c r="R755" s="23">
        <f t="shared" si="105"/>
        <v>0</v>
      </c>
      <c r="S755" s="18">
        <f t="shared" si="106"/>
        <v>0</v>
      </c>
      <c r="T755" s="182"/>
      <c r="U755" s="102">
        <v>5710000</v>
      </c>
      <c r="V755" s="178" t="s">
        <v>2837</v>
      </c>
      <c r="W755" s="272">
        <v>5710</v>
      </c>
      <c r="X755" s="273"/>
      <c r="Y755" s="426"/>
      <c r="Z755" s="423"/>
      <c r="AA755" s="425"/>
      <c r="AB755" s="425"/>
      <c r="AC755" s="425"/>
      <c r="AD755" s="425"/>
      <c r="AE755" s="425"/>
      <c r="AF755" s="425"/>
      <c r="AG755" s="425"/>
      <c r="AH755" s="425"/>
      <c r="AI755" s="425"/>
      <c r="AJ755" s="425"/>
      <c r="AK755" s="425"/>
      <c r="AL755" s="425"/>
      <c r="AM755" s="425"/>
      <c r="AN755" s="425"/>
      <c r="AO755" s="425"/>
      <c r="AP755" s="425"/>
      <c r="AQ755" s="425"/>
      <c r="AR755" s="425"/>
      <c r="AS755" s="425"/>
      <c r="AT755" s="425"/>
      <c r="AU755" s="425"/>
      <c r="AV755" s="425"/>
      <c r="AW755" s="425"/>
      <c r="AX755" s="425"/>
      <c r="AY755" s="425"/>
      <c r="AZ755" s="425"/>
      <c r="BA755" s="425"/>
      <c r="BB755" s="425"/>
      <c r="BC755" s="425"/>
      <c r="BD755" s="425"/>
      <c r="BE755" s="425"/>
      <c r="BF755" s="425"/>
      <c r="BG755" s="425"/>
      <c r="BH755" s="425"/>
      <c r="BI755" s="425"/>
      <c r="BJ755" s="425"/>
      <c r="BK755" s="425"/>
      <c r="BL755" s="425"/>
      <c r="BM755" s="425"/>
      <c r="BN755" s="425"/>
      <c r="BO755" s="425"/>
      <c r="BP755" s="425"/>
      <c r="BQ755" s="425"/>
      <c r="BR755" s="425"/>
      <c r="BS755" s="425"/>
      <c r="BT755" s="425"/>
      <c r="BU755" s="425"/>
      <c r="BV755" s="425"/>
      <c r="BW755" s="425"/>
      <c r="BX755" s="425"/>
      <c r="BY755" s="425"/>
      <c r="BZ755" s="425"/>
      <c r="CA755" s="425"/>
      <c r="CB755" s="425"/>
      <c r="CC755" s="425"/>
      <c r="CD755" s="425"/>
      <c r="CE755" s="425"/>
      <c r="CF755" s="425"/>
      <c r="CG755" s="425"/>
      <c r="CH755" s="425"/>
      <c r="CI755" s="425"/>
      <c r="CJ755" s="425"/>
      <c r="CK755" s="425"/>
      <c r="CL755" s="425"/>
      <c r="CM755" s="425"/>
      <c r="CN755" s="425"/>
      <c r="CO755" s="425"/>
      <c r="CP755" s="425"/>
      <c r="CQ755" s="425"/>
      <c r="CR755" s="425"/>
      <c r="CS755" s="425"/>
      <c r="CT755" s="425"/>
      <c r="CU755" s="425"/>
      <c r="CV755" s="425"/>
      <c r="CW755" s="425"/>
      <c r="CX755" s="425"/>
      <c r="CY755" s="425"/>
      <c r="CZ755" s="425"/>
      <c r="DA755" s="425"/>
      <c r="DB755" s="425"/>
      <c r="DC755" s="425"/>
      <c r="DD755" s="425"/>
      <c r="DE755" s="425"/>
      <c r="DF755" s="425"/>
      <c r="DG755" s="425"/>
      <c r="DH755" s="425"/>
      <c r="DI755" s="425"/>
      <c r="DJ755" s="425"/>
      <c r="DK755" s="425"/>
      <c r="DL755" s="425"/>
      <c r="DM755" s="425"/>
      <c r="DN755" s="425"/>
      <c r="DO755" s="425"/>
      <c r="DP755" s="425"/>
      <c r="DQ755" s="425"/>
    </row>
    <row r="756" spans="1:121" s="427" customFormat="1" ht="82.5" x14ac:dyDescent="0.25">
      <c r="A756" s="344" t="s">
        <v>2923</v>
      </c>
      <c r="B756" s="337" t="s">
        <v>2056</v>
      </c>
      <c r="C756" s="328" t="s">
        <v>2949</v>
      </c>
      <c r="D756" s="323" t="s">
        <v>2933</v>
      </c>
      <c r="E756" s="352">
        <v>41.660000000000004</v>
      </c>
      <c r="F756" s="330">
        <f t="shared" si="107"/>
        <v>38.25</v>
      </c>
      <c r="G756" s="230">
        <v>41.660000000000004</v>
      </c>
      <c r="H756" s="401"/>
      <c r="I756" s="389" t="s">
        <v>22</v>
      </c>
      <c r="J756" s="389"/>
      <c r="K756" s="397">
        <v>40634</v>
      </c>
      <c r="L756" s="403" t="s">
        <v>2836</v>
      </c>
      <c r="M756" s="323">
        <v>6</v>
      </c>
      <c r="N756" s="371">
        <v>5</v>
      </c>
      <c r="O756" s="374"/>
      <c r="P756" s="377">
        <f t="shared" si="104"/>
        <v>41.660000000000004</v>
      </c>
      <c r="Q756" s="16">
        <f t="shared" si="103"/>
        <v>41.660000000000004</v>
      </c>
      <c r="R756" s="23">
        <f t="shared" si="105"/>
        <v>0</v>
      </c>
      <c r="S756" s="18">
        <f t="shared" si="106"/>
        <v>0</v>
      </c>
      <c r="T756" s="182"/>
      <c r="U756" s="102">
        <v>5720000</v>
      </c>
      <c r="V756" s="178" t="s">
        <v>2837</v>
      </c>
      <c r="W756" s="272">
        <v>5720</v>
      </c>
      <c r="X756" s="273"/>
      <c r="Y756" s="426"/>
      <c r="Z756" s="423"/>
      <c r="AA756" s="425"/>
      <c r="AB756" s="425"/>
      <c r="AC756" s="425"/>
      <c r="AD756" s="425"/>
      <c r="AE756" s="425"/>
      <c r="AF756" s="425"/>
      <c r="AG756" s="425"/>
      <c r="AH756" s="425"/>
      <c r="AI756" s="425"/>
      <c r="AJ756" s="425"/>
      <c r="AK756" s="425"/>
      <c r="AL756" s="425"/>
      <c r="AM756" s="425"/>
      <c r="AN756" s="425"/>
      <c r="AO756" s="425"/>
      <c r="AP756" s="425"/>
      <c r="AQ756" s="425"/>
      <c r="AR756" s="425"/>
      <c r="AS756" s="425"/>
      <c r="AT756" s="425"/>
      <c r="AU756" s="425"/>
      <c r="AV756" s="425"/>
      <c r="AW756" s="425"/>
      <c r="AX756" s="425"/>
      <c r="AY756" s="425"/>
      <c r="AZ756" s="425"/>
      <c r="BA756" s="425"/>
      <c r="BB756" s="425"/>
      <c r="BC756" s="425"/>
      <c r="BD756" s="425"/>
      <c r="BE756" s="425"/>
      <c r="BF756" s="425"/>
      <c r="BG756" s="425"/>
      <c r="BH756" s="425"/>
      <c r="BI756" s="425"/>
      <c r="BJ756" s="425"/>
      <c r="BK756" s="425"/>
      <c r="BL756" s="425"/>
      <c r="BM756" s="425"/>
      <c r="BN756" s="425"/>
      <c r="BO756" s="425"/>
      <c r="BP756" s="425"/>
      <c r="BQ756" s="425"/>
      <c r="BR756" s="425"/>
      <c r="BS756" s="425"/>
      <c r="BT756" s="425"/>
      <c r="BU756" s="425"/>
      <c r="BV756" s="425"/>
      <c r="BW756" s="425"/>
      <c r="BX756" s="425"/>
      <c r="BY756" s="425"/>
      <c r="BZ756" s="425"/>
      <c r="CA756" s="425"/>
      <c r="CB756" s="425"/>
      <c r="CC756" s="425"/>
      <c r="CD756" s="425"/>
      <c r="CE756" s="425"/>
      <c r="CF756" s="425"/>
      <c r="CG756" s="425"/>
      <c r="CH756" s="425"/>
      <c r="CI756" s="425"/>
      <c r="CJ756" s="425"/>
      <c r="CK756" s="425"/>
      <c r="CL756" s="425"/>
      <c r="CM756" s="425"/>
      <c r="CN756" s="425"/>
      <c r="CO756" s="425"/>
      <c r="CP756" s="425"/>
      <c r="CQ756" s="425"/>
      <c r="CR756" s="425"/>
      <c r="CS756" s="425"/>
      <c r="CT756" s="425"/>
      <c r="CU756" s="425"/>
      <c r="CV756" s="425"/>
      <c r="CW756" s="425"/>
      <c r="CX756" s="425"/>
      <c r="CY756" s="425"/>
      <c r="CZ756" s="425"/>
      <c r="DA756" s="425"/>
      <c r="DB756" s="425"/>
      <c r="DC756" s="425"/>
      <c r="DD756" s="425"/>
      <c r="DE756" s="425"/>
      <c r="DF756" s="425"/>
      <c r="DG756" s="425"/>
      <c r="DH756" s="425"/>
      <c r="DI756" s="425"/>
      <c r="DJ756" s="425"/>
      <c r="DK756" s="425"/>
      <c r="DL756" s="425"/>
      <c r="DM756" s="425"/>
      <c r="DN756" s="425"/>
      <c r="DO756" s="425"/>
      <c r="DP756" s="425"/>
      <c r="DQ756" s="425"/>
    </row>
    <row r="757" spans="1:121" s="427" customFormat="1" ht="82.5" x14ac:dyDescent="0.25">
      <c r="A757" s="344" t="s">
        <v>2923</v>
      </c>
      <c r="B757" s="337" t="s">
        <v>2056</v>
      </c>
      <c r="C757" s="328" t="s">
        <v>2950</v>
      </c>
      <c r="D757" s="323" t="s">
        <v>2933</v>
      </c>
      <c r="E757" s="352">
        <v>45.940000000000005</v>
      </c>
      <c r="F757" s="330">
        <f t="shared" si="107"/>
        <v>42.18</v>
      </c>
      <c r="G757" s="230">
        <v>45.940000000000005</v>
      </c>
      <c r="H757" s="401"/>
      <c r="I757" s="389" t="s">
        <v>22</v>
      </c>
      <c r="J757" s="389"/>
      <c r="K757" s="397">
        <v>40634</v>
      </c>
      <c r="L757" s="403" t="s">
        <v>2836</v>
      </c>
      <c r="M757" s="323">
        <v>6</v>
      </c>
      <c r="N757" s="371">
        <v>5</v>
      </c>
      <c r="O757" s="374"/>
      <c r="P757" s="377">
        <f t="shared" si="104"/>
        <v>45.940000000000005</v>
      </c>
      <c r="Q757" s="16">
        <f t="shared" si="103"/>
        <v>45.940000000000005</v>
      </c>
      <c r="R757" s="23">
        <f t="shared" si="105"/>
        <v>0</v>
      </c>
      <c r="S757" s="18">
        <f t="shared" si="106"/>
        <v>0</v>
      </c>
      <c r="T757" s="182"/>
      <c r="U757" s="102">
        <v>5730000</v>
      </c>
      <c r="V757" s="178" t="s">
        <v>2837</v>
      </c>
      <c r="W757" s="272">
        <v>5730</v>
      </c>
      <c r="X757" s="273"/>
      <c r="Y757" s="426"/>
      <c r="Z757" s="423"/>
      <c r="AA757" s="425"/>
      <c r="AB757" s="425"/>
      <c r="AC757" s="425"/>
      <c r="AD757" s="425"/>
      <c r="AE757" s="425"/>
      <c r="AF757" s="425"/>
      <c r="AG757" s="425"/>
      <c r="AH757" s="425"/>
      <c r="AI757" s="425"/>
      <c r="AJ757" s="425"/>
      <c r="AK757" s="425"/>
      <c r="AL757" s="425"/>
      <c r="AM757" s="425"/>
      <c r="AN757" s="425"/>
      <c r="AO757" s="425"/>
      <c r="AP757" s="425"/>
      <c r="AQ757" s="425"/>
      <c r="AR757" s="425"/>
      <c r="AS757" s="425"/>
      <c r="AT757" s="425"/>
      <c r="AU757" s="425"/>
      <c r="AV757" s="425"/>
      <c r="AW757" s="425"/>
      <c r="AX757" s="425"/>
      <c r="AY757" s="425"/>
      <c r="AZ757" s="425"/>
      <c r="BA757" s="425"/>
      <c r="BB757" s="425"/>
      <c r="BC757" s="425"/>
      <c r="BD757" s="425"/>
      <c r="BE757" s="425"/>
      <c r="BF757" s="425"/>
      <c r="BG757" s="425"/>
      <c r="BH757" s="425"/>
      <c r="BI757" s="425"/>
      <c r="BJ757" s="425"/>
      <c r="BK757" s="425"/>
      <c r="BL757" s="425"/>
      <c r="BM757" s="425"/>
      <c r="BN757" s="425"/>
      <c r="BO757" s="425"/>
      <c r="BP757" s="425"/>
      <c r="BQ757" s="425"/>
      <c r="BR757" s="425"/>
      <c r="BS757" s="425"/>
      <c r="BT757" s="425"/>
      <c r="BU757" s="425"/>
      <c r="BV757" s="425"/>
      <c r="BW757" s="425"/>
      <c r="BX757" s="425"/>
      <c r="BY757" s="425"/>
      <c r="BZ757" s="425"/>
      <c r="CA757" s="425"/>
      <c r="CB757" s="425"/>
      <c r="CC757" s="425"/>
      <c r="CD757" s="425"/>
      <c r="CE757" s="425"/>
      <c r="CF757" s="425"/>
      <c r="CG757" s="425"/>
      <c r="CH757" s="425"/>
      <c r="CI757" s="425"/>
      <c r="CJ757" s="425"/>
      <c r="CK757" s="425"/>
      <c r="CL757" s="425"/>
      <c r="CM757" s="425"/>
      <c r="CN757" s="425"/>
      <c r="CO757" s="425"/>
      <c r="CP757" s="425"/>
      <c r="CQ757" s="425"/>
      <c r="CR757" s="425"/>
      <c r="CS757" s="425"/>
      <c r="CT757" s="425"/>
      <c r="CU757" s="425"/>
      <c r="CV757" s="425"/>
      <c r="CW757" s="425"/>
      <c r="CX757" s="425"/>
      <c r="CY757" s="425"/>
      <c r="CZ757" s="425"/>
      <c r="DA757" s="425"/>
      <c r="DB757" s="425"/>
      <c r="DC757" s="425"/>
      <c r="DD757" s="425"/>
      <c r="DE757" s="425"/>
      <c r="DF757" s="425"/>
      <c r="DG757" s="425"/>
      <c r="DH757" s="425"/>
      <c r="DI757" s="425"/>
      <c r="DJ757" s="425"/>
      <c r="DK757" s="425"/>
      <c r="DL757" s="425"/>
      <c r="DM757" s="425"/>
      <c r="DN757" s="425"/>
      <c r="DO757" s="425"/>
      <c r="DP757" s="425"/>
      <c r="DQ757" s="425"/>
    </row>
    <row r="758" spans="1:121" s="427" customFormat="1" ht="82.5" x14ac:dyDescent="0.25">
      <c r="A758" s="344" t="s">
        <v>2923</v>
      </c>
      <c r="B758" s="337" t="s">
        <v>2056</v>
      </c>
      <c r="C758" s="328" t="s">
        <v>2951</v>
      </c>
      <c r="D758" s="323" t="s">
        <v>2933</v>
      </c>
      <c r="E758" s="352">
        <v>50.220000000000006</v>
      </c>
      <c r="F758" s="330">
        <f t="shared" si="107"/>
        <v>46.11</v>
      </c>
      <c r="G758" s="230">
        <v>50.220000000000006</v>
      </c>
      <c r="H758" s="401"/>
      <c r="I758" s="389" t="s">
        <v>22</v>
      </c>
      <c r="J758" s="389"/>
      <c r="K758" s="397">
        <v>40634</v>
      </c>
      <c r="L758" s="403" t="s">
        <v>2836</v>
      </c>
      <c r="M758" s="323">
        <v>6</v>
      </c>
      <c r="N758" s="371">
        <v>5</v>
      </c>
      <c r="O758" s="374"/>
      <c r="P758" s="377">
        <f t="shared" si="104"/>
        <v>50.220000000000006</v>
      </c>
      <c r="Q758" s="16">
        <f t="shared" si="103"/>
        <v>50.220000000000006</v>
      </c>
      <c r="R758" s="23">
        <f t="shared" si="105"/>
        <v>0</v>
      </c>
      <c r="S758" s="18">
        <f t="shared" si="106"/>
        <v>0</v>
      </c>
      <c r="T758" s="182"/>
      <c r="U758" s="102">
        <v>5740000</v>
      </c>
      <c r="V758" s="178" t="s">
        <v>2837</v>
      </c>
      <c r="W758" s="272">
        <v>5740</v>
      </c>
      <c r="X758" s="273"/>
      <c r="Y758" s="426"/>
      <c r="Z758" s="423"/>
      <c r="AA758" s="425"/>
      <c r="AB758" s="425"/>
      <c r="AC758" s="425"/>
      <c r="AD758" s="425"/>
      <c r="AE758" s="425"/>
      <c r="AF758" s="425"/>
      <c r="AG758" s="425"/>
      <c r="AH758" s="425"/>
      <c r="AI758" s="425"/>
      <c r="AJ758" s="425"/>
      <c r="AK758" s="425"/>
      <c r="AL758" s="425"/>
      <c r="AM758" s="425"/>
      <c r="AN758" s="425"/>
      <c r="AO758" s="425"/>
      <c r="AP758" s="425"/>
      <c r="AQ758" s="425"/>
      <c r="AR758" s="425"/>
      <c r="AS758" s="425"/>
      <c r="AT758" s="425"/>
      <c r="AU758" s="425"/>
      <c r="AV758" s="425"/>
      <c r="AW758" s="425"/>
      <c r="AX758" s="425"/>
      <c r="AY758" s="425"/>
      <c r="AZ758" s="425"/>
      <c r="BA758" s="425"/>
      <c r="BB758" s="425"/>
      <c r="BC758" s="425"/>
      <c r="BD758" s="425"/>
      <c r="BE758" s="425"/>
      <c r="BF758" s="425"/>
      <c r="BG758" s="425"/>
      <c r="BH758" s="425"/>
      <c r="BI758" s="425"/>
      <c r="BJ758" s="425"/>
      <c r="BK758" s="425"/>
      <c r="BL758" s="425"/>
      <c r="BM758" s="425"/>
      <c r="BN758" s="425"/>
      <c r="BO758" s="425"/>
      <c r="BP758" s="425"/>
      <c r="BQ758" s="425"/>
      <c r="BR758" s="425"/>
      <c r="BS758" s="425"/>
      <c r="BT758" s="425"/>
      <c r="BU758" s="425"/>
      <c r="BV758" s="425"/>
      <c r="BW758" s="425"/>
      <c r="BX758" s="425"/>
      <c r="BY758" s="425"/>
      <c r="BZ758" s="425"/>
      <c r="CA758" s="425"/>
      <c r="CB758" s="425"/>
      <c r="CC758" s="425"/>
      <c r="CD758" s="425"/>
      <c r="CE758" s="425"/>
      <c r="CF758" s="425"/>
      <c r="CG758" s="425"/>
      <c r="CH758" s="425"/>
      <c r="CI758" s="425"/>
      <c r="CJ758" s="425"/>
      <c r="CK758" s="425"/>
      <c r="CL758" s="425"/>
      <c r="CM758" s="425"/>
      <c r="CN758" s="425"/>
      <c r="CO758" s="425"/>
      <c r="CP758" s="425"/>
      <c r="CQ758" s="425"/>
      <c r="CR758" s="425"/>
      <c r="CS758" s="425"/>
      <c r="CT758" s="425"/>
      <c r="CU758" s="425"/>
      <c r="CV758" s="425"/>
      <c r="CW758" s="425"/>
      <c r="CX758" s="425"/>
      <c r="CY758" s="425"/>
      <c r="CZ758" s="425"/>
      <c r="DA758" s="425"/>
      <c r="DB758" s="425"/>
      <c r="DC758" s="425"/>
      <c r="DD758" s="425"/>
      <c r="DE758" s="425"/>
      <c r="DF758" s="425"/>
      <c r="DG758" s="425"/>
      <c r="DH758" s="425"/>
      <c r="DI758" s="425"/>
      <c r="DJ758" s="425"/>
      <c r="DK758" s="425"/>
      <c r="DL758" s="425"/>
      <c r="DM758" s="425"/>
      <c r="DN758" s="425"/>
      <c r="DO758" s="425"/>
      <c r="DP758" s="425"/>
      <c r="DQ758" s="425"/>
    </row>
    <row r="759" spans="1:121" s="427" customFormat="1" ht="82.5" x14ac:dyDescent="0.25">
      <c r="A759" s="344" t="s">
        <v>2923</v>
      </c>
      <c r="B759" s="337" t="s">
        <v>2056</v>
      </c>
      <c r="C759" s="328" t="s">
        <v>2952</v>
      </c>
      <c r="D759" s="323" t="s">
        <v>2933</v>
      </c>
      <c r="E759" s="352">
        <v>54.500000000000007</v>
      </c>
      <c r="F759" s="330">
        <f t="shared" si="107"/>
        <v>50.04</v>
      </c>
      <c r="G759" s="230">
        <v>54.500000000000007</v>
      </c>
      <c r="H759" s="401"/>
      <c r="I759" s="389" t="s">
        <v>22</v>
      </c>
      <c r="J759" s="389"/>
      <c r="K759" s="397">
        <v>40634</v>
      </c>
      <c r="L759" s="403" t="s">
        <v>2836</v>
      </c>
      <c r="M759" s="323">
        <v>6</v>
      </c>
      <c r="N759" s="371">
        <v>5</v>
      </c>
      <c r="O759" s="374"/>
      <c r="P759" s="377">
        <f t="shared" si="104"/>
        <v>54.500000000000007</v>
      </c>
      <c r="Q759" s="16">
        <f t="shared" si="103"/>
        <v>54.500000000000007</v>
      </c>
      <c r="R759" s="23">
        <f t="shared" si="105"/>
        <v>0</v>
      </c>
      <c r="S759" s="18">
        <f t="shared" si="106"/>
        <v>0</v>
      </c>
      <c r="T759" s="182"/>
      <c r="U759" s="102">
        <v>5750000</v>
      </c>
      <c r="V759" s="178" t="s">
        <v>2837</v>
      </c>
      <c r="W759" s="272">
        <v>5750</v>
      </c>
      <c r="X759" s="273"/>
      <c r="Y759" s="426"/>
      <c r="Z759" s="423"/>
      <c r="AA759" s="425"/>
      <c r="AB759" s="425"/>
      <c r="AC759" s="425"/>
      <c r="AD759" s="425"/>
      <c r="AE759" s="425"/>
      <c r="AF759" s="425"/>
      <c r="AG759" s="425"/>
      <c r="AH759" s="425"/>
      <c r="AI759" s="425"/>
      <c r="AJ759" s="425"/>
      <c r="AK759" s="425"/>
      <c r="AL759" s="425"/>
      <c r="AM759" s="425"/>
      <c r="AN759" s="425"/>
      <c r="AO759" s="425"/>
      <c r="AP759" s="425"/>
      <c r="AQ759" s="425"/>
      <c r="AR759" s="425"/>
      <c r="AS759" s="425"/>
      <c r="AT759" s="425"/>
      <c r="AU759" s="425"/>
      <c r="AV759" s="425"/>
      <c r="AW759" s="425"/>
      <c r="AX759" s="425"/>
      <c r="AY759" s="425"/>
      <c r="AZ759" s="425"/>
      <c r="BA759" s="425"/>
      <c r="BB759" s="425"/>
      <c r="BC759" s="425"/>
      <c r="BD759" s="425"/>
      <c r="BE759" s="425"/>
      <c r="BF759" s="425"/>
      <c r="BG759" s="425"/>
      <c r="BH759" s="425"/>
      <c r="BI759" s="425"/>
      <c r="BJ759" s="425"/>
      <c r="BK759" s="425"/>
      <c r="BL759" s="425"/>
      <c r="BM759" s="425"/>
      <c r="BN759" s="425"/>
      <c r="BO759" s="425"/>
      <c r="BP759" s="425"/>
      <c r="BQ759" s="425"/>
      <c r="BR759" s="425"/>
      <c r="BS759" s="425"/>
      <c r="BT759" s="425"/>
      <c r="BU759" s="425"/>
      <c r="BV759" s="425"/>
      <c r="BW759" s="425"/>
      <c r="BX759" s="425"/>
      <c r="BY759" s="425"/>
      <c r="BZ759" s="425"/>
      <c r="CA759" s="425"/>
      <c r="CB759" s="425"/>
      <c r="CC759" s="425"/>
      <c r="CD759" s="425"/>
      <c r="CE759" s="425"/>
      <c r="CF759" s="425"/>
      <c r="CG759" s="425"/>
      <c r="CH759" s="425"/>
      <c r="CI759" s="425"/>
      <c r="CJ759" s="425"/>
      <c r="CK759" s="425"/>
      <c r="CL759" s="425"/>
      <c r="CM759" s="425"/>
      <c r="CN759" s="425"/>
      <c r="CO759" s="425"/>
      <c r="CP759" s="425"/>
      <c r="CQ759" s="425"/>
      <c r="CR759" s="425"/>
      <c r="CS759" s="425"/>
      <c r="CT759" s="425"/>
      <c r="CU759" s="425"/>
      <c r="CV759" s="425"/>
      <c r="CW759" s="425"/>
      <c r="CX759" s="425"/>
      <c r="CY759" s="425"/>
      <c r="CZ759" s="425"/>
      <c r="DA759" s="425"/>
      <c r="DB759" s="425"/>
      <c r="DC759" s="425"/>
      <c r="DD759" s="425"/>
      <c r="DE759" s="425"/>
      <c r="DF759" s="425"/>
      <c r="DG759" s="425"/>
      <c r="DH759" s="425"/>
      <c r="DI759" s="425"/>
      <c r="DJ759" s="425"/>
      <c r="DK759" s="425"/>
      <c r="DL759" s="425"/>
      <c r="DM759" s="425"/>
      <c r="DN759" s="425"/>
      <c r="DO759" s="425"/>
      <c r="DP759" s="425"/>
      <c r="DQ759" s="425"/>
    </row>
    <row r="760" spans="1:121" s="427" customFormat="1" ht="89.25" x14ac:dyDescent="0.25">
      <c r="A760" s="344" t="s">
        <v>2923</v>
      </c>
      <c r="B760" s="337" t="s">
        <v>2056</v>
      </c>
      <c r="C760" s="328" t="s">
        <v>2953</v>
      </c>
      <c r="D760" s="323" t="s">
        <v>2933</v>
      </c>
      <c r="E760" s="352">
        <v>7.06</v>
      </c>
      <c r="F760" s="330">
        <v>6.48</v>
      </c>
      <c r="G760" s="230">
        <v>7.06</v>
      </c>
      <c r="H760" s="401"/>
      <c r="I760" s="389" t="s">
        <v>22</v>
      </c>
      <c r="J760" s="389"/>
      <c r="K760" s="397">
        <v>40634</v>
      </c>
      <c r="L760" s="403" t="s">
        <v>2836</v>
      </c>
      <c r="M760" s="323">
        <v>6</v>
      </c>
      <c r="N760" s="371">
        <v>5</v>
      </c>
      <c r="O760" s="374"/>
      <c r="P760" s="377">
        <f t="shared" si="104"/>
        <v>7.06</v>
      </c>
      <c r="Q760" s="16">
        <f t="shared" si="103"/>
        <v>7.06</v>
      </c>
      <c r="R760" s="23">
        <f t="shared" si="105"/>
        <v>0</v>
      </c>
      <c r="S760" s="18">
        <f t="shared" si="106"/>
        <v>0</v>
      </c>
      <c r="T760" s="182"/>
      <c r="U760" s="102">
        <v>5760000</v>
      </c>
      <c r="V760" s="178" t="s">
        <v>2837</v>
      </c>
      <c r="W760" s="272">
        <v>5760</v>
      </c>
      <c r="X760" s="273"/>
      <c r="Y760" s="426"/>
      <c r="Z760" s="423"/>
      <c r="AA760" s="425"/>
      <c r="AB760" s="425"/>
      <c r="AC760" s="425"/>
      <c r="AD760" s="425"/>
      <c r="AE760" s="425"/>
      <c r="AF760" s="425"/>
      <c r="AG760" s="425"/>
      <c r="AH760" s="425"/>
      <c r="AI760" s="425"/>
      <c r="AJ760" s="425"/>
      <c r="AK760" s="425"/>
      <c r="AL760" s="425"/>
      <c r="AM760" s="425"/>
      <c r="AN760" s="425"/>
      <c r="AO760" s="425"/>
      <c r="AP760" s="425"/>
      <c r="AQ760" s="425"/>
      <c r="AR760" s="425"/>
      <c r="AS760" s="425"/>
      <c r="AT760" s="425"/>
      <c r="AU760" s="425"/>
      <c r="AV760" s="425"/>
      <c r="AW760" s="425"/>
      <c r="AX760" s="425"/>
      <c r="AY760" s="425"/>
      <c r="AZ760" s="425"/>
      <c r="BA760" s="425"/>
      <c r="BB760" s="425"/>
      <c r="BC760" s="425"/>
      <c r="BD760" s="425"/>
      <c r="BE760" s="425"/>
      <c r="BF760" s="425"/>
      <c r="BG760" s="425"/>
      <c r="BH760" s="425"/>
      <c r="BI760" s="425"/>
      <c r="BJ760" s="425"/>
      <c r="BK760" s="425"/>
      <c r="BL760" s="425"/>
      <c r="BM760" s="425"/>
      <c r="BN760" s="425"/>
      <c r="BO760" s="425"/>
      <c r="BP760" s="425"/>
      <c r="BQ760" s="425"/>
      <c r="BR760" s="425"/>
      <c r="BS760" s="425"/>
      <c r="BT760" s="425"/>
      <c r="BU760" s="425"/>
      <c r="BV760" s="425"/>
      <c r="BW760" s="425"/>
      <c r="BX760" s="425"/>
      <c r="BY760" s="425"/>
      <c r="BZ760" s="425"/>
      <c r="CA760" s="425"/>
      <c r="CB760" s="425"/>
      <c r="CC760" s="425"/>
      <c r="CD760" s="425"/>
      <c r="CE760" s="425"/>
      <c r="CF760" s="425"/>
      <c r="CG760" s="425"/>
      <c r="CH760" s="425"/>
      <c r="CI760" s="425"/>
      <c r="CJ760" s="425"/>
      <c r="CK760" s="425"/>
      <c r="CL760" s="425"/>
      <c r="CM760" s="425"/>
      <c r="CN760" s="425"/>
      <c r="CO760" s="425"/>
      <c r="CP760" s="425"/>
      <c r="CQ760" s="425"/>
      <c r="CR760" s="425"/>
      <c r="CS760" s="425"/>
      <c r="CT760" s="425"/>
      <c r="CU760" s="425"/>
      <c r="CV760" s="425"/>
      <c r="CW760" s="425"/>
      <c r="CX760" s="425"/>
      <c r="CY760" s="425"/>
      <c r="CZ760" s="425"/>
      <c r="DA760" s="425"/>
      <c r="DB760" s="425"/>
      <c r="DC760" s="425"/>
      <c r="DD760" s="425"/>
      <c r="DE760" s="425"/>
      <c r="DF760" s="425"/>
      <c r="DG760" s="425"/>
      <c r="DH760" s="425"/>
      <c r="DI760" s="425"/>
      <c r="DJ760" s="425"/>
      <c r="DK760" s="425"/>
      <c r="DL760" s="425"/>
      <c r="DM760" s="425"/>
      <c r="DN760" s="425"/>
      <c r="DO760" s="425"/>
      <c r="DP760" s="425"/>
      <c r="DQ760" s="425"/>
    </row>
    <row r="761" spans="1:121" s="427" customFormat="1" ht="82.5" x14ac:dyDescent="0.25">
      <c r="A761" s="344" t="s">
        <v>2923</v>
      </c>
      <c r="B761" s="337" t="s">
        <v>2056</v>
      </c>
      <c r="C761" s="328" t="s">
        <v>2954</v>
      </c>
      <c r="D761" s="323" t="s">
        <v>2925</v>
      </c>
      <c r="E761" s="352">
        <v>8.15</v>
      </c>
      <c r="F761" s="330">
        <v>7.48</v>
      </c>
      <c r="G761" s="230">
        <v>8.15</v>
      </c>
      <c r="H761" s="401"/>
      <c r="I761" s="389" t="s">
        <v>22</v>
      </c>
      <c r="J761" s="389"/>
      <c r="K761" s="397">
        <v>40634</v>
      </c>
      <c r="L761" s="403" t="s">
        <v>2836</v>
      </c>
      <c r="M761" s="323">
        <v>6</v>
      </c>
      <c r="N761" s="371">
        <v>5</v>
      </c>
      <c r="O761" s="374"/>
      <c r="P761" s="377">
        <f t="shared" si="104"/>
        <v>8.15</v>
      </c>
      <c r="Q761" s="16">
        <f t="shared" si="103"/>
        <v>8.15</v>
      </c>
      <c r="R761" s="23">
        <f t="shared" si="105"/>
        <v>0</v>
      </c>
      <c r="S761" s="18">
        <f t="shared" si="106"/>
        <v>0</v>
      </c>
      <c r="T761" s="182"/>
      <c r="U761" s="102">
        <v>5770000</v>
      </c>
      <c r="V761" s="178" t="s">
        <v>2837</v>
      </c>
      <c r="W761" s="272">
        <v>5770</v>
      </c>
      <c r="X761" s="273"/>
      <c r="Y761" s="426"/>
      <c r="Z761" s="423"/>
      <c r="AA761" s="425"/>
      <c r="AB761" s="425"/>
      <c r="AC761" s="425"/>
      <c r="AD761" s="425"/>
      <c r="AE761" s="425"/>
      <c r="AF761" s="425"/>
      <c r="AG761" s="425"/>
      <c r="AH761" s="425"/>
      <c r="AI761" s="425"/>
      <c r="AJ761" s="425"/>
      <c r="AK761" s="425"/>
      <c r="AL761" s="425"/>
      <c r="AM761" s="425"/>
      <c r="AN761" s="425"/>
      <c r="AO761" s="425"/>
      <c r="AP761" s="425"/>
      <c r="AQ761" s="425"/>
      <c r="AR761" s="425"/>
      <c r="AS761" s="425"/>
      <c r="AT761" s="425"/>
      <c r="AU761" s="425"/>
      <c r="AV761" s="425"/>
      <c r="AW761" s="425"/>
      <c r="AX761" s="425"/>
      <c r="AY761" s="425"/>
      <c r="AZ761" s="425"/>
      <c r="BA761" s="425"/>
      <c r="BB761" s="425"/>
      <c r="BC761" s="425"/>
      <c r="BD761" s="425"/>
      <c r="BE761" s="425"/>
      <c r="BF761" s="425"/>
      <c r="BG761" s="425"/>
      <c r="BH761" s="425"/>
      <c r="BI761" s="425"/>
      <c r="BJ761" s="425"/>
      <c r="BK761" s="425"/>
      <c r="BL761" s="425"/>
      <c r="BM761" s="425"/>
      <c r="BN761" s="425"/>
      <c r="BO761" s="425"/>
      <c r="BP761" s="425"/>
      <c r="BQ761" s="425"/>
      <c r="BR761" s="425"/>
      <c r="BS761" s="425"/>
      <c r="BT761" s="425"/>
      <c r="BU761" s="425"/>
      <c r="BV761" s="425"/>
      <c r="BW761" s="425"/>
      <c r="BX761" s="425"/>
      <c r="BY761" s="425"/>
      <c r="BZ761" s="425"/>
      <c r="CA761" s="425"/>
      <c r="CB761" s="425"/>
      <c r="CC761" s="425"/>
      <c r="CD761" s="425"/>
      <c r="CE761" s="425"/>
      <c r="CF761" s="425"/>
      <c r="CG761" s="425"/>
      <c r="CH761" s="425"/>
      <c r="CI761" s="425"/>
      <c r="CJ761" s="425"/>
      <c r="CK761" s="425"/>
      <c r="CL761" s="425"/>
      <c r="CM761" s="425"/>
      <c r="CN761" s="425"/>
      <c r="CO761" s="425"/>
      <c r="CP761" s="425"/>
      <c r="CQ761" s="425"/>
      <c r="CR761" s="425"/>
      <c r="CS761" s="425"/>
      <c r="CT761" s="425"/>
      <c r="CU761" s="425"/>
      <c r="CV761" s="425"/>
      <c r="CW761" s="425"/>
      <c r="CX761" s="425"/>
      <c r="CY761" s="425"/>
      <c r="CZ761" s="425"/>
      <c r="DA761" s="425"/>
      <c r="DB761" s="425"/>
      <c r="DC761" s="425"/>
      <c r="DD761" s="425"/>
      <c r="DE761" s="425"/>
      <c r="DF761" s="425"/>
      <c r="DG761" s="425"/>
      <c r="DH761" s="425"/>
      <c r="DI761" s="425"/>
      <c r="DJ761" s="425"/>
      <c r="DK761" s="425"/>
      <c r="DL761" s="425"/>
      <c r="DM761" s="425"/>
      <c r="DN761" s="425"/>
      <c r="DO761" s="425"/>
      <c r="DP761" s="425"/>
      <c r="DQ761" s="425"/>
    </row>
    <row r="762" spans="1:121" s="427" customFormat="1" ht="82.5" x14ac:dyDescent="0.25">
      <c r="A762" s="344" t="s">
        <v>2923</v>
      </c>
      <c r="B762" s="337" t="s">
        <v>2056</v>
      </c>
      <c r="C762" s="328" t="s">
        <v>2955</v>
      </c>
      <c r="D762" s="323" t="s">
        <v>2925</v>
      </c>
      <c r="E762" s="352">
        <v>8.27</v>
      </c>
      <c r="F762" s="330">
        <v>7.59</v>
      </c>
      <c r="G762" s="230">
        <v>8.27</v>
      </c>
      <c r="H762" s="401"/>
      <c r="I762" s="389" t="s">
        <v>22</v>
      </c>
      <c r="J762" s="389"/>
      <c r="K762" s="397">
        <v>40634</v>
      </c>
      <c r="L762" s="398" t="s">
        <v>2836</v>
      </c>
      <c r="M762" s="323">
        <v>6</v>
      </c>
      <c r="N762" s="371">
        <v>5</v>
      </c>
      <c r="O762" s="374"/>
      <c r="P762" s="377">
        <f t="shared" si="104"/>
        <v>8.27</v>
      </c>
      <c r="Q762" s="16">
        <f t="shared" si="103"/>
        <v>8.27</v>
      </c>
      <c r="R762" s="23">
        <f t="shared" si="105"/>
        <v>0</v>
      </c>
      <c r="S762" s="18">
        <f t="shared" si="106"/>
        <v>0</v>
      </c>
      <c r="T762" s="182"/>
      <c r="U762" s="102">
        <v>5780000</v>
      </c>
      <c r="V762" s="178" t="s">
        <v>2837</v>
      </c>
      <c r="W762" s="272">
        <v>5780</v>
      </c>
      <c r="X762" s="273"/>
      <c r="Y762" s="426"/>
      <c r="Z762" s="423"/>
      <c r="AA762" s="425"/>
      <c r="AB762" s="425"/>
      <c r="AC762" s="425"/>
      <c r="AD762" s="425"/>
      <c r="AE762" s="425"/>
      <c r="AF762" s="425"/>
      <c r="AG762" s="425"/>
      <c r="AH762" s="425"/>
      <c r="AI762" s="425"/>
      <c r="AJ762" s="425"/>
      <c r="AK762" s="425"/>
      <c r="AL762" s="425"/>
      <c r="AM762" s="425"/>
      <c r="AN762" s="425"/>
      <c r="AO762" s="425"/>
      <c r="AP762" s="425"/>
      <c r="AQ762" s="425"/>
      <c r="AR762" s="425"/>
      <c r="AS762" s="425"/>
      <c r="AT762" s="425"/>
      <c r="AU762" s="425"/>
      <c r="AV762" s="425"/>
      <c r="AW762" s="425"/>
      <c r="AX762" s="425"/>
      <c r="AY762" s="425"/>
      <c r="AZ762" s="425"/>
      <c r="BA762" s="425"/>
      <c r="BB762" s="425"/>
      <c r="BC762" s="425"/>
      <c r="BD762" s="425"/>
      <c r="BE762" s="425"/>
      <c r="BF762" s="425"/>
      <c r="BG762" s="425"/>
      <c r="BH762" s="425"/>
      <c r="BI762" s="425"/>
      <c r="BJ762" s="425"/>
      <c r="BK762" s="425"/>
      <c r="BL762" s="425"/>
      <c r="BM762" s="425"/>
      <c r="BN762" s="425"/>
      <c r="BO762" s="425"/>
      <c r="BP762" s="425"/>
      <c r="BQ762" s="425"/>
      <c r="BR762" s="425"/>
      <c r="BS762" s="425"/>
      <c r="BT762" s="425"/>
      <c r="BU762" s="425"/>
      <c r="BV762" s="425"/>
      <c r="BW762" s="425"/>
      <c r="BX762" s="425"/>
      <c r="BY762" s="425"/>
      <c r="BZ762" s="425"/>
      <c r="CA762" s="425"/>
      <c r="CB762" s="425"/>
      <c r="CC762" s="425"/>
      <c r="CD762" s="425"/>
      <c r="CE762" s="425"/>
      <c r="CF762" s="425"/>
      <c r="CG762" s="425"/>
      <c r="CH762" s="425"/>
      <c r="CI762" s="425"/>
      <c r="CJ762" s="425"/>
      <c r="CK762" s="425"/>
      <c r="CL762" s="425"/>
      <c r="CM762" s="425"/>
      <c r="CN762" s="425"/>
      <c r="CO762" s="425"/>
      <c r="CP762" s="425"/>
      <c r="CQ762" s="425"/>
      <c r="CR762" s="425"/>
      <c r="CS762" s="425"/>
      <c r="CT762" s="425"/>
      <c r="CU762" s="425"/>
      <c r="CV762" s="425"/>
      <c r="CW762" s="425"/>
      <c r="CX762" s="425"/>
      <c r="CY762" s="425"/>
      <c r="CZ762" s="425"/>
      <c r="DA762" s="425"/>
      <c r="DB762" s="425"/>
      <c r="DC762" s="425"/>
      <c r="DD762" s="425"/>
      <c r="DE762" s="425"/>
      <c r="DF762" s="425"/>
      <c r="DG762" s="425"/>
      <c r="DH762" s="425"/>
      <c r="DI762" s="425"/>
      <c r="DJ762" s="425"/>
      <c r="DK762" s="425"/>
      <c r="DL762" s="425"/>
      <c r="DM762" s="425"/>
      <c r="DN762" s="425"/>
      <c r="DO762" s="425"/>
      <c r="DP762" s="425"/>
      <c r="DQ762" s="425"/>
    </row>
    <row r="763" spans="1:121" s="427" customFormat="1" ht="82.5" x14ac:dyDescent="0.25">
      <c r="A763" s="344" t="s">
        <v>2923</v>
      </c>
      <c r="B763" s="337" t="s">
        <v>2056</v>
      </c>
      <c r="C763" s="328" t="s">
        <v>2956</v>
      </c>
      <c r="D763" s="323" t="s">
        <v>2925</v>
      </c>
      <c r="E763" s="352">
        <v>13.98</v>
      </c>
      <c r="F763" s="330">
        <v>12.84</v>
      </c>
      <c r="G763" s="230">
        <v>13.98</v>
      </c>
      <c r="H763" s="401"/>
      <c r="I763" s="389" t="s">
        <v>22</v>
      </c>
      <c r="J763" s="389"/>
      <c r="K763" s="397">
        <v>40634</v>
      </c>
      <c r="L763" s="398" t="s">
        <v>2836</v>
      </c>
      <c r="M763" s="323">
        <v>6</v>
      </c>
      <c r="N763" s="371">
        <v>5</v>
      </c>
      <c r="O763" s="374"/>
      <c r="P763" s="377">
        <f t="shared" si="104"/>
        <v>13.98</v>
      </c>
      <c r="Q763" s="16">
        <f t="shared" si="103"/>
        <v>13.98</v>
      </c>
      <c r="R763" s="23">
        <f t="shared" si="105"/>
        <v>0</v>
      </c>
      <c r="S763" s="18">
        <f t="shared" si="106"/>
        <v>0</v>
      </c>
      <c r="T763" s="182"/>
      <c r="U763" s="102">
        <v>5790000</v>
      </c>
      <c r="V763" s="178" t="s">
        <v>2837</v>
      </c>
      <c r="W763" s="272">
        <v>5790</v>
      </c>
      <c r="X763" s="273"/>
      <c r="Y763" s="426"/>
      <c r="Z763" s="423"/>
      <c r="AA763" s="425"/>
      <c r="AB763" s="425"/>
      <c r="AC763" s="425"/>
      <c r="AD763" s="425"/>
      <c r="AE763" s="425"/>
      <c r="AF763" s="425"/>
      <c r="AG763" s="425"/>
      <c r="AH763" s="425"/>
      <c r="AI763" s="425"/>
      <c r="AJ763" s="425"/>
      <c r="AK763" s="425"/>
      <c r="AL763" s="425"/>
      <c r="AM763" s="425"/>
      <c r="AN763" s="425"/>
      <c r="AO763" s="425"/>
      <c r="AP763" s="425"/>
      <c r="AQ763" s="425"/>
      <c r="AR763" s="425"/>
      <c r="AS763" s="425"/>
      <c r="AT763" s="425"/>
      <c r="AU763" s="425"/>
      <c r="AV763" s="425"/>
      <c r="AW763" s="425"/>
      <c r="AX763" s="425"/>
      <c r="AY763" s="425"/>
      <c r="AZ763" s="425"/>
      <c r="BA763" s="425"/>
      <c r="BB763" s="425"/>
      <c r="BC763" s="425"/>
      <c r="BD763" s="425"/>
      <c r="BE763" s="425"/>
      <c r="BF763" s="425"/>
      <c r="BG763" s="425"/>
      <c r="BH763" s="425"/>
      <c r="BI763" s="425"/>
      <c r="BJ763" s="425"/>
      <c r="BK763" s="425"/>
      <c r="BL763" s="425"/>
      <c r="BM763" s="425"/>
      <c r="BN763" s="425"/>
      <c r="BO763" s="425"/>
      <c r="BP763" s="425"/>
      <c r="BQ763" s="425"/>
      <c r="BR763" s="425"/>
      <c r="BS763" s="425"/>
      <c r="BT763" s="425"/>
      <c r="BU763" s="425"/>
      <c r="BV763" s="425"/>
      <c r="BW763" s="425"/>
      <c r="BX763" s="425"/>
      <c r="BY763" s="425"/>
      <c r="BZ763" s="425"/>
      <c r="CA763" s="425"/>
      <c r="CB763" s="425"/>
      <c r="CC763" s="425"/>
      <c r="CD763" s="425"/>
      <c r="CE763" s="425"/>
      <c r="CF763" s="425"/>
      <c r="CG763" s="425"/>
      <c r="CH763" s="425"/>
      <c r="CI763" s="425"/>
      <c r="CJ763" s="425"/>
      <c r="CK763" s="425"/>
      <c r="CL763" s="425"/>
      <c r="CM763" s="425"/>
      <c r="CN763" s="425"/>
      <c r="CO763" s="425"/>
      <c r="CP763" s="425"/>
      <c r="CQ763" s="425"/>
      <c r="CR763" s="425"/>
      <c r="CS763" s="425"/>
      <c r="CT763" s="425"/>
      <c r="CU763" s="425"/>
      <c r="CV763" s="425"/>
      <c r="CW763" s="425"/>
      <c r="CX763" s="425"/>
      <c r="CY763" s="425"/>
      <c r="CZ763" s="425"/>
      <c r="DA763" s="425"/>
      <c r="DB763" s="425"/>
      <c r="DC763" s="425"/>
      <c r="DD763" s="425"/>
      <c r="DE763" s="425"/>
      <c r="DF763" s="425"/>
      <c r="DG763" s="425"/>
      <c r="DH763" s="425"/>
      <c r="DI763" s="425"/>
      <c r="DJ763" s="425"/>
      <c r="DK763" s="425"/>
      <c r="DL763" s="425"/>
      <c r="DM763" s="425"/>
      <c r="DN763" s="425"/>
      <c r="DO763" s="425"/>
      <c r="DP763" s="425"/>
      <c r="DQ763" s="425"/>
    </row>
    <row r="764" spans="1:121" s="427" customFormat="1" ht="82.5" x14ac:dyDescent="0.25">
      <c r="A764" s="344" t="s">
        <v>2923</v>
      </c>
      <c r="B764" s="337" t="s">
        <v>2056</v>
      </c>
      <c r="C764" s="328" t="s">
        <v>2957</v>
      </c>
      <c r="D764" s="323" t="s">
        <v>2925</v>
      </c>
      <c r="E764" s="352">
        <v>14.32</v>
      </c>
      <c r="F764" s="330">
        <v>13.15</v>
      </c>
      <c r="G764" s="230">
        <v>14.32</v>
      </c>
      <c r="H764" s="401"/>
      <c r="I764" s="389" t="s">
        <v>22</v>
      </c>
      <c r="J764" s="389"/>
      <c r="K764" s="397">
        <v>40634</v>
      </c>
      <c r="L764" s="398" t="s">
        <v>2836</v>
      </c>
      <c r="M764" s="323">
        <v>6</v>
      </c>
      <c r="N764" s="371">
        <v>5</v>
      </c>
      <c r="O764" s="374"/>
      <c r="P764" s="377">
        <f t="shared" si="104"/>
        <v>14.32</v>
      </c>
      <c r="Q764" s="16">
        <f t="shared" si="103"/>
        <v>14.32</v>
      </c>
      <c r="R764" s="23">
        <f t="shared" si="105"/>
        <v>0</v>
      </c>
      <c r="S764" s="18">
        <f t="shared" si="106"/>
        <v>0</v>
      </c>
      <c r="T764" s="182"/>
      <c r="U764" s="102">
        <v>5800000</v>
      </c>
      <c r="V764" s="178" t="s">
        <v>2837</v>
      </c>
      <c r="W764" s="272">
        <v>5800</v>
      </c>
      <c r="X764" s="273"/>
      <c r="Y764" s="426"/>
      <c r="Z764" s="423"/>
      <c r="AA764" s="425"/>
      <c r="AB764" s="425"/>
      <c r="AC764" s="425"/>
      <c r="AD764" s="425"/>
      <c r="AE764" s="425"/>
      <c r="AF764" s="425"/>
      <c r="AG764" s="425"/>
      <c r="AH764" s="425"/>
      <c r="AI764" s="425"/>
      <c r="AJ764" s="425"/>
      <c r="AK764" s="425"/>
      <c r="AL764" s="425"/>
      <c r="AM764" s="425"/>
      <c r="AN764" s="425"/>
      <c r="AO764" s="425"/>
      <c r="AP764" s="425"/>
      <c r="AQ764" s="425"/>
      <c r="AR764" s="425"/>
      <c r="AS764" s="425"/>
      <c r="AT764" s="425"/>
      <c r="AU764" s="425"/>
      <c r="AV764" s="425"/>
      <c r="AW764" s="425"/>
      <c r="AX764" s="425"/>
      <c r="AY764" s="425"/>
      <c r="AZ764" s="425"/>
      <c r="BA764" s="425"/>
      <c r="BB764" s="425"/>
      <c r="BC764" s="425"/>
      <c r="BD764" s="425"/>
      <c r="BE764" s="425"/>
      <c r="BF764" s="425"/>
      <c r="BG764" s="425"/>
      <c r="BH764" s="425"/>
      <c r="BI764" s="425"/>
      <c r="BJ764" s="425"/>
      <c r="BK764" s="425"/>
      <c r="BL764" s="425"/>
      <c r="BM764" s="425"/>
      <c r="BN764" s="425"/>
      <c r="BO764" s="425"/>
      <c r="BP764" s="425"/>
      <c r="BQ764" s="425"/>
      <c r="BR764" s="425"/>
      <c r="BS764" s="425"/>
      <c r="BT764" s="425"/>
      <c r="BU764" s="425"/>
      <c r="BV764" s="425"/>
      <c r="BW764" s="425"/>
      <c r="BX764" s="425"/>
      <c r="BY764" s="425"/>
      <c r="BZ764" s="425"/>
      <c r="CA764" s="425"/>
      <c r="CB764" s="425"/>
      <c r="CC764" s="425"/>
      <c r="CD764" s="425"/>
      <c r="CE764" s="425"/>
      <c r="CF764" s="425"/>
      <c r="CG764" s="425"/>
      <c r="CH764" s="425"/>
      <c r="CI764" s="425"/>
      <c r="CJ764" s="425"/>
      <c r="CK764" s="425"/>
      <c r="CL764" s="425"/>
      <c r="CM764" s="425"/>
      <c r="CN764" s="425"/>
      <c r="CO764" s="425"/>
      <c r="CP764" s="425"/>
      <c r="CQ764" s="425"/>
      <c r="CR764" s="425"/>
      <c r="CS764" s="425"/>
      <c r="CT764" s="425"/>
      <c r="CU764" s="425"/>
      <c r="CV764" s="425"/>
      <c r="CW764" s="425"/>
      <c r="CX764" s="425"/>
      <c r="CY764" s="425"/>
      <c r="CZ764" s="425"/>
      <c r="DA764" s="425"/>
      <c r="DB764" s="425"/>
      <c r="DC764" s="425"/>
      <c r="DD764" s="425"/>
      <c r="DE764" s="425"/>
      <c r="DF764" s="425"/>
      <c r="DG764" s="425"/>
      <c r="DH764" s="425"/>
      <c r="DI764" s="425"/>
      <c r="DJ764" s="425"/>
      <c r="DK764" s="425"/>
      <c r="DL764" s="425"/>
      <c r="DM764" s="425"/>
      <c r="DN764" s="425"/>
      <c r="DO764" s="425"/>
      <c r="DP764" s="425"/>
      <c r="DQ764" s="425"/>
    </row>
    <row r="765" spans="1:121" s="427" customFormat="1" ht="82.5" x14ac:dyDescent="0.25">
      <c r="A765" s="344" t="s">
        <v>2923</v>
      </c>
      <c r="B765" s="337" t="s">
        <v>2056</v>
      </c>
      <c r="C765" s="328" t="s">
        <v>2958</v>
      </c>
      <c r="D765" s="323" t="s">
        <v>2925</v>
      </c>
      <c r="E765" s="352">
        <v>23.7</v>
      </c>
      <c r="F765" s="330">
        <v>21.76</v>
      </c>
      <c r="G765" s="230">
        <v>23.7</v>
      </c>
      <c r="H765" s="401"/>
      <c r="I765" s="389" t="s">
        <v>22</v>
      </c>
      <c r="J765" s="389"/>
      <c r="K765" s="397">
        <v>40634</v>
      </c>
      <c r="L765" s="398" t="s">
        <v>2836</v>
      </c>
      <c r="M765" s="323">
        <v>6</v>
      </c>
      <c r="N765" s="371">
        <v>5</v>
      </c>
      <c r="O765" s="374"/>
      <c r="P765" s="377">
        <f t="shared" si="104"/>
        <v>23.7</v>
      </c>
      <c r="Q765" s="16">
        <f t="shared" si="103"/>
        <v>23.7</v>
      </c>
      <c r="R765" s="23">
        <f t="shared" si="105"/>
        <v>0</v>
      </c>
      <c r="S765" s="18">
        <f t="shared" si="106"/>
        <v>0</v>
      </c>
      <c r="T765" s="182"/>
      <c r="U765" s="102">
        <v>5810000</v>
      </c>
      <c r="V765" s="178" t="s">
        <v>2837</v>
      </c>
      <c r="W765" s="272">
        <v>5810</v>
      </c>
      <c r="X765" s="273"/>
      <c r="Y765" s="426"/>
      <c r="Z765" s="423"/>
      <c r="AA765" s="425"/>
      <c r="AB765" s="425"/>
      <c r="AC765" s="425"/>
      <c r="AD765" s="425"/>
      <c r="AE765" s="425"/>
      <c r="AF765" s="425"/>
      <c r="AG765" s="425"/>
      <c r="AH765" s="425"/>
      <c r="AI765" s="425"/>
      <c r="AJ765" s="425"/>
      <c r="AK765" s="425"/>
      <c r="AL765" s="425"/>
      <c r="AM765" s="425"/>
      <c r="AN765" s="425"/>
      <c r="AO765" s="425"/>
      <c r="AP765" s="425"/>
      <c r="AQ765" s="425"/>
      <c r="AR765" s="425"/>
      <c r="AS765" s="425"/>
      <c r="AT765" s="425"/>
      <c r="AU765" s="425"/>
      <c r="AV765" s="425"/>
      <c r="AW765" s="425"/>
      <c r="AX765" s="425"/>
      <c r="AY765" s="425"/>
      <c r="AZ765" s="425"/>
      <c r="BA765" s="425"/>
      <c r="BB765" s="425"/>
      <c r="BC765" s="425"/>
      <c r="BD765" s="425"/>
      <c r="BE765" s="425"/>
      <c r="BF765" s="425"/>
      <c r="BG765" s="425"/>
      <c r="BH765" s="425"/>
      <c r="BI765" s="425"/>
      <c r="BJ765" s="425"/>
      <c r="BK765" s="425"/>
      <c r="BL765" s="425"/>
      <c r="BM765" s="425"/>
      <c r="BN765" s="425"/>
      <c r="BO765" s="425"/>
      <c r="BP765" s="425"/>
      <c r="BQ765" s="425"/>
      <c r="BR765" s="425"/>
      <c r="BS765" s="425"/>
      <c r="BT765" s="425"/>
      <c r="BU765" s="425"/>
      <c r="BV765" s="425"/>
      <c r="BW765" s="425"/>
      <c r="BX765" s="425"/>
      <c r="BY765" s="425"/>
      <c r="BZ765" s="425"/>
      <c r="CA765" s="425"/>
      <c r="CB765" s="425"/>
      <c r="CC765" s="425"/>
      <c r="CD765" s="425"/>
      <c r="CE765" s="425"/>
      <c r="CF765" s="425"/>
      <c r="CG765" s="425"/>
      <c r="CH765" s="425"/>
      <c r="CI765" s="425"/>
      <c r="CJ765" s="425"/>
      <c r="CK765" s="425"/>
      <c r="CL765" s="425"/>
      <c r="CM765" s="425"/>
      <c r="CN765" s="425"/>
      <c r="CO765" s="425"/>
      <c r="CP765" s="425"/>
      <c r="CQ765" s="425"/>
      <c r="CR765" s="425"/>
      <c r="CS765" s="425"/>
      <c r="CT765" s="425"/>
      <c r="CU765" s="425"/>
      <c r="CV765" s="425"/>
      <c r="CW765" s="425"/>
      <c r="CX765" s="425"/>
      <c r="CY765" s="425"/>
      <c r="CZ765" s="425"/>
      <c r="DA765" s="425"/>
      <c r="DB765" s="425"/>
      <c r="DC765" s="425"/>
      <c r="DD765" s="425"/>
      <c r="DE765" s="425"/>
      <c r="DF765" s="425"/>
      <c r="DG765" s="425"/>
      <c r="DH765" s="425"/>
      <c r="DI765" s="425"/>
      <c r="DJ765" s="425"/>
      <c r="DK765" s="425"/>
      <c r="DL765" s="425"/>
      <c r="DM765" s="425"/>
      <c r="DN765" s="425"/>
      <c r="DO765" s="425"/>
      <c r="DP765" s="425"/>
      <c r="DQ765" s="425"/>
    </row>
    <row r="766" spans="1:121" s="427" customFormat="1" ht="82.5" x14ac:dyDescent="0.25">
      <c r="A766" s="344" t="s">
        <v>2923</v>
      </c>
      <c r="B766" s="337" t="s">
        <v>2056</v>
      </c>
      <c r="C766" s="328" t="s">
        <v>2959</v>
      </c>
      <c r="D766" s="323" t="s">
        <v>2925</v>
      </c>
      <c r="E766" s="352">
        <v>27.64</v>
      </c>
      <c r="F766" s="330">
        <v>25.38</v>
      </c>
      <c r="G766" s="230">
        <v>27.64</v>
      </c>
      <c r="H766" s="401"/>
      <c r="I766" s="389" t="s">
        <v>22</v>
      </c>
      <c r="J766" s="389"/>
      <c r="K766" s="397">
        <v>40634</v>
      </c>
      <c r="L766" s="398" t="s">
        <v>2836</v>
      </c>
      <c r="M766" s="323">
        <v>6</v>
      </c>
      <c r="N766" s="371">
        <v>5</v>
      </c>
      <c r="O766" s="374"/>
      <c r="P766" s="377">
        <f t="shared" si="104"/>
        <v>27.64</v>
      </c>
      <c r="Q766" s="16">
        <f t="shared" si="103"/>
        <v>27.64</v>
      </c>
      <c r="R766" s="23">
        <f t="shared" si="105"/>
        <v>0</v>
      </c>
      <c r="S766" s="18">
        <f t="shared" si="106"/>
        <v>0</v>
      </c>
      <c r="T766" s="182"/>
      <c r="U766" s="102">
        <v>5820000</v>
      </c>
      <c r="V766" s="178" t="s">
        <v>2837</v>
      </c>
      <c r="W766" s="272">
        <v>5820</v>
      </c>
      <c r="X766" s="273"/>
      <c r="Y766" s="426"/>
      <c r="Z766" s="423"/>
      <c r="AA766" s="425"/>
      <c r="AB766" s="425"/>
      <c r="AC766" s="425"/>
      <c r="AD766" s="425"/>
      <c r="AE766" s="425"/>
      <c r="AF766" s="425"/>
      <c r="AG766" s="425"/>
      <c r="AH766" s="425"/>
      <c r="AI766" s="425"/>
      <c r="AJ766" s="425"/>
      <c r="AK766" s="425"/>
      <c r="AL766" s="425"/>
      <c r="AM766" s="425"/>
      <c r="AN766" s="425"/>
      <c r="AO766" s="425"/>
      <c r="AP766" s="425"/>
      <c r="AQ766" s="425"/>
      <c r="AR766" s="425"/>
      <c r="AS766" s="425"/>
      <c r="AT766" s="425"/>
      <c r="AU766" s="425"/>
      <c r="AV766" s="425"/>
      <c r="AW766" s="425"/>
      <c r="AX766" s="425"/>
      <c r="AY766" s="425"/>
      <c r="AZ766" s="425"/>
      <c r="BA766" s="425"/>
      <c r="BB766" s="425"/>
      <c r="BC766" s="425"/>
      <c r="BD766" s="425"/>
      <c r="BE766" s="425"/>
      <c r="BF766" s="425"/>
      <c r="BG766" s="425"/>
      <c r="BH766" s="425"/>
      <c r="BI766" s="425"/>
      <c r="BJ766" s="425"/>
      <c r="BK766" s="425"/>
      <c r="BL766" s="425"/>
      <c r="BM766" s="425"/>
      <c r="BN766" s="425"/>
      <c r="BO766" s="425"/>
      <c r="BP766" s="425"/>
      <c r="BQ766" s="425"/>
      <c r="BR766" s="425"/>
      <c r="BS766" s="425"/>
      <c r="BT766" s="425"/>
      <c r="BU766" s="425"/>
      <c r="BV766" s="425"/>
      <c r="BW766" s="425"/>
      <c r="BX766" s="425"/>
      <c r="BY766" s="425"/>
      <c r="BZ766" s="425"/>
      <c r="CA766" s="425"/>
      <c r="CB766" s="425"/>
      <c r="CC766" s="425"/>
      <c r="CD766" s="425"/>
      <c r="CE766" s="425"/>
      <c r="CF766" s="425"/>
      <c r="CG766" s="425"/>
      <c r="CH766" s="425"/>
      <c r="CI766" s="425"/>
      <c r="CJ766" s="425"/>
      <c r="CK766" s="425"/>
      <c r="CL766" s="425"/>
      <c r="CM766" s="425"/>
      <c r="CN766" s="425"/>
      <c r="CO766" s="425"/>
      <c r="CP766" s="425"/>
      <c r="CQ766" s="425"/>
      <c r="CR766" s="425"/>
      <c r="CS766" s="425"/>
      <c r="CT766" s="425"/>
      <c r="CU766" s="425"/>
      <c r="CV766" s="425"/>
      <c r="CW766" s="425"/>
      <c r="CX766" s="425"/>
      <c r="CY766" s="425"/>
      <c r="CZ766" s="425"/>
      <c r="DA766" s="425"/>
      <c r="DB766" s="425"/>
      <c r="DC766" s="425"/>
      <c r="DD766" s="425"/>
      <c r="DE766" s="425"/>
      <c r="DF766" s="425"/>
      <c r="DG766" s="425"/>
      <c r="DH766" s="425"/>
      <c r="DI766" s="425"/>
      <c r="DJ766" s="425"/>
      <c r="DK766" s="425"/>
      <c r="DL766" s="425"/>
      <c r="DM766" s="425"/>
      <c r="DN766" s="425"/>
      <c r="DO766" s="425"/>
      <c r="DP766" s="425"/>
      <c r="DQ766" s="425"/>
    </row>
    <row r="767" spans="1:121" s="427" customFormat="1" ht="82.5" x14ac:dyDescent="0.25">
      <c r="A767" s="344" t="s">
        <v>2923</v>
      </c>
      <c r="B767" s="337" t="s">
        <v>2056</v>
      </c>
      <c r="C767" s="328" t="s">
        <v>2960</v>
      </c>
      <c r="D767" s="323" t="s">
        <v>2925</v>
      </c>
      <c r="E767" s="352">
        <v>31.59</v>
      </c>
      <c r="F767" s="330">
        <v>29.01</v>
      </c>
      <c r="G767" s="230">
        <v>31.59</v>
      </c>
      <c r="H767" s="401"/>
      <c r="I767" s="389" t="s">
        <v>22</v>
      </c>
      <c r="J767" s="389"/>
      <c r="K767" s="397">
        <v>40634</v>
      </c>
      <c r="L767" s="398" t="s">
        <v>2836</v>
      </c>
      <c r="M767" s="323">
        <v>6</v>
      </c>
      <c r="N767" s="371">
        <v>5</v>
      </c>
      <c r="O767" s="374"/>
      <c r="P767" s="377">
        <f t="shared" si="104"/>
        <v>31.59</v>
      </c>
      <c r="Q767" s="16">
        <f t="shared" si="103"/>
        <v>31.59</v>
      </c>
      <c r="R767" s="23">
        <f t="shared" si="105"/>
        <v>0</v>
      </c>
      <c r="S767" s="18">
        <f t="shared" si="106"/>
        <v>0</v>
      </c>
      <c r="T767" s="182"/>
      <c r="U767" s="102">
        <v>5830000</v>
      </c>
      <c r="V767" s="178" t="s">
        <v>2837</v>
      </c>
      <c r="W767" s="272">
        <v>5830</v>
      </c>
      <c r="X767" s="273"/>
      <c r="Y767" s="426"/>
      <c r="Z767" s="423"/>
      <c r="AA767" s="425"/>
      <c r="AB767" s="425"/>
      <c r="AC767" s="425"/>
      <c r="AD767" s="425"/>
      <c r="AE767" s="425"/>
      <c r="AF767" s="425"/>
      <c r="AG767" s="425"/>
      <c r="AH767" s="425"/>
      <c r="AI767" s="425"/>
      <c r="AJ767" s="425"/>
      <c r="AK767" s="425"/>
      <c r="AL767" s="425"/>
      <c r="AM767" s="425"/>
      <c r="AN767" s="425"/>
      <c r="AO767" s="425"/>
      <c r="AP767" s="425"/>
      <c r="AQ767" s="425"/>
      <c r="AR767" s="425"/>
      <c r="AS767" s="425"/>
      <c r="AT767" s="425"/>
      <c r="AU767" s="425"/>
      <c r="AV767" s="425"/>
      <c r="AW767" s="425"/>
      <c r="AX767" s="425"/>
      <c r="AY767" s="425"/>
      <c r="AZ767" s="425"/>
      <c r="BA767" s="425"/>
      <c r="BB767" s="425"/>
      <c r="BC767" s="425"/>
      <c r="BD767" s="425"/>
      <c r="BE767" s="425"/>
      <c r="BF767" s="425"/>
      <c r="BG767" s="425"/>
      <c r="BH767" s="425"/>
      <c r="BI767" s="425"/>
      <c r="BJ767" s="425"/>
      <c r="BK767" s="425"/>
      <c r="BL767" s="425"/>
      <c r="BM767" s="425"/>
      <c r="BN767" s="425"/>
      <c r="BO767" s="425"/>
      <c r="BP767" s="425"/>
      <c r="BQ767" s="425"/>
      <c r="BR767" s="425"/>
      <c r="BS767" s="425"/>
      <c r="BT767" s="425"/>
      <c r="BU767" s="425"/>
      <c r="BV767" s="425"/>
      <c r="BW767" s="425"/>
      <c r="BX767" s="425"/>
      <c r="BY767" s="425"/>
      <c r="BZ767" s="425"/>
      <c r="CA767" s="425"/>
      <c r="CB767" s="425"/>
      <c r="CC767" s="425"/>
      <c r="CD767" s="425"/>
      <c r="CE767" s="425"/>
      <c r="CF767" s="425"/>
      <c r="CG767" s="425"/>
      <c r="CH767" s="425"/>
      <c r="CI767" s="425"/>
      <c r="CJ767" s="425"/>
      <c r="CK767" s="425"/>
      <c r="CL767" s="425"/>
      <c r="CM767" s="425"/>
      <c r="CN767" s="425"/>
      <c r="CO767" s="425"/>
      <c r="CP767" s="425"/>
      <c r="CQ767" s="425"/>
      <c r="CR767" s="425"/>
      <c r="CS767" s="425"/>
      <c r="CT767" s="425"/>
      <c r="CU767" s="425"/>
      <c r="CV767" s="425"/>
      <c r="CW767" s="425"/>
      <c r="CX767" s="425"/>
      <c r="CY767" s="425"/>
      <c r="CZ767" s="425"/>
      <c r="DA767" s="425"/>
      <c r="DB767" s="425"/>
      <c r="DC767" s="425"/>
      <c r="DD767" s="425"/>
      <c r="DE767" s="425"/>
      <c r="DF767" s="425"/>
      <c r="DG767" s="425"/>
      <c r="DH767" s="425"/>
      <c r="DI767" s="425"/>
      <c r="DJ767" s="425"/>
      <c r="DK767" s="425"/>
      <c r="DL767" s="425"/>
      <c r="DM767" s="425"/>
      <c r="DN767" s="425"/>
      <c r="DO767" s="425"/>
      <c r="DP767" s="425"/>
      <c r="DQ767" s="425"/>
    </row>
    <row r="768" spans="1:121" s="427" customFormat="1" ht="82.5" x14ac:dyDescent="0.25">
      <c r="A768" s="344" t="s">
        <v>2923</v>
      </c>
      <c r="B768" s="337" t="s">
        <v>2056</v>
      </c>
      <c r="C768" s="328" t="s">
        <v>2961</v>
      </c>
      <c r="D768" s="323" t="s">
        <v>2933</v>
      </c>
      <c r="E768" s="352">
        <v>35.869999999999997</v>
      </c>
      <c r="F768" s="330">
        <f t="shared" ref="F768:F773" si="108">SUM(F767,3.93)</f>
        <v>32.940000000000005</v>
      </c>
      <c r="G768" s="230">
        <v>35.869999999999997</v>
      </c>
      <c r="H768" s="401"/>
      <c r="I768" s="389" t="s">
        <v>22</v>
      </c>
      <c r="J768" s="389"/>
      <c r="K768" s="397">
        <v>40634</v>
      </c>
      <c r="L768" s="398" t="s">
        <v>2836</v>
      </c>
      <c r="M768" s="323">
        <v>6</v>
      </c>
      <c r="N768" s="371">
        <v>5</v>
      </c>
      <c r="O768" s="374"/>
      <c r="P768" s="377">
        <f t="shared" si="104"/>
        <v>35.869999999999997</v>
      </c>
      <c r="Q768" s="16">
        <f t="shared" si="103"/>
        <v>35.869999999999997</v>
      </c>
      <c r="R768" s="23">
        <f t="shared" si="105"/>
        <v>0</v>
      </c>
      <c r="S768" s="18">
        <f t="shared" si="106"/>
        <v>0</v>
      </c>
      <c r="T768" s="182"/>
      <c r="U768" s="102">
        <v>5840000</v>
      </c>
      <c r="V768" s="178" t="s">
        <v>2837</v>
      </c>
      <c r="W768" s="272">
        <v>5840</v>
      </c>
      <c r="X768" s="273"/>
      <c r="Y768" s="426"/>
      <c r="Z768" s="423"/>
      <c r="AA768" s="425"/>
      <c r="AB768" s="425"/>
      <c r="AC768" s="425"/>
      <c r="AD768" s="425"/>
      <c r="AE768" s="425"/>
      <c r="AF768" s="425"/>
      <c r="AG768" s="425"/>
      <c r="AH768" s="425"/>
      <c r="AI768" s="425"/>
      <c r="AJ768" s="425"/>
      <c r="AK768" s="425"/>
      <c r="AL768" s="425"/>
      <c r="AM768" s="425"/>
      <c r="AN768" s="425"/>
      <c r="AO768" s="425"/>
      <c r="AP768" s="425"/>
      <c r="AQ768" s="425"/>
      <c r="AR768" s="425"/>
      <c r="AS768" s="425"/>
      <c r="AT768" s="425"/>
      <c r="AU768" s="425"/>
      <c r="AV768" s="425"/>
      <c r="AW768" s="425"/>
      <c r="AX768" s="425"/>
      <c r="AY768" s="425"/>
      <c r="AZ768" s="425"/>
      <c r="BA768" s="425"/>
      <c r="BB768" s="425"/>
      <c r="BC768" s="425"/>
      <c r="BD768" s="425"/>
      <c r="BE768" s="425"/>
      <c r="BF768" s="425"/>
      <c r="BG768" s="425"/>
      <c r="BH768" s="425"/>
      <c r="BI768" s="425"/>
      <c r="BJ768" s="425"/>
      <c r="BK768" s="425"/>
      <c r="BL768" s="425"/>
      <c r="BM768" s="425"/>
      <c r="BN768" s="425"/>
      <c r="BO768" s="425"/>
      <c r="BP768" s="425"/>
      <c r="BQ768" s="425"/>
      <c r="BR768" s="425"/>
      <c r="BS768" s="425"/>
      <c r="BT768" s="425"/>
      <c r="BU768" s="425"/>
      <c r="BV768" s="425"/>
      <c r="BW768" s="425"/>
      <c r="BX768" s="425"/>
      <c r="BY768" s="425"/>
      <c r="BZ768" s="425"/>
      <c r="CA768" s="425"/>
      <c r="CB768" s="425"/>
      <c r="CC768" s="425"/>
      <c r="CD768" s="425"/>
      <c r="CE768" s="425"/>
      <c r="CF768" s="425"/>
      <c r="CG768" s="425"/>
      <c r="CH768" s="425"/>
      <c r="CI768" s="425"/>
      <c r="CJ768" s="425"/>
      <c r="CK768" s="425"/>
      <c r="CL768" s="425"/>
      <c r="CM768" s="425"/>
      <c r="CN768" s="425"/>
      <c r="CO768" s="425"/>
      <c r="CP768" s="425"/>
      <c r="CQ768" s="425"/>
      <c r="CR768" s="425"/>
      <c r="CS768" s="425"/>
      <c r="CT768" s="425"/>
      <c r="CU768" s="425"/>
      <c r="CV768" s="425"/>
      <c r="CW768" s="425"/>
      <c r="CX768" s="425"/>
      <c r="CY768" s="425"/>
      <c r="CZ768" s="425"/>
      <c r="DA768" s="425"/>
      <c r="DB768" s="425"/>
      <c r="DC768" s="425"/>
      <c r="DD768" s="425"/>
      <c r="DE768" s="425"/>
      <c r="DF768" s="425"/>
      <c r="DG768" s="425"/>
      <c r="DH768" s="425"/>
      <c r="DI768" s="425"/>
      <c r="DJ768" s="425"/>
      <c r="DK768" s="425"/>
      <c r="DL768" s="425"/>
      <c r="DM768" s="425"/>
      <c r="DN768" s="425"/>
      <c r="DO768" s="425"/>
      <c r="DP768" s="425"/>
      <c r="DQ768" s="425"/>
    </row>
    <row r="769" spans="1:121" s="427" customFormat="1" ht="82.5" x14ac:dyDescent="0.25">
      <c r="A769" s="344" t="s">
        <v>2923</v>
      </c>
      <c r="B769" s="337" t="s">
        <v>2056</v>
      </c>
      <c r="C769" s="328" t="s">
        <v>2962</v>
      </c>
      <c r="D769" s="323" t="s">
        <v>2933</v>
      </c>
      <c r="E769" s="352">
        <v>40.15</v>
      </c>
      <c r="F769" s="330">
        <f t="shared" si="108"/>
        <v>36.870000000000005</v>
      </c>
      <c r="G769" s="230">
        <v>40.15</v>
      </c>
      <c r="H769" s="401"/>
      <c r="I769" s="389" t="s">
        <v>22</v>
      </c>
      <c r="J769" s="389"/>
      <c r="K769" s="397">
        <v>40634</v>
      </c>
      <c r="L769" s="398" t="s">
        <v>2836</v>
      </c>
      <c r="M769" s="323">
        <v>6</v>
      </c>
      <c r="N769" s="371">
        <v>5</v>
      </c>
      <c r="O769" s="374"/>
      <c r="P769" s="377">
        <f t="shared" si="104"/>
        <v>40.15</v>
      </c>
      <c r="Q769" s="16">
        <f t="shared" si="103"/>
        <v>40.15</v>
      </c>
      <c r="R769" s="23">
        <f t="shared" si="105"/>
        <v>0</v>
      </c>
      <c r="S769" s="18">
        <f t="shared" si="106"/>
        <v>0</v>
      </c>
      <c r="T769" s="182"/>
      <c r="U769" s="102">
        <v>5850000</v>
      </c>
      <c r="V769" s="178" t="s">
        <v>2837</v>
      </c>
      <c r="W769" s="272">
        <v>5850</v>
      </c>
      <c r="X769" s="273"/>
      <c r="Y769" s="426"/>
      <c r="Z769" s="423"/>
      <c r="AA769" s="425"/>
      <c r="AB769" s="425"/>
      <c r="AC769" s="425"/>
      <c r="AD769" s="425"/>
      <c r="AE769" s="425"/>
      <c r="AF769" s="425"/>
      <c r="AG769" s="425"/>
      <c r="AH769" s="425"/>
      <c r="AI769" s="425"/>
      <c r="AJ769" s="425"/>
      <c r="AK769" s="425"/>
      <c r="AL769" s="425"/>
      <c r="AM769" s="425"/>
      <c r="AN769" s="425"/>
      <c r="AO769" s="425"/>
      <c r="AP769" s="425"/>
      <c r="AQ769" s="425"/>
      <c r="AR769" s="425"/>
      <c r="AS769" s="425"/>
      <c r="AT769" s="425"/>
      <c r="AU769" s="425"/>
      <c r="AV769" s="425"/>
      <c r="AW769" s="425"/>
      <c r="AX769" s="425"/>
      <c r="AY769" s="425"/>
      <c r="AZ769" s="425"/>
      <c r="BA769" s="425"/>
      <c r="BB769" s="425"/>
      <c r="BC769" s="425"/>
      <c r="BD769" s="425"/>
      <c r="BE769" s="425"/>
      <c r="BF769" s="425"/>
      <c r="BG769" s="425"/>
      <c r="BH769" s="425"/>
      <c r="BI769" s="425"/>
      <c r="BJ769" s="425"/>
      <c r="BK769" s="425"/>
      <c r="BL769" s="425"/>
      <c r="BM769" s="425"/>
      <c r="BN769" s="425"/>
      <c r="BO769" s="425"/>
      <c r="BP769" s="425"/>
      <c r="BQ769" s="425"/>
      <c r="BR769" s="425"/>
      <c r="BS769" s="425"/>
      <c r="BT769" s="425"/>
      <c r="BU769" s="425"/>
      <c r="BV769" s="425"/>
      <c r="BW769" s="425"/>
      <c r="BX769" s="425"/>
      <c r="BY769" s="425"/>
      <c r="BZ769" s="425"/>
      <c r="CA769" s="425"/>
      <c r="CB769" s="425"/>
      <c r="CC769" s="425"/>
      <c r="CD769" s="425"/>
      <c r="CE769" s="425"/>
      <c r="CF769" s="425"/>
      <c r="CG769" s="425"/>
      <c r="CH769" s="425"/>
      <c r="CI769" s="425"/>
      <c r="CJ769" s="425"/>
      <c r="CK769" s="425"/>
      <c r="CL769" s="425"/>
      <c r="CM769" s="425"/>
      <c r="CN769" s="425"/>
      <c r="CO769" s="425"/>
      <c r="CP769" s="425"/>
      <c r="CQ769" s="425"/>
      <c r="CR769" s="425"/>
      <c r="CS769" s="425"/>
      <c r="CT769" s="425"/>
      <c r="CU769" s="425"/>
      <c r="CV769" s="425"/>
      <c r="CW769" s="425"/>
      <c r="CX769" s="425"/>
      <c r="CY769" s="425"/>
      <c r="CZ769" s="425"/>
      <c r="DA769" s="425"/>
      <c r="DB769" s="425"/>
      <c r="DC769" s="425"/>
      <c r="DD769" s="425"/>
      <c r="DE769" s="425"/>
      <c r="DF769" s="425"/>
      <c r="DG769" s="425"/>
      <c r="DH769" s="425"/>
      <c r="DI769" s="425"/>
      <c r="DJ769" s="425"/>
      <c r="DK769" s="425"/>
      <c r="DL769" s="425"/>
      <c r="DM769" s="425"/>
      <c r="DN769" s="425"/>
      <c r="DO769" s="425"/>
      <c r="DP769" s="425"/>
      <c r="DQ769" s="425"/>
    </row>
    <row r="770" spans="1:121" s="427" customFormat="1" ht="82.5" x14ac:dyDescent="0.25">
      <c r="A770" s="344" t="s">
        <v>2923</v>
      </c>
      <c r="B770" s="337" t="s">
        <v>2056</v>
      </c>
      <c r="C770" s="328" t="s">
        <v>2963</v>
      </c>
      <c r="D770" s="323" t="s">
        <v>2933</v>
      </c>
      <c r="E770" s="352">
        <v>44.43</v>
      </c>
      <c r="F770" s="330">
        <f t="shared" si="108"/>
        <v>40.800000000000004</v>
      </c>
      <c r="G770" s="230">
        <v>44.43</v>
      </c>
      <c r="H770" s="405"/>
      <c r="I770" s="389" t="s">
        <v>22</v>
      </c>
      <c r="J770" s="389"/>
      <c r="K770" s="397">
        <v>40634</v>
      </c>
      <c r="L770" s="398" t="s">
        <v>2836</v>
      </c>
      <c r="M770" s="323">
        <v>6</v>
      </c>
      <c r="N770" s="371">
        <v>5</v>
      </c>
      <c r="O770" s="374"/>
      <c r="P770" s="377">
        <f t="shared" si="104"/>
        <v>44.43</v>
      </c>
      <c r="Q770" s="16">
        <f t="shared" si="103"/>
        <v>44.43</v>
      </c>
      <c r="R770" s="23">
        <f t="shared" si="105"/>
        <v>0</v>
      </c>
      <c r="S770" s="18">
        <f t="shared" si="106"/>
        <v>0</v>
      </c>
      <c r="T770" s="182"/>
      <c r="U770" s="102">
        <v>5860000</v>
      </c>
      <c r="V770" s="178" t="s">
        <v>2837</v>
      </c>
      <c r="W770" s="272">
        <v>5860</v>
      </c>
      <c r="X770" s="273"/>
      <c r="Y770" s="426"/>
      <c r="Z770" s="423"/>
      <c r="AA770" s="425"/>
      <c r="AB770" s="425"/>
      <c r="AC770" s="425"/>
      <c r="AD770" s="425"/>
      <c r="AE770" s="425"/>
      <c r="AF770" s="425"/>
      <c r="AG770" s="425"/>
      <c r="AH770" s="425"/>
      <c r="AI770" s="425"/>
      <c r="AJ770" s="425"/>
      <c r="AK770" s="425"/>
      <c r="AL770" s="425"/>
      <c r="AM770" s="425"/>
      <c r="AN770" s="425"/>
      <c r="AO770" s="425"/>
      <c r="AP770" s="425"/>
      <c r="AQ770" s="425"/>
      <c r="AR770" s="425"/>
      <c r="AS770" s="425"/>
      <c r="AT770" s="425"/>
      <c r="AU770" s="425"/>
      <c r="AV770" s="425"/>
      <c r="AW770" s="425"/>
      <c r="AX770" s="425"/>
      <c r="AY770" s="425"/>
      <c r="AZ770" s="425"/>
      <c r="BA770" s="425"/>
      <c r="BB770" s="425"/>
      <c r="BC770" s="425"/>
      <c r="BD770" s="425"/>
      <c r="BE770" s="425"/>
      <c r="BF770" s="425"/>
      <c r="BG770" s="425"/>
      <c r="BH770" s="425"/>
      <c r="BI770" s="425"/>
      <c r="BJ770" s="425"/>
      <c r="BK770" s="425"/>
      <c r="BL770" s="425"/>
      <c r="BM770" s="425"/>
      <c r="BN770" s="425"/>
      <c r="BO770" s="425"/>
      <c r="BP770" s="425"/>
      <c r="BQ770" s="425"/>
      <c r="BR770" s="425"/>
      <c r="BS770" s="425"/>
      <c r="BT770" s="425"/>
      <c r="BU770" s="425"/>
      <c r="BV770" s="425"/>
      <c r="BW770" s="425"/>
      <c r="BX770" s="425"/>
      <c r="BY770" s="425"/>
      <c r="BZ770" s="425"/>
      <c r="CA770" s="425"/>
      <c r="CB770" s="425"/>
      <c r="CC770" s="425"/>
      <c r="CD770" s="425"/>
      <c r="CE770" s="425"/>
      <c r="CF770" s="425"/>
      <c r="CG770" s="425"/>
      <c r="CH770" s="425"/>
      <c r="CI770" s="425"/>
      <c r="CJ770" s="425"/>
      <c r="CK770" s="425"/>
      <c r="CL770" s="425"/>
      <c r="CM770" s="425"/>
      <c r="CN770" s="425"/>
      <c r="CO770" s="425"/>
      <c r="CP770" s="425"/>
      <c r="CQ770" s="425"/>
      <c r="CR770" s="425"/>
      <c r="CS770" s="425"/>
      <c r="CT770" s="425"/>
      <c r="CU770" s="425"/>
      <c r="CV770" s="425"/>
      <c r="CW770" s="425"/>
      <c r="CX770" s="425"/>
      <c r="CY770" s="425"/>
      <c r="CZ770" s="425"/>
      <c r="DA770" s="425"/>
      <c r="DB770" s="425"/>
      <c r="DC770" s="425"/>
      <c r="DD770" s="425"/>
      <c r="DE770" s="425"/>
      <c r="DF770" s="425"/>
      <c r="DG770" s="425"/>
      <c r="DH770" s="425"/>
      <c r="DI770" s="425"/>
      <c r="DJ770" s="425"/>
      <c r="DK770" s="425"/>
      <c r="DL770" s="425"/>
      <c r="DM770" s="425"/>
      <c r="DN770" s="425"/>
      <c r="DO770" s="425"/>
      <c r="DP770" s="425"/>
      <c r="DQ770" s="425"/>
    </row>
    <row r="771" spans="1:121" s="427" customFormat="1" ht="82.5" x14ac:dyDescent="0.25">
      <c r="A771" s="344" t="s">
        <v>2923</v>
      </c>
      <c r="B771" s="337" t="s">
        <v>2056</v>
      </c>
      <c r="C771" s="328" t="s">
        <v>2964</v>
      </c>
      <c r="D771" s="323" t="s">
        <v>2933</v>
      </c>
      <c r="E771" s="352">
        <v>48.71</v>
      </c>
      <c r="F771" s="330">
        <f t="shared" si="108"/>
        <v>44.730000000000004</v>
      </c>
      <c r="G771" s="230">
        <v>48.71</v>
      </c>
      <c r="H771" s="405"/>
      <c r="I771" s="389" t="s">
        <v>22</v>
      </c>
      <c r="J771" s="389"/>
      <c r="K771" s="397">
        <v>40634</v>
      </c>
      <c r="L771" s="398" t="s">
        <v>2836</v>
      </c>
      <c r="M771" s="323">
        <v>6</v>
      </c>
      <c r="N771" s="371">
        <v>5</v>
      </c>
      <c r="O771" s="374"/>
      <c r="P771" s="377">
        <f t="shared" si="104"/>
        <v>48.71</v>
      </c>
      <c r="Q771" s="16">
        <f t="shared" si="103"/>
        <v>48.71</v>
      </c>
      <c r="R771" s="23">
        <f t="shared" si="105"/>
        <v>0</v>
      </c>
      <c r="S771" s="18">
        <f t="shared" si="106"/>
        <v>0</v>
      </c>
      <c r="T771" s="182"/>
      <c r="U771" s="102">
        <v>5870000</v>
      </c>
      <c r="V771" s="178" t="s">
        <v>2837</v>
      </c>
      <c r="W771" s="272">
        <v>5870</v>
      </c>
      <c r="X771" s="273"/>
      <c r="Y771" s="426"/>
      <c r="Z771" s="423"/>
      <c r="AA771" s="425"/>
      <c r="AB771" s="425"/>
      <c r="AC771" s="425"/>
      <c r="AD771" s="425"/>
      <c r="AE771" s="425"/>
      <c r="AF771" s="425"/>
      <c r="AG771" s="425"/>
      <c r="AH771" s="425"/>
      <c r="AI771" s="425"/>
      <c r="AJ771" s="425"/>
      <c r="AK771" s="425"/>
      <c r="AL771" s="425"/>
      <c r="AM771" s="425"/>
      <c r="AN771" s="425"/>
      <c r="AO771" s="425"/>
      <c r="AP771" s="425"/>
      <c r="AQ771" s="425"/>
      <c r="AR771" s="425"/>
      <c r="AS771" s="425"/>
      <c r="AT771" s="425"/>
      <c r="AU771" s="425"/>
      <c r="AV771" s="425"/>
      <c r="AW771" s="425"/>
      <c r="AX771" s="425"/>
      <c r="AY771" s="425"/>
      <c r="AZ771" s="425"/>
      <c r="BA771" s="425"/>
      <c r="BB771" s="425"/>
      <c r="BC771" s="425"/>
      <c r="BD771" s="425"/>
      <c r="BE771" s="425"/>
      <c r="BF771" s="425"/>
      <c r="BG771" s="425"/>
      <c r="BH771" s="425"/>
      <c r="BI771" s="425"/>
      <c r="BJ771" s="425"/>
      <c r="BK771" s="425"/>
      <c r="BL771" s="425"/>
      <c r="BM771" s="425"/>
      <c r="BN771" s="425"/>
      <c r="BO771" s="425"/>
      <c r="BP771" s="425"/>
      <c r="BQ771" s="425"/>
      <c r="BR771" s="425"/>
      <c r="BS771" s="425"/>
      <c r="BT771" s="425"/>
      <c r="BU771" s="425"/>
      <c r="BV771" s="425"/>
      <c r="BW771" s="425"/>
      <c r="BX771" s="425"/>
      <c r="BY771" s="425"/>
      <c r="BZ771" s="425"/>
      <c r="CA771" s="425"/>
      <c r="CB771" s="425"/>
      <c r="CC771" s="425"/>
      <c r="CD771" s="425"/>
      <c r="CE771" s="425"/>
      <c r="CF771" s="425"/>
      <c r="CG771" s="425"/>
      <c r="CH771" s="425"/>
      <c r="CI771" s="425"/>
      <c r="CJ771" s="425"/>
      <c r="CK771" s="425"/>
      <c r="CL771" s="425"/>
      <c r="CM771" s="425"/>
      <c r="CN771" s="425"/>
      <c r="CO771" s="425"/>
      <c r="CP771" s="425"/>
      <c r="CQ771" s="425"/>
      <c r="CR771" s="425"/>
      <c r="CS771" s="425"/>
      <c r="CT771" s="425"/>
      <c r="CU771" s="425"/>
      <c r="CV771" s="425"/>
      <c r="CW771" s="425"/>
      <c r="CX771" s="425"/>
      <c r="CY771" s="425"/>
      <c r="CZ771" s="425"/>
      <c r="DA771" s="425"/>
      <c r="DB771" s="425"/>
      <c r="DC771" s="425"/>
      <c r="DD771" s="425"/>
      <c r="DE771" s="425"/>
      <c r="DF771" s="425"/>
      <c r="DG771" s="425"/>
      <c r="DH771" s="425"/>
      <c r="DI771" s="425"/>
      <c r="DJ771" s="425"/>
      <c r="DK771" s="425"/>
      <c r="DL771" s="425"/>
      <c r="DM771" s="425"/>
      <c r="DN771" s="425"/>
      <c r="DO771" s="425"/>
      <c r="DP771" s="425"/>
      <c r="DQ771" s="425"/>
    </row>
    <row r="772" spans="1:121" s="427" customFormat="1" ht="82.5" x14ac:dyDescent="0.25">
      <c r="A772" s="344" t="s">
        <v>2923</v>
      </c>
      <c r="B772" s="337" t="s">
        <v>2056</v>
      </c>
      <c r="C772" s="328" t="s">
        <v>2965</v>
      </c>
      <c r="D772" s="323" t="s">
        <v>2933</v>
      </c>
      <c r="E772" s="352">
        <v>52.99</v>
      </c>
      <c r="F772" s="330">
        <f t="shared" si="108"/>
        <v>48.660000000000004</v>
      </c>
      <c r="G772" s="230">
        <v>52.99</v>
      </c>
      <c r="H772" s="405"/>
      <c r="I772" s="389" t="s">
        <v>22</v>
      </c>
      <c r="J772" s="389"/>
      <c r="K772" s="397">
        <v>40634</v>
      </c>
      <c r="L772" s="398" t="s">
        <v>2836</v>
      </c>
      <c r="M772" s="323">
        <v>6</v>
      </c>
      <c r="N772" s="371">
        <v>5</v>
      </c>
      <c r="O772" s="374"/>
      <c r="P772" s="377">
        <f t="shared" si="104"/>
        <v>52.99</v>
      </c>
      <c r="Q772" s="16">
        <f t="shared" si="103"/>
        <v>52.99</v>
      </c>
      <c r="R772" s="23">
        <f t="shared" si="105"/>
        <v>0</v>
      </c>
      <c r="S772" s="18">
        <f t="shared" si="106"/>
        <v>0</v>
      </c>
      <c r="T772" s="182"/>
      <c r="U772" s="102">
        <v>5880000</v>
      </c>
      <c r="V772" s="178" t="s">
        <v>2837</v>
      </c>
      <c r="W772" s="272">
        <v>5880</v>
      </c>
      <c r="X772" s="273"/>
      <c r="Y772" s="426"/>
      <c r="Z772" s="423"/>
      <c r="AA772" s="425"/>
      <c r="AB772" s="425"/>
      <c r="AC772" s="425"/>
      <c r="AD772" s="425"/>
      <c r="AE772" s="425"/>
      <c r="AF772" s="425"/>
      <c r="AG772" s="425"/>
      <c r="AH772" s="425"/>
      <c r="AI772" s="425"/>
      <c r="AJ772" s="425"/>
      <c r="AK772" s="425"/>
      <c r="AL772" s="425"/>
      <c r="AM772" s="425"/>
      <c r="AN772" s="425"/>
      <c r="AO772" s="425"/>
      <c r="AP772" s="425"/>
      <c r="AQ772" s="425"/>
      <c r="AR772" s="425"/>
      <c r="AS772" s="425"/>
      <c r="AT772" s="425"/>
      <c r="AU772" s="425"/>
      <c r="AV772" s="425"/>
      <c r="AW772" s="425"/>
      <c r="AX772" s="425"/>
      <c r="AY772" s="425"/>
      <c r="AZ772" s="425"/>
      <c r="BA772" s="425"/>
      <c r="BB772" s="425"/>
      <c r="BC772" s="425"/>
      <c r="BD772" s="425"/>
      <c r="BE772" s="425"/>
      <c r="BF772" s="425"/>
      <c r="BG772" s="425"/>
      <c r="BH772" s="425"/>
      <c r="BI772" s="425"/>
      <c r="BJ772" s="425"/>
      <c r="BK772" s="425"/>
      <c r="BL772" s="425"/>
      <c r="BM772" s="425"/>
      <c r="BN772" s="425"/>
      <c r="BO772" s="425"/>
      <c r="BP772" s="425"/>
      <c r="BQ772" s="425"/>
      <c r="BR772" s="425"/>
      <c r="BS772" s="425"/>
      <c r="BT772" s="425"/>
      <c r="BU772" s="425"/>
      <c r="BV772" s="425"/>
      <c r="BW772" s="425"/>
      <c r="BX772" s="425"/>
      <c r="BY772" s="425"/>
      <c r="BZ772" s="425"/>
      <c r="CA772" s="425"/>
      <c r="CB772" s="425"/>
      <c r="CC772" s="425"/>
      <c r="CD772" s="425"/>
      <c r="CE772" s="425"/>
      <c r="CF772" s="425"/>
      <c r="CG772" s="425"/>
      <c r="CH772" s="425"/>
      <c r="CI772" s="425"/>
      <c r="CJ772" s="425"/>
      <c r="CK772" s="425"/>
      <c r="CL772" s="425"/>
      <c r="CM772" s="425"/>
      <c r="CN772" s="425"/>
      <c r="CO772" s="425"/>
      <c r="CP772" s="425"/>
      <c r="CQ772" s="425"/>
      <c r="CR772" s="425"/>
      <c r="CS772" s="425"/>
      <c r="CT772" s="425"/>
      <c r="CU772" s="425"/>
      <c r="CV772" s="425"/>
      <c r="CW772" s="425"/>
      <c r="CX772" s="425"/>
      <c r="CY772" s="425"/>
      <c r="CZ772" s="425"/>
      <c r="DA772" s="425"/>
      <c r="DB772" s="425"/>
      <c r="DC772" s="425"/>
      <c r="DD772" s="425"/>
      <c r="DE772" s="425"/>
      <c r="DF772" s="425"/>
      <c r="DG772" s="425"/>
      <c r="DH772" s="425"/>
      <c r="DI772" s="425"/>
      <c r="DJ772" s="425"/>
      <c r="DK772" s="425"/>
      <c r="DL772" s="425"/>
      <c r="DM772" s="425"/>
      <c r="DN772" s="425"/>
      <c r="DO772" s="425"/>
      <c r="DP772" s="425"/>
      <c r="DQ772" s="425"/>
    </row>
    <row r="773" spans="1:121" s="427" customFormat="1" ht="82.5" x14ac:dyDescent="0.25">
      <c r="A773" s="344" t="s">
        <v>2923</v>
      </c>
      <c r="B773" s="337" t="s">
        <v>2056</v>
      </c>
      <c r="C773" s="328" t="s">
        <v>2966</v>
      </c>
      <c r="D773" s="323" t="s">
        <v>2933</v>
      </c>
      <c r="E773" s="352">
        <v>57.27</v>
      </c>
      <c r="F773" s="330">
        <f t="shared" si="108"/>
        <v>52.59</v>
      </c>
      <c r="G773" s="230">
        <v>57.27</v>
      </c>
      <c r="H773" s="405"/>
      <c r="I773" s="389" t="s">
        <v>22</v>
      </c>
      <c r="J773" s="389"/>
      <c r="K773" s="397">
        <v>40634</v>
      </c>
      <c r="L773" s="398" t="s">
        <v>2836</v>
      </c>
      <c r="M773" s="323">
        <v>6</v>
      </c>
      <c r="N773" s="371">
        <v>5</v>
      </c>
      <c r="O773" s="374"/>
      <c r="P773" s="377">
        <f t="shared" si="104"/>
        <v>57.27</v>
      </c>
      <c r="Q773" s="16">
        <f t="shared" si="103"/>
        <v>57.27</v>
      </c>
      <c r="R773" s="23">
        <f t="shared" si="105"/>
        <v>0</v>
      </c>
      <c r="S773" s="18">
        <f t="shared" si="106"/>
        <v>0</v>
      </c>
      <c r="T773" s="182"/>
      <c r="U773" s="102">
        <v>5890000</v>
      </c>
      <c r="V773" s="178" t="s">
        <v>2837</v>
      </c>
      <c r="W773" s="272">
        <v>5890</v>
      </c>
      <c r="X773" s="273"/>
      <c r="Y773" s="426"/>
      <c r="Z773" s="423"/>
      <c r="AA773" s="425"/>
      <c r="AB773" s="425"/>
      <c r="AC773" s="425"/>
      <c r="AD773" s="425"/>
      <c r="AE773" s="425"/>
      <c r="AF773" s="425"/>
      <c r="AG773" s="425"/>
      <c r="AH773" s="425"/>
      <c r="AI773" s="425"/>
      <c r="AJ773" s="425"/>
      <c r="AK773" s="425"/>
      <c r="AL773" s="425"/>
      <c r="AM773" s="425"/>
      <c r="AN773" s="425"/>
      <c r="AO773" s="425"/>
      <c r="AP773" s="425"/>
      <c r="AQ773" s="425"/>
      <c r="AR773" s="425"/>
      <c r="AS773" s="425"/>
      <c r="AT773" s="425"/>
      <c r="AU773" s="425"/>
      <c r="AV773" s="425"/>
      <c r="AW773" s="425"/>
      <c r="AX773" s="425"/>
      <c r="AY773" s="425"/>
      <c r="AZ773" s="425"/>
      <c r="BA773" s="425"/>
      <c r="BB773" s="425"/>
      <c r="BC773" s="425"/>
      <c r="BD773" s="425"/>
      <c r="BE773" s="425"/>
      <c r="BF773" s="425"/>
      <c r="BG773" s="425"/>
      <c r="BH773" s="425"/>
      <c r="BI773" s="425"/>
      <c r="BJ773" s="425"/>
      <c r="BK773" s="425"/>
      <c r="BL773" s="425"/>
      <c r="BM773" s="425"/>
      <c r="BN773" s="425"/>
      <c r="BO773" s="425"/>
      <c r="BP773" s="425"/>
      <c r="BQ773" s="425"/>
      <c r="BR773" s="425"/>
      <c r="BS773" s="425"/>
      <c r="BT773" s="425"/>
      <c r="BU773" s="425"/>
      <c r="BV773" s="425"/>
      <c r="BW773" s="425"/>
      <c r="BX773" s="425"/>
      <c r="BY773" s="425"/>
      <c r="BZ773" s="425"/>
      <c r="CA773" s="425"/>
      <c r="CB773" s="425"/>
      <c r="CC773" s="425"/>
      <c r="CD773" s="425"/>
      <c r="CE773" s="425"/>
      <c r="CF773" s="425"/>
      <c r="CG773" s="425"/>
      <c r="CH773" s="425"/>
      <c r="CI773" s="425"/>
      <c r="CJ773" s="425"/>
      <c r="CK773" s="425"/>
      <c r="CL773" s="425"/>
      <c r="CM773" s="425"/>
      <c r="CN773" s="425"/>
      <c r="CO773" s="425"/>
      <c r="CP773" s="425"/>
      <c r="CQ773" s="425"/>
      <c r="CR773" s="425"/>
      <c r="CS773" s="425"/>
      <c r="CT773" s="425"/>
      <c r="CU773" s="425"/>
      <c r="CV773" s="425"/>
      <c r="CW773" s="425"/>
      <c r="CX773" s="425"/>
      <c r="CY773" s="425"/>
      <c r="CZ773" s="425"/>
      <c r="DA773" s="425"/>
      <c r="DB773" s="425"/>
      <c r="DC773" s="425"/>
      <c r="DD773" s="425"/>
      <c r="DE773" s="425"/>
      <c r="DF773" s="425"/>
      <c r="DG773" s="425"/>
      <c r="DH773" s="425"/>
      <c r="DI773" s="425"/>
      <c r="DJ773" s="425"/>
      <c r="DK773" s="425"/>
      <c r="DL773" s="425"/>
      <c r="DM773" s="425"/>
      <c r="DN773" s="425"/>
      <c r="DO773" s="425"/>
      <c r="DP773" s="425"/>
      <c r="DQ773" s="425"/>
    </row>
    <row r="774" spans="1:121" s="427" customFormat="1" ht="89.25" x14ac:dyDescent="0.25">
      <c r="A774" s="344" t="s">
        <v>2923</v>
      </c>
      <c r="B774" s="337" t="s">
        <v>2056</v>
      </c>
      <c r="C774" s="328" t="s">
        <v>2967</v>
      </c>
      <c r="D774" s="323" t="s">
        <v>2933</v>
      </c>
      <c r="E774" s="352">
        <v>7.06</v>
      </c>
      <c r="F774" s="330">
        <v>6.48</v>
      </c>
      <c r="G774" s="230">
        <v>7.06</v>
      </c>
      <c r="H774" s="405"/>
      <c r="I774" s="389" t="s">
        <v>22</v>
      </c>
      <c r="J774" s="389"/>
      <c r="K774" s="397">
        <v>40634</v>
      </c>
      <c r="L774" s="398" t="s">
        <v>2836</v>
      </c>
      <c r="M774" s="323">
        <v>6</v>
      </c>
      <c r="N774" s="371">
        <v>5</v>
      </c>
      <c r="O774" s="374"/>
      <c r="P774" s="377">
        <f t="shared" si="104"/>
        <v>7.06</v>
      </c>
      <c r="Q774" s="16">
        <f t="shared" si="103"/>
        <v>7.06</v>
      </c>
      <c r="R774" s="23">
        <f t="shared" si="105"/>
        <v>0</v>
      </c>
      <c r="S774" s="18">
        <f t="shared" si="106"/>
        <v>0</v>
      </c>
      <c r="T774" s="182"/>
      <c r="U774" s="102">
        <v>5900000</v>
      </c>
      <c r="V774" s="178" t="s">
        <v>2837</v>
      </c>
      <c r="W774" s="272">
        <v>5900</v>
      </c>
      <c r="X774" s="273"/>
      <c r="Y774" s="426"/>
      <c r="Z774" s="423"/>
      <c r="AA774" s="425"/>
      <c r="AB774" s="425"/>
      <c r="AC774" s="425"/>
      <c r="AD774" s="425"/>
      <c r="AE774" s="425"/>
      <c r="AF774" s="425"/>
      <c r="AG774" s="425"/>
      <c r="AH774" s="425"/>
      <c r="AI774" s="425"/>
      <c r="AJ774" s="425"/>
      <c r="AK774" s="425"/>
      <c r="AL774" s="425"/>
      <c r="AM774" s="425"/>
      <c r="AN774" s="425"/>
      <c r="AO774" s="425"/>
      <c r="AP774" s="425"/>
      <c r="AQ774" s="425"/>
      <c r="AR774" s="425"/>
      <c r="AS774" s="425"/>
      <c r="AT774" s="425"/>
      <c r="AU774" s="425"/>
      <c r="AV774" s="425"/>
      <c r="AW774" s="425"/>
      <c r="AX774" s="425"/>
      <c r="AY774" s="425"/>
      <c r="AZ774" s="425"/>
      <c r="BA774" s="425"/>
      <c r="BB774" s="425"/>
      <c r="BC774" s="425"/>
      <c r="BD774" s="425"/>
      <c r="BE774" s="425"/>
      <c r="BF774" s="425"/>
      <c r="BG774" s="425"/>
      <c r="BH774" s="425"/>
      <c r="BI774" s="425"/>
      <c r="BJ774" s="425"/>
      <c r="BK774" s="425"/>
      <c r="BL774" s="425"/>
      <c r="BM774" s="425"/>
      <c r="BN774" s="425"/>
      <c r="BO774" s="425"/>
      <c r="BP774" s="425"/>
      <c r="BQ774" s="425"/>
      <c r="BR774" s="425"/>
      <c r="BS774" s="425"/>
      <c r="BT774" s="425"/>
      <c r="BU774" s="425"/>
      <c r="BV774" s="425"/>
      <c r="BW774" s="425"/>
      <c r="BX774" s="425"/>
      <c r="BY774" s="425"/>
      <c r="BZ774" s="425"/>
      <c r="CA774" s="425"/>
      <c r="CB774" s="425"/>
      <c r="CC774" s="425"/>
      <c r="CD774" s="425"/>
      <c r="CE774" s="425"/>
      <c r="CF774" s="425"/>
      <c r="CG774" s="425"/>
      <c r="CH774" s="425"/>
      <c r="CI774" s="425"/>
      <c r="CJ774" s="425"/>
      <c r="CK774" s="425"/>
      <c r="CL774" s="425"/>
      <c r="CM774" s="425"/>
      <c r="CN774" s="425"/>
      <c r="CO774" s="425"/>
      <c r="CP774" s="425"/>
      <c r="CQ774" s="425"/>
      <c r="CR774" s="425"/>
      <c r="CS774" s="425"/>
      <c r="CT774" s="425"/>
      <c r="CU774" s="425"/>
      <c r="CV774" s="425"/>
      <c r="CW774" s="425"/>
      <c r="CX774" s="425"/>
      <c r="CY774" s="425"/>
      <c r="CZ774" s="425"/>
      <c r="DA774" s="425"/>
      <c r="DB774" s="425"/>
      <c r="DC774" s="425"/>
      <c r="DD774" s="425"/>
      <c r="DE774" s="425"/>
      <c r="DF774" s="425"/>
      <c r="DG774" s="425"/>
      <c r="DH774" s="425"/>
      <c r="DI774" s="425"/>
      <c r="DJ774" s="425"/>
      <c r="DK774" s="425"/>
      <c r="DL774" s="425"/>
      <c r="DM774" s="425"/>
      <c r="DN774" s="425"/>
      <c r="DO774" s="425"/>
      <c r="DP774" s="425"/>
      <c r="DQ774" s="425"/>
    </row>
    <row r="775" spans="1:121" s="427" customFormat="1" ht="82.5" x14ac:dyDescent="0.25">
      <c r="A775" s="344" t="s">
        <v>2923</v>
      </c>
      <c r="B775" s="337" t="s">
        <v>2056</v>
      </c>
      <c r="C775" s="328" t="s">
        <v>2968</v>
      </c>
      <c r="D775" s="323" t="s">
        <v>2925</v>
      </c>
      <c r="E775" s="352">
        <v>9.6</v>
      </c>
      <c r="F775" s="330">
        <v>8.81</v>
      </c>
      <c r="G775" s="230">
        <v>9.6</v>
      </c>
      <c r="H775" s="401"/>
      <c r="I775" s="389" t="s">
        <v>22</v>
      </c>
      <c r="J775" s="389"/>
      <c r="K775" s="397">
        <v>40634</v>
      </c>
      <c r="L775" s="398" t="s">
        <v>2836</v>
      </c>
      <c r="M775" s="323">
        <v>6</v>
      </c>
      <c r="N775" s="371">
        <v>5</v>
      </c>
      <c r="O775" s="374"/>
      <c r="P775" s="377">
        <f t="shared" si="104"/>
        <v>9.6</v>
      </c>
      <c r="Q775" s="16">
        <f t="shared" si="103"/>
        <v>9.6</v>
      </c>
      <c r="R775" s="23">
        <f t="shared" si="105"/>
        <v>0</v>
      </c>
      <c r="S775" s="18">
        <f t="shared" si="106"/>
        <v>0</v>
      </c>
      <c r="T775" s="182"/>
      <c r="U775" s="102">
        <v>5910000</v>
      </c>
      <c r="V775" s="178" t="s">
        <v>2837</v>
      </c>
      <c r="W775" s="272">
        <v>5910</v>
      </c>
      <c r="X775" s="273"/>
      <c r="Y775" s="426"/>
      <c r="Z775" s="423"/>
      <c r="AA775" s="425"/>
      <c r="AB775" s="425"/>
      <c r="AC775" s="425"/>
      <c r="AD775" s="425"/>
      <c r="AE775" s="425"/>
      <c r="AF775" s="425"/>
      <c r="AG775" s="425"/>
      <c r="AH775" s="425"/>
      <c r="AI775" s="425"/>
      <c r="AJ775" s="425"/>
      <c r="AK775" s="425"/>
      <c r="AL775" s="425"/>
      <c r="AM775" s="425"/>
      <c r="AN775" s="425"/>
      <c r="AO775" s="425"/>
      <c r="AP775" s="425"/>
      <c r="AQ775" s="425"/>
      <c r="AR775" s="425"/>
      <c r="AS775" s="425"/>
      <c r="AT775" s="425"/>
      <c r="AU775" s="425"/>
      <c r="AV775" s="425"/>
      <c r="AW775" s="425"/>
      <c r="AX775" s="425"/>
      <c r="AY775" s="425"/>
      <c r="AZ775" s="425"/>
      <c r="BA775" s="425"/>
      <c r="BB775" s="425"/>
      <c r="BC775" s="425"/>
      <c r="BD775" s="425"/>
      <c r="BE775" s="425"/>
      <c r="BF775" s="425"/>
      <c r="BG775" s="425"/>
      <c r="BH775" s="425"/>
      <c r="BI775" s="425"/>
      <c r="BJ775" s="425"/>
      <c r="BK775" s="425"/>
      <c r="BL775" s="425"/>
      <c r="BM775" s="425"/>
      <c r="BN775" s="425"/>
      <c r="BO775" s="425"/>
      <c r="BP775" s="425"/>
      <c r="BQ775" s="425"/>
      <c r="BR775" s="425"/>
      <c r="BS775" s="425"/>
      <c r="BT775" s="425"/>
      <c r="BU775" s="425"/>
      <c r="BV775" s="425"/>
      <c r="BW775" s="425"/>
      <c r="BX775" s="425"/>
      <c r="BY775" s="425"/>
      <c r="BZ775" s="425"/>
      <c r="CA775" s="425"/>
      <c r="CB775" s="425"/>
      <c r="CC775" s="425"/>
      <c r="CD775" s="425"/>
      <c r="CE775" s="425"/>
      <c r="CF775" s="425"/>
      <c r="CG775" s="425"/>
      <c r="CH775" s="425"/>
      <c r="CI775" s="425"/>
      <c r="CJ775" s="425"/>
      <c r="CK775" s="425"/>
      <c r="CL775" s="425"/>
      <c r="CM775" s="425"/>
      <c r="CN775" s="425"/>
      <c r="CO775" s="425"/>
      <c r="CP775" s="425"/>
      <c r="CQ775" s="425"/>
      <c r="CR775" s="425"/>
      <c r="CS775" s="425"/>
      <c r="CT775" s="425"/>
      <c r="CU775" s="425"/>
      <c r="CV775" s="425"/>
      <c r="CW775" s="425"/>
      <c r="CX775" s="425"/>
      <c r="CY775" s="425"/>
      <c r="CZ775" s="425"/>
      <c r="DA775" s="425"/>
      <c r="DB775" s="425"/>
      <c r="DC775" s="425"/>
      <c r="DD775" s="425"/>
      <c r="DE775" s="425"/>
      <c r="DF775" s="425"/>
      <c r="DG775" s="425"/>
      <c r="DH775" s="425"/>
      <c r="DI775" s="425"/>
      <c r="DJ775" s="425"/>
      <c r="DK775" s="425"/>
      <c r="DL775" s="425"/>
      <c r="DM775" s="425"/>
      <c r="DN775" s="425"/>
      <c r="DO775" s="425"/>
      <c r="DP775" s="425"/>
      <c r="DQ775" s="425"/>
    </row>
    <row r="776" spans="1:121" s="427" customFormat="1" ht="82.5" x14ac:dyDescent="0.25">
      <c r="A776" s="344" t="s">
        <v>2923</v>
      </c>
      <c r="B776" s="337" t="s">
        <v>2056</v>
      </c>
      <c r="C776" s="328" t="s">
        <v>2969</v>
      </c>
      <c r="D776" s="323" t="s">
        <v>2925</v>
      </c>
      <c r="E776" s="352">
        <v>9.7100000000000009</v>
      </c>
      <c r="F776" s="330">
        <v>8.92</v>
      </c>
      <c r="G776" s="230">
        <v>9.7100000000000009</v>
      </c>
      <c r="H776" s="401"/>
      <c r="I776" s="389" t="s">
        <v>22</v>
      </c>
      <c r="J776" s="389"/>
      <c r="K776" s="397">
        <v>40634</v>
      </c>
      <c r="L776" s="398" t="s">
        <v>2836</v>
      </c>
      <c r="M776" s="323">
        <v>6</v>
      </c>
      <c r="N776" s="371">
        <v>5</v>
      </c>
      <c r="O776" s="374"/>
      <c r="P776" s="377">
        <f t="shared" si="104"/>
        <v>9.7100000000000009</v>
      </c>
      <c r="Q776" s="16">
        <f t="shared" si="103"/>
        <v>9.7100000000000009</v>
      </c>
      <c r="R776" s="23">
        <f t="shared" si="105"/>
        <v>0</v>
      </c>
      <c r="S776" s="18">
        <f t="shared" si="106"/>
        <v>0</v>
      </c>
      <c r="T776" s="182"/>
      <c r="U776" s="102">
        <v>5920000</v>
      </c>
      <c r="V776" s="178" t="s">
        <v>2837</v>
      </c>
      <c r="W776" s="272">
        <v>5920</v>
      </c>
      <c r="X776" s="273"/>
      <c r="Y776" s="426"/>
      <c r="Z776" s="423"/>
      <c r="AA776" s="425"/>
      <c r="AB776" s="425"/>
      <c r="AC776" s="425"/>
      <c r="AD776" s="425"/>
      <c r="AE776" s="425"/>
      <c r="AF776" s="425"/>
      <c r="AG776" s="425"/>
      <c r="AH776" s="425"/>
      <c r="AI776" s="425"/>
      <c r="AJ776" s="425"/>
      <c r="AK776" s="425"/>
      <c r="AL776" s="425"/>
      <c r="AM776" s="425"/>
      <c r="AN776" s="425"/>
      <c r="AO776" s="425"/>
      <c r="AP776" s="425"/>
      <c r="AQ776" s="425"/>
      <c r="AR776" s="425"/>
      <c r="AS776" s="425"/>
      <c r="AT776" s="425"/>
      <c r="AU776" s="425"/>
      <c r="AV776" s="425"/>
      <c r="AW776" s="425"/>
      <c r="AX776" s="425"/>
      <c r="AY776" s="425"/>
      <c r="AZ776" s="425"/>
      <c r="BA776" s="425"/>
      <c r="BB776" s="425"/>
      <c r="BC776" s="425"/>
      <c r="BD776" s="425"/>
      <c r="BE776" s="425"/>
      <c r="BF776" s="425"/>
      <c r="BG776" s="425"/>
      <c r="BH776" s="425"/>
      <c r="BI776" s="425"/>
      <c r="BJ776" s="425"/>
      <c r="BK776" s="425"/>
      <c r="BL776" s="425"/>
      <c r="BM776" s="425"/>
      <c r="BN776" s="425"/>
      <c r="BO776" s="425"/>
      <c r="BP776" s="425"/>
      <c r="BQ776" s="425"/>
      <c r="BR776" s="425"/>
      <c r="BS776" s="425"/>
      <c r="BT776" s="425"/>
      <c r="BU776" s="425"/>
      <c r="BV776" s="425"/>
      <c r="BW776" s="425"/>
      <c r="BX776" s="425"/>
      <c r="BY776" s="425"/>
      <c r="BZ776" s="425"/>
      <c r="CA776" s="425"/>
      <c r="CB776" s="425"/>
      <c r="CC776" s="425"/>
      <c r="CD776" s="425"/>
      <c r="CE776" s="425"/>
      <c r="CF776" s="425"/>
      <c r="CG776" s="425"/>
      <c r="CH776" s="425"/>
      <c r="CI776" s="425"/>
      <c r="CJ776" s="425"/>
      <c r="CK776" s="425"/>
      <c r="CL776" s="425"/>
      <c r="CM776" s="425"/>
      <c r="CN776" s="425"/>
      <c r="CO776" s="425"/>
      <c r="CP776" s="425"/>
      <c r="CQ776" s="425"/>
      <c r="CR776" s="425"/>
      <c r="CS776" s="425"/>
      <c r="CT776" s="425"/>
      <c r="CU776" s="425"/>
      <c r="CV776" s="425"/>
      <c r="CW776" s="425"/>
      <c r="CX776" s="425"/>
      <c r="CY776" s="425"/>
      <c r="CZ776" s="425"/>
      <c r="DA776" s="425"/>
      <c r="DB776" s="425"/>
      <c r="DC776" s="425"/>
      <c r="DD776" s="425"/>
      <c r="DE776" s="425"/>
      <c r="DF776" s="425"/>
      <c r="DG776" s="425"/>
      <c r="DH776" s="425"/>
      <c r="DI776" s="425"/>
      <c r="DJ776" s="425"/>
      <c r="DK776" s="425"/>
      <c r="DL776" s="425"/>
      <c r="DM776" s="425"/>
      <c r="DN776" s="425"/>
      <c r="DO776" s="425"/>
      <c r="DP776" s="425"/>
      <c r="DQ776" s="425"/>
    </row>
    <row r="777" spans="1:121" s="427" customFormat="1" ht="82.5" x14ac:dyDescent="0.25">
      <c r="A777" s="344" t="s">
        <v>2923</v>
      </c>
      <c r="B777" s="337" t="s">
        <v>2056</v>
      </c>
      <c r="C777" s="328" t="s">
        <v>2970</v>
      </c>
      <c r="D777" s="323" t="s">
        <v>2925</v>
      </c>
      <c r="E777" s="352">
        <v>15.42</v>
      </c>
      <c r="F777" s="330">
        <v>14.16</v>
      </c>
      <c r="G777" s="230">
        <v>15.42</v>
      </c>
      <c r="H777" s="401"/>
      <c r="I777" s="389" t="s">
        <v>22</v>
      </c>
      <c r="J777" s="389"/>
      <c r="K777" s="397">
        <v>40634</v>
      </c>
      <c r="L777" s="398" t="s">
        <v>2836</v>
      </c>
      <c r="M777" s="323">
        <v>6</v>
      </c>
      <c r="N777" s="371">
        <v>5</v>
      </c>
      <c r="O777" s="374"/>
      <c r="P777" s="377">
        <f t="shared" si="104"/>
        <v>15.42</v>
      </c>
      <c r="Q777" s="16">
        <f t="shared" si="103"/>
        <v>15.42</v>
      </c>
      <c r="R777" s="23">
        <f t="shared" si="105"/>
        <v>0</v>
      </c>
      <c r="S777" s="18">
        <f t="shared" si="106"/>
        <v>0</v>
      </c>
      <c r="T777" s="182"/>
      <c r="U777" s="102">
        <v>5930000</v>
      </c>
      <c r="V777" s="178" t="s">
        <v>2837</v>
      </c>
      <c r="W777" s="272">
        <v>5930</v>
      </c>
      <c r="X777" s="273"/>
      <c r="Y777" s="426"/>
      <c r="Z777" s="423"/>
      <c r="AA777" s="425"/>
      <c r="AB777" s="425"/>
      <c r="AC777" s="425"/>
      <c r="AD777" s="425"/>
      <c r="AE777" s="425"/>
      <c r="AF777" s="425"/>
      <c r="AG777" s="425"/>
      <c r="AH777" s="425"/>
      <c r="AI777" s="425"/>
      <c r="AJ777" s="425"/>
      <c r="AK777" s="425"/>
      <c r="AL777" s="425"/>
      <c r="AM777" s="425"/>
      <c r="AN777" s="425"/>
      <c r="AO777" s="425"/>
      <c r="AP777" s="425"/>
      <c r="AQ777" s="425"/>
      <c r="AR777" s="425"/>
      <c r="AS777" s="425"/>
      <c r="AT777" s="425"/>
      <c r="AU777" s="425"/>
      <c r="AV777" s="425"/>
      <c r="AW777" s="425"/>
      <c r="AX777" s="425"/>
      <c r="AY777" s="425"/>
      <c r="AZ777" s="425"/>
      <c r="BA777" s="425"/>
      <c r="BB777" s="425"/>
      <c r="BC777" s="425"/>
      <c r="BD777" s="425"/>
      <c r="BE777" s="425"/>
      <c r="BF777" s="425"/>
      <c r="BG777" s="425"/>
      <c r="BH777" s="425"/>
      <c r="BI777" s="425"/>
      <c r="BJ777" s="425"/>
      <c r="BK777" s="425"/>
      <c r="BL777" s="425"/>
      <c r="BM777" s="425"/>
      <c r="BN777" s="425"/>
      <c r="BO777" s="425"/>
      <c r="BP777" s="425"/>
      <c r="BQ777" s="425"/>
      <c r="BR777" s="425"/>
      <c r="BS777" s="425"/>
      <c r="BT777" s="425"/>
      <c r="BU777" s="425"/>
      <c r="BV777" s="425"/>
      <c r="BW777" s="425"/>
      <c r="BX777" s="425"/>
      <c r="BY777" s="425"/>
      <c r="BZ777" s="425"/>
      <c r="CA777" s="425"/>
      <c r="CB777" s="425"/>
      <c r="CC777" s="425"/>
      <c r="CD777" s="425"/>
      <c r="CE777" s="425"/>
      <c r="CF777" s="425"/>
      <c r="CG777" s="425"/>
      <c r="CH777" s="425"/>
      <c r="CI777" s="425"/>
      <c r="CJ777" s="425"/>
      <c r="CK777" s="425"/>
      <c r="CL777" s="425"/>
      <c r="CM777" s="425"/>
      <c r="CN777" s="425"/>
      <c r="CO777" s="425"/>
      <c r="CP777" s="425"/>
      <c r="CQ777" s="425"/>
      <c r="CR777" s="425"/>
      <c r="CS777" s="425"/>
      <c r="CT777" s="425"/>
      <c r="CU777" s="425"/>
      <c r="CV777" s="425"/>
      <c r="CW777" s="425"/>
      <c r="CX777" s="425"/>
      <c r="CY777" s="425"/>
      <c r="CZ777" s="425"/>
      <c r="DA777" s="425"/>
      <c r="DB777" s="425"/>
      <c r="DC777" s="425"/>
      <c r="DD777" s="425"/>
      <c r="DE777" s="425"/>
      <c r="DF777" s="425"/>
      <c r="DG777" s="425"/>
      <c r="DH777" s="425"/>
      <c r="DI777" s="425"/>
      <c r="DJ777" s="425"/>
      <c r="DK777" s="425"/>
      <c r="DL777" s="425"/>
      <c r="DM777" s="425"/>
      <c r="DN777" s="425"/>
      <c r="DO777" s="425"/>
      <c r="DP777" s="425"/>
      <c r="DQ777" s="425"/>
    </row>
    <row r="778" spans="1:121" s="427" customFormat="1" ht="82.5" x14ac:dyDescent="0.25">
      <c r="A778" s="344" t="s">
        <v>2923</v>
      </c>
      <c r="B778" s="337" t="s">
        <v>2056</v>
      </c>
      <c r="C778" s="328" t="s">
        <v>2971</v>
      </c>
      <c r="D778" s="323" t="s">
        <v>2925</v>
      </c>
      <c r="E778" s="352">
        <v>15.76</v>
      </c>
      <c r="F778" s="330">
        <v>14.48</v>
      </c>
      <c r="G778" s="230">
        <v>15.76</v>
      </c>
      <c r="H778" s="401"/>
      <c r="I778" s="389" t="s">
        <v>22</v>
      </c>
      <c r="J778" s="389"/>
      <c r="K778" s="397">
        <v>40634</v>
      </c>
      <c r="L778" s="398" t="s">
        <v>2836</v>
      </c>
      <c r="M778" s="323">
        <v>6</v>
      </c>
      <c r="N778" s="371">
        <v>5</v>
      </c>
      <c r="O778" s="374"/>
      <c r="P778" s="377">
        <f t="shared" si="104"/>
        <v>15.76</v>
      </c>
      <c r="Q778" s="16">
        <f t="shared" si="103"/>
        <v>15.76</v>
      </c>
      <c r="R778" s="23">
        <f t="shared" si="105"/>
        <v>0</v>
      </c>
      <c r="S778" s="18">
        <f t="shared" si="106"/>
        <v>0</v>
      </c>
      <c r="T778" s="182"/>
      <c r="U778" s="102">
        <v>5940000</v>
      </c>
      <c r="V778" s="178" t="s">
        <v>2837</v>
      </c>
      <c r="W778" s="272">
        <v>5940</v>
      </c>
      <c r="X778" s="273"/>
      <c r="Y778" s="426"/>
      <c r="Z778" s="423"/>
      <c r="AA778" s="425"/>
      <c r="AB778" s="425"/>
      <c r="AC778" s="425"/>
      <c r="AD778" s="425"/>
      <c r="AE778" s="425"/>
      <c r="AF778" s="425"/>
      <c r="AG778" s="425"/>
      <c r="AH778" s="425"/>
      <c r="AI778" s="425"/>
      <c r="AJ778" s="425"/>
      <c r="AK778" s="425"/>
      <c r="AL778" s="425"/>
      <c r="AM778" s="425"/>
      <c r="AN778" s="425"/>
      <c r="AO778" s="425"/>
      <c r="AP778" s="425"/>
      <c r="AQ778" s="425"/>
      <c r="AR778" s="425"/>
      <c r="AS778" s="425"/>
      <c r="AT778" s="425"/>
      <c r="AU778" s="425"/>
      <c r="AV778" s="425"/>
      <c r="AW778" s="425"/>
      <c r="AX778" s="425"/>
      <c r="AY778" s="425"/>
      <c r="AZ778" s="425"/>
      <c r="BA778" s="425"/>
      <c r="BB778" s="425"/>
      <c r="BC778" s="425"/>
      <c r="BD778" s="425"/>
      <c r="BE778" s="425"/>
      <c r="BF778" s="425"/>
      <c r="BG778" s="425"/>
      <c r="BH778" s="425"/>
      <c r="BI778" s="425"/>
      <c r="BJ778" s="425"/>
      <c r="BK778" s="425"/>
      <c r="BL778" s="425"/>
      <c r="BM778" s="425"/>
      <c r="BN778" s="425"/>
      <c r="BO778" s="425"/>
      <c r="BP778" s="425"/>
      <c r="BQ778" s="425"/>
      <c r="BR778" s="425"/>
      <c r="BS778" s="425"/>
      <c r="BT778" s="425"/>
      <c r="BU778" s="425"/>
      <c r="BV778" s="425"/>
      <c r="BW778" s="425"/>
      <c r="BX778" s="425"/>
      <c r="BY778" s="425"/>
      <c r="BZ778" s="425"/>
      <c r="CA778" s="425"/>
      <c r="CB778" s="425"/>
      <c r="CC778" s="425"/>
      <c r="CD778" s="425"/>
      <c r="CE778" s="425"/>
      <c r="CF778" s="425"/>
      <c r="CG778" s="425"/>
      <c r="CH778" s="425"/>
      <c r="CI778" s="425"/>
      <c r="CJ778" s="425"/>
      <c r="CK778" s="425"/>
      <c r="CL778" s="425"/>
      <c r="CM778" s="425"/>
      <c r="CN778" s="425"/>
      <c r="CO778" s="425"/>
      <c r="CP778" s="425"/>
      <c r="CQ778" s="425"/>
      <c r="CR778" s="425"/>
      <c r="CS778" s="425"/>
      <c r="CT778" s="425"/>
      <c r="CU778" s="425"/>
      <c r="CV778" s="425"/>
      <c r="CW778" s="425"/>
      <c r="CX778" s="425"/>
      <c r="CY778" s="425"/>
      <c r="CZ778" s="425"/>
      <c r="DA778" s="425"/>
      <c r="DB778" s="425"/>
      <c r="DC778" s="425"/>
      <c r="DD778" s="425"/>
      <c r="DE778" s="425"/>
      <c r="DF778" s="425"/>
      <c r="DG778" s="425"/>
      <c r="DH778" s="425"/>
      <c r="DI778" s="425"/>
      <c r="DJ778" s="425"/>
      <c r="DK778" s="425"/>
      <c r="DL778" s="425"/>
      <c r="DM778" s="425"/>
      <c r="DN778" s="425"/>
      <c r="DO778" s="425"/>
      <c r="DP778" s="425"/>
      <c r="DQ778" s="425"/>
    </row>
    <row r="779" spans="1:121" s="427" customFormat="1" ht="82.5" x14ac:dyDescent="0.25">
      <c r="A779" s="344" t="s">
        <v>2923</v>
      </c>
      <c r="B779" s="337" t="s">
        <v>2056</v>
      </c>
      <c r="C779" s="328" t="s">
        <v>2972</v>
      </c>
      <c r="D779" s="323" t="s">
        <v>2925</v>
      </c>
      <c r="E779" s="352">
        <v>25.14</v>
      </c>
      <c r="F779" s="330">
        <v>23.09</v>
      </c>
      <c r="G779" s="230">
        <v>25.14</v>
      </c>
      <c r="H779" s="401"/>
      <c r="I779" s="389" t="s">
        <v>22</v>
      </c>
      <c r="J779" s="389"/>
      <c r="K779" s="397">
        <v>40634</v>
      </c>
      <c r="L779" s="398" t="s">
        <v>2836</v>
      </c>
      <c r="M779" s="323">
        <v>6</v>
      </c>
      <c r="N779" s="371">
        <v>5</v>
      </c>
      <c r="O779" s="374"/>
      <c r="P779" s="377">
        <f t="shared" si="104"/>
        <v>25.14</v>
      </c>
      <c r="Q779" s="16">
        <f t="shared" si="103"/>
        <v>25.14</v>
      </c>
      <c r="R779" s="23">
        <f t="shared" si="105"/>
        <v>0</v>
      </c>
      <c r="S779" s="18">
        <f t="shared" si="106"/>
        <v>0</v>
      </c>
      <c r="T779" s="182"/>
      <c r="U779" s="102">
        <v>5950000</v>
      </c>
      <c r="V779" s="178" t="s">
        <v>2837</v>
      </c>
      <c r="W779" s="272">
        <v>5950</v>
      </c>
      <c r="X779" s="273"/>
      <c r="Y779" s="426"/>
      <c r="Z779" s="423"/>
      <c r="AA779" s="425"/>
      <c r="AB779" s="425"/>
      <c r="AC779" s="425"/>
      <c r="AD779" s="425"/>
      <c r="AE779" s="425"/>
      <c r="AF779" s="425"/>
      <c r="AG779" s="425"/>
      <c r="AH779" s="425"/>
      <c r="AI779" s="425"/>
      <c r="AJ779" s="425"/>
      <c r="AK779" s="425"/>
      <c r="AL779" s="425"/>
      <c r="AM779" s="425"/>
      <c r="AN779" s="425"/>
      <c r="AO779" s="425"/>
      <c r="AP779" s="425"/>
      <c r="AQ779" s="425"/>
      <c r="AR779" s="425"/>
      <c r="AS779" s="425"/>
      <c r="AT779" s="425"/>
      <c r="AU779" s="425"/>
      <c r="AV779" s="425"/>
      <c r="AW779" s="425"/>
      <c r="AX779" s="425"/>
      <c r="AY779" s="425"/>
      <c r="AZ779" s="425"/>
      <c r="BA779" s="425"/>
      <c r="BB779" s="425"/>
      <c r="BC779" s="425"/>
      <c r="BD779" s="425"/>
      <c r="BE779" s="425"/>
      <c r="BF779" s="425"/>
      <c r="BG779" s="425"/>
      <c r="BH779" s="425"/>
      <c r="BI779" s="425"/>
      <c r="BJ779" s="425"/>
      <c r="BK779" s="425"/>
      <c r="BL779" s="425"/>
      <c r="BM779" s="425"/>
      <c r="BN779" s="425"/>
      <c r="BO779" s="425"/>
      <c r="BP779" s="425"/>
      <c r="BQ779" s="425"/>
      <c r="BR779" s="425"/>
      <c r="BS779" s="425"/>
      <c r="BT779" s="425"/>
      <c r="BU779" s="425"/>
      <c r="BV779" s="425"/>
      <c r="BW779" s="425"/>
      <c r="BX779" s="425"/>
      <c r="BY779" s="425"/>
      <c r="BZ779" s="425"/>
      <c r="CA779" s="425"/>
      <c r="CB779" s="425"/>
      <c r="CC779" s="425"/>
      <c r="CD779" s="425"/>
      <c r="CE779" s="425"/>
      <c r="CF779" s="425"/>
      <c r="CG779" s="425"/>
      <c r="CH779" s="425"/>
      <c r="CI779" s="425"/>
      <c r="CJ779" s="425"/>
      <c r="CK779" s="425"/>
      <c r="CL779" s="425"/>
      <c r="CM779" s="425"/>
      <c r="CN779" s="425"/>
      <c r="CO779" s="425"/>
      <c r="CP779" s="425"/>
      <c r="CQ779" s="425"/>
      <c r="CR779" s="425"/>
      <c r="CS779" s="425"/>
      <c r="CT779" s="425"/>
      <c r="CU779" s="425"/>
      <c r="CV779" s="425"/>
      <c r="CW779" s="425"/>
      <c r="CX779" s="425"/>
      <c r="CY779" s="425"/>
      <c r="CZ779" s="425"/>
      <c r="DA779" s="425"/>
      <c r="DB779" s="425"/>
      <c r="DC779" s="425"/>
      <c r="DD779" s="425"/>
      <c r="DE779" s="425"/>
      <c r="DF779" s="425"/>
      <c r="DG779" s="425"/>
      <c r="DH779" s="425"/>
      <c r="DI779" s="425"/>
      <c r="DJ779" s="425"/>
      <c r="DK779" s="425"/>
      <c r="DL779" s="425"/>
      <c r="DM779" s="425"/>
      <c r="DN779" s="425"/>
      <c r="DO779" s="425"/>
      <c r="DP779" s="425"/>
      <c r="DQ779" s="425"/>
    </row>
    <row r="780" spans="1:121" s="427" customFormat="1" ht="82.5" x14ac:dyDescent="0.25">
      <c r="A780" s="344" t="s">
        <v>2923</v>
      </c>
      <c r="B780" s="337" t="s">
        <v>2056</v>
      </c>
      <c r="C780" s="328" t="s">
        <v>2973</v>
      </c>
      <c r="D780" s="323" t="s">
        <v>2925</v>
      </c>
      <c r="E780" s="352">
        <v>29.09</v>
      </c>
      <c r="F780" s="330">
        <v>26.71</v>
      </c>
      <c r="G780" s="230">
        <v>29.09</v>
      </c>
      <c r="H780" s="401"/>
      <c r="I780" s="389" t="s">
        <v>22</v>
      </c>
      <c r="J780" s="389"/>
      <c r="K780" s="397">
        <v>40634</v>
      </c>
      <c r="L780" s="398" t="s">
        <v>2836</v>
      </c>
      <c r="M780" s="323">
        <v>6</v>
      </c>
      <c r="N780" s="371">
        <v>5</v>
      </c>
      <c r="O780" s="374"/>
      <c r="P780" s="377">
        <f t="shared" si="104"/>
        <v>29.09</v>
      </c>
      <c r="Q780" s="16">
        <f t="shared" si="103"/>
        <v>29.09</v>
      </c>
      <c r="R780" s="23">
        <f t="shared" si="105"/>
        <v>0</v>
      </c>
      <c r="S780" s="18">
        <f t="shared" si="106"/>
        <v>0</v>
      </c>
      <c r="T780" s="182"/>
      <c r="U780" s="102">
        <v>5960000</v>
      </c>
      <c r="V780" s="178" t="s">
        <v>2837</v>
      </c>
      <c r="W780" s="272">
        <v>5960</v>
      </c>
      <c r="X780" s="273"/>
      <c r="Y780" s="426"/>
      <c r="Z780" s="423"/>
      <c r="AA780" s="425"/>
      <c r="AB780" s="425"/>
      <c r="AC780" s="425"/>
      <c r="AD780" s="425"/>
      <c r="AE780" s="425"/>
      <c r="AF780" s="425"/>
      <c r="AG780" s="425"/>
      <c r="AH780" s="425"/>
      <c r="AI780" s="425"/>
      <c r="AJ780" s="425"/>
      <c r="AK780" s="425"/>
      <c r="AL780" s="425"/>
      <c r="AM780" s="425"/>
      <c r="AN780" s="425"/>
      <c r="AO780" s="425"/>
      <c r="AP780" s="425"/>
      <c r="AQ780" s="425"/>
      <c r="AR780" s="425"/>
      <c r="AS780" s="425"/>
      <c r="AT780" s="425"/>
      <c r="AU780" s="425"/>
      <c r="AV780" s="425"/>
      <c r="AW780" s="425"/>
      <c r="AX780" s="425"/>
      <c r="AY780" s="425"/>
      <c r="AZ780" s="425"/>
      <c r="BA780" s="425"/>
      <c r="BB780" s="425"/>
      <c r="BC780" s="425"/>
      <c r="BD780" s="425"/>
      <c r="BE780" s="425"/>
      <c r="BF780" s="425"/>
      <c r="BG780" s="425"/>
      <c r="BH780" s="425"/>
      <c r="BI780" s="425"/>
      <c r="BJ780" s="425"/>
      <c r="BK780" s="425"/>
      <c r="BL780" s="425"/>
      <c r="BM780" s="425"/>
      <c r="BN780" s="425"/>
      <c r="BO780" s="425"/>
      <c r="BP780" s="425"/>
      <c r="BQ780" s="425"/>
      <c r="BR780" s="425"/>
      <c r="BS780" s="425"/>
      <c r="BT780" s="425"/>
      <c r="BU780" s="425"/>
      <c r="BV780" s="425"/>
      <c r="BW780" s="425"/>
      <c r="BX780" s="425"/>
      <c r="BY780" s="425"/>
      <c r="BZ780" s="425"/>
      <c r="CA780" s="425"/>
      <c r="CB780" s="425"/>
      <c r="CC780" s="425"/>
      <c r="CD780" s="425"/>
      <c r="CE780" s="425"/>
      <c r="CF780" s="425"/>
      <c r="CG780" s="425"/>
      <c r="CH780" s="425"/>
      <c r="CI780" s="425"/>
      <c r="CJ780" s="425"/>
      <c r="CK780" s="425"/>
      <c r="CL780" s="425"/>
      <c r="CM780" s="425"/>
      <c r="CN780" s="425"/>
      <c r="CO780" s="425"/>
      <c r="CP780" s="425"/>
      <c r="CQ780" s="425"/>
      <c r="CR780" s="425"/>
      <c r="CS780" s="425"/>
      <c r="CT780" s="425"/>
      <c r="CU780" s="425"/>
      <c r="CV780" s="425"/>
      <c r="CW780" s="425"/>
      <c r="CX780" s="425"/>
      <c r="CY780" s="425"/>
      <c r="CZ780" s="425"/>
      <c r="DA780" s="425"/>
      <c r="DB780" s="425"/>
      <c r="DC780" s="425"/>
      <c r="DD780" s="425"/>
      <c r="DE780" s="425"/>
      <c r="DF780" s="425"/>
      <c r="DG780" s="425"/>
      <c r="DH780" s="425"/>
      <c r="DI780" s="425"/>
      <c r="DJ780" s="425"/>
      <c r="DK780" s="425"/>
      <c r="DL780" s="425"/>
      <c r="DM780" s="425"/>
      <c r="DN780" s="425"/>
      <c r="DO780" s="425"/>
      <c r="DP780" s="425"/>
      <c r="DQ780" s="425"/>
    </row>
    <row r="781" spans="1:121" s="430" customFormat="1" ht="82.5" x14ac:dyDescent="0.25">
      <c r="A781" s="344" t="s">
        <v>2923</v>
      </c>
      <c r="B781" s="337" t="s">
        <v>2056</v>
      </c>
      <c r="C781" s="328" t="s">
        <v>2974</v>
      </c>
      <c r="D781" s="323" t="s">
        <v>2925</v>
      </c>
      <c r="E781" s="352">
        <v>33.04</v>
      </c>
      <c r="F781" s="330">
        <v>30.34</v>
      </c>
      <c r="G781" s="230">
        <v>33.04</v>
      </c>
      <c r="H781" s="401"/>
      <c r="I781" s="389" t="s">
        <v>22</v>
      </c>
      <c r="J781" s="389"/>
      <c r="K781" s="397">
        <v>40634</v>
      </c>
      <c r="L781" s="398" t="s">
        <v>2836</v>
      </c>
      <c r="M781" s="323">
        <v>6</v>
      </c>
      <c r="N781" s="371">
        <v>5</v>
      </c>
      <c r="O781" s="374"/>
      <c r="P781" s="377">
        <f t="shared" si="104"/>
        <v>33.04</v>
      </c>
      <c r="Q781" s="16">
        <f t="shared" si="103"/>
        <v>33.04</v>
      </c>
      <c r="R781" s="23">
        <f t="shared" si="105"/>
        <v>0</v>
      </c>
      <c r="S781" s="18">
        <f t="shared" si="106"/>
        <v>0</v>
      </c>
      <c r="T781" s="182"/>
      <c r="U781" s="102">
        <v>5970000</v>
      </c>
      <c r="V781" s="178" t="s">
        <v>2837</v>
      </c>
      <c r="W781" s="272">
        <v>5970</v>
      </c>
      <c r="X781" s="273"/>
      <c r="Y781" s="428"/>
      <c r="Z781" s="423"/>
      <c r="AA781" s="429"/>
      <c r="AB781" s="429"/>
      <c r="AC781" s="429"/>
      <c r="AD781" s="429"/>
      <c r="AE781" s="429"/>
      <c r="AF781" s="429"/>
      <c r="AG781" s="429"/>
      <c r="AH781" s="429"/>
      <c r="AI781" s="429"/>
      <c r="AJ781" s="429"/>
      <c r="AK781" s="429"/>
      <c r="AL781" s="429"/>
      <c r="AM781" s="429"/>
      <c r="AN781" s="429"/>
      <c r="AO781" s="429"/>
      <c r="AP781" s="429"/>
      <c r="AQ781" s="429"/>
      <c r="AR781" s="429"/>
      <c r="AS781" s="429"/>
      <c r="AT781" s="429"/>
      <c r="AU781" s="429"/>
      <c r="AV781" s="429"/>
      <c r="AW781" s="429"/>
      <c r="AX781" s="429"/>
      <c r="AY781" s="429"/>
      <c r="AZ781" s="429"/>
      <c r="BA781" s="429"/>
      <c r="BB781" s="429"/>
      <c r="BC781" s="429"/>
      <c r="BD781" s="429"/>
      <c r="BE781" s="429"/>
      <c r="BF781" s="429"/>
      <c r="BG781" s="429"/>
      <c r="BH781" s="429"/>
      <c r="BI781" s="429"/>
      <c r="BJ781" s="429"/>
      <c r="BK781" s="429"/>
      <c r="BL781" s="429"/>
      <c r="BM781" s="429"/>
      <c r="BN781" s="429"/>
      <c r="BO781" s="429"/>
      <c r="BP781" s="429"/>
      <c r="BQ781" s="429"/>
      <c r="BR781" s="429"/>
      <c r="BS781" s="429"/>
      <c r="BT781" s="429"/>
      <c r="BU781" s="429"/>
      <c r="BV781" s="429"/>
      <c r="BW781" s="429"/>
      <c r="BX781" s="429"/>
      <c r="BY781" s="429"/>
      <c r="BZ781" s="429"/>
      <c r="CA781" s="429"/>
      <c r="CB781" s="429"/>
      <c r="CC781" s="429"/>
      <c r="CD781" s="429"/>
      <c r="CE781" s="429"/>
      <c r="CF781" s="429"/>
      <c r="CG781" s="429"/>
      <c r="CH781" s="429"/>
      <c r="CI781" s="429"/>
      <c r="CJ781" s="429"/>
      <c r="CK781" s="429"/>
      <c r="CL781" s="429"/>
      <c r="CM781" s="429"/>
      <c r="CN781" s="429"/>
      <c r="CO781" s="429"/>
      <c r="CP781" s="429"/>
      <c r="CQ781" s="429"/>
      <c r="CR781" s="429"/>
      <c r="CS781" s="429"/>
      <c r="CT781" s="429"/>
      <c r="CU781" s="429"/>
      <c r="CV781" s="429"/>
      <c r="CW781" s="429"/>
      <c r="CX781" s="429"/>
      <c r="CY781" s="429"/>
      <c r="CZ781" s="429"/>
      <c r="DA781" s="429"/>
      <c r="DB781" s="429"/>
      <c r="DC781" s="429"/>
      <c r="DD781" s="429"/>
      <c r="DE781" s="429"/>
      <c r="DF781" s="429"/>
      <c r="DG781" s="429"/>
      <c r="DH781" s="429"/>
      <c r="DI781" s="429"/>
      <c r="DJ781" s="429"/>
      <c r="DK781" s="429"/>
      <c r="DL781" s="429"/>
      <c r="DM781" s="429"/>
      <c r="DN781" s="429"/>
      <c r="DO781" s="429"/>
      <c r="DP781" s="429"/>
      <c r="DQ781" s="429"/>
    </row>
    <row r="782" spans="1:121" s="430" customFormat="1" ht="82.5" x14ac:dyDescent="0.25">
      <c r="A782" s="344" t="s">
        <v>2923</v>
      </c>
      <c r="B782" s="337" t="s">
        <v>2056</v>
      </c>
      <c r="C782" s="328" t="s">
        <v>2975</v>
      </c>
      <c r="D782" s="323" t="s">
        <v>2933</v>
      </c>
      <c r="E782" s="352">
        <v>37.32</v>
      </c>
      <c r="F782" s="358">
        <f t="shared" ref="F782:F787" si="109">SUM(F781,3.93)</f>
        <v>34.270000000000003</v>
      </c>
      <c r="G782" s="230">
        <v>37.32</v>
      </c>
      <c r="H782" s="405"/>
      <c r="I782" s="389" t="s">
        <v>22</v>
      </c>
      <c r="J782" s="389"/>
      <c r="K782" s="397">
        <v>40634</v>
      </c>
      <c r="L782" s="398" t="s">
        <v>2836</v>
      </c>
      <c r="M782" s="323">
        <v>6</v>
      </c>
      <c r="N782" s="371">
        <v>5</v>
      </c>
      <c r="O782" s="374"/>
      <c r="P782" s="377">
        <f t="shared" si="104"/>
        <v>37.32</v>
      </c>
      <c r="Q782" s="16">
        <f t="shared" si="103"/>
        <v>37.32</v>
      </c>
      <c r="R782" s="23">
        <f t="shared" si="105"/>
        <v>0</v>
      </c>
      <c r="S782" s="18">
        <f t="shared" si="106"/>
        <v>0</v>
      </c>
      <c r="T782" s="182"/>
      <c r="U782" s="102">
        <v>5980000</v>
      </c>
      <c r="V782" s="178" t="s">
        <v>2837</v>
      </c>
      <c r="W782" s="272">
        <v>5980</v>
      </c>
      <c r="X782" s="273"/>
      <c r="Y782" s="428"/>
      <c r="Z782" s="423"/>
      <c r="AA782" s="429"/>
      <c r="AB782" s="429"/>
      <c r="AC782" s="429"/>
      <c r="AD782" s="429"/>
      <c r="AE782" s="429"/>
      <c r="AF782" s="429"/>
      <c r="AG782" s="429"/>
      <c r="AH782" s="429"/>
      <c r="AI782" s="429"/>
      <c r="AJ782" s="429"/>
      <c r="AK782" s="429"/>
      <c r="AL782" s="429"/>
      <c r="AM782" s="429"/>
      <c r="AN782" s="429"/>
      <c r="AO782" s="429"/>
      <c r="AP782" s="429"/>
      <c r="AQ782" s="429"/>
      <c r="AR782" s="429"/>
      <c r="AS782" s="429"/>
      <c r="AT782" s="429"/>
      <c r="AU782" s="429"/>
      <c r="AV782" s="429"/>
      <c r="AW782" s="429"/>
      <c r="AX782" s="429"/>
      <c r="AY782" s="429"/>
      <c r="AZ782" s="429"/>
      <c r="BA782" s="429"/>
      <c r="BB782" s="429"/>
      <c r="BC782" s="429"/>
      <c r="BD782" s="429"/>
      <c r="BE782" s="429"/>
      <c r="BF782" s="429"/>
      <c r="BG782" s="429"/>
      <c r="BH782" s="429"/>
      <c r="BI782" s="429"/>
      <c r="BJ782" s="429"/>
      <c r="BK782" s="429"/>
      <c r="BL782" s="429"/>
      <c r="BM782" s="429"/>
      <c r="BN782" s="429"/>
      <c r="BO782" s="429"/>
      <c r="BP782" s="429"/>
      <c r="BQ782" s="429"/>
      <c r="BR782" s="429"/>
      <c r="BS782" s="429"/>
      <c r="BT782" s="429"/>
      <c r="BU782" s="429"/>
      <c r="BV782" s="429"/>
      <c r="BW782" s="429"/>
      <c r="BX782" s="429"/>
      <c r="BY782" s="429"/>
      <c r="BZ782" s="429"/>
      <c r="CA782" s="429"/>
      <c r="CB782" s="429"/>
      <c r="CC782" s="429"/>
      <c r="CD782" s="429"/>
      <c r="CE782" s="429"/>
      <c r="CF782" s="429"/>
      <c r="CG782" s="429"/>
      <c r="CH782" s="429"/>
      <c r="CI782" s="429"/>
      <c r="CJ782" s="429"/>
      <c r="CK782" s="429"/>
      <c r="CL782" s="429"/>
      <c r="CM782" s="429"/>
      <c r="CN782" s="429"/>
      <c r="CO782" s="429"/>
      <c r="CP782" s="429"/>
      <c r="CQ782" s="429"/>
      <c r="CR782" s="429"/>
      <c r="CS782" s="429"/>
      <c r="CT782" s="429"/>
      <c r="CU782" s="429"/>
      <c r="CV782" s="429"/>
      <c r="CW782" s="429"/>
      <c r="CX782" s="429"/>
      <c r="CY782" s="429"/>
      <c r="CZ782" s="429"/>
      <c r="DA782" s="429"/>
      <c r="DB782" s="429"/>
      <c r="DC782" s="429"/>
      <c r="DD782" s="429"/>
      <c r="DE782" s="429"/>
      <c r="DF782" s="429"/>
      <c r="DG782" s="429"/>
      <c r="DH782" s="429"/>
      <c r="DI782" s="429"/>
      <c r="DJ782" s="429"/>
      <c r="DK782" s="429"/>
      <c r="DL782" s="429"/>
      <c r="DM782" s="429"/>
      <c r="DN782" s="429"/>
      <c r="DO782" s="429"/>
      <c r="DP782" s="429"/>
      <c r="DQ782" s="429"/>
    </row>
    <row r="783" spans="1:121" s="427" customFormat="1" ht="82.5" x14ac:dyDescent="0.25">
      <c r="A783" s="344" t="s">
        <v>2923</v>
      </c>
      <c r="B783" s="337" t="s">
        <v>2056</v>
      </c>
      <c r="C783" s="328" t="s">
        <v>2976</v>
      </c>
      <c r="D783" s="323" t="s">
        <v>2933</v>
      </c>
      <c r="E783" s="352">
        <v>41.6</v>
      </c>
      <c r="F783" s="358">
        <f t="shared" si="109"/>
        <v>38.200000000000003</v>
      </c>
      <c r="G783" s="230">
        <v>41.6</v>
      </c>
      <c r="H783" s="405"/>
      <c r="I783" s="389" t="s">
        <v>22</v>
      </c>
      <c r="J783" s="389"/>
      <c r="K783" s="397">
        <v>40634</v>
      </c>
      <c r="L783" s="398" t="s">
        <v>2836</v>
      </c>
      <c r="M783" s="323">
        <v>6</v>
      </c>
      <c r="N783" s="371">
        <v>5</v>
      </c>
      <c r="O783" s="374"/>
      <c r="P783" s="377">
        <f t="shared" si="104"/>
        <v>41.6</v>
      </c>
      <c r="Q783" s="16">
        <f t="shared" si="103"/>
        <v>41.6</v>
      </c>
      <c r="R783" s="23">
        <f t="shared" si="105"/>
        <v>0</v>
      </c>
      <c r="S783" s="18">
        <f t="shared" si="106"/>
        <v>0</v>
      </c>
      <c r="T783" s="182"/>
      <c r="U783" s="102">
        <v>5990000</v>
      </c>
      <c r="V783" s="178" t="s">
        <v>2837</v>
      </c>
      <c r="W783" s="272">
        <v>5990</v>
      </c>
      <c r="X783" s="273"/>
      <c r="Y783" s="426"/>
      <c r="Z783" s="423"/>
      <c r="AA783" s="425"/>
      <c r="AB783" s="425"/>
      <c r="AC783" s="425"/>
      <c r="AD783" s="425"/>
      <c r="AE783" s="425"/>
      <c r="AF783" s="425"/>
      <c r="AG783" s="425"/>
      <c r="AH783" s="425"/>
      <c r="AI783" s="425"/>
      <c r="AJ783" s="425"/>
      <c r="AK783" s="425"/>
      <c r="AL783" s="425"/>
      <c r="AM783" s="425"/>
      <c r="AN783" s="425"/>
      <c r="AO783" s="425"/>
      <c r="AP783" s="425"/>
      <c r="AQ783" s="425"/>
      <c r="AR783" s="425"/>
      <c r="AS783" s="425"/>
      <c r="AT783" s="425"/>
      <c r="AU783" s="425"/>
      <c r="AV783" s="425"/>
      <c r="AW783" s="425"/>
      <c r="AX783" s="425"/>
      <c r="AY783" s="425"/>
      <c r="AZ783" s="425"/>
      <c r="BA783" s="425"/>
      <c r="BB783" s="425"/>
      <c r="BC783" s="425"/>
      <c r="BD783" s="425"/>
      <c r="BE783" s="425"/>
      <c r="BF783" s="425"/>
      <c r="BG783" s="425"/>
      <c r="BH783" s="425"/>
      <c r="BI783" s="425"/>
      <c r="BJ783" s="425"/>
      <c r="BK783" s="425"/>
      <c r="BL783" s="425"/>
      <c r="BM783" s="425"/>
      <c r="BN783" s="425"/>
      <c r="BO783" s="425"/>
      <c r="BP783" s="425"/>
      <c r="BQ783" s="425"/>
      <c r="BR783" s="425"/>
      <c r="BS783" s="425"/>
      <c r="BT783" s="425"/>
      <c r="BU783" s="425"/>
      <c r="BV783" s="425"/>
      <c r="BW783" s="425"/>
      <c r="BX783" s="425"/>
      <c r="BY783" s="425"/>
      <c r="BZ783" s="425"/>
      <c r="CA783" s="425"/>
      <c r="CB783" s="425"/>
      <c r="CC783" s="425"/>
      <c r="CD783" s="425"/>
      <c r="CE783" s="425"/>
      <c r="CF783" s="425"/>
      <c r="CG783" s="425"/>
      <c r="CH783" s="425"/>
      <c r="CI783" s="425"/>
      <c r="CJ783" s="425"/>
      <c r="CK783" s="425"/>
      <c r="CL783" s="425"/>
      <c r="CM783" s="425"/>
      <c r="CN783" s="425"/>
      <c r="CO783" s="425"/>
      <c r="CP783" s="425"/>
      <c r="CQ783" s="425"/>
      <c r="CR783" s="425"/>
      <c r="CS783" s="425"/>
      <c r="CT783" s="425"/>
      <c r="CU783" s="425"/>
      <c r="CV783" s="425"/>
      <c r="CW783" s="425"/>
      <c r="CX783" s="425"/>
      <c r="CY783" s="425"/>
      <c r="CZ783" s="425"/>
      <c r="DA783" s="425"/>
      <c r="DB783" s="425"/>
      <c r="DC783" s="425"/>
      <c r="DD783" s="425"/>
      <c r="DE783" s="425"/>
      <c r="DF783" s="425"/>
      <c r="DG783" s="425"/>
      <c r="DH783" s="425"/>
      <c r="DI783" s="425"/>
      <c r="DJ783" s="425"/>
      <c r="DK783" s="425"/>
      <c r="DL783" s="425"/>
      <c r="DM783" s="425"/>
      <c r="DN783" s="425"/>
      <c r="DO783" s="425"/>
      <c r="DP783" s="425"/>
      <c r="DQ783" s="425"/>
    </row>
    <row r="784" spans="1:121" s="427" customFormat="1" ht="82.5" x14ac:dyDescent="0.25">
      <c r="A784" s="344" t="s">
        <v>2923</v>
      </c>
      <c r="B784" s="337" t="s">
        <v>2056</v>
      </c>
      <c r="C784" s="328" t="s">
        <v>2977</v>
      </c>
      <c r="D784" s="323" t="s">
        <v>2933</v>
      </c>
      <c r="E784" s="352">
        <v>45.88</v>
      </c>
      <c r="F784" s="358">
        <f t="shared" si="109"/>
        <v>42.13</v>
      </c>
      <c r="G784" s="230">
        <v>45.88</v>
      </c>
      <c r="H784" s="405"/>
      <c r="I784" s="389" t="s">
        <v>22</v>
      </c>
      <c r="J784" s="389"/>
      <c r="K784" s="397">
        <v>40634</v>
      </c>
      <c r="L784" s="398" t="s">
        <v>2836</v>
      </c>
      <c r="M784" s="323">
        <v>6</v>
      </c>
      <c r="N784" s="371">
        <v>5</v>
      </c>
      <c r="O784" s="374"/>
      <c r="P784" s="377">
        <f t="shared" si="104"/>
        <v>45.88</v>
      </c>
      <c r="Q784" s="16">
        <f t="shared" si="103"/>
        <v>45.88</v>
      </c>
      <c r="R784" s="23">
        <f t="shared" si="105"/>
        <v>0</v>
      </c>
      <c r="S784" s="18">
        <f t="shared" si="106"/>
        <v>0</v>
      </c>
      <c r="T784" s="182"/>
      <c r="U784" s="102">
        <v>6000000</v>
      </c>
      <c r="V784" s="178" t="s">
        <v>2837</v>
      </c>
      <c r="W784" s="272">
        <v>6000</v>
      </c>
      <c r="X784" s="273"/>
      <c r="Y784" s="426"/>
      <c r="Z784" s="423"/>
      <c r="AA784" s="425"/>
      <c r="AB784" s="425"/>
      <c r="AC784" s="425"/>
      <c r="AD784" s="425"/>
      <c r="AE784" s="425"/>
      <c r="AF784" s="425"/>
      <c r="AG784" s="425"/>
      <c r="AH784" s="425"/>
      <c r="AI784" s="425"/>
      <c r="AJ784" s="425"/>
      <c r="AK784" s="425"/>
      <c r="AL784" s="425"/>
      <c r="AM784" s="425"/>
      <c r="AN784" s="425"/>
      <c r="AO784" s="425"/>
      <c r="AP784" s="425"/>
      <c r="AQ784" s="425"/>
      <c r="AR784" s="425"/>
      <c r="AS784" s="425"/>
      <c r="AT784" s="425"/>
      <c r="AU784" s="425"/>
      <c r="AV784" s="425"/>
      <c r="AW784" s="425"/>
      <c r="AX784" s="425"/>
      <c r="AY784" s="425"/>
      <c r="AZ784" s="425"/>
      <c r="BA784" s="425"/>
      <c r="BB784" s="425"/>
      <c r="BC784" s="425"/>
      <c r="BD784" s="425"/>
      <c r="BE784" s="425"/>
      <c r="BF784" s="425"/>
      <c r="BG784" s="425"/>
      <c r="BH784" s="425"/>
      <c r="BI784" s="425"/>
      <c r="BJ784" s="425"/>
      <c r="BK784" s="425"/>
      <c r="BL784" s="425"/>
      <c r="BM784" s="425"/>
      <c r="BN784" s="425"/>
      <c r="BO784" s="425"/>
      <c r="BP784" s="425"/>
      <c r="BQ784" s="425"/>
      <c r="BR784" s="425"/>
      <c r="BS784" s="425"/>
      <c r="BT784" s="425"/>
      <c r="BU784" s="425"/>
      <c r="BV784" s="425"/>
      <c r="BW784" s="425"/>
      <c r="BX784" s="425"/>
      <c r="BY784" s="425"/>
      <c r="BZ784" s="425"/>
      <c r="CA784" s="425"/>
      <c r="CB784" s="425"/>
      <c r="CC784" s="425"/>
      <c r="CD784" s="425"/>
      <c r="CE784" s="425"/>
      <c r="CF784" s="425"/>
      <c r="CG784" s="425"/>
      <c r="CH784" s="425"/>
      <c r="CI784" s="425"/>
      <c r="CJ784" s="425"/>
      <c r="CK784" s="425"/>
      <c r="CL784" s="425"/>
      <c r="CM784" s="425"/>
      <c r="CN784" s="425"/>
      <c r="CO784" s="425"/>
      <c r="CP784" s="425"/>
      <c r="CQ784" s="425"/>
      <c r="CR784" s="425"/>
      <c r="CS784" s="425"/>
      <c r="CT784" s="425"/>
      <c r="CU784" s="425"/>
      <c r="CV784" s="425"/>
      <c r="CW784" s="425"/>
      <c r="CX784" s="425"/>
      <c r="CY784" s="425"/>
      <c r="CZ784" s="425"/>
      <c r="DA784" s="425"/>
      <c r="DB784" s="425"/>
      <c r="DC784" s="425"/>
      <c r="DD784" s="425"/>
      <c r="DE784" s="425"/>
      <c r="DF784" s="425"/>
      <c r="DG784" s="425"/>
      <c r="DH784" s="425"/>
      <c r="DI784" s="425"/>
      <c r="DJ784" s="425"/>
      <c r="DK784" s="425"/>
      <c r="DL784" s="425"/>
      <c r="DM784" s="425"/>
      <c r="DN784" s="425"/>
      <c r="DO784" s="425"/>
      <c r="DP784" s="425"/>
      <c r="DQ784" s="425"/>
    </row>
    <row r="785" spans="1:121" s="427" customFormat="1" ht="82.5" x14ac:dyDescent="0.25">
      <c r="A785" s="344" t="s">
        <v>2923</v>
      </c>
      <c r="B785" s="337" t="s">
        <v>2056</v>
      </c>
      <c r="C785" s="328" t="s">
        <v>2978</v>
      </c>
      <c r="D785" s="323" t="s">
        <v>2933</v>
      </c>
      <c r="E785" s="352">
        <v>50.160000000000004</v>
      </c>
      <c r="F785" s="358">
        <f t="shared" si="109"/>
        <v>46.06</v>
      </c>
      <c r="G785" s="230">
        <v>50.160000000000004</v>
      </c>
      <c r="H785" s="405"/>
      <c r="I785" s="389" t="s">
        <v>22</v>
      </c>
      <c r="J785" s="389"/>
      <c r="K785" s="397">
        <v>40634</v>
      </c>
      <c r="L785" s="398" t="s">
        <v>2836</v>
      </c>
      <c r="M785" s="323">
        <v>6</v>
      </c>
      <c r="N785" s="371">
        <v>5</v>
      </c>
      <c r="O785" s="374"/>
      <c r="P785" s="377">
        <f t="shared" si="104"/>
        <v>50.160000000000004</v>
      </c>
      <c r="Q785" s="16">
        <f t="shared" si="103"/>
        <v>50.160000000000004</v>
      </c>
      <c r="R785" s="23">
        <f t="shared" si="105"/>
        <v>0</v>
      </c>
      <c r="S785" s="18">
        <f t="shared" si="106"/>
        <v>0</v>
      </c>
      <c r="T785" s="182"/>
      <c r="U785" s="102">
        <v>6010000</v>
      </c>
      <c r="V785" s="178" t="s">
        <v>2837</v>
      </c>
      <c r="W785" s="272">
        <v>6010</v>
      </c>
      <c r="X785" s="273"/>
      <c r="Y785" s="426"/>
      <c r="Z785" s="423"/>
      <c r="AA785" s="425"/>
      <c r="AB785" s="425"/>
      <c r="AC785" s="425"/>
      <c r="AD785" s="425"/>
      <c r="AE785" s="425"/>
      <c r="AF785" s="425"/>
      <c r="AG785" s="425"/>
      <c r="AH785" s="425"/>
      <c r="AI785" s="425"/>
      <c r="AJ785" s="425"/>
      <c r="AK785" s="425"/>
      <c r="AL785" s="425"/>
      <c r="AM785" s="425"/>
      <c r="AN785" s="425"/>
      <c r="AO785" s="425"/>
      <c r="AP785" s="425"/>
      <c r="AQ785" s="425"/>
      <c r="AR785" s="425"/>
      <c r="AS785" s="425"/>
      <c r="AT785" s="425"/>
      <c r="AU785" s="425"/>
      <c r="AV785" s="425"/>
      <c r="AW785" s="425"/>
      <c r="AX785" s="425"/>
      <c r="AY785" s="425"/>
      <c r="AZ785" s="425"/>
      <c r="BA785" s="425"/>
      <c r="BB785" s="425"/>
      <c r="BC785" s="425"/>
      <c r="BD785" s="425"/>
      <c r="BE785" s="425"/>
      <c r="BF785" s="425"/>
      <c r="BG785" s="425"/>
      <c r="BH785" s="425"/>
      <c r="BI785" s="425"/>
      <c r="BJ785" s="425"/>
      <c r="BK785" s="425"/>
      <c r="BL785" s="425"/>
      <c r="BM785" s="425"/>
      <c r="BN785" s="425"/>
      <c r="BO785" s="425"/>
      <c r="BP785" s="425"/>
      <c r="BQ785" s="425"/>
      <c r="BR785" s="425"/>
      <c r="BS785" s="425"/>
      <c r="BT785" s="425"/>
      <c r="BU785" s="425"/>
      <c r="BV785" s="425"/>
      <c r="BW785" s="425"/>
      <c r="BX785" s="425"/>
      <c r="BY785" s="425"/>
      <c r="BZ785" s="425"/>
      <c r="CA785" s="425"/>
      <c r="CB785" s="425"/>
      <c r="CC785" s="425"/>
      <c r="CD785" s="425"/>
      <c r="CE785" s="425"/>
      <c r="CF785" s="425"/>
      <c r="CG785" s="425"/>
      <c r="CH785" s="425"/>
      <c r="CI785" s="425"/>
      <c r="CJ785" s="425"/>
      <c r="CK785" s="425"/>
      <c r="CL785" s="425"/>
      <c r="CM785" s="425"/>
      <c r="CN785" s="425"/>
      <c r="CO785" s="425"/>
      <c r="CP785" s="425"/>
      <c r="CQ785" s="425"/>
      <c r="CR785" s="425"/>
      <c r="CS785" s="425"/>
      <c r="CT785" s="425"/>
      <c r="CU785" s="425"/>
      <c r="CV785" s="425"/>
      <c r="CW785" s="425"/>
      <c r="CX785" s="425"/>
      <c r="CY785" s="425"/>
      <c r="CZ785" s="425"/>
      <c r="DA785" s="425"/>
      <c r="DB785" s="425"/>
      <c r="DC785" s="425"/>
      <c r="DD785" s="425"/>
      <c r="DE785" s="425"/>
      <c r="DF785" s="425"/>
      <c r="DG785" s="425"/>
      <c r="DH785" s="425"/>
      <c r="DI785" s="425"/>
      <c r="DJ785" s="425"/>
      <c r="DK785" s="425"/>
      <c r="DL785" s="425"/>
      <c r="DM785" s="425"/>
      <c r="DN785" s="425"/>
      <c r="DO785" s="425"/>
      <c r="DP785" s="425"/>
      <c r="DQ785" s="425"/>
    </row>
    <row r="786" spans="1:121" s="427" customFormat="1" ht="82.5" x14ac:dyDescent="0.25">
      <c r="A786" s="344" t="s">
        <v>2923</v>
      </c>
      <c r="B786" s="337" t="s">
        <v>2056</v>
      </c>
      <c r="C786" s="328" t="s">
        <v>2979</v>
      </c>
      <c r="D786" s="323" t="s">
        <v>2933</v>
      </c>
      <c r="E786" s="352">
        <v>54.440000000000005</v>
      </c>
      <c r="F786" s="358">
        <f t="shared" si="109"/>
        <v>49.99</v>
      </c>
      <c r="G786" s="230">
        <v>54.440000000000005</v>
      </c>
      <c r="H786" s="405"/>
      <c r="I786" s="389" t="s">
        <v>22</v>
      </c>
      <c r="J786" s="389"/>
      <c r="K786" s="397">
        <v>40634</v>
      </c>
      <c r="L786" s="398" t="s">
        <v>2836</v>
      </c>
      <c r="M786" s="323">
        <v>6</v>
      </c>
      <c r="N786" s="371">
        <v>5</v>
      </c>
      <c r="O786" s="374"/>
      <c r="P786" s="377">
        <f t="shared" si="104"/>
        <v>54.440000000000005</v>
      </c>
      <c r="Q786" s="16">
        <f t="shared" si="103"/>
        <v>54.440000000000005</v>
      </c>
      <c r="R786" s="23">
        <f t="shared" si="105"/>
        <v>0</v>
      </c>
      <c r="S786" s="18">
        <f t="shared" si="106"/>
        <v>0</v>
      </c>
      <c r="T786" s="182"/>
      <c r="U786" s="102">
        <v>6020000</v>
      </c>
      <c r="V786" s="178" t="s">
        <v>2837</v>
      </c>
      <c r="W786" s="272">
        <v>6020</v>
      </c>
      <c r="X786" s="273"/>
      <c r="Y786" s="426"/>
      <c r="Z786" s="423"/>
      <c r="AA786" s="425"/>
      <c r="AB786" s="425"/>
      <c r="AC786" s="425"/>
      <c r="AD786" s="425"/>
      <c r="AE786" s="425"/>
      <c r="AF786" s="425"/>
      <c r="AG786" s="425"/>
      <c r="AH786" s="425"/>
      <c r="AI786" s="425"/>
      <c r="AJ786" s="425"/>
      <c r="AK786" s="425"/>
      <c r="AL786" s="425"/>
      <c r="AM786" s="425"/>
      <c r="AN786" s="425"/>
      <c r="AO786" s="425"/>
      <c r="AP786" s="425"/>
      <c r="AQ786" s="425"/>
      <c r="AR786" s="425"/>
      <c r="AS786" s="425"/>
      <c r="AT786" s="425"/>
      <c r="AU786" s="425"/>
      <c r="AV786" s="425"/>
      <c r="AW786" s="425"/>
      <c r="AX786" s="425"/>
      <c r="AY786" s="425"/>
      <c r="AZ786" s="425"/>
      <c r="BA786" s="425"/>
      <c r="BB786" s="425"/>
      <c r="BC786" s="425"/>
      <c r="BD786" s="425"/>
      <c r="BE786" s="425"/>
      <c r="BF786" s="425"/>
      <c r="BG786" s="425"/>
      <c r="BH786" s="425"/>
      <c r="BI786" s="425"/>
      <c r="BJ786" s="425"/>
      <c r="BK786" s="425"/>
      <c r="BL786" s="425"/>
      <c r="BM786" s="425"/>
      <c r="BN786" s="425"/>
      <c r="BO786" s="425"/>
      <c r="BP786" s="425"/>
      <c r="BQ786" s="425"/>
      <c r="BR786" s="425"/>
      <c r="BS786" s="425"/>
      <c r="BT786" s="425"/>
      <c r="BU786" s="425"/>
      <c r="BV786" s="425"/>
      <c r="BW786" s="425"/>
      <c r="BX786" s="425"/>
      <c r="BY786" s="425"/>
      <c r="BZ786" s="425"/>
      <c r="CA786" s="425"/>
      <c r="CB786" s="425"/>
      <c r="CC786" s="425"/>
      <c r="CD786" s="425"/>
      <c r="CE786" s="425"/>
      <c r="CF786" s="425"/>
      <c r="CG786" s="425"/>
      <c r="CH786" s="425"/>
      <c r="CI786" s="425"/>
      <c r="CJ786" s="425"/>
      <c r="CK786" s="425"/>
      <c r="CL786" s="425"/>
      <c r="CM786" s="425"/>
      <c r="CN786" s="425"/>
      <c r="CO786" s="425"/>
      <c r="CP786" s="425"/>
      <c r="CQ786" s="425"/>
      <c r="CR786" s="425"/>
      <c r="CS786" s="425"/>
      <c r="CT786" s="425"/>
      <c r="CU786" s="425"/>
      <c r="CV786" s="425"/>
      <c r="CW786" s="425"/>
      <c r="CX786" s="425"/>
      <c r="CY786" s="425"/>
      <c r="CZ786" s="425"/>
      <c r="DA786" s="425"/>
      <c r="DB786" s="425"/>
      <c r="DC786" s="425"/>
      <c r="DD786" s="425"/>
      <c r="DE786" s="425"/>
      <c r="DF786" s="425"/>
      <c r="DG786" s="425"/>
      <c r="DH786" s="425"/>
      <c r="DI786" s="425"/>
      <c r="DJ786" s="425"/>
      <c r="DK786" s="425"/>
      <c r="DL786" s="425"/>
      <c r="DM786" s="425"/>
      <c r="DN786" s="425"/>
      <c r="DO786" s="425"/>
      <c r="DP786" s="425"/>
      <c r="DQ786" s="425"/>
    </row>
    <row r="787" spans="1:121" s="427" customFormat="1" ht="82.5" x14ac:dyDescent="0.25">
      <c r="A787" s="344" t="s">
        <v>2923</v>
      </c>
      <c r="B787" s="337" t="s">
        <v>2056</v>
      </c>
      <c r="C787" s="328" t="s">
        <v>2980</v>
      </c>
      <c r="D787" s="323" t="s">
        <v>2933</v>
      </c>
      <c r="E787" s="352">
        <v>58.720000000000006</v>
      </c>
      <c r="F787" s="358">
        <f t="shared" si="109"/>
        <v>53.92</v>
      </c>
      <c r="G787" s="230">
        <v>58.720000000000006</v>
      </c>
      <c r="H787" s="405"/>
      <c r="I787" s="389" t="s">
        <v>22</v>
      </c>
      <c r="J787" s="389"/>
      <c r="K787" s="397">
        <v>40634</v>
      </c>
      <c r="L787" s="398" t="s">
        <v>2836</v>
      </c>
      <c r="M787" s="323">
        <v>6</v>
      </c>
      <c r="N787" s="371">
        <v>5</v>
      </c>
      <c r="O787" s="374"/>
      <c r="P787" s="377">
        <f t="shared" si="104"/>
        <v>58.720000000000006</v>
      </c>
      <c r="Q787" s="16">
        <f t="shared" si="103"/>
        <v>58.720000000000006</v>
      </c>
      <c r="R787" s="23">
        <f t="shared" si="105"/>
        <v>0</v>
      </c>
      <c r="S787" s="18">
        <f t="shared" si="106"/>
        <v>0</v>
      </c>
      <c r="T787" s="182"/>
      <c r="U787" s="102">
        <v>6030000</v>
      </c>
      <c r="V787" s="178" t="s">
        <v>2837</v>
      </c>
      <c r="W787" s="272">
        <v>6030</v>
      </c>
      <c r="X787" s="273"/>
      <c r="Y787" s="426"/>
      <c r="Z787" s="423"/>
      <c r="AA787" s="425"/>
      <c r="AB787" s="425"/>
      <c r="AC787" s="425"/>
      <c r="AD787" s="425"/>
      <c r="AE787" s="425"/>
      <c r="AF787" s="425"/>
      <c r="AG787" s="425"/>
      <c r="AH787" s="425"/>
      <c r="AI787" s="425"/>
      <c r="AJ787" s="425"/>
      <c r="AK787" s="425"/>
      <c r="AL787" s="425"/>
      <c r="AM787" s="425"/>
      <c r="AN787" s="425"/>
      <c r="AO787" s="425"/>
      <c r="AP787" s="425"/>
      <c r="AQ787" s="425"/>
      <c r="AR787" s="425"/>
      <c r="AS787" s="425"/>
      <c r="AT787" s="425"/>
      <c r="AU787" s="425"/>
      <c r="AV787" s="425"/>
      <c r="AW787" s="425"/>
      <c r="AX787" s="425"/>
      <c r="AY787" s="425"/>
      <c r="AZ787" s="425"/>
      <c r="BA787" s="425"/>
      <c r="BB787" s="425"/>
      <c r="BC787" s="425"/>
      <c r="BD787" s="425"/>
      <c r="BE787" s="425"/>
      <c r="BF787" s="425"/>
      <c r="BG787" s="425"/>
      <c r="BH787" s="425"/>
      <c r="BI787" s="425"/>
      <c r="BJ787" s="425"/>
      <c r="BK787" s="425"/>
      <c r="BL787" s="425"/>
      <c r="BM787" s="425"/>
      <c r="BN787" s="425"/>
      <c r="BO787" s="425"/>
      <c r="BP787" s="425"/>
      <c r="BQ787" s="425"/>
      <c r="BR787" s="425"/>
      <c r="BS787" s="425"/>
      <c r="BT787" s="425"/>
      <c r="BU787" s="425"/>
      <c r="BV787" s="425"/>
      <c r="BW787" s="425"/>
      <c r="BX787" s="425"/>
      <c r="BY787" s="425"/>
      <c r="BZ787" s="425"/>
      <c r="CA787" s="425"/>
      <c r="CB787" s="425"/>
      <c r="CC787" s="425"/>
      <c r="CD787" s="425"/>
      <c r="CE787" s="425"/>
      <c r="CF787" s="425"/>
      <c r="CG787" s="425"/>
      <c r="CH787" s="425"/>
      <c r="CI787" s="425"/>
      <c r="CJ787" s="425"/>
      <c r="CK787" s="425"/>
      <c r="CL787" s="425"/>
      <c r="CM787" s="425"/>
      <c r="CN787" s="425"/>
      <c r="CO787" s="425"/>
      <c r="CP787" s="425"/>
      <c r="CQ787" s="425"/>
      <c r="CR787" s="425"/>
      <c r="CS787" s="425"/>
      <c r="CT787" s="425"/>
      <c r="CU787" s="425"/>
      <c r="CV787" s="425"/>
      <c r="CW787" s="425"/>
      <c r="CX787" s="425"/>
      <c r="CY787" s="425"/>
      <c r="CZ787" s="425"/>
      <c r="DA787" s="425"/>
      <c r="DB787" s="425"/>
      <c r="DC787" s="425"/>
      <c r="DD787" s="425"/>
      <c r="DE787" s="425"/>
      <c r="DF787" s="425"/>
      <c r="DG787" s="425"/>
      <c r="DH787" s="425"/>
      <c r="DI787" s="425"/>
      <c r="DJ787" s="425"/>
      <c r="DK787" s="425"/>
      <c r="DL787" s="425"/>
      <c r="DM787" s="425"/>
      <c r="DN787" s="425"/>
      <c r="DO787" s="425"/>
      <c r="DP787" s="425"/>
      <c r="DQ787" s="425"/>
    </row>
    <row r="788" spans="1:121" s="427" customFormat="1" ht="89.25" x14ac:dyDescent="0.25">
      <c r="A788" s="344" t="s">
        <v>2923</v>
      </c>
      <c r="B788" s="337" t="s">
        <v>2056</v>
      </c>
      <c r="C788" s="328" t="s">
        <v>2981</v>
      </c>
      <c r="D788" s="323" t="s">
        <v>2933</v>
      </c>
      <c r="E788" s="352">
        <v>7.06</v>
      </c>
      <c r="F788" s="358">
        <v>6.48</v>
      </c>
      <c r="G788" s="230">
        <v>7.06</v>
      </c>
      <c r="H788" s="405"/>
      <c r="I788" s="389" t="s">
        <v>22</v>
      </c>
      <c r="J788" s="389"/>
      <c r="K788" s="397">
        <v>40634</v>
      </c>
      <c r="L788" s="398" t="s">
        <v>2836</v>
      </c>
      <c r="M788" s="323">
        <v>6</v>
      </c>
      <c r="N788" s="371">
        <v>5</v>
      </c>
      <c r="O788" s="374"/>
      <c r="P788" s="377">
        <f t="shared" si="104"/>
        <v>7.06</v>
      </c>
      <c r="Q788" s="16">
        <f t="shared" si="103"/>
        <v>7.06</v>
      </c>
      <c r="R788" s="23">
        <f t="shared" si="105"/>
        <v>0</v>
      </c>
      <c r="S788" s="18">
        <f t="shared" si="106"/>
        <v>0</v>
      </c>
      <c r="T788" s="182"/>
      <c r="U788" s="102">
        <v>6040000</v>
      </c>
      <c r="V788" s="178" t="s">
        <v>2837</v>
      </c>
      <c r="W788" s="272">
        <v>6040</v>
      </c>
      <c r="X788" s="273"/>
      <c r="Y788" s="426"/>
      <c r="Z788" s="423"/>
      <c r="AA788" s="425"/>
      <c r="AB788" s="425"/>
      <c r="AC788" s="425"/>
      <c r="AD788" s="425"/>
      <c r="AE788" s="425"/>
      <c r="AF788" s="425"/>
      <c r="AG788" s="425"/>
      <c r="AH788" s="425"/>
      <c r="AI788" s="425"/>
      <c r="AJ788" s="425"/>
      <c r="AK788" s="425"/>
      <c r="AL788" s="425"/>
      <c r="AM788" s="425"/>
      <c r="AN788" s="425"/>
      <c r="AO788" s="425"/>
      <c r="AP788" s="425"/>
      <c r="AQ788" s="425"/>
      <c r="AR788" s="425"/>
      <c r="AS788" s="425"/>
      <c r="AT788" s="425"/>
      <c r="AU788" s="425"/>
      <c r="AV788" s="425"/>
      <c r="AW788" s="425"/>
      <c r="AX788" s="425"/>
      <c r="AY788" s="425"/>
      <c r="AZ788" s="425"/>
      <c r="BA788" s="425"/>
      <c r="BB788" s="425"/>
      <c r="BC788" s="425"/>
      <c r="BD788" s="425"/>
      <c r="BE788" s="425"/>
      <c r="BF788" s="425"/>
      <c r="BG788" s="425"/>
      <c r="BH788" s="425"/>
      <c r="BI788" s="425"/>
      <c r="BJ788" s="425"/>
      <c r="BK788" s="425"/>
      <c r="BL788" s="425"/>
      <c r="BM788" s="425"/>
      <c r="BN788" s="425"/>
      <c r="BO788" s="425"/>
      <c r="BP788" s="425"/>
      <c r="BQ788" s="425"/>
      <c r="BR788" s="425"/>
      <c r="BS788" s="425"/>
      <c r="BT788" s="425"/>
      <c r="BU788" s="425"/>
      <c r="BV788" s="425"/>
      <c r="BW788" s="425"/>
      <c r="BX788" s="425"/>
      <c r="BY788" s="425"/>
      <c r="BZ788" s="425"/>
      <c r="CA788" s="425"/>
      <c r="CB788" s="425"/>
      <c r="CC788" s="425"/>
      <c r="CD788" s="425"/>
      <c r="CE788" s="425"/>
      <c r="CF788" s="425"/>
      <c r="CG788" s="425"/>
      <c r="CH788" s="425"/>
      <c r="CI788" s="425"/>
      <c r="CJ788" s="425"/>
      <c r="CK788" s="425"/>
      <c r="CL788" s="425"/>
      <c r="CM788" s="425"/>
      <c r="CN788" s="425"/>
      <c r="CO788" s="425"/>
      <c r="CP788" s="425"/>
      <c r="CQ788" s="425"/>
      <c r="CR788" s="425"/>
      <c r="CS788" s="425"/>
      <c r="CT788" s="425"/>
      <c r="CU788" s="425"/>
      <c r="CV788" s="425"/>
      <c r="CW788" s="425"/>
      <c r="CX788" s="425"/>
      <c r="CY788" s="425"/>
      <c r="CZ788" s="425"/>
      <c r="DA788" s="425"/>
      <c r="DB788" s="425"/>
      <c r="DC788" s="425"/>
      <c r="DD788" s="425"/>
      <c r="DE788" s="425"/>
      <c r="DF788" s="425"/>
      <c r="DG788" s="425"/>
      <c r="DH788" s="425"/>
      <c r="DI788" s="425"/>
      <c r="DJ788" s="425"/>
      <c r="DK788" s="425"/>
      <c r="DL788" s="425"/>
      <c r="DM788" s="425"/>
      <c r="DN788" s="425"/>
      <c r="DO788" s="425"/>
      <c r="DP788" s="425"/>
      <c r="DQ788" s="425"/>
    </row>
    <row r="789" spans="1:121" s="427" customFormat="1" ht="82.5" x14ac:dyDescent="0.25">
      <c r="A789" s="344" t="s">
        <v>2923</v>
      </c>
      <c r="B789" s="337" t="s">
        <v>2056</v>
      </c>
      <c r="C789" s="328" t="s">
        <v>2850</v>
      </c>
      <c r="D789" s="323" t="s">
        <v>2982</v>
      </c>
      <c r="E789" s="352">
        <v>4.74</v>
      </c>
      <c r="F789" s="330">
        <v>4.59</v>
      </c>
      <c r="G789" s="230">
        <v>4.74</v>
      </c>
      <c r="H789" s="401"/>
      <c r="I789" s="389" t="s">
        <v>22</v>
      </c>
      <c r="J789" s="389"/>
      <c r="K789" s="397">
        <v>40634</v>
      </c>
      <c r="L789" s="398" t="s">
        <v>2836</v>
      </c>
      <c r="M789" s="323">
        <v>6</v>
      </c>
      <c r="N789" s="371">
        <v>5</v>
      </c>
      <c r="O789" s="374"/>
      <c r="P789" s="377">
        <f t="shared" si="104"/>
        <v>4.74</v>
      </c>
      <c r="Q789" s="16">
        <f t="shared" si="103"/>
        <v>4.74</v>
      </c>
      <c r="R789" s="23">
        <f t="shared" si="105"/>
        <v>0</v>
      </c>
      <c r="S789" s="18">
        <f t="shared" si="106"/>
        <v>0</v>
      </c>
      <c r="T789" s="182"/>
      <c r="U789" s="102">
        <v>6050000</v>
      </c>
      <c r="V789" s="178" t="s">
        <v>2837</v>
      </c>
      <c r="W789" s="272">
        <v>6050</v>
      </c>
      <c r="X789" s="273"/>
      <c r="Y789" s="426"/>
      <c r="Z789" s="423"/>
      <c r="AA789" s="425"/>
      <c r="AB789" s="425"/>
      <c r="AC789" s="425"/>
      <c r="AD789" s="425"/>
      <c r="AE789" s="425"/>
      <c r="AF789" s="425"/>
      <c r="AG789" s="425"/>
      <c r="AH789" s="425"/>
      <c r="AI789" s="425"/>
      <c r="AJ789" s="425"/>
      <c r="AK789" s="425"/>
      <c r="AL789" s="425"/>
      <c r="AM789" s="425"/>
      <c r="AN789" s="425"/>
      <c r="AO789" s="425"/>
      <c r="AP789" s="425"/>
      <c r="AQ789" s="425"/>
      <c r="AR789" s="425"/>
      <c r="AS789" s="425"/>
      <c r="AT789" s="425"/>
      <c r="AU789" s="425"/>
      <c r="AV789" s="425"/>
      <c r="AW789" s="425"/>
      <c r="AX789" s="425"/>
      <c r="AY789" s="425"/>
      <c r="AZ789" s="425"/>
      <c r="BA789" s="425"/>
      <c r="BB789" s="425"/>
      <c r="BC789" s="425"/>
      <c r="BD789" s="425"/>
      <c r="BE789" s="425"/>
      <c r="BF789" s="425"/>
      <c r="BG789" s="425"/>
      <c r="BH789" s="425"/>
      <c r="BI789" s="425"/>
      <c r="BJ789" s="425"/>
      <c r="BK789" s="425"/>
      <c r="BL789" s="425"/>
      <c r="BM789" s="425"/>
      <c r="BN789" s="425"/>
      <c r="BO789" s="425"/>
      <c r="BP789" s="425"/>
      <c r="BQ789" s="425"/>
      <c r="BR789" s="425"/>
      <c r="BS789" s="425"/>
      <c r="BT789" s="425"/>
      <c r="BU789" s="425"/>
      <c r="BV789" s="425"/>
      <c r="BW789" s="425"/>
      <c r="BX789" s="425"/>
      <c r="BY789" s="425"/>
      <c r="BZ789" s="425"/>
      <c r="CA789" s="425"/>
      <c r="CB789" s="425"/>
      <c r="CC789" s="425"/>
      <c r="CD789" s="425"/>
      <c r="CE789" s="425"/>
      <c r="CF789" s="425"/>
      <c r="CG789" s="425"/>
      <c r="CH789" s="425"/>
      <c r="CI789" s="425"/>
      <c r="CJ789" s="425"/>
      <c r="CK789" s="425"/>
      <c r="CL789" s="425"/>
      <c r="CM789" s="425"/>
      <c r="CN789" s="425"/>
      <c r="CO789" s="425"/>
      <c r="CP789" s="425"/>
      <c r="CQ789" s="425"/>
      <c r="CR789" s="425"/>
      <c r="CS789" s="425"/>
      <c r="CT789" s="425"/>
      <c r="CU789" s="425"/>
      <c r="CV789" s="425"/>
      <c r="CW789" s="425"/>
      <c r="CX789" s="425"/>
      <c r="CY789" s="425"/>
      <c r="CZ789" s="425"/>
      <c r="DA789" s="425"/>
      <c r="DB789" s="425"/>
      <c r="DC789" s="425"/>
      <c r="DD789" s="425"/>
      <c r="DE789" s="425"/>
      <c r="DF789" s="425"/>
      <c r="DG789" s="425"/>
      <c r="DH789" s="425"/>
      <c r="DI789" s="425"/>
      <c r="DJ789" s="425"/>
      <c r="DK789" s="425"/>
      <c r="DL789" s="425"/>
      <c r="DM789" s="425"/>
      <c r="DN789" s="425"/>
      <c r="DO789" s="425"/>
      <c r="DP789" s="425"/>
      <c r="DQ789" s="425"/>
    </row>
    <row r="790" spans="1:121" s="427" customFormat="1" ht="82.5" x14ac:dyDescent="0.25">
      <c r="A790" s="344" t="s">
        <v>2923</v>
      </c>
      <c r="B790" s="337" t="s">
        <v>2056</v>
      </c>
      <c r="C790" s="328" t="s">
        <v>2983</v>
      </c>
      <c r="D790" s="323" t="s">
        <v>2982</v>
      </c>
      <c r="E790" s="352">
        <v>4.8899999999999997</v>
      </c>
      <c r="F790" s="330">
        <v>4.7300000000000004</v>
      </c>
      <c r="G790" s="230">
        <v>4.8899999999999997</v>
      </c>
      <c r="H790" s="401"/>
      <c r="I790" s="389" t="s">
        <v>22</v>
      </c>
      <c r="J790" s="389"/>
      <c r="K790" s="397">
        <v>40634</v>
      </c>
      <c r="L790" s="398" t="s">
        <v>2836</v>
      </c>
      <c r="M790" s="323">
        <v>6</v>
      </c>
      <c r="N790" s="371">
        <v>5</v>
      </c>
      <c r="O790" s="374"/>
      <c r="P790" s="377">
        <f t="shared" si="104"/>
        <v>4.8899999999999997</v>
      </c>
      <c r="Q790" s="16">
        <f t="shared" si="103"/>
        <v>4.8899999999999997</v>
      </c>
      <c r="R790" s="23">
        <f t="shared" si="105"/>
        <v>0</v>
      </c>
      <c r="S790" s="18">
        <f t="shared" si="106"/>
        <v>0</v>
      </c>
      <c r="T790" s="182"/>
      <c r="U790" s="102">
        <v>6060000</v>
      </c>
      <c r="V790" s="178" t="s">
        <v>2837</v>
      </c>
      <c r="W790" s="272">
        <v>6060</v>
      </c>
      <c r="X790" s="273"/>
      <c r="Y790" s="426"/>
      <c r="Z790" s="423"/>
      <c r="AA790" s="425"/>
      <c r="AB790" s="425"/>
      <c r="AC790" s="425"/>
      <c r="AD790" s="425"/>
      <c r="AE790" s="425"/>
      <c r="AF790" s="425"/>
      <c r="AG790" s="425"/>
      <c r="AH790" s="425"/>
      <c r="AI790" s="425"/>
      <c r="AJ790" s="425"/>
      <c r="AK790" s="425"/>
      <c r="AL790" s="425"/>
      <c r="AM790" s="425"/>
      <c r="AN790" s="425"/>
      <c r="AO790" s="425"/>
      <c r="AP790" s="425"/>
      <c r="AQ790" s="425"/>
      <c r="AR790" s="425"/>
      <c r="AS790" s="425"/>
      <c r="AT790" s="425"/>
      <c r="AU790" s="425"/>
      <c r="AV790" s="425"/>
      <c r="AW790" s="425"/>
      <c r="AX790" s="425"/>
      <c r="AY790" s="425"/>
      <c r="AZ790" s="425"/>
      <c r="BA790" s="425"/>
      <c r="BB790" s="425"/>
      <c r="BC790" s="425"/>
      <c r="BD790" s="425"/>
      <c r="BE790" s="425"/>
      <c r="BF790" s="425"/>
      <c r="BG790" s="425"/>
      <c r="BH790" s="425"/>
      <c r="BI790" s="425"/>
      <c r="BJ790" s="425"/>
      <c r="BK790" s="425"/>
      <c r="BL790" s="425"/>
      <c r="BM790" s="425"/>
      <c r="BN790" s="425"/>
      <c r="BO790" s="425"/>
      <c r="BP790" s="425"/>
      <c r="BQ790" s="425"/>
      <c r="BR790" s="425"/>
      <c r="BS790" s="425"/>
      <c r="BT790" s="425"/>
      <c r="BU790" s="425"/>
      <c r="BV790" s="425"/>
      <c r="BW790" s="425"/>
      <c r="BX790" s="425"/>
      <c r="BY790" s="425"/>
      <c r="BZ790" s="425"/>
      <c r="CA790" s="425"/>
      <c r="CB790" s="425"/>
      <c r="CC790" s="425"/>
      <c r="CD790" s="425"/>
      <c r="CE790" s="425"/>
      <c r="CF790" s="425"/>
      <c r="CG790" s="425"/>
      <c r="CH790" s="425"/>
      <c r="CI790" s="425"/>
      <c r="CJ790" s="425"/>
      <c r="CK790" s="425"/>
      <c r="CL790" s="425"/>
      <c r="CM790" s="425"/>
      <c r="CN790" s="425"/>
      <c r="CO790" s="425"/>
      <c r="CP790" s="425"/>
      <c r="CQ790" s="425"/>
      <c r="CR790" s="425"/>
      <c r="CS790" s="425"/>
      <c r="CT790" s="425"/>
      <c r="CU790" s="425"/>
      <c r="CV790" s="425"/>
      <c r="CW790" s="425"/>
      <c r="CX790" s="425"/>
      <c r="CY790" s="425"/>
      <c r="CZ790" s="425"/>
      <c r="DA790" s="425"/>
      <c r="DB790" s="425"/>
      <c r="DC790" s="425"/>
      <c r="DD790" s="425"/>
      <c r="DE790" s="425"/>
      <c r="DF790" s="425"/>
      <c r="DG790" s="425"/>
      <c r="DH790" s="425"/>
      <c r="DI790" s="425"/>
      <c r="DJ790" s="425"/>
      <c r="DK790" s="425"/>
      <c r="DL790" s="425"/>
      <c r="DM790" s="425"/>
      <c r="DN790" s="425"/>
      <c r="DO790" s="425"/>
      <c r="DP790" s="425"/>
      <c r="DQ790" s="425"/>
    </row>
    <row r="791" spans="1:121" s="427" customFormat="1" ht="82.5" x14ac:dyDescent="0.25">
      <c r="A791" s="344" t="s">
        <v>2923</v>
      </c>
      <c r="B791" s="337" t="s">
        <v>2056</v>
      </c>
      <c r="C791" s="328" t="s">
        <v>2984</v>
      </c>
      <c r="D791" s="323" t="s">
        <v>2982</v>
      </c>
      <c r="E791" s="352">
        <v>5.88</v>
      </c>
      <c r="F791" s="330">
        <v>5.69</v>
      </c>
      <c r="G791" s="230">
        <v>5.88</v>
      </c>
      <c r="H791" s="401"/>
      <c r="I791" s="389" t="s">
        <v>22</v>
      </c>
      <c r="J791" s="389"/>
      <c r="K791" s="397">
        <v>40634</v>
      </c>
      <c r="L791" s="398" t="s">
        <v>2836</v>
      </c>
      <c r="M791" s="323">
        <v>6</v>
      </c>
      <c r="N791" s="371">
        <v>5</v>
      </c>
      <c r="O791" s="374"/>
      <c r="P791" s="377">
        <f t="shared" si="104"/>
        <v>5.88</v>
      </c>
      <c r="Q791" s="16">
        <f t="shared" si="103"/>
        <v>5.88</v>
      </c>
      <c r="R791" s="23">
        <f t="shared" si="105"/>
        <v>0</v>
      </c>
      <c r="S791" s="18">
        <f t="shared" si="106"/>
        <v>0</v>
      </c>
      <c r="T791" s="182"/>
      <c r="U791" s="102">
        <v>6070000</v>
      </c>
      <c r="V791" s="178" t="s">
        <v>2837</v>
      </c>
      <c r="W791" s="272">
        <v>6070</v>
      </c>
      <c r="X791" s="273"/>
      <c r="Y791" s="426"/>
      <c r="Z791" s="423"/>
      <c r="AA791" s="425"/>
      <c r="AB791" s="425"/>
      <c r="AC791" s="425"/>
      <c r="AD791" s="425"/>
      <c r="AE791" s="425"/>
      <c r="AF791" s="425"/>
      <c r="AG791" s="425"/>
      <c r="AH791" s="425"/>
      <c r="AI791" s="425"/>
      <c r="AJ791" s="425"/>
      <c r="AK791" s="425"/>
      <c r="AL791" s="425"/>
      <c r="AM791" s="425"/>
      <c r="AN791" s="425"/>
      <c r="AO791" s="425"/>
      <c r="AP791" s="425"/>
      <c r="AQ791" s="425"/>
      <c r="AR791" s="425"/>
      <c r="AS791" s="425"/>
      <c r="AT791" s="425"/>
      <c r="AU791" s="425"/>
      <c r="AV791" s="425"/>
      <c r="AW791" s="425"/>
      <c r="AX791" s="425"/>
      <c r="AY791" s="425"/>
      <c r="AZ791" s="425"/>
      <c r="BA791" s="425"/>
      <c r="BB791" s="425"/>
      <c r="BC791" s="425"/>
      <c r="BD791" s="425"/>
      <c r="BE791" s="425"/>
      <c r="BF791" s="425"/>
      <c r="BG791" s="425"/>
      <c r="BH791" s="425"/>
      <c r="BI791" s="425"/>
      <c r="BJ791" s="425"/>
      <c r="BK791" s="425"/>
      <c r="BL791" s="425"/>
      <c r="BM791" s="425"/>
      <c r="BN791" s="425"/>
      <c r="BO791" s="425"/>
      <c r="BP791" s="425"/>
      <c r="BQ791" s="425"/>
      <c r="BR791" s="425"/>
      <c r="BS791" s="425"/>
      <c r="BT791" s="425"/>
      <c r="BU791" s="425"/>
      <c r="BV791" s="425"/>
      <c r="BW791" s="425"/>
      <c r="BX791" s="425"/>
      <c r="BY791" s="425"/>
      <c r="BZ791" s="425"/>
      <c r="CA791" s="425"/>
      <c r="CB791" s="425"/>
      <c r="CC791" s="425"/>
      <c r="CD791" s="425"/>
      <c r="CE791" s="425"/>
      <c r="CF791" s="425"/>
      <c r="CG791" s="425"/>
      <c r="CH791" s="425"/>
      <c r="CI791" s="425"/>
      <c r="CJ791" s="425"/>
      <c r="CK791" s="425"/>
      <c r="CL791" s="425"/>
      <c r="CM791" s="425"/>
      <c r="CN791" s="425"/>
      <c r="CO791" s="425"/>
      <c r="CP791" s="425"/>
      <c r="CQ791" s="425"/>
      <c r="CR791" s="425"/>
      <c r="CS791" s="425"/>
      <c r="CT791" s="425"/>
      <c r="CU791" s="425"/>
      <c r="CV791" s="425"/>
      <c r="CW791" s="425"/>
      <c r="CX791" s="425"/>
      <c r="CY791" s="425"/>
      <c r="CZ791" s="425"/>
      <c r="DA791" s="425"/>
      <c r="DB791" s="425"/>
      <c r="DC791" s="425"/>
      <c r="DD791" s="425"/>
      <c r="DE791" s="425"/>
      <c r="DF791" s="425"/>
      <c r="DG791" s="425"/>
      <c r="DH791" s="425"/>
      <c r="DI791" s="425"/>
      <c r="DJ791" s="425"/>
      <c r="DK791" s="425"/>
      <c r="DL791" s="425"/>
      <c r="DM791" s="425"/>
      <c r="DN791" s="425"/>
      <c r="DO791" s="425"/>
      <c r="DP791" s="425"/>
      <c r="DQ791" s="425"/>
    </row>
    <row r="792" spans="1:121" s="427" customFormat="1" ht="82.5" x14ac:dyDescent="0.25">
      <c r="A792" s="344" t="s">
        <v>2923</v>
      </c>
      <c r="B792" s="337" t="s">
        <v>2056</v>
      </c>
      <c r="C792" s="328" t="s">
        <v>2854</v>
      </c>
      <c r="D792" s="323" t="s">
        <v>2982</v>
      </c>
      <c r="E792" s="352">
        <v>8.9</v>
      </c>
      <c r="F792" s="330">
        <v>8.6199999999999992</v>
      </c>
      <c r="G792" s="230">
        <v>8.9</v>
      </c>
      <c r="H792" s="401"/>
      <c r="I792" s="389" t="s">
        <v>22</v>
      </c>
      <c r="J792" s="389"/>
      <c r="K792" s="397">
        <v>40634</v>
      </c>
      <c r="L792" s="398" t="s">
        <v>2836</v>
      </c>
      <c r="M792" s="323">
        <v>6</v>
      </c>
      <c r="N792" s="371">
        <v>5</v>
      </c>
      <c r="O792" s="374"/>
      <c r="P792" s="377">
        <f t="shared" si="104"/>
        <v>8.9</v>
      </c>
      <c r="Q792" s="16">
        <f t="shared" si="103"/>
        <v>8.9</v>
      </c>
      <c r="R792" s="23">
        <f t="shared" si="105"/>
        <v>0</v>
      </c>
      <c r="S792" s="18">
        <f t="shared" si="106"/>
        <v>0</v>
      </c>
      <c r="T792" s="182"/>
      <c r="U792" s="102">
        <v>6080000</v>
      </c>
      <c r="V792" s="178" t="s">
        <v>2837</v>
      </c>
      <c r="W792" s="272">
        <v>6080</v>
      </c>
      <c r="X792" s="273"/>
      <c r="Y792" s="426"/>
      <c r="Z792" s="423"/>
      <c r="AA792" s="425"/>
      <c r="AB792" s="425"/>
      <c r="AC792" s="425"/>
      <c r="AD792" s="425"/>
      <c r="AE792" s="425"/>
      <c r="AF792" s="425"/>
      <c r="AG792" s="425"/>
      <c r="AH792" s="425"/>
      <c r="AI792" s="425"/>
      <c r="AJ792" s="425"/>
      <c r="AK792" s="425"/>
      <c r="AL792" s="425"/>
      <c r="AM792" s="425"/>
      <c r="AN792" s="425"/>
      <c r="AO792" s="425"/>
      <c r="AP792" s="425"/>
      <c r="AQ792" s="425"/>
      <c r="AR792" s="425"/>
      <c r="AS792" s="425"/>
      <c r="AT792" s="425"/>
      <c r="AU792" s="425"/>
      <c r="AV792" s="425"/>
      <c r="AW792" s="425"/>
      <c r="AX792" s="425"/>
      <c r="AY792" s="425"/>
      <c r="AZ792" s="425"/>
      <c r="BA792" s="425"/>
      <c r="BB792" s="425"/>
      <c r="BC792" s="425"/>
      <c r="BD792" s="425"/>
      <c r="BE792" s="425"/>
      <c r="BF792" s="425"/>
      <c r="BG792" s="425"/>
      <c r="BH792" s="425"/>
      <c r="BI792" s="425"/>
      <c r="BJ792" s="425"/>
      <c r="BK792" s="425"/>
      <c r="BL792" s="425"/>
      <c r="BM792" s="425"/>
      <c r="BN792" s="425"/>
      <c r="BO792" s="425"/>
      <c r="BP792" s="425"/>
      <c r="BQ792" s="425"/>
      <c r="BR792" s="425"/>
      <c r="BS792" s="425"/>
      <c r="BT792" s="425"/>
      <c r="BU792" s="425"/>
      <c r="BV792" s="425"/>
      <c r="BW792" s="425"/>
      <c r="BX792" s="425"/>
      <c r="BY792" s="425"/>
      <c r="BZ792" s="425"/>
      <c r="CA792" s="425"/>
      <c r="CB792" s="425"/>
      <c r="CC792" s="425"/>
      <c r="CD792" s="425"/>
      <c r="CE792" s="425"/>
      <c r="CF792" s="425"/>
      <c r="CG792" s="425"/>
      <c r="CH792" s="425"/>
      <c r="CI792" s="425"/>
      <c r="CJ792" s="425"/>
      <c r="CK792" s="425"/>
      <c r="CL792" s="425"/>
      <c r="CM792" s="425"/>
      <c r="CN792" s="425"/>
      <c r="CO792" s="425"/>
      <c r="CP792" s="425"/>
      <c r="CQ792" s="425"/>
      <c r="CR792" s="425"/>
      <c r="CS792" s="425"/>
      <c r="CT792" s="425"/>
      <c r="CU792" s="425"/>
      <c r="CV792" s="425"/>
      <c r="CW792" s="425"/>
      <c r="CX792" s="425"/>
      <c r="CY792" s="425"/>
      <c r="CZ792" s="425"/>
      <c r="DA792" s="425"/>
      <c r="DB792" s="425"/>
      <c r="DC792" s="425"/>
      <c r="DD792" s="425"/>
      <c r="DE792" s="425"/>
      <c r="DF792" s="425"/>
      <c r="DG792" s="425"/>
      <c r="DH792" s="425"/>
      <c r="DI792" s="425"/>
      <c r="DJ792" s="425"/>
      <c r="DK792" s="425"/>
      <c r="DL792" s="425"/>
      <c r="DM792" s="425"/>
      <c r="DN792" s="425"/>
      <c r="DO792" s="425"/>
      <c r="DP792" s="425"/>
      <c r="DQ792" s="425"/>
    </row>
    <row r="793" spans="1:121" s="427" customFormat="1" ht="82.5" x14ac:dyDescent="0.25">
      <c r="A793" s="344" t="s">
        <v>2923</v>
      </c>
      <c r="B793" s="337" t="s">
        <v>2056</v>
      </c>
      <c r="C793" s="328" t="s">
        <v>2855</v>
      </c>
      <c r="D793" s="323" t="s">
        <v>2982</v>
      </c>
      <c r="E793" s="352">
        <v>10.48</v>
      </c>
      <c r="F793" s="330">
        <v>10.14</v>
      </c>
      <c r="G793" s="230">
        <v>10.48</v>
      </c>
      <c r="H793" s="401"/>
      <c r="I793" s="389" t="s">
        <v>22</v>
      </c>
      <c r="J793" s="389"/>
      <c r="K793" s="397">
        <v>40634</v>
      </c>
      <c r="L793" s="398" t="s">
        <v>2836</v>
      </c>
      <c r="M793" s="323">
        <v>6</v>
      </c>
      <c r="N793" s="371">
        <v>5</v>
      </c>
      <c r="O793" s="374"/>
      <c r="P793" s="377">
        <f t="shared" si="104"/>
        <v>10.48</v>
      </c>
      <c r="Q793" s="16">
        <f t="shared" si="103"/>
        <v>10.48</v>
      </c>
      <c r="R793" s="23">
        <f t="shared" si="105"/>
        <v>0</v>
      </c>
      <c r="S793" s="18">
        <f t="shared" si="106"/>
        <v>0</v>
      </c>
      <c r="T793" s="182"/>
      <c r="U793" s="102">
        <v>6090000</v>
      </c>
      <c r="V793" s="178" t="s">
        <v>2837</v>
      </c>
      <c r="W793" s="272">
        <v>6090</v>
      </c>
      <c r="X793" s="273"/>
      <c r="Y793" s="426"/>
      <c r="Z793" s="423"/>
      <c r="AA793" s="425"/>
      <c r="AB793" s="425"/>
      <c r="AC793" s="425"/>
      <c r="AD793" s="425"/>
      <c r="AE793" s="425"/>
      <c r="AF793" s="425"/>
      <c r="AG793" s="425"/>
      <c r="AH793" s="425"/>
      <c r="AI793" s="425"/>
      <c r="AJ793" s="425"/>
      <c r="AK793" s="425"/>
      <c r="AL793" s="425"/>
      <c r="AM793" s="425"/>
      <c r="AN793" s="425"/>
      <c r="AO793" s="425"/>
      <c r="AP793" s="425"/>
      <c r="AQ793" s="425"/>
      <c r="AR793" s="425"/>
      <c r="AS793" s="425"/>
      <c r="AT793" s="425"/>
      <c r="AU793" s="425"/>
      <c r="AV793" s="425"/>
      <c r="AW793" s="425"/>
      <c r="AX793" s="425"/>
      <c r="AY793" s="425"/>
      <c r="AZ793" s="425"/>
      <c r="BA793" s="425"/>
      <c r="BB793" s="425"/>
      <c r="BC793" s="425"/>
      <c r="BD793" s="425"/>
      <c r="BE793" s="425"/>
      <c r="BF793" s="425"/>
      <c r="BG793" s="425"/>
      <c r="BH793" s="425"/>
      <c r="BI793" s="425"/>
      <c r="BJ793" s="425"/>
      <c r="BK793" s="425"/>
      <c r="BL793" s="425"/>
      <c r="BM793" s="425"/>
      <c r="BN793" s="425"/>
      <c r="BO793" s="425"/>
      <c r="BP793" s="425"/>
      <c r="BQ793" s="425"/>
      <c r="BR793" s="425"/>
      <c r="BS793" s="425"/>
      <c r="BT793" s="425"/>
      <c r="BU793" s="425"/>
      <c r="BV793" s="425"/>
      <c r="BW793" s="425"/>
      <c r="BX793" s="425"/>
      <c r="BY793" s="425"/>
      <c r="BZ793" s="425"/>
      <c r="CA793" s="425"/>
      <c r="CB793" s="425"/>
      <c r="CC793" s="425"/>
      <c r="CD793" s="425"/>
      <c r="CE793" s="425"/>
      <c r="CF793" s="425"/>
      <c r="CG793" s="425"/>
      <c r="CH793" s="425"/>
      <c r="CI793" s="425"/>
      <c r="CJ793" s="425"/>
      <c r="CK793" s="425"/>
      <c r="CL793" s="425"/>
      <c r="CM793" s="425"/>
      <c r="CN793" s="425"/>
      <c r="CO793" s="425"/>
      <c r="CP793" s="425"/>
      <c r="CQ793" s="425"/>
      <c r="CR793" s="425"/>
      <c r="CS793" s="425"/>
      <c r="CT793" s="425"/>
      <c r="CU793" s="425"/>
      <c r="CV793" s="425"/>
      <c r="CW793" s="425"/>
      <c r="CX793" s="425"/>
      <c r="CY793" s="425"/>
      <c r="CZ793" s="425"/>
      <c r="DA793" s="425"/>
      <c r="DB793" s="425"/>
      <c r="DC793" s="425"/>
      <c r="DD793" s="425"/>
      <c r="DE793" s="425"/>
      <c r="DF793" s="425"/>
      <c r="DG793" s="425"/>
      <c r="DH793" s="425"/>
      <c r="DI793" s="425"/>
      <c r="DJ793" s="425"/>
      <c r="DK793" s="425"/>
      <c r="DL793" s="425"/>
      <c r="DM793" s="425"/>
      <c r="DN793" s="425"/>
      <c r="DO793" s="425"/>
      <c r="DP793" s="425"/>
      <c r="DQ793" s="425"/>
    </row>
    <row r="794" spans="1:121" s="427" customFormat="1" ht="82.5" x14ac:dyDescent="0.25">
      <c r="A794" s="344" t="s">
        <v>2923</v>
      </c>
      <c r="B794" s="337" t="s">
        <v>2056</v>
      </c>
      <c r="C794" s="328" t="s">
        <v>2856</v>
      </c>
      <c r="D794" s="323" t="s">
        <v>2982</v>
      </c>
      <c r="E794" s="352">
        <v>27.74</v>
      </c>
      <c r="F794" s="330">
        <v>26.86</v>
      </c>
      <c r="G794" s="230">
        <v>27.74</v>
      </c>
      <c r="H794" s="401"/>
      <c r="I794" s="389" t="s">
        <v>22</v>
      </c>
      <c r="J794" s="389"/>
      <c r="K794" s="397">
        <v>40634</v>
      </c>
      <c r="L794" s="398" t="s">
        <v>2836</v>
      </c>
      <c r="M794" s="323">
        <v>6</v>
      </c>
      <c r="N794" s="371">
        <v>5</v>
      </c>
      <c r="O794" s="374"/>
      <c r="P794" s="377">
        <f t="shared" si="104"/>
        <v>27.74</v>
      </c>
      <c r="Q794" s="16">
        <f t="shared" si="103"/>
        <v>27.74</v>
      </c>
      <c r="R794" s="23">
        <f t="shared" si="105"/>
        <v>0</v>
      </c>
      <c r="S794" s="18">
        <f t="shared" si="106"/>
        <v>0</v>
      </c>
      <c r="T794" s="182"/>
      <c r="U794" s="102">
        <v>6100000</v>
      </c>
      <c r="V794" s="178" t="s">
        <v>2837</v>
      </c>
      <c r="W794" s="272">
        <v>6100</v>
      </c>
      <c r="X794" s="273"/>
      <c r="Y794" s="426"/>
      <c r="Z794" s="423"/>
      <c r="AA794" s="425"/>
      <c r="AB794" s="425"/>
      <c r="AC794" s="425"/>
      <c r="AD794" s="425"/>
      <c r="AE794" s="425"/>
      <c r="AF794" s="425"/>
      <c r="AG794" s="425"/>
      <c r="AH794" s="425"/>
      <c r="AI794" s="425"/>
      <c r="AJ794" s="425"/>
      <c r="AK794" s="425"/>
      <c r="AL794" s="425"/>
      <c r="AM794" s="425"/>
      <c r="AN794" s="425"/>
      <c r="AO794" s="425"/>
      <c r="AP794" s="425"/>
      <c r="AQ794" s="425"/>
      <c r="AR794" s="425"/>
      <c r="AS794" s="425"/>
      <c r="AT794" s="425"/>
      <c r="AU794" s="425"/>
      <c r="AV794" s="425"/>
      <c r="AW794" s="425"/>
      <c r="AX794" s="425"/>
      <c r="AY794" s="425"/>
      <c r="AZ794" s="425"/>
      <c r="BA794" s="425"/>
      <c r="BB794" s="425"/>
      <c r="BC794" s="425"/>
      <c r="BD794" s="425"/>
      <c r="BE794" s="425"/>
      <c r="BF794" s="425"/>
      <c r="BG794" s="425"/>
      <c r="BH794" s="425"/>
      <c r="BI794" s="425"/>
      <c r="BJ794" s="425"/>
      <c r="BK794" s="425"/>
      <c r="BL794" s="425"/>
      <c r="BM794" s="425"/>
      <c r="BN794" s="425"/>
      <c r="BO794" s="425"/>
      <c r="BP794" s="425"/>
      <c r="BQ794" s="425"/>
      <c r="BR794" s="425"/>
      <c r="BS794" s="425"/>
      <c r="BT794" s="425"/>
      <c r="BU794" s="425"/>
      <c r="BV794" s="425"/>
      <c r="BW794" s="425"/>
      <c r="BX794" s="425"/>
      <c r="BY794" s="425"/>
      <c r="BZ794" s="425"/>
      <c r="CA794" s="425"/>
      <c r="CB794" s="425"/>
      <c r="CC794" s="425"/>
      <c r="CD794" s="425"/>
      <c r="CE794" s="425"/>
      <c r="CF794" s="425"/>
      <c r="CG794" s="425"/>
      <c r="CH794" s="425"/>
      <c r="CI794" s="425"/>
      <c r="CJ794" s="425"/>
      <c r="CK794" s="425"/>
      <c r="CL794" s="425"/>
      <c r="CM794" s="425"/>
      <c r="CN794" s="425"/>
      <c r="CO794" s="425"/>
      <c r="CP794" s="425"/>
      <c r="CQ794" s="425"/>
      <c r="CR794" s="425"/>
      <c r="CS794" s="425"/>
      <c r="CT794" s="425"/>
      <c r="CU794" s="425"/>
      <c r="CV794" s="425"/>
      <c r="CW794" s="425"/>
      <c r="CX794" s="425"/>
      <c r="CY794" s="425"/>
      <c r="CZ794" s="425"/>
      <c r="DA794" s="425"/>
      <c r="DB794" s="425"/>
      <c r="DC794" s="425"/>
      <c r="DD794" s="425"/>
      <c r="DE794" s="425"/>
      <c r="DF794" s="425"/>
      <c r="DG794" s="425"/>
      <c r="DH794" s="425"/>
      <c r="DI794" s="425"/>
      <c r="DJ794" s="425"/>
      <c r="DK794" s="425"/>
      <c r="DL794" s="425"/>
      <c r="DM794" s="425"/>
      <c r="DN794" s="425"/>
      <c r="DO794" s="425"/>
      <c r="DP794" s="425"/>
      <c r="DQ794" s="425"/>
    </row>
    <row r="795" spans="1:121" s="427" customFormat="1" ht="82.5" x14ac:dyDescent="0.25">
      <c r="A795" s="344" t="s">
        <v>2923</v>
      </c>
      <c r="B795" s="337" t="s">
        <v>2056</v>
      </c>
      <c r="C795" s="328" t="s">
        <v>2857</v>
      </c>
      <c r="D795" s="323" t="s">
        <v>2982</v>
      </c>
      <c r="E795" s="352">
        <v>37.82</v>
      </c>
      <c r="F795" s="330">
        <v>36.61</v>
      </c>
      <c r="G795" s="230">
        <v>37.82</v>
      </c>
      <c r="H795" s="401"/>
      <c r="I795" s="389" t="s">
        <v>22</v>
      </c>
      <c r="J795" s="389"/>
      <c r="K795" s="397">
        <v>40634</v>
      </c>
      <c r="L795" s="398" t="s">
        <v>2836</v>
      </c>
      <c r="M795" s="323">
        <v>6</v>
      </c>
      <c r="N795" s="371">
        <v>5</v>
      </c>
      <c r="O795" s="374"/>
      <c r="P795" s="377">
        <f t="shared" si="104"/>
        <v>37.82</v>
      </c>
      <c r="Q795" s="16">
        <f t="shared" si="103"/>
        <v>37.82</v>
      </c>
      <c r="R795" s="23">
        <f t="shared" si="105"/>
        <v>0</v>
      </c>
      <c r="S795" s="18">
        <f t="shared" si="106"/>
        <v>0</v>
      </c>
      <c r="T795" s="182"/>
      <c r="U795" s="102">
        <v>6110000</v>
      </c>
      <c r="V795" s="178" t="s">
        <v>2837</v>
      </c>
      <c r="W795" s="272">
        <v>6110</v>
      </c>
      <c r="X795" s="273"/>
      <c r="Y795" s="426"/>
      <c r="Z795" s="423"/>
      <c r="AA795" s="425"/>
      <c r="AB795" s="425"/>
      <c r="AC795" s="425"/>
      <c r="AD795" s="425"/>
      <c r="AE795" s="425"/>
      <c r="AF795" s="425"/>
      <c r="AG795" s="425"/>
      <c r="AH795" s="425"/>
      <c r="AI795" s="425"/>
      <c r="AJ795" s="425"/>
      <c r="AK795" s="425"/>
      <c r="AL795" s="425"/>
      <c r="AM795" s="425"/>
      <c r="AN795" s="425"/>
      <c r="AO795" s="425"/>
      <c r="AP795" s="425"/>
      <c r="AQ795" s="425"/>
      <c r="AR795" s="425"/>
      <c r="AS795" s="425"/>
      <c r="AT795" s="425"/>
      <c r="AU795" s="425"/>
      <c r="AV795" s="425"/>
      <c r="AW795" s="425"/>
      <c r="AX795" s="425"/>
      <c r="AY795" s="425"/>
      <c r="AZ795" s="425"/>
      <c r="BA795" s="425"/>
      <c r="BB795" s="425"/>
      <c r="BC795" s="425"/>
      <c r="BD795" s="425"/>
      <c r="BE795" s="425"/>
      <c r="BF795" s="425"/>
      <c r="BG795" s="425"/>
      <c r="BH795" s="425"/>
      <c r="BI795" s="425"/>
      <c r="BJ795" s="425"/>
      <c r="BK795" s="425"/>
      <c r="BL795" s="425"/>
      <c r="BM795" s="425"/>
      <c r="BN795" s="425"/>
      <c r="BO795" s="425"/>
      <c r="BP795" s="425"/>
      <c r="BQ795" s="425"/>
      <c r="BR795" s="425"/>
      <c r="BS795" s="425"/>
      <c r="BT795" s="425"/>
      <c r="BU795" s="425"/>
      <c r="BV795" s="425"/>
      <c r="BW795" s="425"/>
      <c r="BX795" s="425"/>
      <c r="BY795" s="425"/>
      <c r="BZ795" s="425"/>
      <c r="CA795" s="425"/>
      <c r="CB795" s="425"/>
      <c r="CC795" s="425"/>
      <c r="CD795" s="425"/>
      <c r="CE795" s="425"/>
      <c r="CF795" s="425"/>
      <c r="CG795" s="425"/>
      <c r="CH795" s="425"/>
      <c r="CI795" s="425"/>
      <c r="CJ795" s="425"/>
      <c r="CK795" s="425"/>
      <c r="CL795" s="425"/>
      <c r="CM795" s="425"/>
      <c r="CN795" s="425"/>
      <c r="CO795" s="425"/>
      <c r="CP795" s="425"/>
      <c r="CQ795" s="425"/>
      <c r="CR795" s="425"/>
      <c r="CS795" s="425"/>
      <c r="CT795" s="425"/>
      <c r="CU795" s="425"/>
      <c r="CV795" s="425"/>
      <c r="CW795" s="425"/>
      <c r="CX795" s="425"/>
      <c r="CY795" s="425"/>
      <c r="CZ795" s="425"/>
      <c r="DA795" s="425"/>
      <c r="DB795" s="425"/>
      <c r="DC795" s="425"/>
      <c r="DD795" s="425"/>
      <c r="DE795" s="425"/>
      <c r="DF795" s="425"/>
      <c r="DG795" s="425"/>
      <c r="DH795" s="425"/>
      <c r="DI795" s="425"/>
      <c r="DJ795" s="425"/>
      <c r="DK795" s="425"/>
      <c r="DL795" s="425"/>
      <c r="DM795" s="425"/>
      <c r="DN795" s="425"/>
      <c r="DO795" s="425"/>
      <c r="DP795" s="425"/>
      <c r="DQ795" s="425"/>
    </row>
    <row r="796" spans="1:121" s="427" customFormat="1" ht="82.5" x14ac:dyDescent="0.25">
      <c r="A796" s="344" t="s">
        <v>2923</v>
      </c>
      <c r="B796" s="337" t="s">
        <v>2056</v>
      </c>
      <c r="C796" s="328" t="s">
        <v>2858</v>
      </c>
      <c r="D796" s="323" t="s">
        <v>2982</v>
      </c>
      <c r="E796" s="352">
        <v>64.819999999999993</v>
      </c>
      <c r="F796" s="330">
        <v>62.75</v>
      </c>
      <c r="G796" s="230">
        <v>64.819999999999993</v>
      </c>
      <c r="H796" s="401"/>
      <c r="I796" s="389" t="s">
        <v>22</v>
      </c>
      <c r="J796" s="389"/>
      <c r="K796" s="397">
        <v>40634</v>
      </c>
      <c r="L796" s="398" t="s">
        <v>2836</v>
      </c>
      <c r="M796" s="323">
        <v>6</v>
      </c>
      <c r="N796" s="371">
        <v>5</v>
      </c>
      <c r="O796" s="374"/>
      <c r="P796" s="377">
        <f t="shared" si="104"/>
        <v>64.819999999999993</v>
      </c>
      <c r="Q796" s="16">
        <f t="shared" si="103"/>
        <v>64.819999999999993</v>
      </c>
      <c r="R796" s="23">
        <f t="shared" si="105"/>
        <v>0</v>
      </c>
      <c r="S796" s="18">
        <f t="shared" si="106"/>
        <v>0</v>
      </c>
      <c r="T796" s="182"/>
      <c r="U796" s="102">
        <v>6120000</v>
      </c>
      <c r="V796" s="178" t="s">
        <v>2837</v>
      </c>
      <c r="W796" s="272">
        <v>6120</v>
      </c>
      <c r="X796" s="273"/>
      <c r="Y796" s="426"/>
      <c r="Z796" s="423"/>
      <c r="AA796" s="425"/>
      <c r="AB796" s="425"/>
      <c r="AC796" s="425"/>
      <c r="AD796" s="425"/>
      <c r="AE796" s="425"/>
      <c r="AF796" s="425"/>
      <c r="AG796" s="425"/>
      <c r="AH796" s="425"/>
      <c r="AI796" s="425"/>
      <c r="AJ796" s="425"/>
      <c r="AK796" s="425"/>
      <c r="AL796" s="425"/>
      <c r="AM796" s="425"/>
      <c r="AN796" s="425"/>
      <c r="AO796" s="425"/>
      <c r="AP796" s="425"/>
      <c r="AQ796" s="425"/>
      <c r="AR796" s="425"/>
      <c r="AS796" s="425"/>
      <c r="AT796" s="425"/>
      <c r="AU796" s="425"/>
      <c r="AV796" s="425"/>
      <c r="AW796" s="425"/>
      <c r="AX796" s="425"/>
      <c r="AY796" s="425"/>
      <c r="AZ796" s="425"/>
      <c r="BA796" s="425"/>
      <c r="BB796" s="425"/>
      <c r="BC796" s="425"/>
      <c r="BD796" s="425"/>
      <c r="BE796" s="425"/>
      <c r="BF796" s="425"/>
      <c r="BG796" s="425"/>
      <c r="BH796" s="425"/>
      <c r="BI796" s="425"/>
      <c r="BJ796" s="425"/>
      <c r="BK796" s="425"/>
      <c r="BL796" s="425"/>
      <c r="BM796" s="425"/>
      <c r="BN796" s="425"/>
      <c r="BO796" s="425"/>
      <c r="BP796" s="425"/>
      <c r="BQ796" s="425"/>
      <c r="BR796" s="425"/>
      <c r="BS796" s="425"/>
      <c r="BT796" s="425"/>
      <c r="BU796" s="425"/>
      <c r="BV796" s="425"/>
      <c r="BW796" s="425"/>
      <c r="BX796" s="425"/>
      <c r="BY796" s="425"/>
      <c r="BZ796" s="425"/>
      <c r="CA796" s="425"/>
      <c r="CB796" s="425"/>
      <c r="CC796" s="425"/>
      <c r="CD796" s="425"/>
      <c r="CE796" s="425"/>
      <c r="CF796" s="425"/>
      <c r="CG796" s="425"/>
      <c r="CH796" s="425"/>
      <c r="CI796" s="425"/>
      <c r="CJ796" s="425"/>
      <c r="CK796" s="425"/>
      <c r="CL796" s="425"/>
      <c r="CM796" s="425"/>
      <c r="CN796" s="425"/>
      <c r="CO796" s="425"/>
      <c r="CP796" s="425"/>
      <c r="CQ796" s="425"/>
      <c r="CR796" s="425"/>
      <c r="CS796" s="425"/>
      <c r="CT796" s="425"/>
      <c r="CU796" s="425"/>
      <c r="CV796" s="425"/>
      <c r="CW796" s="425"/>
      <c r="CX796" s="425"/>
      <c r="CY796" s="425"/>
      <c r="CZ796" s="425"/>
      <c r="DA796" s="425"/>
      <c r="DB796" s="425"/>
      <c r="DC796" s="425"/>
      <c r="DD796" s="425"/>
      <c r="DE796" s="425"/>
      <c r="DF796" s="425"/>
      <c r="DG796" s="425"/>
      <c r="DH796" s="425"/>
      <c r="DI796" s="425"/>
      <c r="DJ796" s="425"/>
      <c r="DK796" s="425"/>
      <c r="DL796" s="425"/>
      <c r="DM796" s="425"/>
      <c r="DN796" s="425"/>
      <c r="DO796" s="425"/>
      <c r="DP796" s="425"/>
      <c r="DQ796" s="425"/>
    </row>
    <row r="797" spans="1:121" s="427" customFormat="1" ht="82.5" x14ac:dyDescent="0.25">
      <c r="A797" s="344" t="s">
        <v>2923</v>
      </c>
      <c r="B797" s="337" t="s">
        <v>2056</v>
      </c>
      <c r="C797" s="328" t="s">
        <v>2985</v>
      </c>
      <c r="D797" s="323" t="s">
        <v>2982</v>
      </c>
      <c r="E797" s="352">
        <v>169.25</v>
      </c>
      <c r="F797" s="330">
        <v>163.84</v>
      </c>
      <c r="G797" s="230">
        <v>169.25</v>
      </c>
      <c r="H797" s="401"/>
      <c r="I797" s="389" t="s">
        <v>22</v>
      </c>
      <c r="J797" s="389"/>
      <c r="K797" s="397">
        <v>40634</v>
      </c>
      <c r="L797" s="398" t="s">
        <v>2836</v>
      </c>
      <c r="M797" s="323">
        <v>6</v>
      </c>
      <c r="N797" s="371">
        <v>5</v>
      </c>
      <c r="O797" s="374"/>
      <c r="P797" s="377">
        <f t="shared" si="104"/>
        <v>169.25</v>
      </c>
      <c r="Q797" s="16">
        <f t="shared" si="103"/>
        <v>169.25</v>
      </c>
      <c r="R797" s="23">
        <f t="shared" si="105"/>
        <v>0</v>
      </c>
      <c r="S797" s="18">
        <f t="shared" si="106"/>
        <v>0</v>
      </c>
      <c r="T797" s="182"/>
      <c r="U797" s="102">
        <v>6130000</v>
      </c>
      <c r="V797" s="178" t="s">
        <v>2837</v>
      </c>
      <c r="W797" s="272">
        <v>6130</v>
      </c>
      <c r="X797" s="273"/>
      <c r="Y797" s="426"/>
      <c r="Z797" s="423"/>
      <c r="AA797" s="425"/>
      <c r="AB797" s="425"/>
      <c r="AC797" s="425"/>
      <c r="AD797" s="425"/>
      <c r="AE797" s="425"/>
      <c r="AF797" s="425"/>
      <c r="AG797" s="425"/>
      <c r="AH797" s="425"/>
      <c r="AI797" s="425"/>
      <c r="AJ797" s="425"/>
      <c r="AK797" s="425"/>
      <c r="AL797" s="425"/>
      <c r="AM797" s="425"/>
      <c r="AN797" s="425"/>
      <c r="AO797" s="425"/>
      <c r="AP797" s="425"/>
      <c r="AQ797" s="425"/>
      <c r="AR797" s="425"/>
      <c r="AS797" s="425"/>
      <c r="AT797" s="425"/>
      <c r="AU797" s="425"/>
      <c r="AV797" s="425"/>
      <c r="AW797" s="425"/>
      <c r="AX797" s="425"/>
      <c r="AY797" s="425"/>
      <c r="AZ797" s="425"/>
      <c r="BA797" s="425"/>
      <c r="BB797" s="425"/>
      <c r="BC797" s="425"/>
      <c r="BD797" s="425"/>
      <c r="BE797" s="425"/>
      <c r="BF797" s="425"/>
      <c r="BG797" s="425"/>
      <c r="BH797" s="425"/>
      <c r="BI797" s="425"/>
      <c r="BJ797" s="425"/>
      <c r="BK797" s="425"/>
      <c r="BL797" s="425"/>
      <c r="BM797" s="425"/>
      <c r="BN797" s="425"/>
      <c r="BO797" s="425"/>
      <c r="BP797" s="425"/>
      <c r="BQ797" s="425"/>
      <c r="BR797" s="425"/>
      <c r="BS797" s="425"/>
      <c r="BT797" s="425"/>
      <c r="BU797" s="425"/>
      <c r="BV797" s="425"/>
      <c r="BW797" s="425"/>
      <c r="BX797" s="425"/>
      <c r="BY797" s="425"/>
      <c r="BZ797" s="425"/>
      <c r="CA797" s="425"/>
      <c r="CB797" s="425"/>
      <c r="CC797" s="425"/>
      <c r="CD797" s="425"/>
      <c r="CE797" s="425"/>
      <c r="CF797" s="425"/>
      <c r="CG797" s="425"/>
      <c r="CH797" s="425"/>
      <c r="CI797" s="425"/>
      <c r="CJ797" s="425"/>
      <c r="CK797" s="425"/>
      <c r="CL797" s="425"/>
      <c r="CM797" s="425"/>
      <c r="CN797" s="425"/>
      <c r="CO797" s="425"/>
      <c r="CP797" s="425"/>
      <c r="CQ797" s="425"/>
      <c r="CR797" s="425"/>
      <c r="CS797" s="425"/>
      <c r="CT797" s="425"/>
      <c r="CU797" s="425"/>
      <c r="CV797" s="425"/>
      <c r="CW797" s="425"/>
      <c r="CX797" s="425"/>
      <c r="CY797" s="425"/>
      <c r="CZ797" s="425"/>
      <c r="DA797" s="425"/>
      <c r="DB797" s="425"/>
      <c r="DC797" s="425"/>
      <c r="DD797" s="425"/>
      <c r="DE797" s="425"/>
      <c r="DF797" s="425"/>
      <c r="DG797" s="425"/>
      <c r="DH797" s="425"/>
      <c r="DI797" s="425"/>
      <c r="DJ797" s="425"/>
      <c r="DK797" s="425"/>
      <c r="DL797" s="425"/>
      <c r="DM797" s="425"/>
      <c r="DN797" s="425"/>
      <c r="DO797" s="425"/>
      <c r="DP797" s="425"/>
      <c r="DQ797" s="425"/>
    </row>
    <row r="798" spans="1:121" s="427" customFormat="1" ht="82.5" x14ac:dyDescent="0.25">
      <c r="A798" s="344" t="s">
        <v>2923</v>
      </c>
      <c r="B798" s="337" t="s">
        <v>2056</v>
      </c>
      <c r="C798" s="328" t="s">
        <v>2986</v>
      </c>
      <c r="D798" s="323" t="s">
        <v>2987</v>
      </c>
      <c r="E798" s="352">
        <v>0</v>
      </c>
      <c r="F798" s="353">
        <v>0</v>
      </c>
      <c r="G798" s="230">
        <v>0</v>
      </c>
      <c r="H798" s="401"/>
      <c r="I798" s="389" t="s">
        <v>22</v>
      </c>
      <c r="J798" s="389"/>
      <c r="K798" s="397">
        <v>40634</v>
      </c>
      <c r="L798" s="398" t="s">
        <v>2836</v>
      </c>
      <c r="M798" s="323">
        <v>6</v>
      </c>
      <c r="N798" s="371">
        <v>5</v>
      </c>
      <c r="O798" s="374"/>
      <c r="P798" s="377">
        <f t="shared" si="104"/>
        <v>0</v>
      </c>
      <c r="Q798" s="16">
        <f t="shared" ref="Q798:Q861" si="110">IF(N798=1,INT(E798*$T$1*10000)/10000,E798)</f>
        <v>0</v>
      </c>
      <c r="R798" s="23">
        <f t="shared" si="105"/>
        <v>0</v>
      </c>
      <c r="S798" s="18">
        <f t="shared" si="106"/>
        <v>0</v>
      </c>
      <c r="T798" s="182"/>
      <c r="U798" s="102">
        <v>6140000</v>
      </c>
      <c r="V798" s="178" t="s">
        <v>2837</v>
      </c>
      <c r="W798" s="272">
        <v>6140</v>
      </c>
      <c r="X798" s="273"/>
      <c r="Y798" s="426"/>
      <c r="Z798" s="423"/>
      <c r="AA798" s="425"/>
      <c r="AB798" s="425"/>
      <c r="AC798" s="425"/>
      <c r="AD798" s="425"/>
      <c r="AE798" s="425"/>
      <c r="AF798" s="425"/>
      <c r="AG798" s="425"/>
      <c r="AH798" s="425"/>
      <c r="AI798" s="425"/>
      <c r="AJ798" s="425"/>
      <c r="AK798" s="425"/>
      <c r="AL798" s="425"/>
      <c r="AM798" s="425"/>
      <c r="AN798" s="425"/>
      <c r="AO798" s="425"/>
      <c r="AP798" s="425"/>
      <c r="AQ798" s="425"/>
      <c r="AR798" s="425"/>
      <c r="AS798" s="425"/>
      <c r="AT798" s="425"/>
      <c r="AU798" s="425"/>
      <c r="AV798" s="425"/>
      <c r="AW798" s="425"/>
      <c r="AX798" s="425"/>
      <c r="AY798" s="425"/>
      <c r="AZ798" s="425"/>
      <c r="BA798" s="425"/>
      <c r="BB798" s="425"/>
      <c r="BC798" s="425"/>
      <c r="BD798" s="425"/>
      <c r="BE798" s="425"/>
      <c r="BF798" s="425"/>
      <c r="BG798" s="425"/>
      <c r="BH798" s="425"/>
      <c r="BI798" s="425"/>
      <c r="BJ798" s="425"/>
      <c r="BK798" s="425"/>
      <c r="BL798" s="425"/>
      <c r="BM798" s="425"/>
      <c r="BN798" s="425"/>
      <c r="BO798" s="425"/>
      <c r="BP798" s="425"/>
      <c r="BQ798" s="425"/>
      <c r="BR798" s="425"/>
      <c r="BS798" s="425"/>
      <c r="BT798" s="425"/>
      <c r="BU798" s="425"/>
      <c r="BV798" s="425"/>
      <c r="BW798" s="425"/>
      <c r="BX798" s="425"/>
      <c r="BY798" s="425"/>
      <c r="BZ798" s="425"/>
      <c r="CA798" s="425"/>
      <c r="CB798" s="425"/>
      <c r="CC798" s="425"/>
      <c r="CD798" s="425"/>
      <c r="CE798" s="425"/>
      <c r="CF798" s="425"/>
      <c r="CG798" s="425"/>
      <c r="CH798" s="425"/>
      <c r="CI798" s="425"/>
      <c r="CJ798" s="425"/>
      <c r="CK798" s="425"/>
      <c r="CL798" s="425"/>
      <c r="CM798" s="425"/>
      <c r="CN798" s="425"/>
      <c r="CO798" s="425"/>
      <c r="CP798" s="425"/>
      <c r="CQ798" s="425"/>
      <c r="CR798" s="425"/>
      <c r="CS798" s="425"/>
      <c r="CT798" s="425"/>
      <c r="CU798" s="425"/>
      <c r="CV798" s="425"/>
      <c r="CW798" s="425"/>
      <c r="CX798" s="425"/>
      <c r="CY798" s="425"/>
      <c r="CZ798" s="425"/>
      <c r="DA798" s="425"/>
      <c r="DB798" s="425"/>
      <c r="DC798" s="425"/>
      <c r="DD798" s="425"/>
      <c r="DE798" s="425"/>
      <c r="DF798" s="425"/>
      <c r="DG798" s="425"/>
      <c r="DH798" s="425"/>
      <c r="DI798" s="425"/>
      <c r="DJ798" s="425"/>
      <c r="DK798" s="425"/>
      <c r="DL798" s="425"/>
      <c r="DM798" s="425"/>
      <c r="DN798" s="425"/>
      <c r="DO798" s="425"/>
      <c r="DP798" s="425"/>
      <c r="DQ798" s="425"/>
    </row>
    <row r="799" spans="1:121" s="427" customFormat="1" ht="82.5" x14ac:dyDescent="0.25">
      <c r="A799" s="344" t="s">
        <v>2923</v>
      </c>
      <c r="B799" s="337" t="s">
        <v>2056</v>
      </c>
      <c r="C799" s="328" t="s">
        <v>2988</v>
      </c>
      <c r="D799" s="323" t="s">
        <v>2987</v>
      </c>
      <c r="E799" s="352">
        <v>3.65</v>
      </c>
      <c r="F799" s="330">
        <v>3.53</v>
      </c>
      <c r="G799" s="230">
        <v>3.65</v>
      </c>
      <c r="H799" s="401"/>
      <c r="I799" s="389" t="s">
        <v>22</v>
      </c>
      <c r="J799" s="389"/>
      <c r="K799" s="397">
        <v>40634</v>
      </c>
      <c r="L799" s="398" t="s">
        <v>2836</v>
      </c>
      <c r="M799" s="323">
        <v>6</v>
      </c>
      <c r="N799" s="371">
        <v>5</v>
      </c>
      <c r="O799" s="374"/>
      <c r="P799" s="377">
        <f t="shared" si="104"/>
        <v>3.65</v>
      </c>
      <c r="Q799" s="16">
        <f t="shared" si="110"/>
        <v>3.65</v>
      </c>
      <c r="R799" s="23">
        <f t="shared" si="105"/>
        <v>0</v>
      </c>
      <c r="S799" s="18">
        <f t="shared" si="106"/>
        <v>0</v>
      </c>
      <c r="T799" s="182"/>
      <c r="U799" s="102">
        <v>6150000</v>
      </c>
      <c r="V799" s="178" t="s">
        <v>2837</v>
      </c>
      <c r="W799" s="272">
        <v>6150</v>
      </c>
      <c r="X799" s="273"/>
      <c r="Y799" s="426"/>
      <c r="Z799" s="423"/>
      <c r="AA799" s="425"/>
      <c r="AB799" s="425"/>
      <c r="AC799" s="425"/>
      <c r="AD799" s="425"/>
      <c r="AE799" s="425"/>
      <c r="AF799" s="425"/>
      <c r="AG799" s="425"/>
      <c r="AH799" s="425"/>
      <c r="AI799" s="425"/>
      <c r="AJ799" s="425"/>
      <c r="AK799" s="425"/>
      <c r="AL799" s="425"/>
      <c r="AM799" s="425"/>
      <c r="AN799" s="425"/>
      <c r="AO799" s="425"/>
      <c r="AP799" s="425"/>
      <c r="AQ799" s="425"/>
      <c r="AR799" s="425"/>
      <c r="AS799" s="425"/>
      <c r="AT799" s="425"/>
      <c r="AU799" s="425"/>
      <c r="AV799" s="425"/>
      <c r="AW799" s="425"/>
      <c r="AX799" s="425"/>
      <c r="AY799" s="425"/>
      <c r="AZ799" s="425"/>
      <c r="BA799" s="425"/>
      <c r="BB799" s="425"/>
      <c r="BC799" s="425"/>
      <c r="BD799" s="425"/>
      <c r="BE799" s="425"/>
      <c r="BF799" s="425"/>
      <c r="BG799" s="425"/>
      <c r="BH799" s="425"/>
      <c r="BI799" s="425"/>
      <c r="BJ799" s="425"/>
      <c r="BK799" s="425"/>
      <c r="BL799" s="425"/>
      <c r="BM799" s="425"/>
      <c r="BN799" s="425"/>
      <c r="BO799" s="425"/>
      <c r="BP799" s="425"/>
      <c r="BQ799" s="425"/>
      <c r="BR799" s="425"/>
      <c r="BS799" s="425"/>
      <c r="BT799" s="425"/>
      <c r="BU799" s="425"/>
      <c r="BV799" s="425"/>
      <c r="BW799" s="425"/>
      <c r="BX799" s="425"/>
      <c r="BY799" s="425"/>
      <c r="BZ799" s="425"/>
      <c r="CA799" s="425"/>
      <c r="CB799" s="425"/>
      <c r="CC799" s="425"/>
      <c r="CD799" s="425"/>
      <c r="CE799" s="425"/>
      <c r="CF799" s="425"/>
      <c r="CG799" s="425"/>
      <c r="CH799" s="425"/>
      <c r="CI799" s="425"/>
      <c r="CJ799" s="425"/>
      <c r="CK799" s="425"/>
      <c r="CL799" s="425"/>
      <c r="CM799" s="425"/>
      <c r="CN799" s="425"/>
      <c r="CO799" s="425"/>
      <c r="CP799" s="425"/>
      <c r="CQ799" s="425"/>
      <c r="CR799" s="425"/>
      <c r="CS799" s="425"/>
      <c r="CT799" s="425"/>
      <c r="CU799" s="425"/>
      <c r="CV799" s="425"/>
      <c r="CW799" s="425"/>
      <c r="CX799" s="425"/>
      <c r="CY799" s="425"/>
      <c r="CZ799" s="425"/>
      <c r="DA799" s="425"/>
      <c r="DB799" s="425"/>
      <c r="DC799" s="425"/>
      <c r="DD799" s="425"/>
      <c r="DE799" s="425"/>
      <c r="DF799" s="425"/>
      <c r="DG799" s="425"/>
      <c r="DH799" s="425"/>
      <c r="DI799" s="425"/>
      <c r="DJ799" s="425"/>
      <c r="DK799" s="425"/>
      <c r="DL799" s="425"/>
      <c r="DM799" s="425"/>
      <c r="DN799" s="425"/>
      <c r="DO799" s="425"/>
      <c r="DP799" s="425"/>
      <c r="DQ799" s="425"/>
    </row>
    <row r="800" spans="1:121" s="427" customFormat="1" ht="82.5" x14ac:dyDescent="0.25">
      <c r="A800" s="344" t="s">
        <v>2923</v>
      </c>
      <c r="B800" s="337" t="s">
        <v>2056</v>
      </c>
      <c r="C800" s="328" t="s">
        <v>2989</v>
      </c>
      <c r="D800" s="323" t="s">
        <v>2990</v>
      </c>
      <c r="E800" s="352">
        <v>17.91</v>
      </c>
      <c r="F800" s="330">
        <v>17.34</v>
      </c>
      <c r="G800" s="230">
        <v>17.91</v>
      </c>
      <c r="H800" s="401"/>
      <c r="I800" s="389" t="s">
        <v>22</v>
      </c>
      <c r="J800" s="389"/>
      <c r="K800" s="397">
        <v>40634</v>
      </c>
      <c r="L800" s="398" t="s">
        <v>2836</v>
      </c>
      <c r="M800" s="323">
        <v>6</v>
      </c>
      <c r="N800" s="371">
        <v>5</v>
      </c>
      <c r="O800" s="374"/>
      <c r="P800" s="377">
        <f t="shared" si="104"/>
        <v>17.91</v>
      </c>
      <c r="Q800" s="16">
        <f t="shared" si="110"/>
        <v>17.91</v>
      </c>
      <c r="R800" s="23">
        <f t="shared" si="105"/>
        <v>0</v>
      </c>
      <c r="S800" s="18">
        <f t="shared" si="106"/>
        <v>0</v>
      </c>
      <c r="T800" s="182"/>
      <c r="U800" s="102">
        <v>6160000</v>
      </c>
      <c r="V800" s="178" t="s">
        <v>2837</v>
      </c>
      <c r="W800" s="272">
        <v>6160</v>
      </c>
      <c r="X800" s="273"/>
      <c r="Y800" s="426"/>
      <c r="Z800" s="423"/>
      <c r="AA800" s="425"/>
      <c r="AB800" s="425"/>
      <c r="AC800" s="425"/>
      <c r="AD800" s="425"/>
      <c r="AE800" s="425"/>
      <c r="AF800" s="425"/>
      <c r="AG800" s="425"/>
      <c r="AH800" s="425"/>
      <c r="AI800" s="425"/>
      <c r="AJ800" s="425"/>
      <c r="AK800" s="425"/>
      <c r="AL800" s="425"/>
      <c r="AM800" s="425"/>
      <c r="AN800" s="425"/>
      <c r="AO800" s="425"/>
      <c r="AP800" s="425"/>
      <c r="AQ800" s="425"/>
      <c r="AR800" s="425"/>
      <c r="AS800" s="425"/>
      <c r="AT800" s="425"/>
      <c r="AU800" s="425"/>
      <c r="AV800" s="425"/>
      <c r="AW800" s="425"/>
      <c r="AX800" s="425"/>
      <c r="AY800" s="425"/>
      <c r="AZ800" s="425"/>
      <c r="BA800" s="425"/>
      <c r="BB800" s="425"/>
      <c r="BC800" s="425"/>
      <c r="BD800" s="425"/>
      <c r="BE800" s="425"/>
      <c r="BF800" s="425"/>
      <c r="BG800" s="425"/>
      <c r="BH800" s="425"/>
      <c r="BI800" s="425"/>
      <c r="BJ800" s="425"/>
      <c r="BK800" s="425"/>
      <c r="BL800" s="425"/>
      <c r="BM800" s="425"/>
      <c r="BN800" s="425"/>
      <c r="BO800" s="425"/>
      <c r="BP800" s="425"/>
      <c r="BQ800" s="425"/>
      <c r="BR800" s="425"/>
      <c r="BS800" s="425"/>
      <c r="BT800" s="425"/>
      <c r="BU800" s="425"/>
      <c r="BV800" s="425"/>
      <c r="BW800" s="425"/>
      <c r="BX800" s="425"/>
      <c r="BY800" s="425"/>
      <c r="BZ800" s="425"/>
      <c r="CA800" s="425"/>
      <c r="CB800" s="425"/>
      <c r="CC800" s="425"/>
      <c r="CD800" s="425"/>
      <c r="CE800" s="425"/>
      <c r="CF800" s="425"/>
      <c r="CG800" s="425"/>
      <c r="CH800" s="425"/>
      <c r="CI800" s="425"/>
      <c r="CJ800" s="425"/>
      <c r="CK800" s="425"/>
      <c r="CL800" s="425"/>
      <c r="CM800" s="425"/>
      <c r="CN800" s="425"/>
      <c r="CO800" s="425"/>
      <c r="CP800" s="425"/>
      <c r="CQ800" s="425"/>
      <c r="CR800" s="425"/>
      <c r="CS800" s="425"/>
      <c r="CT800" s="425"/>
      <c r="CU800" s="425"/>
      <c r="CV800" s="425"/>
      <c r="CW800" s="425"/>
      <c r="CX800" s="425"/>
      <c r="CY800" s="425"/>
      <c r="CZ800" s="425"/>
      <c r="DA800" s="425"/>
      <c r="DB800" s="425"/>
      <c r="DC800" s="425"/>
      <c r="DD800" s="425"/>
      <c r="DE800" s="425"/>
      <c r="DF800" s="425"/>
      <c r="DG800" s="425"/>
      <c r="DH800" s="425"/>
      <c r="DI800" s="425"/>
      <c r="DJ800" s="425"/>
      <c r="DK800" s="425"/>
      <c r="DL800" s="425"/>
      <c r="DM800" s="425"/>
      <c r="DN800" s="425"/>
      <c r="DO800" s="425"/>
      <c r="DP800" s="425"/>
      <c r="DQ800" s="425"/>
    </row>
    <row r="801" spans="1:121" s="427" customFormat="1" ht="82.5" x14ac:dyDescent="0.25">
      <c r="A801" s="344" t="s">
        <v>2923</v>
      </c>
      <c r="B801" s="337" t="s">
        <v>2056</v>
      </c>
      <c r="C801" s="328" t="s">
        <v>2991</v>
      </c>
      <c r="D801" s="323" t="s">
        <v>2990</v>
      </c>
      <c r="E801" s="352">
        <v>17.91</v>
      </c>
      <c r="F801" s="330">
        <v>17.34</v>
      </c>
      <c r="G801" s="230">
        <v>17.91</v>
      </c>
      <c r="H801" s="401"/>
      <c r="I801" s="389" t="s">
        <v>22</v>
      </c>
      <c r="J801" s="389"/>
      <c r="K801" s="397">
        <v>40634</v>
      </c>
      <c r="L801" s="398" t="s">
        <v>2836</v>
      </c>
      <c r="M801" s="323">
        <v>6</v>
      </c>
      <c r="N801" s="371">
        <v>5</v>
      </c>
      <c r="O801" s="374"/>
      <c r="P801" s="377">
        <f t="shared" ref="P801:P864" si="111">IF(N801=1,INT(E801*$T$1*100)/100,E801)</f>
        <v>17.91</v>
      </c>
      <c r="Q801" s="16">
        <f t="shared" si="110"/>
        <v>17.91</v>
      </c>
      <c r="R801" s="23">
        <f t="shared" ref="R801:R864" si="112">P801-E801</f>
        <v>0</v>
      </c>
      <c r="S801" s="18">
        <f t="shared" ref="S801:S864" si="113">IF(E801&lt;&gt;0,R801/E801,0)</f>
        <v>0</v>
      </c>
      <c r="T801" s="182"/>
      <c r="U801" s="102">
        <v>6170000</v>
      </c>
      <c r="V801" s="178" t="s">
        <v>2837</v>
      </c>
      <c r="W801" s="272">
        <v>6170</v>
      </c>
      <c r="X801" s="273"/>
      <c r="Y801" s="426"/>
      <c r="Z801" s="423"/>
      <c r="AA801" s="425"/>
      <c r="AB801" s="425"/>
      <c r="AC801" s="425"/>
      <c r="AD801" s="425"/>
      <c r="AE801" s="425"/>
      <c r="AF801" s="425"/>
      <c r="AG801" s="425"/>
      <c r="AH801" s="425"/>
      <c r="AI801" s="425"/>
      <c r="AJ801" s="425"/>
      <c r="AK801" s="425"/>
      <c r="AL801" s="425"/>
      <c r="AM801" s="425"/>
      <c r="AN801" s="425"/>
      <c r="AO801" s="425"/>
      <c r="AP801" s="425"/>
      <c r="AQ801" s="425"/>
      <c r="AR801" s="425"/>
      <c r="AS801" s="425"/>
      <c r="AT801" s="425"/>
      <c r="AU801" s="425"/>
      <c r="AV801" s="425"/>
      <c r="AW801" s="425"/>
      <c r="AX801" s="425"/>
      <c r="AY801" s="425"/>
      <c r="AZ801" s="425"/>
      <c r="BA801" s="425"/>
      <c r="BB801" s="425"/>
      <c r="BC801" s="425"/>
      <c r="BD801" s="425"/>
      <c r="BE801" s="425"/>
      <c r="BF801" s="425"/>
      <c r="BG801" s="425"/>
      <c r="BH801" s="425"/>
      <c r="BI801" s="425"/>
      <c r="BJ801" s="425"/>
      <c r="BK801" s="425"/>
      <c r="BL801" s="425"/>
      <c r="BM801" s="425"/>
      <c r="BN801" s="425"/>
      <c r="BO801" s="425"/>
      <c r="BP801" s="425"/>
      <c r="BQ801" s="425"/>
      <c r="BR801" s="425"/>
      <c r="BS801" s="425"/>
      <c r="BT801" s="425"/>
      <c r="BU801" s="425"/>
      <c r="BV801" s="425"/>
      <c r="BW801" s="425"/>
      <c r="BX801" s="425"/>
      <c r="BY801" s="425"/>
      <c r="BZ801" s="425"/>
      <c r="CA801" s="425"/>
      <c r="CB801" s="425"/>
      <c r="CC801" s="425"/>
      <c r="CD801" s="425"/>
      <c r="CE801" s="425"/>
      <c r="CF801" s="425"/>
      <c r="CG801" s="425"/>
      <c r="CH801" s="425"/>
      <c r="CI801" s="425"/>
      <c r="CJ801" s="425"/>
      <c r="CK801" s="425"/>
      <c r="CL801" s="425"/>
      <c r="CM801" s="425"/>
      <c r="CN801" s="425"/>
      <c r="CO801" s="425"/>
      <c r="CP801" s="425"/>
      <c r="CQ801" s="425"/>
      <c r="CR801" s="425"/>
      <c r="CS801" s="425"/>
      <c r="CT801" s="425"/>
      <c r="CU801" s="425"/>
      <c r="CV801" s="425"/>
      <c r="CW801" s="425"/>
      <c r="CX801" s="425"/>
      <c r="CY801" s="425"/>
      <c r="CZ801" s="425"/>
      <c r="DA801" s="425"/>
      <c r="DB801" s="425"/>
      <c r="DC801" s="425"/>
      <c r="DD801" s="425"/>
      <c r="DE801" s="425"/>
      <c r="DF801" s="425"/>
      <c r="DG801" s="425"/>
      <c r="DH801" s="425"/>
      <c r="DI801" s="425"/>
      <c r="DJ801" s="425"/>
      <c r="DK801" s="425"/>
      <c r="DL801" s="425"/>
      <c r="DM801" s="425"/>
      <c r="DN801" s="425"/>
      <c r="DO801" s="425"/>
      <c r="DP801" s="425"/>
      <c r="DQ801" s="425"/>
    </row>
    <row r="802" spans="1:121" s="427" customFormat="1" ht="82.5" x14ac:dyDescent="0.25">
      <c r="A802" s="344" t="s">
        <v>2923</v>
      </c>
      <c r="B802" s="337" t="s">
        <v>2056</v>
      </c>
      <c r="C802" s="328" t="s">
        <v>2992</v>
      </c>
      <c r="D802" s="323" t="s">
        <v>2990</v>
      </c>
      <c r="E802" s="352">
        <v>20.77</v>
      </c>
      <c r="F802" s="330">
        <v>20.11</v>
      </c>
      <c r="G802" s="230">
        <v>20.77</v>
      </c>
      <c r="H802" s="401"/>
      <c r="I802" s="389" t="s">
        <v>22</v>
      </c>
      <c r="J802" s="389"/>
      <c r="K802" s="397">
        <v>40634</v>
      </c>
      <c r="L802" s="398" t="s">
        <v>2836</v>
      </c>
      <c r="M802" s="323">
        <v>6</v>
      </c>
      <c r="N802" s="371">
        <v>5</v>
      </c>
      <c r="O802" s="374"/>
      <c r="P802" s="377">
        <f t="shared" si="111"/>
        <v>20.77</v>
      </c>
      <c r="Q802" s="16">
        <f t="shared" si="110"/>
        <v>20.77</v>
      </c>
      <c r="R802" s="23">
        <f t="shared" si="112"/>
        <v>0</v>
      </c>
      <c r="S802" s="18">
        <f t="shared" si="113"/>
        <v>0</v>
      </c>
      <c r="T802" s="182"/>
      <c r="U802" s="102">
        <v>6180000</v>
      </c>
      <c r="V802" s="178" t="s">
        <v>2837</v>
      </c>
      <c r="W802" s="272">
        <v>6180</v>
      </c>
      <c r="X802" s="273"/>
      <c r="Y802" s="426"/>
      <c r="Z802" s="423"/>
      <c r="AA802" s="425"/>
      <c r="AB802" s="425"/>
      <c r="AC802" s="425"/>
      <c r="AD802" s="425"/>
      <c r="AE802" s="425"/>
      <c r="AF802" s="425"/>
      <c r="AG802" s="425"/>
      <c r="AH802" s="425"/>
      <c r="AI802" s="425"/>
      <c r="AJ802" s="425"/>
      <c r="AK802" s="425"/>
      <c r="AL802" s="425"/>
      <c r="AM802" s="425"/>
      <c r="AN802" s="425"/>
      <c r="AO802" s="425"/>
      <c r="AP802" s="425"/>
      <c r="AQ802" s="425"/>
      <c r="AR802" s="425"/>
      <c r="AS802" s="425"/>
      <c r="AT802" s="425"/>
      <c r="AU802" s="425"/>
      <c r="AV802" s="425"/>
      <c r="AW802" s="425"/>
      <c r="AX802" s="425"/>
      <c r="AY802" s="425"/>
      <c r="AZ802" s="425"/>
      <c r="BA802" s="425"/>
      <c r="BB802" s="425"/>
      <c r="BC802" s="425"/>
      <c r="BD802" s="425"/>
      <c r="BE802" s="425"/>
      <c r="BF802" s="425"/>
      <c r="BG802" s="425"/>
      <c r="BH802" s="425"/>
      <c r="BI802" s="425"/>
      <c r="BJ802" s="425"/>
      <c r="BK802" s="425"/>
      <c r="BL802" s="425"/>
      <c r="BM802" s="425"/>
      <c r="BN802" s="425"/>
      <c r="BO802" s="425"/>
      <c r="BP802" s="425"/>
      <c r="BQ802" s="425"/>
      <c r="BR802" s="425"/>
      <c r="BS802" s="425"/>
      <c r="BT802" s="425"/>
      <c r="BU802" s="425"/>
      <c r="BV802" s="425"/>
      <c r="BW802" s="425"/>
      <c r="BX802" s="425"/>
      <c r="BY802" s="425"/>
      <c r="BZ802" s="425"/>
      <c r="CA802" s="425"/>
      <c r="CB802" s="425"/>
      <c r="CC802" s="425"/>
      <c r="CD802" s="425"/>
      <c r="CE802" s="425"/>
      <c r="CF802" s="425"/>
      <c r="CG802" s="425"/>
      <c r="CH802" s="425"/>
      <c r="CI802" s="425"/>
      <c r="CJ802" s="425"/>
      <c r="CK802" s="425"/>
      <c r="CL802" s="425"/>
      <c r="CM802" s="425"/>
      <c r="CN802" s="425"/>
      <c r="CO802" s="425"/>
      <c r="CP802" s="425"/>
      <c r="CQ802" s="425"/>
      <c r="CR802" s="425"/>
      <c r="CS802" s="425"/>
      <c r="CT802" s="425"/>
      <c r="CU802" s="425"/>
      <c r="CV802" s="425"/>
      <c r="CW802" s="425"/>
      <c r="CX802" s="425"/>
      <c r="CY802" s="425"/>
      <c r="CZ802" s="425"/>
      <c r="DA802" s="425"/>
      <c r="DB802" s="425"/>
      <c r="DC802" s="425"/>
      <c r="DD802" s="425"/>
      <c r="DE802" s="425"/>
      <c r="DF802" s="425"/>
      <c r="DG802" s="425"/>
      <c r="DH802" s="425"/>
      <c r="DI802" s="425"/>
      <c r="DJ802" s="425"/>
      <c r="DK802" s="425"/>
      <c r="DL802" s="425"/>
      <c r="DM802" s="425"/>
      <c r="DN802" s="425"/>
      <c r="DO802" s="425"/>
      <c r="DP802" s="425"/>
      <c r="DQ802" s="425"/>
    </row>
    <row r="803" spans="1:121" s="427" customFormat="1" ht="82.5" x14ac:dyDescent="0.25">
      <c r="A803" s="344" t="s">
        <v>2923</v>
      </c>
      <c r="B803" s="337" t="s">
        <v>2056</v>
      </c>
      <c r="C803" s="328" t="s">
        <v>2993</v>
      </c>
      <c r="D803" s="323" t="s">
        <v>2990</v>
      </c>
      <c r="E803" s="352">
        <v>51.26</v>
      </c>
      <c r="F803" s="330">
        <v>49.62</v>
      </c>
      <c r="G803" s="230">
        <v>51.26</v>
      </c>
      <c r="H803" s="401"/>
      <c r="I803" s="389" t="s">
        <v>22</v>
      </c>
      <c r="J803" s="389"/>
      <c r="K803" s="397">
        <v>40634</v>
      </c>
      <c r="L803" s="398" t="s">
        <v>2836</v>
      </c>
      <c r="M803" s="323">
        <v>6</v>
      </c>
      <c r="N803" s="371">
        <v>5</v>
      </c>
      <c r="O803" s="374"/>
      <c r="P803" s="377">
        <f t="shared" si="111"/>
        <v>51.26</v>
      </c>
      <c r="Q803" s="16">
        <f t="shared" si="110"/>
        <v>51.26</v>
      </c>
      <c r="R803" s="23">
        <f t="shared" si="112"/>
        <v>0</v>
      </c>
      <c r="S803" s="18">
        <f t="shared" si="113"/>
        <v>0</v>
      </c>
      <c r="T803" s="182"/>
      <c r="U803" s="102">
        <v>6190000</v>
      </c>
      <c r="V803" s="178" t="s">
        <v>2837</v>
      </c>
      <c r="W803" s="272">
        <v>6190</v>
      </c>
      <c r="X803" s="273"/>
      <c r="Y803" s="426"/>
      <c r="Z803" s="423"/>
      <c r="AA803" s="425"/>
      <c r="AB803" s="425"/>
      <c r="AC803" s="425"/>
      <c r="AD803" s="425"/>
      <c r="AE803" s="425"/>
      <c r="AF803" s="425"/>
      <c r="AG803" s="425"/>
      <c r="AH803" s="425"/>
      <c r="AI803" s="425"/>
      <c r="AJ803" s="425"/>
      <c r="AK803" s="425"/>
      <c r="AL803" s="425"/>
      <c r="AM803" s="425"/>
      <c r="AN803" s="425"/>
      <c r="AO803" s="425"/>
      <c r="AP803" s="425"/>
      <c r="AQ803" s="425"/>
      <c r="AR803" s="425"/>
      <c r="AS803" s="425"/>
      <c r="AT803" s="425"/>
      <c r="AU803" s="425"/>
      <c r="AV803" s="425"/>
      <c r="AW803" s="425"/>
      <c r="AX803" s="425"/>
      <c r="AY803" s="425"/>
      <c r="AZ803" s="425"/>
      <c r="BA803" s="425"/>
      <c r="BB803" s="425"/>
      <c r="BC803" s="425"/>
      <c r="BD803" s="425"/>
      <c r="BE803" s="425"/>
      <c r="BF803" s="425"/>
      <c r="BG803" s="425"/>
      <c r="BH803" s="425"/>
      <c r="BI803" s="425"/>
      <c r="BJ803" s="425"/>
      <c r="BK803" s="425"/>
      <c r="BL803" s="425"/>
      <c r="BM803" s="425"/>
      <c r="BN803" s="425"/>
      <c r="BO803" s="425"/>
      <c r="BP803" s="425"/>
      <c r="BQ803" s="425"/>
      <c r="BR803" s="425"/>
      <c r="BS803" s="425"/>
      <c r="BT803" s="425"/>
      <c r="BU803" s="425"/>
      <c r="BV803" s="425"/>
      <c r="BW803" s="425"/>
      <c r="BX803" s="425"/>
      <c r="BY803" s="425"/>
      <c r="BZ803" s="425"/>
      <c r="CA803" s="425"/>
      <c r="CB803" s="425"/>
      <c r="CC803" s="425"/>
      <c r="CD803" s="425"/>
      <c r="CE803" s="425"/>
      <c r="CF803" s="425"/>
      <c r="CG803" s="425"/>
      <c r="CH803" s="425"/>
      <c r="CI803" s="425"/>
      <c r="CJ803" s="425"/>
      <c r="CK803" s="425"/>
      <c r="CL803" s="425"/>
      <c r="CM803" s="425"/>
      <c r="CN803" s="425"/>
      <c r="CO803" s="425"/>
      <c r="CP803" s="425"/>
      <c r="CQ803" s="425"/>
      <c r="CR803" s="425"/>
      <c r="CS803" s="425"/>
      <c r="CT803" s="425"/>
      <c r="CU803" s="425"/>
      <c r="CV803" s="425"/>
      <c r="CW803" s="425"/>
      <c r="CX803" s="425"/>
      <c r="CY803" s="425"/>
      <c r="CZ803" s="425"/>
      <c r="DA803" s="425"/>
      <c r="DB803" s="425"/>
      <c r="DC803" s="425"/>
      <c r="DD803" s="425"/>
      <c r="DE803" s="425"/>
      <c r="DF803" s="425"/>
      <c r="DG803" s="425"/>
      <c r="DH803" s="425"/>
      <c r="DI803" s="425"/>
      <c r="DJ803" s="425"/>
      <c r="DK803" s="425"/>
      <c r="DL803" s="425"/>
      <c r="DM803" s="425"/>
      <c r="DN803" s="425"/>
      <c r="DO803" s="425"/>
      <c r="DP803" s="425"/>
      <c r="DQ803" s="425"/>
    </row>
    <row r="804" spans="1:121" s="427" customFormat="1" ht="82.5" x14ac:dyDescent="0.25">
      <c r="A804" s="344" t="s">
        <v>2923</v>
      </c>
      <c r="B804" s="337" t="s">
        <v>2056</v>
      </c>
      <c r="C804" s="328" t="s">
        <v>2994</v>
      </c>
      <c r="D804" s="323" t="s">
        <v>2990</v>
      </c>
      <c r="E804" s="352">
        <v>78.17</v>
      </c>
      <c r="F804" s="330">
        <v>75.680000000000007</v>
      </c>
      <c r="G804" s="230">
        <v>78.17</v>
      </c>
      <c r="H804" s="401"/>
      <c r="I804" s="389" t="s">
        <v>22</v>
      </c>
      <c r="J804" s="389"/>
      <c r="K804" s="397">
        <v>40634</v>
      </c>
      <c r="L804" s="398" t="s">
        <v>2836</v>
      </c>
      <c r="M804" s="323">
        <v>6</v>
      </c>
      <c r="N804" s="371">
        <v>5</v>
      </c>
      <c r="O804" s="374"/>
      <c r="P804" s="377">
        <f t="shared" si="111"/>
        <v>78.17</v>
      </c>
      <c r="Q804" s="16">
        <f t="shared" si="110"/>
        <v>78.17</v>
      </c>
      <c r="R804" s="23">
        <f t="shared" si="112"/>
        <v>0</v>
      </c>
      <c r="S804" s="18">
        <f t="shared" si="113"/>
        <v>0</v>
      </c>
      <c r="T804" s="182"/>
      <c r="U804" s="102">
        <v>6200000</v>
      </c>
      <c r="V804" s="178" t="s">
        <v>2837</v>
      </c>
      <c r="W804" s="272">
        <v>6200</v>
      </c>
      <c r="X804" s="273"/>
      <c r="Y804" s="426"/>
      <c r="Z804" s="423"/>
      <c r="AA804" s="425"/>
      <c r="AB804" s="425"/>
      <c r="AC804" s="425"/>
      <c r="AD804" s="425"/>
      <c r="AE804" s="425"/>
      <c r="AF804" s="425"/>
      <c r="AG804" s="425"/>
      <c r="AH804" s="425"/>
      <c r="AI804" s="425"/>
      <c r="AJ804" s="425"/>
      <c r="AK804" s="425"/>
      <c r="AL804" s="425"/>
      <c r="AM804" s="425"/>
      <c r="AN804" s="425"/>
      <c r="AO804" s="425"/>
      <c r="AP804" s="425"/>
      <c r="AQ804" s="425"/>
      <c r="AR804" s="425"/>
      <c r="AS804" s="425"/>
      <c r="AT804" s="425"/>
      <c r="AU804" s="425"/>
      <c r="AV804" s="425"/>
      <c r="AW804" s="425"/>
      <c r="AX804" s="425"/>
      <c r="AY804" s="425"/>
      <c r="AZ804" s="425"/>
      <c r="BA804" s="425"/>
      <c r="BB804" s="425"/>
      <c r="BC804" s="425"/>
      <c r="BD804" s="425"/>
      <c r="BE804" s="425"/>
      <c r="BF804" s="425"/>
      <c r="BG804" s="425"/>
      <c r="BH804" s="425"/>
      <c r="BI804" s="425"/>
      <c r="BJ804" s="425"/>
      <c r="BK804" s="425"/>
      <c r="BL804" s="425"/>
      <c r="BM804" s="425"/>
      <c r="BN804" s="425"/>
      <c r="BO804" s="425"/>
      <c r="BP804" s="425"/>
      <c r="BQ804" s="425"/>
      <c r="BR804" s="425"/>
      <c r="BS804" s="425"/>
      <c r="BT804" s="425"/>
      <c r="BU804" s="425"/>
      <c r="BV804" s="425"/>
      <c r="BW804" s="425"/>
      <c r="BX804" s="425"/>
      <c r="BY804" s="425"/>
      <c r="BZ804" s="425"/>
      <c r="CA804" s="425"/>
      <c r="CB804" s="425"/>
      <c r="CC804" s="425"/>
      <c r="CD804" s="425"/>
      <c r="CE804" s="425"/>
      <c r="CF804" s="425"/>
      <c r="CG804" s="425"/>
      <c r="CH804" s="425"/>
      <c r="CI804" s="425"/>
      <c r="CJ804" s="425"/>
      <c r="CK804" s="425"/>
      <c r="CL804" s="425"/>
      <c r="CM804" s="425"/>
      <c r="CN804" s="425"/>
      <c r="CO804" s="425"/>
      <c r="CP804" s="425"/>
      <c r="CQ804" s="425"/>
      <c r="CR804" s="425"/>
      <c r="CS804" s="425"/>
      <c r="CT804" s="425"/>
      <c r="CU804" s="425"/>
      <c r="CV804" s="425"/>
      <c r="CW804" s="425"/>
      <c r="CX804" s="425"/>
      <c r="CY804" s="425"/>
      <c r="CZ804" s="425"/>
      <c r="DA804" s="425"/>
      <c r="DB804" s="425"/>
      <c r="DC804" s="425"/>
      <c r="DD804" s="425"/>
      <c r="DE804" s="425"/>
      <c r="DF804" s="425"/>
      <c r="DG804" s="425"/>
      <c r="DH804" s="425"/>
      <c r="DI804" s="425"/>
      <c r="DJ804" s="425"/>
      <c r="DK804" s="425"/>
      <c r="DL804" s="425"/>
      <c r="DM804" s="425"/>
      <c r="DN804" s="425"/>
      <c r="DO804" s="425"/>
      <c r="DP804" s="425"/>
      <c r="DQ804" s="425"/>
    </row>
    <row r="805" spans="1:121" s="427" customFormat="1" ht="82.5" x14ac:dyDescent="0.25">
      <c r="A805" s="344" t="s">
        <v>2923</v>
      </c>
      <c r="B805" s="337" t="s">
        <v>2056</v>
      </c>
      <c r="C805" s="328" t="s">
        <v>2995</v>
      </c>
      <c r="D805" s="323" t="s">
        <v>2990</v>
      </c>
      <c r="E805" s="352">
        <v>169.23</v>
      </c>
      <c r="F805" s="330">
        <v>163.82</v>
      </c>
      <c r="G805" s="230">
        <v>169.23</v>
      </c>
      <c r="H805" s="401"/>
      <c r="I805" s="389" t="s">
        <v>22</v>
      </c>
      <c r="J805" s="389"/>
      <c r="K805" s="397">
        <v>40634</v>
      </c>
      <c r="L805" s="398" t="s">
        <v>2836</v>
      </c>
      <c r="M805" s="323">
        <v>6</v>
      </c>
      <c r="N805" s="371">
        <v>5</v>
      </c>
      <c r="O805" s="374"/>
      <c r="P805" s="377">
        <f t="shared" si="111"/>
        <v>169.23</v>
      </c>
      <c r="Q805" s="16">
        <f t="shared" si="110"/>
        <v>169.23</v>
      </c>
      <c r="R805" s="23">
        <f t="shared" si="112"/>
        <v>0</v>
      </c>
      <c r="S805" s="18">
        <f t="shared" si="113"/>
        <v>0</v>
      </c>
      <c r="T805" s="182"/>
      <c r="U805" s="102">
        <v>6210000</v>
      </c>
      <c r="V805" s="178" t="s">
        <v>2837</v>
      </c>
      <c r="W805" s="272">
        <v>6210</v>
      </c>
      <c r="X805" s="273"/>
      <c r="Y805" s="426"/>
      <c r="Z805" s="423"/>
      <c r="AA805" s="425"/>
      <c r="AB805" s="425"/>
      <c r="AC805" s="425"/>
      <c r="AD805" s="425"/>
      <c r="AE805" s="425"/>
      <c r="AF805" s="425"/>
      <c r="AG805" s="425"/>
      <c r="AH805" s="425"/>
      <c r="AI805" s="425"/>
      <c r="AJ805" s="425"/>
      <c r="AK805" s="425"/>
      <c r="AL805" s="425"/>
      <c r="AM805" s="425"/>
      <c r="AN805" s="425"/>
      <c r="AO805" s="425"/>
      <c r="AP805" s="425"/>
      <c r="AQ805" s="425"/>
      <c r="AR805" s="425"/>
      <c r="AS805" s="425"/>
      <c r="AT805" s="425"/>
      <c r="AU805" s="425"/>
      <c r="AV805" s="425"/>
      <c r="AW805" s="425"/>
      <c r="AX805" s="425"/>
      <c r="AY805" s="425"/>
      <c r="AZ805" s="425"/>
      <c r="BA805" s="425"/>
      <c r="BB805" s="425"/>
      <c r="BC805" s="425"/>
      <c r="BD805" s="425"/>
      <c r="BE805" s="425"/>
      <c r="BF805" s="425"/>
      <c r="BG805" s="425"/>
      <c r="BH805" s="425"/>
      <c r="BI805" s="425"/>
      <c r="BJ805" s="425"/>
      <c r="BK805" s="425"/>
      <c r="BL805" s="425"/>
      <c r="BM805" s="425"/>
      <c r="BN805" s="425"/>
      <c r="BO805" s="425"/>
      <c r="BP805" s="425"/>
      <c r="BQ805" s="425"/>
      <c r="BR805" s="425"/>
      <c r="BS805" s="425"/>
      <c r="BT805" s="425"/>
      <c r="BU805" s="425"/>
      <c r="BV805" s="425"/>
      <c r="BW805" s="425"/>
      <c r="BX805" s="425"/>
      <c r="BY805" s="425"/>
      <c r="BZ805" s="425"/>
      <c r="CA805" s="425"/>
      <c r="CB805" s="425"/>
      <c r="CC805" s="425"/>
      <c r="CD805" s="425"/>
      <c r="CE805" s="425"/>
      <c r="CF805" s="425"/>
      <c r="CG805" s="425"/>
      <c r="CH805" s="425"/>
      <c r="CI805" s="425"/>
      <c r="CJ805" s="425"/>
      <c r="CK805" s="425"/>
      <c r="CL805" s="425"/>
      <c r="CM805" s="425"/>
      <c r="CN805" s="425"/>
      <c r="CO805" s="425"/>
      <c r="CP805" s="425"/>
      <c r="CQ805" s="425"/>
      <c r="CR805" s="425"/>
      <c r="CS805" s="425"/>
      <c r="CT805" s="425"/>
      <c r="CU805" s="425"/>
      <c r="CV805" s="425"/>
      <c r="CW805" s="425"/>
      <c r="CX805" s="425"/>
      <c r="CY805" s="425"/>
      <c r="CZ805" s="425"/>
      <c r="DA805" s="425"/>
      <c r="DB805" s="425"/>
      <c r="DC805" s="425"/>
      <c r="DD805" s="425"/>
      <c r="DE805" s="425"/>
      <c r="DF805" s="425"/>
      <c r="DG805" s="425"/>
      <c r="DH805" s="425"/>
      <c r="DI805" s="425"/>
      <c r="DJ805" s="425"/>
      <c r="DK805" s="425"/>
      <c r="DL805" s="425"/>
      <c r="DM805" s="425"/>
      <c r="DN805" s="425"/>
      <c r="DO805" s="425"/>
      <c r="DP805" s="425"/>
      <c r="DQ805" s="425"/>
    </row>
    <row r="806" spans="1:121" s="427" customFormat="1" ht="82.5" x14ac:dyDescent="0.25">
      <c r="A806" s="344" t="s">
        <v>2923</v>
      </c>
      <c r="B806" s="337" t="s">
        <v>2056</v>
      </c>
      <c r="C806" s="328" t="s">
        <v>2996</v>
      </c>
      <c r="D806" s="323" t="s">
        <v>2990</v>
      </c>
      <c r="E806" s="352">
        <v>285.08</v>
      </c>
      <c r="F806" s="330">
        <v>275.97000000000003</v>
      </c>
      <c r="G806" s="230">
        <v>285.08</v>
      </c>
      <c r="H806" s="401"/>
      <c r="I806" s="389" t="s">
        <v>22</v>
      </c>
      <c r="J806" s="389"/>
      <c r="K806" s="397">
        <v>40634</v>
      </c>
      <c r="L806" s="398" t="s">
        <v>2836</v>
      </c>
      <c r="M806" s="323">
        <v>6</v>
      </c>
      <c r="N806" s="371">
        <v>5</v>
      </c>
      <c r="O806" s="374"/>
      <c r="P806" s="377">
        <f t="shared" si="111"/>
        <v>285.08</v>
      </c>
      <c r="Q806" s="16">
        <f t="shared" si="110"/>
        <v>285.08</v>
      </c>
      <c r="R806" s="23">
        <f t="shared" si="112"/>
        <v>0</v>
      </c>
      <c r="S806" s="18">
        <f t="shared" si="113"/>
        <v>0</v>
      </c>
      <c r="T806" s="182"/>
      <c r="U806" s="102">
        <v>6220000</v>
      </c>
      <c r="V806" s="178" t="s">
        <v>2837</v>
      </c>
      <c r="W806" s="272">
        <v>6220</v>
      </c>
      <c r="X806" s="273"/>
      <c r="Y806" s="426"/>
      <c r="Z806" s="423"/>
      <c r="AA806" s="425"/>
      <c r="AB806" s="425"/>
      <c r="AC806" s="425"/>
      <c r="AD806" s="425"/>
      <c r="AE806" s="425"/>
      <c r="AF806" s="425"/>
      <c r="AG806" s="425"/>
      <c r="AH806" s="425"/>
      <c r="AI806" s="425"/>
      <c r="AJ806" s="425"/>
      <c r="AK806" s="425"/>
      <c r="AL806" s="425"/>
      <c r="AM806" s="425"/>
      <c r="AN806" s="425"/>
      <c r="AO806" s="425"/>
      <c r="AP806" s="425"/>
      <c r="AQ806" s="425"/>
      <c r="AR806" s="425"/>
      <c r="AS806" s="425"/>
      <c r="AT806" s="425"/>
      <c r="AU806" s="425"/>
      <c r="AV806" s="425"/>
      <c r="AW806" s="425"/>
      <c r="AX806" s="425"/>
      <c r="AY806" s="425"/>
      <c r="AZ806" s="425"/>
      <c r="BA806" s="425"/>
      <c r="BB806" s="425"/>
      <c r="BC806" s="425"/>
      <c r="BD806" s="425"/>
      <c r="BE806" s="425"/>
      <c r="BF806" s="425"/>
      <c r="BG806" s="425"/>
      <c r="BH806" s="425"/>
      <c r="BI806" s="425"/>
      <c r="BJ806" s="425"/>
      <c r="BK806" s="425"/>
      <c r="BL806" s="425"/>
      <c r="BM806" s="425"/>
      <c r="BN806" s="425"/>
      <c r="BO806" s="425"/>
      <c r="BP806" s="425"/>
      <c r="BQ806" s="425"/>
      <c r="BR806" s="425"/>
      <c r="BS806" s="425"/>
      <c r="BT806" s="425"/>
      <c r="BU806" s="425"/>
      <c r="BV806" s="425"/>
      <c r="BW806" s="425"/>
      <c r="BX806" s="425"/>
      <c r="BY806" s="425"/>
      <c r="BZ806" s="425"/>
      <c r="CA806" s="425"/>
      <c r="CB806" s="425"/>
      <c r="CC806" s="425"/>
      <c r="CD806" s="425"/>
      <c r="CE806" s="425"/>
      <c r="CF806" s="425"/>
      <c r="CG806" s="425"/>
      <c r="CH806" s="425"/>
      <c r="CI806" s="425"/>
      <c r="CJ806" s="425"/>
      <c r="CK806" s="425"/>
      <c r="CL806" s="425"/>
      <c r="CM806" s="425"/>
      <c r="CN806" s="425"/>
      <c r="CO806" s="425"/>
      <c r="CP806" s="425"/>
      <c r="CQ806" s="425"/>
      <c r="CR806" s="425"/>
      <c r="CS806" s="425"/>
      <c r="CT806" s="425"/>
      <c r="CU806" s="425"/>
      <c r="CV806" s="425"/>
      <c r="CW806" s="425"/>
      <c r="CX806" s="425"/>
      <c r="CY806" s="425"/>
      <c r="CZ806" s="425"/>
      <c r="DA806" s="425"/>
      <c r="DB806" s="425"/>
      <c r="DC806" s="425"/>
      <c r="DD806" s="425"/>
      <c r="DE806" s="425"/>
      <c r="DF806" s="425"/>
      <c r="DG806" s="425"/>
      <c r="DH806" s="425"/>
      <c r="DI806" s="425"/>
      <c r="DJ806" s="425"/>
      <c r="DK806" s="425"/>
      <c r="DL806" s="425"/>
      <c r="DM806" s="425"/>
      <c r="DN806" s="425"/>
      <c r="DO806" s="425"/>
      <c r="DP806" s="425"/>
      <c r="DQ806" s="425"/>
    </row>
    <row r="807" spans="1:121" s="427" customFormat="1" ht="82.5" x14ac:dyDescent="0.25">
      <c r="A807" s="344" t="s">
        <v>2923</v>
      </c>
      <c r="B807" s="337" t="s">
        <v>2056</v>
      </c>
      <c r="C807" s="328" t="s">
        <v>2997</v>
      </c>
      <c r="D807" s="323" t="s">
        <v>2990</v>
      </c>
      <c r="E807" s="352">
        <v>584.32000000000005</v>
      </c>
      <c r="F807" s="330">
        <v>565.65</v>
      </c>
      <c r="G807" s="230">
        <v>584.32000000000005</v>
      </c>
      <c r="H807" s="401"/>
      <c r="I807" s="389" t="s">
        <v>22</v>
      </c>
      <c r="J807" s="389"/>
      <c r="K807" s="397">
        <v>40634</v>
      </c>
      <c r="L807" s="398" t="s">
        <v>2836</v>
      </c>
      <c r="M807" s="323">
        <v>6</v>
      </c>
      <c r="N807" s="371">
        <v>5</v>
      </c>
      <c r="O807" s="374"/>
      <c r="P807" s="377">
        <f t="shared" si="111"/>
        <v>584.32000000000005</v>
      </c>
      <c r="Q807" s="16">
        <f t="shared" si="110"/>
        <v>584.32000000000005</v>
      </c>
      <c r="R807" s="23">
        <f t="shared" si="112"/>
        <v>0</v>
      </c>
      <c r="S807" s="18">
        <f t="shared" si="113"/>
        <v>0</v>
      </c>
      <c r="T807" s="182"/>
      <c r="U807" s="102">
        <v>6230000</v>
      </c>
      <c r="V807" s="178" t="s">
        <v>2837</v>
      </c>
      <c r="W807" s="272">
        <v>6230</v>
      </c>
      <c r="X807" s="273"/>
      <c r="Y807" s="426"/>
      <c r="Z807" s="423"/>
      <c r="AA807" s="425"/>
      <c r="AB807" s="425"/>
      <c r="AC807" s="425"/>
      <c r="AD807" s="425"/>
      <c r="AE807" s="425"/>
      <c r="AF807" s="425"/>
      <c r="AG807" s="425"/>
      <c r="AH807" s="425"/>
      <c r="AI807" s="425"/>
      <c r="AJ807" s="425"/>
      <c r="AK807" s="425"/>
      <c r="AL807" s="425"/>
      <c r="AM807" s="425"/>
      <c r="AN807" s="425"/>
      <c r="AO807" s="425"/>
      <c r="AP807" s="425"/>
      <c r="AQ807" s="425"/>
      <c r="AR807" s="425"/>
      <c r="AS807" s="425"/>
      <c r="AT807" s="425"/>
      <c r="AU807" s="425"/>
      <c r="AV807" s="425"/>
      <c r="AW807" s="425"/>
      <c r="AX807" s="425"/>
      <c r="AY807" s="425"/>
      <c r="AZ807" s="425"/>
      <c r="BA807" s="425"/>
      <c r="BB807" s="425"/>
      <c r="BC807" s="425"/>
      <c r="BD807" s="425"/>
      <c r="BE807" s="425"/>
      <c r="BF807" s="425"/>
      <c r="BG807" s="425"/>
      <c r="BH807" s="425"/>
      <c r="BI807" s="425"/>
      <c r="BJ807" s="425"/>
      <c r="BK807" s="425"/>
      <c r="BL807" s="425"/>
      <c r="BM807" s="425"/>
      <c r="BN807" s="425"/>
      <c r="BO807" s="425"/>
      <c r="BP807" s="425"/>
      <c r="BQ807" s="425"/>
      <c r="BR807" s="425"/>
      <c r="BS807" s="425"/>
      <c r="BT807" s="425"/>
      <c r="BU807" s="425"/>
      <c r="BV807" s="425"/>
      <c r="BW807" s="425"/>
      <c r="BX807" s="425"/>
      <c r="BY807" s="425"/>
      <c r="BZ807" s="425"/>
      <c r="CA807" s="425"/>
      <c r="CB807" s="425"/>
      <c r="CC807" s="425"/>
      <c r="CD807" s="425"/>
      <c r="CE807" s="425"/>
      <c r="CF807" s="425"/>
      <c r="CG807" s="425"/>
      <c r="CH807" s="425"/>
      <c r="CI807" s="425"/>
      <c r="CJ807" s="425"/>
      <c r="CK807" s="425"/>
      <c r="CL807" s="425"/>
      <c r="CM807" s="425"/>
      <c r="CN807" s="425"/>
      <c r="CO807" s="425"/>
      <c r="CP807" s="425"/>
      <c r="CQ807" s="425"/>
      <c r="CR807" s="425"/>
      <c r="CS807" s="425"/>
      <c r="CT807" s="425"/>
      <c r="CU807" s="425"/>
      <c r="CV807" s="425"/>
      <c r="CW807" s="425"/>
      <c r="CX807" s="425"/>
      <c r="CY807" s="425"/>
      <c r="CZ807" s="425"/>
      <c r="DA807" s="425"/>
      <c r="DB807" s="425"/>
      <c r="DC807" s="425"/>
      <c r="DD807" s="425"/>
      <c r="DE807" s="425"/>
      <c r="DF807" s="425"/>
      <c r="DG807" s="425"/>
      <c r="DH807" s="425"/>
      <c r="DI807" s="425"/>
      <c r="DJ807" s="425"/>
      <c r="DK807" s="425"/>
      <c r="DL807" s="425"/>
      <c r="DM807" s="425"/>
      <c r="DN807" s="425"/>
      <c r="DO807" s="425"/>
      <c r="DP807" s="425"/>
      <c r="DQ807" s="425"/>
    </row>
    <row r="808" spans="1:121" s="427" customFormat="1" ht="82.5" x14ac:dyDescent="0.25">
      <c r="A808" s="344" t="s">
        <v>2923</v>
      </c>
      <c r="B808" s="337" t="s">
        <v>2056</v>
      </c>
      <c r="C808" s="328" t="s">
        <v>2998</v>
      </c>
      <c r="D808" s="323" t="s">
        <v>2990</v>
      </c>
      <c r="E808" s="352">
        <v>846.45</v>
      </c>
      <c r="F808" s="330">
        <v>819.41</v>
      </c>
      <c r="G808" s="230">
        <v>846.45</v>
      </c>
      <c r="H808" s="401"/>
      <c r="I808" s="389" t="s">
        <v>22</v>
      </c>
      <c r="J808" s="389"/>
      <c r="K808" s="397">
        <v>40634</v>
      </c>
      <c r="L808" s="398" t="s">
        <v>2836</v>
      </c>
      <c r="M808" s="323">
        <v>6</v>
      </c>
      <c r="N808" s="371">
        <v>5</v>
      </c>
      <c r="O808" s="374"/>
      <c r="P808" s="377">
        <f t="shared" si="111"/>
        <v>846.45</v>
      </c>
      <c r="Q808" s="16">
        <f t="shared" si="110"/>
        <v>846.45</v>
      </c>
      <c r="R808" s="23">
        <f t="shared" si="112"/>
        <v>0</v>
      </c>
      <c r="S808" s="18">
        <f t="shared" si="113"/>
        <v>0</v>
      </c>
      <c r="T808" s="182"/>
      <c r="U808" s="102">
        <v>6240000</v>
      </c>
      <c r="V808" s="178" t="s">
        <v>2837</v>
      </c>
      <c r="W808" s="272">
        <v>6240</v>
      </c>
      <c r="X808" s="273"/>
      <c r="Y808" s="426"/>
      <c r="Z808" s="423"/>
      <c r="AA808" s="425"/>
      <c r="AB808" s="425"/>
      <c r="AC808" s="425"/>
      <c r="AD808" s="425"/>
      <c r="AE808" s="425"/>
      <c r="AF808" s="425"/>
      <c r="AG808" s="425"/>
      <c r="AH808" s="425"/>
      <c r="AI808" s="425"/>
      <c r="AJ808" s="425"/>
      <c r="AK808" s="425"/>
      <c r="AL808" s="425"/>
      <c r="AM808" s="425"/>
      <c r="AN808" s="425"/>
      <c r="AO808" s="425"/>
      <c r="AP808" s="425"/>
      <c r="AQ808" s="425"/>
      <c r="AR808" s="425"/>
      <c r="AS808" s="425"/>
      <c r="AT808" s="425"/>
      <c r="AU808" s="425"/>
      <c r="AV808" s="425"/>
      <c r="AW808" s="425"/>
      <c r="AX808" s="425"/>
      <c r="AY808" s="425"/>
      <c r="AZ808" s="425"/>
      <c r="BA808" s="425"/>
      <c r="BB808" s="425"/>
      <c r="BC808" s="425"/>
      <c r="BD808" s="425"/>
      <c r="BE808" s="425"/>
      <c r="BF808" s="425"/>
      <c r="BG808" s="425"/>
      <c r="BH808" s="425"/>
      <c r="BI808" s="425"/>
      <c r="BJ808" s="425"/>
      <c r="BK808" s="425"/>
      <c r="BL808" s="425"/>
      <c r="BM808" s="425"/>
      <c r="BN808" s="425"/>
      <c r="BO808" s="425"/>
      <c r="BP808" s="425"/>
      <c r="BQ808" s="425"/>
      <c r="BR808" s="425"/>
      <c r="BS808" s="425"/>
      <c r="BT808" s="425"/>
      <c r="BU808" s="425"/>
      <c r="BV808" s="425"/>
      <c r="BW808" s="425"/>
      <c r="BX808" s="425"/>
      <c r="BY808" s="425"/>
      <c r="BZ808" s="425"/>
      <c r="CA808" s="425"/>
      <c r="CB808" s="425"/>
      <c r="CC808" s="425"/>
      <c r="CD808" s="425"/>
      <c r="CE808" s="425"/>
      <c r="CF808" s="425"/>
      <c r="CG808" s="425"/>
      <c r="CH808" s="425"/>
      <c r="CI808" s="425"/>
      <c r="CJ808" s="425"/>
      <c r="CK808" s="425"/>
      <c r="CL808" s="425"/>
      <c r="CM808" s="425"/>
      <c r="CN808" s="425"/>
      <c r="CO808" s="425"/>
      <c r="CP808" s="425"/>
      <c r="CQ808" s="425"/>
      <c r="CR808" s="425"/>
      <c r="CS808" s="425"/>
      <c r="CT808" s="425"/>
      <c r="CU808" s="425"/>
      <c r="CV808" s="425"/>
      <c r="CW808" s="425"/>
      <c r="CX808" s="425"/>
      <c r="CY808" s="425"/>
      <c r="CZ808" s="425"/>
      <c r="DA808" s="425"/>
      <c r="DB808" s="425"/>
      <c r="DC808" s="425"/>
      <c r="DD808" s="425"/>
      <c r="DE808" s="425"/>
      <c r="DF808" s="425"/>
      <c r="DG808" s="425"/>
      <c r="DH808" s="425"/>
      <c r="DI808" s="425"/>
      <c r="DJ808" s="425"/>
      <c r="DK808" s="425"/>
      <c r="DL808" s="425"/>
      <c r="DM808" s="425"/>
      <c r="DN808" s="425"/>
      <c r="DO808" s="425"/>
      <c r="DP808" s="425"/>
      <c r="DQ808" s="425"/>
    </row>
    <row r="809" spans="1:121" s="427" customFormat="1" ht="82.5" x14ac:dyDescent="0.25">
      <c r="A809" s="344" t="s">
        <v>2923</v>
      </c>
      <c r="B809" s="337" t="s">
        <v>2056</v>
      </c>
      <c r="C809" s="328" t="s">
        <v>2999</v>
      </c>
      <c r="D809" s="323" t="s">
        <v>3000</v>
      </c>
      <c r="E809" s="352">
        <v>0</v>
      </c>
      <c r="F809" s="353">
        <v>0</v>
      </c>
      <c r="G809" s="230">
        <v>0</v>
      </c>
      <c r="H809" s="401"/>
      <c r="I809" s="389" t="s">
        <v>22</v>
      </c>
      <c r="J809" s="389"/>
      <c r="K809" s="397">
        <v>40634</v>
      </c>
      <c r="L809" s="398" t="s">
        <v>2836</v>
      </c>
      <c r="M809" s="323">
        <v>6</v>
      </c>
      <c r="N809" s="371">
        <v>6</v>
      </c>
      <c r="O809" s="374"/>
      <c r="P809" s="377">
        <f t="shared" si="111"/>
        <v>0</v>
      </c>
      <c r="Q809" s="16">
        <f t="shared" si="110"/>
        <v>0</v>
      </c>
      <c r="R809" s="23">
        <f t="shared" si="112"/>
        <v>0</v>
      </c>
      <c r="S809" s="18">
        <f t="shared" si="113"/>
        <v>0</v>
      </c>
      <c r="T809" s="182"/>
      <c r="U809" s="102">
        <v>6250000</v>
      </c>
      <c r="V809" s="178" t="s">
        <v>2837</v>
      </c>
      <c r="W809" s="272">
        <v>6250</v>
      </c>
      <c r="X809" s="273"/>
      <c r="Y809" s="426"/>
      <c r="Z809" s="423"/>
      <c r="AA809" s="425"/>
      <c r="AB809" s="425"/>
      <c r="AC809" s="425"/>
      <c r="AD809" s="425"/>
      <c r="AE809" s="425"/>
      <c r="AF809" s="425"/>
      <c r="AG809" s="425"/>
      <c r="AH809" s="425"/>
      <c r="AI809" s="425"/>
      <c r="AJ809" s="425"/>
      <c r="AK809" s="425"/>
      <c r="AL809" s="425"/>
      <c r="AM809" s="425"/>
      <c r="AN809" s="425"/>
      <c r="AO809" s="425"/>
      <c r="AP809" s="425"/>
      <c r="AQ809" s="425"/>
      <c r="AR809" s="425"/>
      <c r="AS809" s="425"/>
      <c r="AT809" s="425"/>
      <c r="AU809" s="425"/>
      <c r="AV809" s="425"/>
      <c r="AW809" s="425"/>
      <c r="AX809" s="425"/>
      <c r="AY809" s="425"/>
      <c r="AZ809" s="425"/>
      <c r="BA809" s="425"/>
      <c r="BB809" s="425"/>
      <c r="BC809" s="425"/>
      <c r="BD809" s="425"/>
      <c r="BE809" s="425"/>
      <c r="BF809" s="425"/>
      <c r="BG809" s="425"/>
      <c r="BH809" s="425"/>
      <c r="BI809" s="425"/>
      <c r="BJ809" s="425"/>
      <c r="BK809" s="425"/>
      <c r="BL809" s="425"/>
      <c r="BM809" s="425"/>
      <c r="BN809" s="425"/>
      <c r="BO809" s="425"/>
      <c r="BP809" s="425"/>
      <c r="BQ809" s="425"/>
      <c r="BR809" s="425"/>
      <c r="BS809" s="425"/>
      <c r="BT809" s="425"/>
      <c r="BU809" s="425"/>
      <c r="BV809" s="425"/>
      <c r="BW809" s="425"/>
      <c r="BX809" s="425"/>
      <c r="BY809" s="425"/>
      <c r="BZ809" s="425"/>
      <c r="CA809" s="425"/>
      <c r="CB809" s="425"/>
      <c r="CC809" s="425"/>
      <c r="CD809" s="425"/>
      <c r="CE809" s="425"/>
      <c r="CF809" s="425"/>
      <c r="CG809" s="425"/>
      <c r="CH809" s="425"/>
      <c r="CI809" s="425"/>
      <c r="CJ809" s="425"/>
      <c r="CK809" s="425"/>
      <c r="CL809" s="425"/>
      <c r="CM809" s="425"/>
      <c r="CN809" s="425"/>
      <c r="CO809" s="425"/>
      <c r="CP809" s="425"/>
      <c r="CQ809" s="425"/>
      <c r="CR809" s="425"/>
      <c r="CS809" s="425"/>
      <c r="CT809" s="425"/>
      <c r="CU809" s="425"/>
      <c r="CV809" s="425"/>
      <c r="CW809" s="425"/>
      <c r="CX809" s="425"/>
      <c r="CY809" s="425"/>
      <c r="CZ809" s="425"/>
      <c r="DA809" s="425"/>
      <c r="DB809" s="425"/>
      <c r="DC809" s="425"/>
      <c r="DD809" s="425"/>
      <c r="DE809" s="425"/>
      <c r="DF809" s="425"/>
      <c r="DG809" s="425"/>
      <c r="DH809" s="425"/>
      <c r="DI809" s="425"/>
      <c r="DJ809" s="425"/>
      <c r="DK809" s="425"/>
      <c r="DL809" s="425"/>
      <c r="DM809" s="425"/>
      <c r="DN809" s="425"/>
      <c r="DO809" s="425"/>
      <c r="DP809" s="425"/>
      <c r="DQ809" s="425"/>
    </row>
    <row r="810" spans="1:121" s="427" customFormat="1" ht="82.5" x14ac:dyDescent="0.25">
      <c r="A810" s="344" t="s">
        <v>2923</v>
      </c>
      <c r="B810" s="337" t="s">
        <v>2056</v>
      </c>
      <c r="C810" s="328" t="s">
        <v>3001</v>
      </c>
      <c r="D810" s="323" t="s">
        <v>3000</v>
      </c>
      <c r="E810" s="352">
        <v>4.49</v>
      </c>
      <c r="F810" s="330">
        <v>4.3499999999999996</v>
      </c>
      <c r="G810" s="230">
        <v>4.49</v>
      </c>
      <c r="H810" s="401"/>
      <c r="I810" s="389" t="s">
        <v>22</v>
      </c>
      <c r="J810" s="389"/>
      <c r="K810" s="397">
        <v>40634</v>
      </c>
      <c r="L810" s="398" t="s">
        <v>2836</v>
      </c>
      <c r="M810" s="323">
        <v>6</v>
      </c>
      <c r="N810" s="371">
        <v>5</v>
      </c>
      <c r="O810" s="374"/>
      <c r="P810" s="377">
        <f t="shared" si="111"/>
        <v>4.49</v>
      </c>
      <c r="Q810" s="16">
        <f t="shared" si="110"/>
        <v>4.49</v>
      </c>
      <c r="R810" s="23">
        <f t="shared" si="112"/>
        <v>0</v>
      </c>
      <c r="S810" s="18">
        <f t="shared" si="113"/>
        <v>0</v>
      </c>
      <c r="T810" s="190"/>
      <c r="U810" s="102">
        <v>6260000</v>
      </c>
      <c r="V810" s="178" t="s">
        <v>2837</v>
      </c>
      <c r="W810" s="272">
        <v>6260</v>
      </c>
      <c r="X810" s="273"/>
      <c r="Y810" s="426"/>
      <c r="Z810" s="423"/>
      <c r="AA810" s="425"/>
      <c r="AB810" s="425"/>
      <c r="AC810" s="425"/>
      <c r="AD810" s="425"/>
      <c r="AE810" s="425"/>
      <c r="AF810" s="425"/>
      <c r="AG810" s="425"/>
      <c r="AH810" s="425"/>
      <c r="AI810" s="425"/>
      <c r="AJ810" s="425"/>
      <c r="AK810" s="425"/>
      <c r="AL810" s="425"/>
      <c r="AM810" s="425"/>
      <c r="AN810" s="425"/>
      <c r="AO810" s="425"/>
      <c r="AP810" s="425"/>
      <c r="AQ810" s="425"/>
      <c r="AR810" s="425"/>
      <c r="AS810" s="425"/>
      <c r="AT810" s="425"/>
      <c r="AU810" s="425"/>
      <c r="AV810" s="425"/>
      <c r="AW810" s="425"/>
      <c r="AX810" s="425"/>
      <c r="AY810" s="425"/>
      <c r="AZ810" s="425"/>
      <c r="BA810" s="425"/>
      <c r="BB810" s="425"/>
      <c r="BC810" s="425"/>
      <c r="BD810" s="425"/>
      <c r="BE810" s="425"/>
      <c r="BF810" s="425"/>
      <c r="BG810" s="425"/>
      <c r="BH810" s="425"/>
      <c r="BI810" s="425"/>
      <c r="BJ810" s="425"/>
      <c r="BK810" s="425"/>
      <c r="BL810" s="425"/>
      <c r="BM810" s="425"/>
      <c r="BN810" s="425"/>
      <c r="BO810" s="425"/>
      <c r="BP810" s="425"/>
      <c r="BQ810" s="425"/>
      <c r="BR810" s="425"/>
      <c r="BS810" s="425"/>
      <c r="BT810" s="425"/>
      <c r="BU810" s="425"/>
      <c r="BV810" s="425"/>
      <c r="BW810" s="425"/>
      <c r="BX810" s="425"/>
      <c r="BY810" s="425"/>
      <c r="BZ810" s="425"/>
      <c r="CA810" s="425"/>
      <c r="CB810" s="425"/>
      <c r="CC810" s="425"/>
      <c r="CD810" s="425"/>
      <c r="CE810" s="425"/>
      <c r="CF810" s="425"/>
      <c r="CG810" s="425"/>
      <c r="CH810" s="425"/>
      <c r="CI810" s="425"/>
      <c r="CJ810" s="425"/>
      <c r="CK810" s="425"/>
      <c r="CL810" s="425"/>
      <c r="CM810" s="425"/>
      <c r="CN810" s="425"/>
      <c r="CO810" s="425"/>
      <c r="CP810" s="425"/>
      <c r="CQ810" s="425"/>
      <c r="CR810" s="425"/>
      <c r="CS810" s="425"/>
      <c r="CT810" s="425"/>
      <c r="CU810" s="425"/>
      <c r="CV810" s="425"/>
      <c r="CW810" s="425"/>
      <c r="CX810" s="425"/>
      <c r="CY810" s="425"/>
      <c r="CZ810" s="425"/>
      <c r="DA810" s="425"/>
      <c r="DB810" s="425"/>
      <c r="DC810" s="425"/>
      <c r="DD810" s="425"/>
      <c r="DE810" s="425"/>
      <c r="DF810" s="425"/>
      <c r="DG810" s="425"/>
      <c r="DH810" s="425"/>
      <c r="DI810" s="425"/>
      <c r="DJ810" s="425"/>
      <c r="DK810" s="425"/>
      <c r="DL810" s="425"/>
      <c r="DM810" s="425"/>
      <c r="DN810" s="425"/>
      <c r="DO810" s="425"/>
      <c r="DP810" s="425"/>
      <c r="DQ810" s="425"/>
    </row>
    <row r="811" spans="1:121" s="427" customFormat="1" ht="82.5" x14ac:dyDescent="0.25">
      <c r="A811" s="344" t="s">
        <v>2923</v>
      </c>
      <c r="B811" s="337" t="s">
        <v>2056</v>
      </c>
      <c r="C811" s="328" t="s">
        <v>3002</v>
      </c>
      <c r="D811" s="323" t="s">
        <v>3003</v>
      </c>
      <c r="E811" s="352">
        <v>23.62</v>
      </c>
      <c r="F811" s="330">
        <v>22.86</v>
      </c>
      <c r="G811" s="230">
        <v>23.62</v>
      </c>
      <c r="H811" s="401"/>
      <c r="I811" s="389" t="s">
        <v>22</v>
      </c>
      <c r="J811" s="389"/>
      <c r="K811" s="397">
        <v>40634</v>
      </c>
      <c r="L811" s="398" t="s">
        <v>2836</v>
      </c>
      <c r="M811" s="323">
        <v>6</v>
      </c>
      <c r="N811" s="371">
        <v>5</v>
      </c>
      <c r="O811" s="374"/>
      <c r="P811" s="377">
        <f t="shared" si="111"/>
        <v>23.62</v>
      </c>
      <c r="Q811" s="16">
        <f t="shared" si="110"/>
        <v>23.62</v>
      </c>
      <c r="R811" s="23">
        <f t="shared" si="112"/>
        <v>0</v>
      </c>
      <c r="S811" s="18">
        <f t="shared" si="113"/>
        <v>0</v>
      </c>
      <c r="T811" s="190"/>
      <c r="U811" s="102">
        <v>6270000</v>
      </c>
      <c r="V811" s="178" t="s">
        <v>2837</v>
      </c>
      <c r="W811" s="272">
        <v>6270</v>
      </c>
      <c r="X811" s="273"/>
      <c r="Y811" s="426"/>
      <c r="Z811" s="423"/>
      <c r="AA811" s="425"/>
      <c r="AB811" s="425"/>
      <c r="AC811" s="425"/>
      <c r="AD811" s="425"/>
      <c r="AE811" s="425"/>
      <c r="AF811" s="425"/>
      <c r="AG811" s="425"/>
      <c r="AH811" s="425"/>
      <c r="AI811" s="425"/>
      <c r="AJ811" s="425"/>
      <c r="AK811" s="425"/>
      <c r="AL811" s="425"/>
      <c r="AM811" s="425"/>
      <c r="AN811" s="425"/>
      <c r="AO811" s="425"/>
      <c r="AP811" s="425"/>
      <c r="AQ811" s="425"/>
      <c r="AR811" s="425"/>
      <c r="AS811" s="425"/>
      <c r="AT811" s="425"/>
      <c r="AU811" s="425"/>
      <c r="AV811" s="425"/>
      <c r="AW811" s="425"/>
      <c r="AX811" s="425"/>
      <c r="AY811" s="425"/>
      <c r="AZ811" s="425"/>
      <c r="BA811" s="425"/>
      <c r="BB811" s="425"/>
      <c r="BC811" s="425"/>
      <c r="BD811" s="425"/>
      <c r="BE811" s="425"/>
      <c r="BF811" s="425"/>
      <c r="BG811" s="425"/>
      <c r="BH811" s="425"/>
      <c r="BI811" s="425"/>
      <c r="BJ811" s="425"/>
      <c r="BK811" s="425"/>
      <c r="BL811" s="425"/>
      <c r="BM811" s="425"/>
      <c r="BN811" s="425"/>
      <c r="BO811" s="425"/>
      <c r="BP811" s="425"/>
      <c r="BQ811" s="425"/>
      <c r="BR811" s="425"/>
      <c r="BS811" s="425"/>
      <c r="BT811" s="425"/>
      <c r="BU811" s="425"/>
      <c r="BV811" s="425"/>
      <c r="BW811" s="425"/>
      <c r="BX811" s="425"/>
      <c r="BY811" s="425"/>
      <c r="BZ811" s="425"/>
      <c r="CA811" s="425"/>
      <c r="CB811" s="425"/>
      <c r="CC811" s="425"/>
      <c r="CD811" s="425"/>
      <c r="CE811" s="425"/>
      <c r="CF811" s="425"/>
      <c r="CG811" s="425"/>
      <c r="CH811" s="425"/>
      <c r="CI811" s="425"/>
      <c r="CJ811" s="425"/>
      <c r="CK811" s="425"/>
      <c r="CL811" s="425"/>
      <c r="CM811" s="425"/>
      <c r="CN811" s="425"/>
      <c r="CO811" s="425"/>
      <c r="CP811" s="425"/>
      <c r="CQ811" s="425"/>
      <c r="CR811" s="425"/>
      <c r="CS811" s="425"/>
      <c r="CT811" s="425"/>
      <c r="CU811" s="425"/>
      <c r="CV811" s="425"/>
      <c r="CW811" s="425"/>
      <c r="CX811" s="425"/>
      <c r="CY811" s="425"/>
      <c r="CZ811" s="425"/>
      <c r="DA811" s="425"/>
      <c r="DB811" s="425"/>
      <c r="DC811" s="425"/>
      <c r="DD811" s="425"/>
      <c r="DE811" s="425"/>
      <c r="DF811" s="425"/>
      <c r="DG811" s="425"/>
      <c r="DH811" s="425"/>
      <c r="DI811" s="425"/>
      <c r="DJ811" s="425"/>
      <c r="DK811" s="425"/>
      <c r="DL811" s="425"/>
      <c r="DM811" s="425"/>
      <c r="DN811" s="425"/>
      <c r="DO811" s="425"/>
      <c r="DP811" s="425"/>
      <c r="DQ811" s="425"/>
    </row>
    <row r="812" spans="1:121" s="427" customFormat="1" ht="82.5" x14ac:dyDescent="0.25">
      <c r="A812" s="344" t="s">
        <v>2923</v>
      </c>
      <c r="B812" s="337" t="s">
        <v>2056</v>
      </c>
      <c r="C812" s="328" t="s">
        <v>3004</v>
      </c>
      <c r="D812" s="323" t="s">
        <v>3003</v>
      </c>
      <c r="E812" s="352">
        <v>23.62</v>
      </c>
      <c r="F812" s="330">
        <v>22.86</v>
      </c>
      <c r="G812" s="230">
        <v>23.62</v>
      </c>
      <c r="H812" s="401"/>
      <c r="I812" s="389" t="s">
        <v>22</v>
      </c>
      <c r="J812" s="389"/>
      <c r="K812" s="397">
        <v>40634</v>
      </c>
      <c r="L812" s="398" t="s">
        <v>2836</v>
      </c>
      <c r="M812" s="323">
        <v>6</v>
      </c>
      <c r="N812" s="371">
        <v>5</v>
      </c>
      <c r="O812" s="374"/>
      <c r="P812" s="377">
        <f t="shared" si="111"/>
        <v>23.62</v>
      </c>
      <c r="Q812" s="16">
        <f t="shared" si="110"/>
        <v>23.62</v>
      </c>
      <c r="R812" s="23">
        <f t="shared" si="112"/>
        <v>0</v>
      </c>
      <c r="S812" s="18">
        <f t="shared" si="113"/>
        <v>0</v>
      </c>
      <c r="T812" s="190"/>
      <c r="U812" s="102">
        <v>6280000</v>
      </c>
      <c r="V812" s="178" t="s">
        <v>2837</v>
      </c>
      <c r="W812" s="272">
        <v>6280</v>
      </c>
      <c r="X812" s="273"/>
      <c r="Y812" s="426"/>
      <c r="Z812" s="423"/>
      <c r="AA812" s="425"/>
      <c r="AB812" s="425"/>
      <c r="AC812" s="425"/>
      <c r="AD812" s="425"/>
      <c r="AE812" s="425"/>
      <c r="AF812" s="425"/>
      <c r="AG812" s="425"/>
      <c r="AH812" s="425"/>
      <c r="AI812" s="425"/>
      <c r="AJ812" s="425"/>
      <c r="AK812" s="425"/>
      <c r="AL812" s="425"/>
      <c r="AM812" s="425"/>
      <c r="AN812" s="425"/>
      <c r="AO812" s="425"/>
      <c r="AP812" s="425"/>
      <c r="AQ812" s="425"/>
      <c r="AR812" s="425"/>
      <c r="AS812" s="425"/>
      <c r="AT812" s="425"/>
      <c r="AU812" s="425"/>
      <c r="AV812" s="425"/>
      <c r="AW812" s="425"/>
      <c r="AX812" s="425"/>
      <c r="AY812" s="425"/>
      <c r="AZ812" s="425"/>
      <c r="BA812" s="425"/>
      <c r="BB812" s="425"/>
      <c r="BC812" s="425"/>
      <c r="BD812" s="425"/>
      <c r="BE812" s="425"/>
      <c r="BF812" s="425"/>
      <c r="BG812" s="425"/>
      <c r="BH812" s="425"/>
      <c r="BI812" s="425"/>
      <c r="BJ812" s="425"/>
      <c r="BK812" s="425"/>
      <c r="BL812" s="425"/>
      <c r="BM812" s="425"/>
      <c r="BN812" s="425"/>
      <c r="BO812" s="425"/>
      <c r="BP812" s="425"/>
      <c r="BQ812" s="425"/>
      <c r="BR812" s="425"/>
      <c r="BS812" s="425"/>
      <c r="BT812" s="425"/>
      <c r="BU812" s="425"/>
      <c r="BV812" s="425"/>
      <c r="BW812" s="425"/>
      <c r="BX812" s="425"/>
      <c r="BY812" s="425"/>
      <c r="BZ812" s="425"/>
      <c r="CA812" s="425"/>
      <c r="CB812" s="425"/>
      <c r="CC812" s="425"/>
      <c r="CD812" s="425"/>
      <c r="CE812" s="425"/>
      <c r="CF812" s="425"/>
      <c r="CG812" s="425"/>
      <c r="CH812" s="425"/>
      <c r="CI812" s="425"/>
      <c r="CJ812" s="425"/>
      <c r="CK812" s="425"/>
      <c r="CL812" s="425"/>
      <c r="CM812" s="425"/>
      <c r="CN812" s="425"/>
      <c r="CO812" s="425"/>
      <c r="CP812" s="425"/>
      <c r="CQ812" s="425"/>
      <c r="CR812" s="425"/>
      <c r="CS812" s="425"/>
      <c r="CT812" s="425"/>
      <c r="CU812" s="425"/>
      <c r="CV812" s="425"/>
      <c r="CW812" s="425"/>
      <c r="CX812" s="425"/>
      <c r="CY812" s="425"/>
      <c r="CZ812" s="425"/>
      <c r="DA812" s="425"/>
      <c r="DB812" s="425"/>
      <c r="DC812" s="425"/>
      <c r="DD812" s="425"/>
      <c r="DE812" s="425"/>
      <c r="DF812" s="425"/>
      <c r="DG812" s="425"/>
      <c r="DH812" s="425"/>
      <c r="DI812" s="425"/>
      <c r="DJ812" s="425"/>
      <c r="DK812" s="425"/>
      <c r="DL812" s="425"/>
      <c r="DM812" s="425"/>
      <c r="DN812" s="425"/>
      <c r="DO812" s="425"/>
      <c r="DP812" s="425"/>
      <c r="DQ812" s="425"/>
    </row>
    <row r="813" spans="1:121" s="427" customFormat="1" ht="82.5" x14ac:dyDescent="0.25">
      <c r="A813" s="344" t="s">
        <v>2923</v>
      </c>
      <c r="B813" s="337" t="s">
        <v>2056</v>
      </c>
      <c r="C813" s="328" t="s">
        <v>3005</v>
      </c>
      <c r="D813" s="323" t="s">
        <v>3003</v>
      </c>
      <c r="E813" s="352">
        <v>26.48</v>
      </c>
      <c r="F813" s="330">
        <v>25.63</v>
      </c>
      <c r="G813" s="230">
        <v>26.48</v>
      </c>
      <c r="H813" s="401"/>
      <c r="I813" s="389" t="s">
        <v>22</v>
      </c>
      <c r="J813" s="389"/>
      <c r="K813" s="397">
        <v>40634</v>
      </c>
      <c r="L813" s="398" t="s">
        <v>2836</v>
      </c>
      <c r="M813" s="323">
        <v>6</v>
      </c>
      <c r="N813" s="371">
        <v>5</v>
      </c>
      <c r="O813" s="374"/>
      <c r="P813" s="377">
        <f t="shared" si="111"/>
        <v>26.48</v>
      </c>
      <c r="Q813" s="16">
        <f t="shared" si="110"/>
        <v>26.48</v>
      </c>
      <c r="R813" s="23">
        <f t="shared" si="112"/>
        <v>0</v>
      </c>
      <c r="S813" s="18">
        <f t="shared" si="113"/>
        <v>0</v>
      </c>
      <c r="T813" s="190"/>
      <c r="U813" s="102">
        <v>6290000</v>
      </c>
      <c r="V813" s="178" t="s">
        <v>2837</v>
      </c>
      <c r="W813" s="272">
        <v>6290</v>
      </c>
      <c r="X813" s="273"/>
      <c r="Y813" s="426"/>
      <c r="Z813" s="423"/>
      <c r="AA813" s="425"/>
      <c r="AB813" s="425"/>
      <c r="AC813" s="425"/>
      <c r="AD813" s="425"/>
      <c r="AE813" s="425"/>
      <c r="AF813" s="425"/>
      <c r="AG813" s="425"/>
      <c r="AH813" s="425"/>
      <c r="AI813" s="425"/>
      <c r="AJ813" s="425"/>
      <c r="AK813" s="425"/>
      <c r="AL813" s="425"/>
      <c r="AM813" s="425"/>
      <c r="AN813" s="425"/>
      <c r="AO813" s="425"/>
      <c r="AP813" s="425"/>
      <c r="AQ813" s="425"/>
      <c r="AR813" s="425"/>
      <c r="AS813" s="425"/>
      <c r="AT813" s="425"/>
      <c r="AU813" s="425"/>
      <c r="AV813" s="425"/>
      <c r="AW813" s="425"/>
      <c r="AX813" s="425"/>
      <c r="AY813" s="425"/>
      <c r="AZ813" s="425"/>
      <c r="BA813" s="425"/>
      <c r="BB813" s="425"/>
      <c r="BC813" s="425"/>
      <c r="BD813" s="425"/>
      <c r="BE813" s="425"/>
      <c r="BF813" s="425"/>
      <c r="BG813" s="425"/>
      <c r="BH813" s="425"/>
      <c r="BI813" s="425"/>
      <c r="BJ813" s="425"/>
      <c r="BK813" s="425"/>
      <c r="BL813" s="425"/>
      <c r="BM813" s="425"/>
      <c r="BN813" s="425"/>
      <c r="BO813" s="425"/>
      <c r="BP813" s="425"/>
      <c r="BQ813" s="425"/>
      <c r="BR813" s="425"/>
      <c r="BS813" s="425"/>
      <c r="BT813" s="425"/>
      <c r="BU813" s="425"/>
      <c r="BV813" s="425"/>
      <c r="BW813" s="425"/>
      <c r="BX813" s="425"/>
      <c r="BY813" s="425"/>
      <c r="BZ813" s="425"/>
      <c r="CA813" s="425"/>
      <c r="CB813" s="425"/>
      <c r="CC813" s="425"/>
      <c r="CD813" s="425"/>
      <c r="CE813" s="425"/>
      <c r="CF813" s="425"/>
      <c r="CG813" s="425"/>
      <c r="CH813" s="425"/>
      <c r="CI813" s="425"/>
      <c r="CJ813" s="425"/>
      <c r="CK813" s="425"/>
      <c r="CL813" s="425"/>
      <c r="CM813" s="425"/>
      <c r="CN813" s="425"/>
      <c r="CO813" s="425"/>
      <c r="CP813" s="425"/>
      <c r="CQ813" s="425"/>
      <c r="CR813" s="425"/>
      <c r="CS813" s="425"/>
      <c r="CT813" s="425"/>
      <c r="CU813" s="425"/>
      <c r="CV813" s="425"/>
      <c r="CW813" s="425"/>
      <c r="CX813" s="425"/>
      <c r="CY813" s="425"/>
      <c r="CZ813" s="425"/>
      <c r="DA813" s="425"/>
      <c r="DB813" s="425"/>
      <c r="DC813" s="425"/>
      <c r="DD813" s="425"/>
      <c r="DE813" s="425"/>
      <c r="DF813" s="425"/>
      <c r="DG813" s="425"/>
      <c r="DH813" s="425"/>
      <c r="DI813" s="425"/>
      <c r="DJ813" s="425"/>
      <c r="DK813" s="425"/>
      <c r="DL813" s="425"/>
      <c r="DM813" s="425"/>
      <c r="DN813" s="425"/>
      <c r="DO813" s="425"/>
      <c r="DP813" s="425"/>
      <c r="DQ813" s="425"/>
    </row>
    <row r="814" spans="1:121" s="427" customFormat="1" ht="127.5" x14ac:dyDescent="0.25">
      <c r="A814" s="344" t="s">
        <v>2923</v>
      </c>
      <c r="B814" s="337" t="s">
        <v>2056</v>
      </c>
      <c r="C814" s="359" t="s">
        <v>3006</v>
      </c>
      <c r="D814" s="323" t="s">
        <v>3003</v>
      </c>
      <c r="E814" s="352">
        <v>70.3</v>
      </c>
      <c r="F814" s="360">
        <v>68.05</v>
      </c>
      <c r="G814" s="230">
        <v>70.3</v>
      </c>
      <c r="H814" s="406"/>
      <c r="I814" s="389" t="s">
        <v>22</v>
      </c>
      <c r="J814" s="389"/>
      <c r="K814" s="397">
        <v>40634</v>
      </c>
      <c r="L814" s="398" t="s">
        <v>2836</v>
      </c>
      <c r="M814" s="323">
        <v>6</v>
      </c>
      <c r="N814" s="371">
        <v>5</v>
      </c>
      <c r="O814" s="374"/>
      <c r="P814" s="377">
        <f t="shared" si="111"/>
        <v>70.3</v>
      </c>
      <c r="Q814" s="16">
        <f t="shared" si="110"/>
        <v>70.3</v>
      </c>
      <c r="R814" s="23">
        <f t="shared" si="112"/>
        <v>0</v>
      </c>
      <c r="S814" s="18">
        <f t="shared" si="113"/>
        <v>0</v>
      </c>
      <c r="T814" s="190"/>
      <c r="U814" s="102">
        <v>6300000</v>
      </c>
      <c r="V814" s="178" t="s">
        <v>2837</v>
      </c>
      <c r="W814" s="272">
        <v>6300</v>
      </c>
      <c r="X814" s="273"/>
      <c r="Y814" s="426"/>
      <c r="Z814" s="423"/>
      <c r="AA814" s="425"/>
      <c r="AB814" s="425"/>
      <c r="AC814" s="425"/>
      <c r="AD814" s="425"/>
      <c r="AE814" s="425"/>
      <c r="AF814" s="425"/>
      <c r="AG814" s="425"/>
      <c r="AH814" s="425"/>
      <c r="AI814" s="425"/>
      <c r="AJ814" s="425"/>
      <c r="AK814" s="425"/>
      <c r="AL814" s="425"/>
      <c r="AM814" s="425"/>
      <c r="AN814" s="425"/>
      <c r="AO814" s="425"/>
      <c r="AP814" s="425"/>
      <c r="AQ814" s="425"/>
      <c r="AR814" s="425"/>
      <c r="AS814" s="425"/>
      <c r="AT814" s="425"/>
      <c r="AU814" s="425"/>
      <c r="AV814" s="425"/>
      <c r="AW814" s="425"/>
      <c r="AX814" s="425"/>
      <c r="AY814" s="425"/>
      <c r="AZ814" s="425"/>
      <c r="BA814" s="425"/>
      <c r="BB814" s="425"/>
      <c r="BC814" s="425"/>
      <c r="BD814" s="425"/>
      <c r="BE814" s="425"/>
      <c r="BF814" s="425"/>
      <c r="BG814" s="425"/>
      <c r="BH814" s="425"/>
      <c r="BI814" s="425"/>
      <c r="BJ814" s="425"/>
      <c r="BK814" s="425"/>
      <c r="BL814" s="425"/>
      <c r="BM814" s="425"/>
      <c r="BN814" s="425"/>
      <c r="BO814" s="425"/>
      <c r="BP814" s="425"/>
      <c r="BQ814" s="425"/>
      <c r="BR814" s="425"/>
      <c r="BS814" s="425"/>
      <c r="BT814" s="425"/>
      <c r="BU814" s="425"/>
      <c r="BV814" s="425"/>
      <c r="BW814" s="425"/>
      <c r="BX814" s="425"/>
      <c r="BY814" s="425"/>
      <c r="BZ814" s="425"/>
      <c r="CA814" s="425"/>
      <c r="CB814" s="425"/>
      <c r="CC814" s="425"/>
      <c r="CD814" s="425"/>
      <c r="CE814" s="425"/>
      <c r="CF814" s="425"/>
      <c r="CG814" s="425"/>
      <c r="CH814" s="425"/>
      <c r="CI814" s="425"/>
      <c r="CJ814" s="425"/>
      <c r="CK814" s="425"/>
      <c r="CL814" s="425"/>
      <c r="CM814" s="425"/>
      <c r="CN814" s="425"/>
      <c r="CO814" s="425"/>
      <c r="CP814" s="425"/>
      <c r="CQ814" s="425"/>
      <c r="CR814" s="425"/>
      <c r="CS814" s="425"/>
      <c r="CT814" s="425"/>
      <c r="CU814" s="425"/>
      <c r="CV814" s="425"/>
      <c r="CW814" s="425"/>
      <c r="CX814" s="425"/>
      <c r="CY814" s="425"/>
      <c r="CZ814" s="425"/>
      <c r="DA814" s="425"/>
      <c r="DB814" s="425"/>
      <c r="DC814" s="425"/>
      <c r="DD814" s="425"/>
      <c r="DE814" s="425"/>
      <c r="DF814" s="425"/>
      <c r="DG814" s="425"/>
      <c r="DH814" s="425"/>
      <c r="DI814" s="425"/>
      <c r="DJ814" s="425"/>
      <c r="DK814" s="425"/>
      <c r="DL814" s="425"/>
      <c r="DM814" s="425"/>
      <c r="DN814" s="425"/>
      <c r="DO814" s="425"/>
      <c r="DP814" s="425"/>
      <c r="DQ814" s="425"/>
    </row>
    <row r="815" spans="1:121" s="427" customFormat="1" ht="127.5" x14ac:dyDescent="0.25">
      <c r="A815" s="344" t="s">
        <v>2923</v>
      </c>
      <c r="B815" s="337" t="s">
        <v>2056</v>
      </c>
      <c r="C815" s="359" t="s">
        <v>3007</v>
      </c>
      <c r="D815" s="323" t="s">
        <v>3003</v>
      </c>
      <c r="E815" s="352">
        <v>108.66</v>
      </c>
      <c r="F815" s="360">
        <v>105.19</v>
      </c>
      <c r="G815" s="230">
        <v>108.66</v>
      </c>
      <c r="H815" s="406"/>
      <c r="I815" s="389" t="s">
        <v>22</v>
      </c>
      <c r="J815" s="389"/>
      <c r="K815" s="397">
        <v>40634</v>
      </c>
      <c r="L815" s="398" t="s">
        <v>2836</v>
      </c>
      <c r="M815" s="323">
        <v>6</v>
      </c>
      <c r="N815" s="371">
        <v>5</v>
      </c>
      <c r="O815" s="374"/>
      <c r="P815" s="377">
        <f t="shared" si="111"/>
        <v>108.66</v>
      </c>
      <c r="Q815" s="16">
        <f t="shared" si="110"/>
        <v>108.66</v>
      </c>
      <c r="R815" s="23">
        <f t="shared" si="112"/>
        <v>0</v>
      </c>
      <c r="S815" s="18">
        <f t="shared" si="113"/>
        <v>0</v>
      </c>
      <c r="T815" s="190"/>
      <c r="U815" s="102">
        <v>6310000</v>
      </c>
      <c r="V815" s="178" t="s">
        <v>2837</v>
      </c>
      <c r="W815" s="272">
        <v>6310</v>
      </c>
      <c r="X815" s="273"/>
      <c r="Y815" s="426"/>
      <c r="Z815" s="423"/>
      <c r="AA815" s="425"/>
      <c r="AB815" s="425"/>
      <c r="AC815" s="425"/>
      <c r="AD815" s="425"/>
      <c r="AE815" s="425"/>
      <c r="AF815" s="425"/>
      <c r="AG815" s="425"/>
      <c r="AH815" s="425"/>
      <c r="AI815" s="425"/>
      <c r="AJ815" s="425"/>
      <c r="AK815" s="425"/>
      <c r="AL815" s="425"/>
      <c r="AM815" s="425"/>
      <c r="AN815" s="425"/>
      <c r="AO815" s="425"/>
      <c r="AP815" s="425"/>
      <c r="AQ815" s="425"/>
      <c r="AR815" s="425"/>
      <c r="AS815" s="425"/>
      <c r="AT815" s="425"/>
      <c r="AU815" s="425"/>
      <c r="AV815" s="425"/>
      <c r="AW815" s="425"/>
      <c r="AX815" s="425"/>
      <c r="AY815" s="425"/>
      <c r="AZ815" s="425"/>
      <c r="BA815" s="425"/>
      <c r="BB815" s="425"/>
      <c r="BC815" s="425"/>
      <c r="BD815" s="425"/>
      <c r="BE815" s="425"/>
      <c r="BF815" s="425"/>
      <c r="BG815" s="425"/>
      <c r="BH815" s="425"/>
      <c r="BI815" s="425"/>
      <c r="BJ815" s="425"/>
      <c r="BK815" s="425"/>
      <c r="BL815" s="425"/>
      <c r="BM815" s="425"/>
      <c r="BN815" s="425"/>
      <c r="BO815" s="425"/>
      <c r="BP815" s="425"/>
      <c r="BQ815" s="425"/>
      <c r="BR815" s="425"/>
      <c r="BS815" s="425"/>
      <c r="BT815" s="425"/>
      <c r="BU815" s="425"/>
      <c r="BV815" s="425"/>
      <c r="BW815" s="425"/>
      <c r="BX815" s="425"/>
      <c r="BY815" s="425"/>
      <c r="BZ815" s="425"/>
      <c r="CA815" s="425"/>
      <c r="CB815" s="425"/>
      <c r="CC815" s="425"/>
      <c r="CD815" s="425"/>
      <c r="CE815" s="425"/>
      <c r="CF815" s="425"/>
      <c r="CG815" s="425"/>
      <c r="CH815" s="425"/>
      <c r="CI815" s="425"/>
      <c r="CJ815" s="425"/>
      <c r="CK815" s="425"/>
      <c r="CL815" s="425"/>
      <c r="CM815" s="425"/>
      <c r="CN815" s="425"/>
      <c r="CO815" s="425"/>
      <c r="CP815" s="425"/>
      <c r="CQ815" s="425"/>
      <c r="CR815" s="425"/>
      <c r="CS815" s="425"/>
      <c r="CT815" s="425"/>
      <c r="CU815" s="425"/>
      <c r="CV815" s="425"/>
      <c r="CW815" s="425"/>
      <c r="CX815" s="425"/>
      <c r="CY815" s="425"/>
      <c r="CZ815" s="425"/>
      <c r="DA815" s="425"/>
      <c r="DB815" s="425"/>
      <c r="DC815" s="425"/>
      <c r="DD815" s="425"/>
      <c r="DE815" s="425"/>
      <c r="DF815" s="425"/>
      <c r="DG815" s="425"/>
      <c r="DH815" s="425"/>
      <c r="DI815" s="425"/>
      <c r="DJ815" s="425"/>
      <c r="DK815" s="425"/>
      <c r="DL815" s="425"/>
      <c r="DM815" s="425"/>
      <c r="DN815" s="425"/>
      <c r="DO815" s="425"/>
      <c r="DP815" s="425"/>
      <c r="DQ815" s="425"/>
    </row>
    <row r="816" spans="1:121" s="427" customFormat="1" ht="127.5" x14ac:dyDescent="0.25">
      <c r="A816" s="344" t="s">
        <v>2923</v>
      </c>
      <c r="B816" s="337" t="s">
        <v>2056</v>
      </c>
      <c r="C816" s="359" t="s">
        <v>3008</v>
      </c>
      <c r="D816" s="323" t="s">
        <v>3003</v>
      </c>
      <c r="E816" s="352">
        <v>235.9</v>
      </c>
      <c r="F816" s="360">
        <v>228.36</v>
      </c>
      <c r="G816" s="230">
        <v>235.9</v>
      </c>
      <c r="H816" s="406"/>
      <c r="I816" s="389" t="s">
        <v>22</v>
      </c>
      <c r="J816" s="389"/>
      <c r="K816" s="397">
        <v>40634</v>
      </c>
      <c r="L816" s="398" t="s">
        <v>2836</v>
      </c>
      <c r="M816" s="323">
        <v>6</v>
      </c>
      <c r="N816" s="371">
        <v>5</v>
      </c>
      <c r="O816" s="374"/>
      <c r="P816" s="377">
        <f t="shared" si="111"/>
        <v>235.9</v>
      </c>
      <c r="Q816" s="16">
        <f t="shared" si="110"/>
        <v>235.9</v>
      </c>
      <c r="R816" s="23">
        <f t="shared" si="112"/>
        <v>0</v>
      </c>
      <c r="S816" s="18">
        <f t="shared" si="113"/>
        <v>0</v>
      </c>
      <c r="T816" s="190"/>
      <c r="U816" s="102">
        <v>6320000</v>
      </c>
      <c r="V816" s="178" t="s">
        <v>2837</v>
      </c>
      <c r="W816" s="272">
        <v>6320</v>
      </c>
      <c r="X816" s="273"/>
      <c r="Y816" s="426"/>
      <c r="Z816" s="423"/>
      <c r="AA816" s="425"/>
      <c r="AB816" s="425"/>
      <c r="AC816" s="425"/>
      <c r="AD816" s="425"/>
      <c r="AE816" s="425"/>
      <c r="AF816" s="425"/>
      <c r="AG816" s="425"/>
      <c r="AH816" s="425"/>
      <c r="AI816" s="425"/>
      <c r="AJ816" s="425"/>
      <c r="AK816" s="425"/>
      <c r="AL816" s="425"/>
      <c r="AM816" s="425"/>
      <c r="AN816" s="425"/>
      <c r="AO816" s="425"/>
      <c r="AP816" s="425"/>
      <c r="AQ816" s="425"/>
      <c r="AR816" s="425"/>
      <c r="AS816" s="425"/>
      <c r="AT816" s="425"/>
      <c r="AU816" s="425"/>
      <c r="AV816" s="425"/>
      <c r="AW816" s="425"/>
      <c r="AX816" s="425"/>
      <c r="AY816" s="425"/>
      <c r="AZ816" s="425"/>
      <c r="BA816" s="425"/>
      <c r="BB816" s="425"/>
      <c r="BC816" s="425"/>
      <c r="BD816" s="425"/>
      <c r="BE816" s="425"/>
      <c r="BF816" s="425"/>
      <c r="BG816" s="425"/>
      <c r="BH816" s="425"/>
      <c r="BI816" s="425"/>
      <c r="BJ816" s="425"/>
      <c r="BK816" s="425"/>
      <c r="BL816" s="425"/>
      <c r="BM816" s="425"/>
      <c r="BN816" s="425"/>
      <c r="BO816" s="425"/>
      <c r="BP816" s="425"/>
      <c r="BQ816" s="425"/>
      <c r="BR816" s="425"/>
      <c r="BS816" s="425"/>
      <c r="BT816" s="425"/>
      <c r="BU816" s="425"/>
      <c r="BV816" s="425"/>
      <c r="BW816" s="425"/>
      <c r="BX816" s="425"/>
      <c r="BY816" s="425"/>
      <c r="BZ816" s="425"/>
      <c r="CA816" s="425"/>
      <c r="CB816" s="425"/>
      <c r="CC816" s="425"/>
      <c r="CD816" s="425"/>
      <c r="CE816" s="425"/>
      <c r="CF816" s="425"/>
      <c r="CG816" s="425"/>
      <c r="CH816" s="425"/>
      <c r="CI816" s="425"/>
      <c r="CJ816" s="425"/>
      <c r="CK816" s="425"/>
      <c r="CL816" s="425"/>
      <c r="CM816" s="425"/>
      <c r="CN816" s="425"/>
      <c r="CO816" s="425"/>
      <c r="CP816" s="425"/>
      <c r="CQ816" s="425"/>
      <c r="CR816" s="425"/>
      <c r="CS816" s="425"/>
      <c r="CT816" s="425"/>
      <c r="CU816" s="425"/>
      <c r="CV816" s="425"/>
      <c r="CW816" s="425"/>
      <c r="CX816" s="425"/>
      <c r="CY816" s="425"/>
      <c r="CZ816" s="425"/>
      <c r="DA816" s="425"/>
      <c r="DB816" s="425"/>
      <c r="DC816" s="425"/>
      <c r="DD816" s="425"/>
      <c r="DE816" s="425"/>
      <c r="DF816" s="425"/>
      <c r="DG816" s="425"/>
      <c r="DH816" s="425"/>
      <c r="DI816" s="425"/>
      <c r="DJ816" s="425"/>
      <c r="DK816" s="425"/>
      <c r="DL816" s="425"/>
      <c r="DM816" s="425"/>
      <c r="DN816" s="425"/>
      <c r="DO816" s="425"/>
      <c r="DP816" s="425"/>
      <c r="DQ816" s="425"/>
    </row>
    <row r="817" spans="1:121" s="427" customFormat="1" ht="114.75" x14ac:dyDescent="0.25">
      <c r="A817" s="344" t="s">
        <v>2923</v>
      </c>
      <c r="B817" s="337" t="s">
        <v>2056</v>
      </c>
      <c r="C817" s="359" t="s">
        <v>3009</v>
      </c>
      <c r="D817" s="323" t="s">
        <v>3003</v>
      </c>
      <c r="E817" s="352">
        <v>399.37</v>
      </c>
      <c r="F817" s="360">
        <v>386.61</v>
      </c>
      <c r="G817" s="230">
        <v>399.37</v>
      </c>
      <c r="H817" s="406"/>
      <c r="I817" s="389" t="s">
        <v>22</v>
      </c>
      <c r="J817" s="389"/>
      <c r="K817" s="397">
        <v>40634</v>
      </c>
      <c r="L817" s="398" t="s">
        <v>2836</v>
      </c>
      <c r="M817" s="323">
        <v>6</v>
      </c>
      <c r="N817" s="371">
        <v>5</v>
      </c>
      <c r="O817" s="374"/>
      <c r="P817" s="377">
        <f t="shared" si="111"/>
        <v>399.37</v>
      </c>
      <c r="Q817" s="16">
        <f t="shared" si="110"/>
        <v>399.37</v>
      </c>
      <c r="R817" s="23">
        <f t="shared" si="112"/>
        <v>0</v>
      </c>
      <c r="S817" s="18">
        <f t="shared" si="113"/>
        <v>0</v>
      </c>
      <c r="T817" s="190"/>
      <c r="U817" s="102">
        <v>6330000</v>
      </c>
      <c r="V817" s="178" t="s">
        <v>2837</v>
      </c>
      <c r="W817" s="272">
        <v>6330</v>
      </c>
      <c r="X817" s="273"/>
      <c r="Y817" s="426"/>
      <c r="Z817" s="423"/>
      <c r="AA817" s="425"/>
      <c r="AB817" s="425"/>
      <c r="AC817" s="425"/>
      <c r="AD817" s="425"/>
      <c r="AE817" s="425"/>
      <c r="AF817" s="425"/>
      <c r="AG817" s="425"/>
      <c r="AH817" s="425"/>
      <c r="AI817" s="425"/>
      <c r="AJ817" s="425"/>
      <c r="AK817" s="425"/>
      <c r="AL817" s="425"/>
      <c r="AM817" s="425"/>
      <c r="AN817" s="425"/>
      <c r="AO817" s="425"/>
      <c r="AP817" s="425"/>
      <c r="AQ817" s="425"/>
      <c r="AR817" s="425"/>
      <c r="AS817" s="425"/>
      <c r="AT817" s="425"/>
      <c r="AU817" s="425"/>
      <c r="AV817" s="425"/>
      <c r="AW817" s="425"/>
      <c r="AX817" s="425"/>
      <c r="AY817" s="425"/>
      <c r="AZ817" s="425"/>
      <c r="BA817" s="425"/>
      <c r="BB817" s="425"/>
      <c r="BC817" s="425"/>
      <c r="BD817" s="425"/>
      <c r="BE817" s="425"/>
      <c r="BF817" s="425"/>
      <c r="BG817" s="425"/>
      <c r="BH817" s="425"/>
      <c r="BI817" s="425"/>
      <c r="BJ817" s="425"/>
      <c r="BK817" s="425"/>
      <c r="BL817" s="425"/>
      <c r="BM817" s="425"/>
      <c r="BN817" s="425"/>
      <c r="BO817" s="425"/>
      <c r="BP817" s="425"/>
      <c r="BQ817" s="425"/>
      <c r="BR817" s="425"/>
      <c r="BS817" s="425"/>
      <c r="BT817" s="425"/>
      <c r="BU817" s="425"/>
      <c r="BV817" s="425"/>
      <c r="BW817" s="425"/>
      <c r="BX817" s="425"/>
      <c r="BY817" s="425"/>
      <c r="BZ817" s="425"/>
      <c r="CA817" s="425"/>
      <c r="CB817" s="425"/>
      <c r="CC817" s="425"/>
      <c r="CD817" s="425"/>
      <c r="CE817" s="425"/>
      <c r="CF817" s="425"/>
      <c r="CG817" s="425"/>
      <c r="CH817" s="425"/>
      <c r="CI817" s="425"/>
      <c r="CJ817" s="425"/>
      <c r="CK817" s="425"/>
      <c r="CL817" s="425"/>
      <c r="CM817" s="425"/>
      <c r="CN817" s="425"/>
      <c r="CO817" s="425"/>
      <c r="CP817" s="425"/>
      <c r="CQ817" s="425"/>
      <c r="CR817" s="425"/>
      <c r="CS817" s="425"/>
      <c r="CT817" s="425"/>
      <c r="CU817" s="425"/>
      <c r="CV817" s="425"/>
      <c r="CW817" s="425"/>
      <c r="CX817" s="425"/>
      <c r="CY817" s="425"/>
      <c r="CZ817" s="425"/>
      <c r="DA817" s="425"/>
      <c r="DB817" s="425"/>
      <c r="DC817" s="425"/>
      <c r="DD817" s="425"/>
      <c r="DE817" s="425"/>
      <c r="DF817" s="425"/>
      <c r="DG817" s="425"/>
      <c r="DH817" s="425"/>
      <c r="DI817" s="425"/>
      <c r="DJ817" s="425"/>
      <c r="DK817" s="425"/>
      <c r="DL817" s="425"/>
      <c r="DM817" s="425"/>
      <c r="DN817" s="425"/>
      <c r="DO817" s="425"/>
      <c r="DP817" s="425"/>
      <c r="DQ817" s="425"/>
    </row>
    <row r="818" spans="1:121" s="427" customFormat="1" ht="127.5" x14ac:dyDescent="0.25">
      <c r="A818" s="344" t="s">
        <v>2923</v>
      </c>
      <c r="B818" s="337" t="s">
        <v>2056</v>
      </c>
      <c r="C818" s="359" t="s">
        <v>3010</v>
      </c>
      <c r="D818" s="323" t="s">
        <v>3003</v>
      </c>
      <c r="E818" s="352">
        <v>822.43</v>
      </c>
      <c r="F818" s="360">
        <v>796.16</v>
      </c>
      <c r="G818" s="230">
        <v>822.43</v>
      </c>
      <c r="H818" s="406"/>
      <c r="I818" s="389" t="s">
        <v>22</v>
      </c>
      <c r="J818" s="389"/>
      <c r="K818" s="397">
        <v>40634</v>
      </c>
      <c r="L818" s="398" t="s">
        <v>2836</v>
      </c>
      <c r="M818" s="323">
        <v>6</v>
      </c>
      <c r="N818" s="371">
        <v>5</v>
      </c>
      <c r="O818" s="374"/>
      <c r="P818" s="377">
        <f t="shared" si="111"/>
        <v>822.43</v>
      </c>
      <c r="Q818" s="16">
        <f t="shared" si="110"/>
        <v>822.43</v>
      </c>
      <c r="R818" s="23">
        <f t="shared" si="112"/>
        <v>0</v>
      </c>
      <c r="S818" s="18">
        <f t="shared" si="113"/>
        <v>0</v>
      </c>
      <c r="T818" s="190"/>
      <c r="U818" s="102">
        <v>6340000</v>
      </c>
      <c r="V818" s="178" t="s">
        <v>2837</v>
      </c>
      <c r="W818" s="272">
        <v>6340</v>
      </c>
      <c r="X818" s="273"/>
      <c r="Y818" s="426"/>
      <c r="Z818" s="423"/>
      <c r="AA818" s="425"/>
      <c r="AB818" s="425"/>
      <c r="AC818" s="425"/>
      <c r="AD818" s="425"/>
      <c r="AE818" s="425"/>
      <c r="AF818" s="425"/>
      <c r="AG818" s="425"/>
      <c r="AH818" s="425"/>
      <c r="AI818" s="425"/>
      <c r="AJ818" s="425"/>
      <c r="AK818" s="425"/>
      <c r="AL818" s="425"/>
      <c r="AM818" s="425"/>
      <c r="AN818" s="425"/>
      <c r="AO818" s="425"/>
      <c r="AP818" s="425"/>
      <c r="AQ818" s="425"/>
      <c r="AR818" s="425"/>
      <c r="AS818" s="425"/>
      <c r="AT818" s="425"/>
      <c r="AU818" s="425"/>
      <c r="AV818" s="425"/>
      <c r="AW818" s="425"/>
      <c r="AX818" s="425"/>
      <c r="AY818" s="425"/>
      <c r="AZ818" s="425"/>
      <c r="BA818" s="425"/>
      <c r="BB818" s="425"/>
      <c r="BC818" s="425"/>
      <c r="BD818" s="425"/>
      <c r="BE818" s="425"/>
      <c r="BF818" s="425"/>
      <c r="BG818" s="425"/>
      <c r="BH818" s="425"/>
      <c r="BI818" s="425"/>
      <c r="BJ818" s="425"/>
      <c r="BK818" s="425"/>
      <c r="BL818" s="425"/>
      <c r="BM818" s="425"/>
      <c r="BN818" s="425"/>
      <c r="BO818" s="425"/>
      <c r="BP818" s="425"/>
      <c r="BQ818" s="425"/>
      <c r="BR818" s="425"/>
      <c r="BS818" s="425"/>
      <c r="BT818" s="425"/>
      <c r="BU818" s="425"/>
      <c r="BV818" s="425"/>
      <c r="BW818" s="425"/>
      <c r="BX818" s="425"/>
      <c r="BY818" s="425"/>
      <c r="BZ818" s="425"/>
      <c r="CA818" s="425"/>
      <c r="CB818" s="425"/>
      <c r="CC818" s="425"/>
      <c r="CD818" s="425"/>
      <c r="CE818" s="425"/>
      <c r="CF818" s="425"/>
      <c r="CG818" s="425"/>
      <c r="CH818" s="425"/>
      <c r="CI818" s="425"/>
      <c r="CJ818" s="425"/>
      <c r="CK818" s="425"/>
      <c r="CL818" s="425"/>
      <c r="CM818" s="425"/>
      <c r="CN818" s="425"/>
      <c r="CO818" s="425"/>
      <c r="CP818" s="425"/>
      <c r="CQ818" s="425"/>
      <c r="CR818" s="425"/>
      <c r="CS818" s="425"/>
      <c r="CT818" s="425"/>
      <c r="CU818" s="425"/>
      <c r="CV818" s="425"/>
      <c r="CW818" s="425"/>
      <c r="CX818" s="425"/>
      <c r="CY818" s="425"/>
      <c r="CZ818" s="425"/>
      <c r="DA818" s="425"/>
      <c r="DB818" s="425"/>
      <c r="DC818" s="425"/>
      <c r="DD818" s="425"/>
      <c r="DE818" s="425"/>
      <c r="DF818" s="425"/>
      <c r="DG818" s="425"/>
      <c r="DH818" s="425"/>
      <c r="DI818" s="425"/>
      <c r="DJ818" s="425"/>
      <c r="DK818" s="425"/>
      <c r="DL818" s="425"/>
      <c r="DM818" s="425"/>
      <c r="DN818" s="425"/>
      <c r="DO818" s="425"/>
      <c r="DP818" s="425"/>
      <c r="DQ818" s="425"/>
    </row>
    <row r="819" spans="1:121" s="427" customFormat="1" ht="127.5" x14ac:dyDescent="0.25">
      <c r="A819" s="344" t="s">
        <v>2923</v>
      </c>
      <c r="B819" s="337" t="s">
        <v>2056</v>
      </c>
      <c r="C819" s="359" t="s">
        <v>3011</v>
      </c>
      <c r="D819" s="323" t="s">
        <v>3003</v>
      </c>
      <c r="E819" s="352">
        <v>1189.3399999999999</v>
      </c>
      <c r="F819" s="360">
        <v>1151.3399999999999</v>
      </c>
      <c r="G819" s="230">
        <v>1189.3399999999999</v>
      </c>
      <c r="H819" s="406"/>
      <c r="I819" s="389" t="s">
        <v>22</v>
      </c>
      <c r="J819" s="389"/>
      <c r="K819" s="397">
        <v>40634</v>
      </c>
      <c r="L819" s="398" t="s">
        <v>2836</v>
      </c>
      <c r="M819" s="323">
        <v>6</v>
      </c>
      <c r="N819" s="371">
        <v>5</v>
      </c>
      <c r="O819" s="374"/>
      <c r="P819" s="377">
        <f t="shared" si="111"/>
        <v>1189.3399999999999</v>
      </c>
      <c r="Q819" s="16">
        <f t="shared" si="110"/>
        <v>1189.3399999999999</v>
      </c>
      <c r="R819" s="23">
        <f t="shared" si="112"/>
        <v>0</v>
      </c>
      <c r="S819" s="18">
        <f t="shared" si="113"/>
        <v>0</v>
      </c>
      <c r="T819" s="190"/>
      <c r="U819" s="102">
        <v>6350000</v>
      </c>
      <c r="V819" s="178" t="s">
        <v>2837</v>
      </c>
      <c r="W819" s="272">
        <v>6350</v>
      </c>
      <c r="X819" s="273"/>
      <c r="Y819" s="426"/>
      <c r="Z819" s="423"/>
      <c r="AA819" s="425"/>
      <c r="AB819" s="425"/>
      <c r="AC819" s="425"/>
      <c r="AD819" s="425"/>
      <c r="AE819" s="425"/>
      <c r="AF819" s="425"/>
      <c r="AG819" s="425"/>
      <c r="AH819" s="425"/>
      <c r="AI819" s="425"/>
      <c r="AJ819" s="425"/>
      <c r="AK819" s="425"/>
      <c r="AL819" s="425"/>
      <c r="AM819" s="425"/>
      <c r="AN819" s="425"/>
      <c r="AO819" s="425"/>
      <c r="AP819" s="425"/>
      <c r="AQ819" s="425"/>
      <c r="AR819" s="425"/>
      <c r="AS819" s="425"/>
      <c r="AT819" s="425"/>
      <c r="AU819" s="425"/>
      <c r="AV819" s="425"/>
      <c r="AW819" s="425"/>
      <c r="AX819" s="425"/>
      <c r="AY819" s="425"/>
      <c r="AZ819" s="425"/>
      <c r="BA819" s="425"/>
      <c r="BB819" s="425"/>
      <c r="BC819" s="425"/>
      <c r="BD819" s="425"/>
      <c r="BE819" s="425"/>
      <c r="BF819" s="425"/>
      <c r="BG819" s="425"/>
      <c r="BH819" s="425"/>
      <c r="BI819" s="425"/>
      <c r="BJ819" s="425"/>
      <c r="BK819" s="425"/>
      <c r="BL819" s="425"/>
      <c r="BM819" s="425"/>
      <c r="BN819" s="425"/>
      <c r="BO819" s="425"/>
      <c r="BP819" s="425"/>
      <c r="BQ819" s="425"/>
      <c r="BR819" s="425"/>
      <c r="BS819" s="425"/>
      <c r="BT819" s="425"/>
      <c r="BU819" s="425"/>
      <c r="BV819" s="425"/>
      <c r="BW819" s="425"/>
      <c r="BX819" s="425"/>
      <c r="BY819" s="425"/>
      <c r="BZ819" s="425"/>
      <c r="CA819" s="425"/>
      <c r="CB819" s="425"/>
      <c r="CC819" s="425"/>
      <c r="CD819" s="425"/>
      <c r="CE819" s="425"/>
      <c r="CF819" s="425"/>
      <c r="CG819" s="425"/>
      <c r="CH819" s="425"/>
      <c r="CI819" s="425"/>
      <c r="CJ819" s="425"/>
      <c r="CK819" s="425"/>
      <c r="CL819" s="425"/>
      <c r="CM819" s="425"/>
      <c r="CN819" s="425"/>
      <c r="CO819" s="425"/>
      <c r="CP819" s="425"/>
      <c r="CQ819" s="425"/>
      <c r="CR819" s="425"/>
      <c r="CS819" s="425"/>
      <c r="CT819" s="425"/>
      <c r="CU819" s="425"/>
      <c r="CV819" s="425"/>
      <c r="CW819" s="425"/>
      <c r="CX819" s="425"/>
      <c r="CY819" s="425"/>
      <c r="CZ819" s="425"/>
      <c r="DA819" s="425"/>
      <c r="DB819" s="425"/>
      <c r="DC819" s="425"/>
      <c r="DD819" s="425"/>
      <c r="DE819" s="425"/>
      <c r="DF819" s="425"/>
      <c r="DG819" s="425"/>
      <c r="DH819" s="425"/>
      <c r="DI819" s="425"/>
      <c r="DJ819" s="425"/>
      <c r="DK819" s="425"/>
      <c r="DL819" s="425"/>
      <c r="DM819" s="425"/>
      <c r="DN819" s="425"/>
      <c r="DO819" s="425"/>
      <c r="DP819" s="425"/>
      <c r="DQ819" s="425"/>
    </row>
    <row r="820" spans="1:121" s="427" customFormat="1" ht="82.5" x14ac:dyDescent="0.25">
      <c r="A820" s="344" t="s">
        <v>2923</v>
      </c>
      <c r="B820" s="337" t="s">
        <v>2056</v>
      </c>
      <c r="C820" s="328" t="s">
        <v>3012</v>
      </c>
      <c r="D820" s="323" t="s">
        <v>3013</v>
      </c>
      <c r="E820" s="352">
        <v>0</v>
      </c>
      <c r="F820" s="361">
        <v>0</v>
      </c>
      <c r="G820" s="230">
        <v>0</v>
      </c>
      <c r="H820" s="401"/>
      <c r="I820" s="389" t="s">
        <v>22</v>
      </c>
      <c r="J820" s="389"/>
      <c r="K820" s="397">
        <v>40634</v>
      </c>
      <c r="L820" s="398" t="s">
        <v>2836</v>
      </c>
      <c r="M820" s="323">
        <v>6</v>
      </c>
      <c r="N820" s="371">
        <v>6</v>
      </c>
      <c r="O820" s="374"/>
      <c r="P820" s="377">
        <f t="shared" si="111"/>
        <v>0</v>
      </c>
      <c r="Q820" s="16">
        <f t="shared" si="110"/>
        <v>0</v>
      </c>
      <c r="R820" s="23">
        <f t="shared" si="112"/>
        <v>0</v>
      </c>
      <c r="S820" s="18">
        <f t="shared" si="113"/>
        <v>0</v>
      </c>
      <c r="T820" s="190"/>
      <c r="U820" s="102">
        <v>6360000</v>
      </c>
      <c r="V820" s="178" t="s">
        <v>2837</v>
      </c>
      <c r="W820" s="272">
        <v>6360</v>
      </c>
      <c r="X820" s="273"/>
      <c r="Y820" s="426"/>
      <c r="Z820" s="423"/>
      <c r="AA820" s="425"/>
      <c r="AB820" s="425"/>
      <c r="AC820" s="425"/>
      <c r="AD820" s="425"/>
      <c r="AE820" s="425"/>
      <c r="AF820" s="425"/>
      <c r="AG820" s="425"/>
      <c r="AH820" s="425"/>
      <c r="AI820" s="425"/>
      <c r="AJ820" s="425"/>
      <c r="AK820" s="425"/>
      <c r="AL820" s="425"/>
      <c r="AM820" s="425"/>
      <c r="AN820" s="425"/>
      <c r="AO820" s="425"/>
      <c r="AP820" s="425"/>
      <c r="AQ820" s="425"/>
      <c r="AR820" s="425"/>
      <c r="AS820" s="425"/>
      <c r="AT820" s="425"/>
      <c r="AU820" s="425"/>
      <c r="AV820" s="425"/>
      <c r="AW820" s="425"/>
      <c r="AX820" s="425"/>
      <c r="AY820" s="425"/>
      <c r="AZ820" s="425"/>
      <c r="BA820" s="425"/>
      <c r="BB820" s="425"/>
      <c r="BC820" s="425"/>
      <c r="BD820" s="425"/>
      <c r="BE820" s="425"/>
      <c r="BF820" s="425"/>
      <c r="BG820" s="425"/>
      <c r="BH820" s="425"/>
      <c r="BI820" s="425"/>
      <c r="BJ820" s="425"/>
      <c r="BK820" s="425"/>
      <c r="BL820" s="425"/>
      <c r="BM820" s="425"/>
      <c r="BN820" s="425"/>
      <c r="BO820" s="425"/>
      <c r="BP820" s="425"/>
      <c r="BQ820" s="425"/>
      <c r="BR820" s="425"/>
      <c r="BS820" s="425"/>
      <c r="BT820" s="425"/>
      <c r="BU820" s="425"/>
      <c r="BV820" s="425"/>
      <c r="BW820" s="425"/>
      <c r="BX820" s="425"/>
      <c r="BY820" s="425"/>
      <c r="BZ820" s="425"/>
      <c r="CA820" s="425"/>
      <c r="CB820" s="425"/>
      <c r="CC820" s="425"/>
      <c r="CD820" s="425"/>
      <c r="CE820" s="425"/>
      <c r="CF820" s="425"/>
      <c r="CG820" s="425"/>
      <c r="CH820" s="425"/>
      <c r="CI820" s="425"/>
      <c r="CJ820" s="425"/>
      <c r="CK820" s="425"/>
      <c r="CL820" s="425"/>
      <c r="CM820" s="425"/>
      <c r="CN820" s="425"/>
      <c r="CO820" s="425"/>
      <c r="CP820" s="425"/>
      <c r="CQ820" s="425"/>
      <c r="CR820" s="425"/>
      <c r="CS820" s="425"/>
      <c r="CT820" s="425"/>
      <c r="CU820" s="425"/>
      <c r="CV820" s="425"/>
      <c r="CW820" s="425"/>
      <c r="CX820" s="425"/>
      <c r="CY820" s="425"/>
      <c r="CZ820" s="425"/>
      <c r="DA820" s="425"/>
      <c r="DB820" s="425"/>
      <c r="DC820" s="425"/>
      <c r="DD820" s="425"/>
      <c r="DE820" s="425"/>
      <c r="DF820" s="425"/>
      <c r="DG820" s="425"/>
      <c r="DH820" s="425"/>
      <c r="DI820" s="425"/>
      <c r="DJ820" s="425"/>
      <c r="DK820" s="425"/>
      <c r="DL820" s="425"/>
      <c r="DM820" s="425"/>
      <c r="DN820" s="425"/>
      <c r="DO820" s="425"/>
      <c r="DP820" s="425"/>
      <c r="DQ820" s="425"/>
    </row>
    <row r="821" spans="1:121" s="427" customFormat="1" ht="82.5" x14ac:dyDescent="0.25">
      <c r="A821" s="344" t="s">
        <v>2923</v>
      </c>
      <c r="B821" s="337" t="s">
        <v>2056</v>
      </c>
      <c r="C821" s="328" t="s">
        <v>3014</v>
      </c>
      <c r="D821" s="323" t="s">
        <v>3013</v>
      </c>
      <c r="E821" s="352">
        <v>6.32</v>
      </c>
      <c r="F821" s="360">
        <v>6.12</v>
      </c>
      <c r="G821" s="230">
        <v>6.32</v>
      </c>
      <c r="H821" s="401"/>
      <c r="I821" s="389" t="s">
        <v>22</v>
      </c>
      <c r="J821" s="389"/>
      <c r="K821" s="397">
        <v>40634</v>
      </c>
      <c r="L821" s="398" t="s">
        <v>2836</v>
      </c>
      <c r="M821" s="323">
        <v>6</v>
      </c>
      <c r="N821" s="371">
        <v>5</v>
      </c>
      <c r="O821" s="374"/>
      <c r="P821" s="377">
        <f t="shared" si="111"/>
        <v>6.32</v>
      </c>
      <c r="Q821" s="16">
        <f t="shared" si="110"/>
        <v>6.32</v>
      </c>
      <c r="R821" s="23">
        <f t="shared" si="112"/>
        <v>0</v>
      </c>
      <c r="S821" s="18">
        <f t="shared" si="113"/>
        <v>0</v>
      </c>
      <c r="T821" s="190"/>
      <c r="U821" s="102">
        <v>6370000</v>
      </c>
      <c r="V821" s="178" t="s">
        <v>2837</v>
      </c>
      <c r="W821" s="272">
        <v>6370</v>
      </c>
      <c r="X821" s="273"/>
      <c r="Y821" s="426"/>
      <c r="Z821" s="423"/>
      <c r="AA821" s="425"/>
      <c r="AB821" s="425"/>
      <c r="AC821" s="425"/>
      <c r="AD821" s="425"/>
      <c r="AE821" s="425"/>
      <c r="AF821" s="425"/>
      <c r="AG821" s="425"/>
      <c r="AH821" s="425"/>
      <c r="AI821" s="425"/>
      <c r="AJ821" s="425"/>
      <c r="AK821" s="425"/>
      <c r="AL821" s="425"/>
      <c r="AM821" s="425"/>
      <c r="AN821" s="425"/>
      <c r="AO821" s="425"/>
      <c r="AP821" s="425"/>
      <c r="AQ821" s="425"/>
      <c r="AR821" s="425"/>
      <c r="AS821" s="425"/>
      <c r="AT821" s="425"/>
      <c r="AU821" s="425"/>
      <c r="AV821" s="425"/>
      <c r="AW821" s="425"/>
      <c r="AX821" s="425"/>
      <c r="AY821" s="425"/>
      <c r="AZ821" s="425"/>
      <c r="BA821" s="425"/>
      <c r="BB821" s="425"/>
      <c r="BC821" s="425"/>
      <c r="BD821" s="425"/>
      <c r="BE821" s="425"/>
      <c r="BF821" s="425"/>
      <c r="BG821" s="425"/>
      <c r="BH821" s="425"/>
      <c r="BI821" s="425"/>
      <c r="BJ821" s="425"/>
      <c r="BK821" s="425"/>
      <c r="BL821" s="425"/>
      <c r="BM821" s="425"/>
      <c r="BN821" s="425"/>
      <c r="BO821" s="425"/>
      <c r="BP821" s="425"/>
      <c r="BQ821" s="425"/>
      <c r="BR821" s="425"/>
      <c r="BS821" s="425"/>
      <c r="BT821" s="425"/>
      <c r="BU821" s="425"/>
      <c r="BV821" s="425"/>
      <c r="BW821" s="425"/>
      <c r="BX821" s="425"/>
      <c r="BY821" s="425"/>
      <c r="BZ821" s="425"/>
      <c r="CA821" s="425"/>
      <c r="CB821" s="425"/>
      <c r="CC821" s="425"/>
      <c r="CD821" s="425"/>
      <c r="CE821" s="425"/>
      <c r="CF821" s="425"/>
      <c r="CG821" s="425"/>
      <c r="CH821" s="425"/>
      <c r="CI821" s="425"/>
      <c r="CJ821" s="425"/>
      <c r="CK821" s="425"/>
      <c r="CL821" s="425"/>
      <c r="CM821" s="425"/>
      <c r="CN821" s="425"/>
      <c r="CO821" s="425"/>
      <c r="CP821" s="425"/>
      <c r="CQ821" s="425"/>
      <c r="CR821" s="425"/>
      <c r="CS821" s="425"/>
      <c r="CT821" s="425"/>
      <c r="CU821" s="425"/>
      <c r="CV821" s="425"/>
      <c r="CW821" s="425"/>
      <c r="CX821" s="425"/>
      <c r="CY821" s="425"/>
      <c r="CZ821" s="425"/>
      <c r="DA821" s="425"/>
      <c r="DB821" s="425"/>
      <c r="DC821" s="425"/>
      <c r="DD821" s="425"/>
      <c r="DE821" s="425"/>
      <c r="DF821" s="425"/>
      <c r="DG821" s="425"/>
      <c r="DH821" s="425"/>
      <c r="DI821" s="425"/>
      <c r="DJ821" s="425"/>
      <c r="DK821" s="425"/>
      <c r="DL821" s="425"/>
      <c r="DM821" s="425"/>
      <c r="DN821" s="425"/>
      <c r="DO821" s="425"/>
      <c r="DP821" s="425"/>
      <c r="DQ821" s="425"/>
    </row>
    <row r="822" spans="1:121" s="427" customFormat="1" ht="82.5" x14ac:dyDescent="0.25">
      <c r="A822" s="344" t="s">
        <v>2923</v>
      </c>
      <c r="B822" s="337" t="s">
        <v>2056</v>
      </c>
      <c r="C822" s="362" t="s">
        <v>3015</v>
      </c>
      <c r="D822" s="323" t="s">
        <v>3013</v>
      </c>
      <c r="E822" s="352">
        <v>2.74</v>
      </c>
      <c r="F822" s="360">
        <v>2.65</v>
      </c>
      <c r="G822" s="230">
        <v>2.74</v>
      </c>
      <c r="H822" s="406"/>
      <c r="I822" s="389" t="s">
        <v>22</v>
      </c>
      <c r="J822" s="389"/>
      <c r="K822" s="397">
        <v>40634</v>
      </c>
      <c r="L822" s="398" t="s">
        <v>2836</v>
      </c>
      <c r="M822" s="323">
        <v>6</v>
      </c>
      <c r="N822" s="371">
        <v>5</v>
      </c>
      <c r="O822" s="374"/>
      <c r="P822" s="377">
        <f t="shared" si="111"/>
        <v>2.74</v>
      </c>
      <c r="Q822" s="16">
        <f t="shared" si="110"/>
        <v>2.74</v>
      </c>
      <c r="R822" s="23">
        <f t="shared" si="112"/>
        <v>0</v>
      </c>
      <c r="S822" s="18">
        <f t="shared" si="113"/>
        <v>0</v>
      </c>
      <c r="T822" s="190"/>
      <c r="U822" s="102">
        <v>6380000</v>
      </c>
      <c r="V822" s="178" t="s">
        <v>2837</v>
      </c>
      <c r="W822" s="272">
        <v>6380</v>
      </c>
      <c r="X822" s="273"/>
      <c r="Y822" s="426"/>
      <c r="Z822" s="423"/>
      <c r="AA822" s="425"/>
      <c r="AB822" s="425"/>
      <c r="AC822" s="425"/>
      <c r="AD822" s="425"/>
      <c r="AE822" s="425"/>
      <c r="AF822" s="425"/>
      <c r="AG822" s="425"/>
      <c r="AH822" s="425"/>
      <c r="AI822" s="425"/>
      <c r="AJ822" s="425"/>
      <c r="AK822" s="425"/>
      <c r="AL822" s="425"/>
      <c r="AM822" s="425"/>
      <c r="AN822" s="425"/>
      <c r="AO822" s="425"/>
      <c r="AP822" s="425"/>
      <c r="AQ822" s="425"/>
      <c r="AR822" s="425"/>
      <c r="AS822" s="425"/>
      <c r="AT822" s="425"/>
      <c r="AU822" s="425"/>
      <c r="AV822" s="425"/>
      <c r="AW822" s="425"/>
      <c r="AX822" s="425"/>
      <c r="AY822" s="425"/>
      <c r="AZ822" s="425"/>
      <c r="BA822" s="425"/>
      <c r="BB822" s="425"/>
      <c r="BC822" s="425"/>
      <c r="BD822" s="425"/>
      <c r="BE822" s="425"/>
      <c r="BF822" s="425"/>
      <c r="BG822" s="425"/>
      <c r="BH822" s="425"/>
      <c r="BI822" s="425"/>
      <c r="BJ822" s="425"/>
      <c r="BK822" s="425"/>
      <c r="BL822" s="425"/>
      <c r="BM822" s="425"/>
      <c r="BN822" s="425"/>
      <c r="BO822" s="425"/>
      <c r="BP822" s="425"/>
      <c r="BQ822" s="425"/>
      <c r="BR822" s="425"/>
      <c r="BS822" s="425"/>
      <c r="BT822" s="425"/>
      <c r="BU822" s="425"/>
      <c r="BV822" s="425"/>
      <c r="BW822" s="425"/>
      <c r="BX822" s="425"/>
      <c r="BY822" s="425"/>
      <c r="BZ822" s="425"/>
      <c r="CA822" s="425"/>
      <c r="CB822" s="425"/>
      <c r="CC822" s="425"/>
      <c r="CD822" s="425"/>
      <c r="CE822" s="425"/>
      <c r="CF822" s="425"/>
      <c r="CG822" s="425"/>
      <c r="CH822" s="425"/>
      <c r="CI822" s="425"/>
      <c r="CJ822" s="425"/>
      <c r="CK822" s="425"/>
      <c r="CL822" s="425"/>
      <c r="CM822" s="425"/>
      <c r="CN822" s="425"/>
      <c r="CO822" s="425"/>
      <c r="CP822" s="425"/>
      <c r="CQ822" s="425"/>
      <c r="CR822" s="425"/>
      <c r="CS822" s="425"/>
      <c r="CT822" s="425"/>
      <c r="CU822" s="425"/>
      <c r="CV822" s="425"/>
      <c r="CW822" s="425"/>
      <c r="CX822" s="425"/>
      <c r="CY822" s="425"/>
      <c r="CZ822" s="425"/>
      <c r="DA822" s="425"/>
      <c r="DB822" s="425"/>
      <c r="DC822" s="425"/>
      <c r="DD822" s="425"/>
      <c r="DE822" s="425"/>
      <c r="DF822" s="425"/>
      <c r="DG822" s="425"/>
      <c r="DH822" s="425"/>
      <c r="DI822" s="425"/>
      <c r="DJ822" s="425"/>
      <c r="DK822" s="425"/>
      <c r="DL822" s="425"/>
      <c r="DM822" s="425"/>
      <c r="DN822" s="425"/>
      <c r="DO822" s="425"/>
      <c r="DP822" s="425"/>
      <c r="DQ822" s="425"/>
    </row>
    <row r="823" spans="1:121" s="427" customFormat="1" ht="82.5" x14ac:dyDescent="0.25">
      <c r="A823" s="344" t="s">
        <v>2923</v>
      </c>
      <c r="B823" s="337" t="s">
        <v>2056</v>
      </c>
      <c r="C823" s="362" t="s">
        <v>3016</v>
      </c>
      <c r="D823" s="323" t="s">
        <v>3013</v>
      </c>
      <c r="E823" s="352">
        <v>6.32</v>
      </c>
      <c r="F823" s="360">
        <v>6.12</v>
      </c>
      <c r="G823" s="230">
        <v>6.32</v>
      </c>
      <c r="H823" s="406"/>
      <c r="I823" s="389" t="s">
        <v>22</v>
      </c>
      <c r="J823" s="389"/>
      <c r="K823" s="397">
        <v>40634</v>
      </c>
      <c r="L823" s="398" t="s">
        <v>2836</v>
      </c>
      <c r="M823" s="323">
        <v>6</v>
      </c>
      <c r="N823" s="371">
        <v>5</v>
      </c>
      <c r="O823" s="374"/>
      <c r="P823" s="377">
        <f t="shared" si="111"/>
        <v>6.32</v>
      </c>
      <c r="Q823" s="16">
        <f t="shared" si="110"/>
        <v>6.32</v>
      </c>
      <c r="R823" s="23">
        <f t="shared" si="112"/>
        <v>0</v>
      </c>
      <c r="S823" s="18">
        <f t="shared" si="113"/>
        <v>0</v>
      </c>
      <c r="T823" s="190"/>
      <c r="U823" s="102">
        <v>6390000</v>
      </c>
      <c r="V823" s="178" t="s">
        <v>2837</v>
      </c>
      <c r="W823" s="272">
        <v>6390</v>
      </c>
      <c r="X823" s="273"/>
      <c r="Y823" s="426"/>
      <c r="Z823" s="423"/>
      <c r="AA823" s="425"/>
      <c r="AB823" s="425"/>
      <c r="AC823" s="425"/>
      <c r="AD823" s="425"/>
      <c r="AE823" s="425"/>
      <c r="AF823" s="425"/>
      <c r="AG823" s="425"/>
      <c r="AH823" s="425"/>
      <c r="AI823" s="425"/>
      <c r="AJ823" s="425"/>
      <c r="AK823" s="425"/>
      <c r="AL823" s="425"/>
      <c r="AM823" s="425"/>
      <c r="AN823" s="425"/>
      <c r="AO823" s="425"/>
      <c r="AP823" s="425"/>
      <c r="AQ823" s="425"/>
      <c r="AR823" s="425"/>
      <c r="AS823" s="425"/>
      <c r="AT823" s="425"/>
      <c r="AU823" s="425"/>
      <c r="AV823" s="425"/>
      <c r="AW823" s="425"/>
      <c r="AX823" s="425"/>
      <c r="AY823" s="425"/>
      <c r="AZ823" s="425"/>
      <c r="BA823" s="425"/>
      <c r="BB823" s="425"/>
      <c r="BC823" s="425"/>
      <c r="BD823" s="425"/>
      <c r="BE823" s="425"/>
      <c r="BF823" s="425"/>
      <c r="BG823" s="425"/>
      <c r="BH823" s="425"/>
      <c r="BI823" s="425"/>
      <c r="BJ823" s="425"/>
      <c r="BK823" s="425"/>
      <c r="BL823" s="425"/>
      <c r="BM823" s="425"/>
      <c r="BN823" s="425"/>
      <c r="BO823" s="425"/>
      <c r="BP823" s="425"/>
      <c r="BQ823" s="425"/>
      <c r="BR823" s="425"/>
      <c r="BS823" s="425"/>
      <c r="BT823" s="425"/>
      <c r="BU823" s="425"/>
      <c r="BV823" s="425"/>
      <c r="BW823" s="425"/>
      <c r="BX823" s="425"/>
      <c r="BY823" s="425"/>
      <c r="BZ823" s="425"/>
      <c r="CA823" s="425"/>
      <c r="CB823" s="425"/>
      <c r="CC823" s="425"/>
      <c r="CD823" s="425"/>
      <c r="CE823" s="425"/>
      <c r="CF823" s="425"/>
      <c r="CG823" s="425"/>
      <c r="CH823" s="425"/>
      <c r="CI823" s="425"/>
      <c r="CJ823" s="425"/>
      <c r="CK823" s="425"/>
      <c r="CL823" s="425"/>
      <c r="CM823" s="425"/>
      <c r="CN823" s="425"/>
      <c r="CO823" s="425"/>
      <c r="CP823" s="425"/>
      <c r="CQ823" s="425"/>
      <c r="CR823" s="425"/>
      <c r="CS823" s="425"/>
      <c r="CT823" s="425"/>
      <c r="CU823" s="425"/>
      <c r="CV823" s="425"/>
      <c r="CW823" s="425"/>
      <c r="CX823" s="425"/>
      <c r="CY823" s="425"/>
      <c r="CZ823" s="425"/>
      <c r="DA823" s="425"/>
      <c r="DB823" s="425"/>
      <c r="DC823" s="425"/>
      <c r="DD823" s="425"/>
      <c r="DE823" s="425"/>
      <c r="DF823" s="425"/>
      <c r="DG823" s="425"/>
      <c r="DH823" s="425"/>
      <c r="DI823" s="425"/>
      <c r="DJ823" s="425"/>
      <c r="DK823" s="425"/>
      <c r="DL823" s="425"/>
      <c r="DM823" s="425"/>
      <c r="DN823" s="425"/>
      <c r="DO823" s="425"/>
      <c r="DP823" s="425"/>
      <c r="DQ823" s="425"/>
    </row>
    <row r="824" spans="1:121" s="427" customFormat="1" ht="82.5" x14ac:dyDescent="0.25">
      <c r="A824" s="344" t="s">
        <v>2923</v>
      </c>
      <c r="B824" s="337" t="s">
        <v>2056</v>
      </c>
      <c r="C824" s="328" t="s">
        <v>3017</v>
      </c>
      <c r="D824" s="323" t="s">
        <v>3018</v>
      </c>
      <c r="E824" s="352">
        <v>4.74</v>
      </c>
      <c r="F824" s="330">
        <v>4.59</v>
      </c>
      <c r="G824" s="230">
        <v>4.74</v>
      </c>
      <c r="H824" s="401"/>
      <c r="I824" s="389" t="s">
        <v>22</v>
      </c>
      <c r="J824" s="389"/>
      <c r="K824" s="397">
        <v>40634</v>
      </c>
      <c r="L824" s="398" t="s">
        <v>2836</v>
      </c>
      <c r="M824" s="323">
        <v>6</v>
      </c>
      <c r="N824" s="371">
        <v>5</v>
      </c>
      <c r="O824" s="374"/>
      <c r="P824" s="377">
        <f t="shared" si="111"/>
        <v>4.74</v>
      </c>
      <c r="Q824" s="16">
        <f t="shared" si="110"/>
        <v>4.74</v>
      </c>
      <c r="R824" s="23">
        <f t="shared" si="112"/>
        <v>0</v>
      </c>
      <c r="S824" s="18">
        <f t="shared" si="113"/>
        <v>0</v>
      </c>
      <c r="T824" s="190"/>
      <c r="U824" s="102">
        <v>6400000</v>
      </c>
      <c r="V824" s="178" t="s">
        <v>2837</v>
      </c>
      <c r="W824" s="272">
        <v>6400</v>
      </c>
      <c r="X824" s="273"/>
      <c r="Y824" s="426"/>
      <c r="Z824" s="423"/>
      <c r="AA824" s="425"/>
      <c r="AB824" s="425"/>
      <c r="AC824" s="425"/>
      <c r="AD824" s="425"/>
      <c r="AE824" s="425"/>
      <c r="AF824" s="425"/>
      <c r="AG824" s="425"/>
      <c r="AH824" s="425"/>
      <c r="AI824" s="425"/>
      <c r="AJ824" s="425"/>
      <c r="AK824" s="425"/>
      <c r="AL824" s="425"/>
      <c r="AM824" s="425"/>
      <c r="AN824" s="425"/>
      <c r="AO824" s="425"/>
      <c r="AP824" s="425"/>
      <c r="AQ824" s="425"/>
      <c r="AR824" s="425"/>
      <c r="AS824" s="425"/>
      <c r="AT824" s="425"/>
      <c r="AU824" s="425"/>
      <c r="AV824" s="425"/>
      <c r="AW824" s="425"/>
      <c r="AX824" s="425"/>
      <c r="AY824" s="425"/>
      <c r="AZ824" s="425"/>
      <c r="BA824" s="425"/>
      <c r="BB824" s="425"/>
      <c r="BC824" s="425"/>
      <c r="BD824" s="425"/>
      <c r="BE824" s="425"/>
      <c r="BF824" s="425"/>
      <c r="BG824" s="425"/>
      <c r="BH824" s="425"/>
      <c r="BI824" s="425"/>
      <c r="BJ824" s="425"/>
      <c r="BK824" s="425"/>
      <c r="BL824" s="425"/>
      <c r="BM824" s="425"/>
      <c r="BN824" s="425"/>
      <c r="BO824" s="425"/>
      <c r="BP824" s="425"/>
      <c r="BQ824" s="425"/>
      <c r="BR824" s="425"/>
      <c r="BS824" s="425"/>
      <c r="BT824" s="425"/>
      <c r="BU824" s="425"/>
      <c r="BV824" s="425"/>
      <c r="BW824" s="425"/>
      <c r="BX824" s="425"/>
      <c r="BY824" s="425"/>
      <c r="BZ824" s="425"/>
      <c r="CA824" s="425"/>
      <c r="CB824" s="425"/>
      <c r="CC824" s="425"/>
      <c r="CD824" s="425"/>
      <c r="CE824" s="425"/>
      <c r="CF824" s="425"/>
      <c r="CG824" s="425"/>
      <c r="CH824" s="425"/>
      <c r="CI824" s="425"/>
      <c r="CJ824" s="425"/>
      <c r="CK824" s="425"/>
      <c r="CL824" s="425"/>
      <c r="CM824" s="425"/>
      <c r="CN824" s="425"/>
      <c r="CO824" s="425"/>
      <c r="CP824" s="425"/>
      <c r="CQ824" s="425"/>
      <c r="CR824" s="425"/>
      <c r="CS824" s="425"/>
      <c r="CT824" s="425"/>
      <c r="CU824" s="425"/>
      <c r="CV824" s="425"/>
      <c r="CW824" s="425"/>
      <c r="CX824" s="425"/>
      <c r="CY824" s="425"/>
      <c r="CZ824" s="425"/>
      <c r="DA824" s="425"/>
      <c r="DB824" s="425"/>
      <c r="DC824" s="425"/>
      <c r="DD824" s="425"/>
      <c r="DE824" s="425"/>
      <c r="DF824" s="425"/>
      <c r="DG824" s="425"/>
      <c r="DH824" s="425"/>
      <c r="DI824" s="425"/>
      <c r="DJ824" s="425"/>
      <c r="DK824" s="425"/>
      <c r="DL824" s="425"/>
      <c r="DM824" s="425"/>
      <c r="DN824" s="425"/>
      <c r="DO824" s="425"/>
      <c r="DP824" s="425"/>
      <c r="DQ824" s="425"/>
    </row>
    <row r="825" spans="1:121" s="427" customFormat="1" ht="82.5" x14ac:dyDescent="0.25">
      <c r="A825" s="344" t="s">
        <v>2923</v>
      </c>
      <c r="B825" s="337" t="s">
        <v>2056</v>
      </c>
      <c r="C825" s="328" t="s">
        <v>3019</v>
      </c>
      <c r="D825" s="323" t="s">
        <v>3018</v>
      </c>
      <c r="E825" s="352">
        <v>4.8899999999999997</v>
      </c>
      <c r="F825" s="330">
        <v>4.7300000000000004</v>
      </c>
      <c r="G825" s="230">
        <v>4.8899999999999997</v>
      </c>
      <c r="H825" s="401"/>
      <c r="I825" s="389" t="s">
        <v>22</v>
      </c>
      <c r="J825" s="389"/>
      <c r="K825" s="397">
        <v>40634</v>
      </c>
      <c r="L825" s="398" t="s">
        <v>2836</v>
      </c>
      <c r="M825" s="323">
        <v>6</v>
      </c>
      <c r="N825" s="371">
        <v>5</v>
      </c>
      <c r="O825" s="374"/>
      <c r="P825" s="377">
        <f t="shared" si="111"/>
        <v>4.8899999999999997</v>
      </c>
      <c r="Q825" s="16">
        <f t="shared" si="110"/>
        <v>4.8899999999999997</v>
      </c>
      <c r="R825" s="23">
        <f t="shared" si="112"/>
        <v>0</v>
      </c>
      <c r="S825" s="18">
        <f t="shared" si="113"/>
        <v>0</v>
      </c>
      <c r="T825" s="190"/>
      <c r="U825" s="102">
        <v>6410000</v>
      </c>
      <c r="V825" s="178" t="s">
        <v>2837</v>
      </c>
      <c r="W825" s="272">
        <v>6410</v>
      </c>
      <c r="X825" s="273"/>
      <c r="Y825" s="426"/>
      <c r="Z825" s="423"/>
      <c r="AA825" s="425"/>
      <c r="AB825" s="425"/>
      <c r="AC825" s="425"/>
      <c r="AD825" s="425"/>
      <c r="AE825" s="425"/>
      <c r="AF825" s="425"/>
      <c r="AG825" s="425"/>
      <c r="AH825" s="425"/>
      <c r="AI825" s="425"/>
      <c r="AJ825" s="425"/>
      <c r="AK825" s="425"/>
      <c r="AL825" s="425"/>
      <c r="AM825" s="425"/>
      <c r="AN825" s="425"/>
      <c r="AO825" s="425"/>
      <c r="AP825" s="425"/>
      <c r="AQ825" s="425"/>
      <c r="AR825" s="425"/>
      <c r="AS825" s="425"/>
      <c r="AT825" s="425"/>
      <c r="AU825" s="425"/>
      <c r="AV825" s="425"/>
      <c r="AW825" s="425"/>
      <c r="AX825" s="425"/>
      <c r="AY825" s="425"/>
      <c r="AZ825" s="425"/>
      <c r="BA825" s="425"/>
      <c r="BB825" s="425"/>
      <c r="BC825" s="425"/>
      <c r="BD825" s="425"/>
      <c r="BE825" s="425"/>
      <c r="BF825" s="425"/>
      <c r="BG825" s="425"/>
      <c r="BH825" s="425"/>
      <c r="BI825" s="425"/>
      <c r="BJ825" s="425"/>
      <c r="BK825" s="425"/>
      <c r="BL825" s="425"/>
      <c r="BM825" s="425"/>
      <c r="BN825" s="425"/>
      <c r="BO825" s="425"/>
      <c r="BP825" s="425"/>
      <c r="BQ825" s="425"/>
      <c r="BR825" s="425"/>
      <c r="BS825" s="425"/>
      <c r="BT825" s="425"/>
      <c r="BU825" s="425"/>
      <c r="BV825" s="425"/>
      <c r="BW825" s="425"/>
      <c r="BX825" s="425"/>
      <c r="BY825" s="425"/>
      <c r="BZ825" s="425"/>
      <c r="CA825" s="425"/>
      <c r="CB825" s="425"/>
      <c r="CC825" s="425"/>
      <c r="CD825" s="425"/>
      <c r="CE825" s="425"/>
      <c r="CF825" s="425"/>
      <c r="CG825" s="425"/>
      <c r="CH825" s="425"/>
      <c r="CI825" s="425"/>
      <c r="CJ825" s="425"/>
      <c r="CK825" s="425"/>
      <c r="CL825" s="425"/>
      <c r="CM825" s="425"/>
      <c r="CN825" s="425"/>
      <c r="CO825" s="425"/>
      <c r="CP825" s="425"/>
      <c r="CQ825" s="425"/>
      <c r="CR825" s="425"/>
      <c r="CS825" s="425"/>
      <c r="CT825" s="425"/>
      <c r="CU825" s="425"/>
      <c r="CV825" s="425"/>
      <c r="CW825" s="425"/>
      <c r="CX825" s="425"/>
      <c r="CY825" s="425"/>
      <c r="CZ825" s="425"/>
      <c r="DA825" s="425"/>
      <c r="DB825" s="425"/>
      <c r="DC825" s="425"/>
      <c r="DD825" s="425"/>
      <c r="DE825" s="425"/>
      <c r="DF825" s="425"/>
      <c r="DG825" s="425"/>
      <c r="DH825" s="425"/>
      <c r="DI825" s="425"/>
      <c r="DJ825" s="425"/>
      <c r="DK825" s="425"/>
      <c r="DL825" s="425"/>
      <c r="DM825" s="425"/>
      <c r="DN825" s="425"/>
      <c r="DO825" s="425"/>
      <c r="DP825" s="425"/>
      <c r="DQ825" s="425"/>
    </row>
    <row r="826" spans="1:121" s="427" customFormat="1" ht="82.5" x14ac:dyDescent="0.25">
      <c r="A826" s="344" t="s">
        <v>2923</v>
      </c>
      <c r="B826" s="337" t="s">
        <v>2056</v>
      </c>
      <c r="C826" s="328" t="s">
        <v>3020</v>
      </c>
      <c r="D826" s="323" t="s">
        <v>3018</v>
      </c>
      <c r="E826" s="352">
        <v>5.88</v>
      </c>
      <c r="F826" s="330">
        <v>5.69</v>
      </c>
      <c r="G826" s="230">
        <v>5.88</v>
      </c>
      <c r="H826" s="401"/>
      <c r="I826" s="389" t="s">
        <v>22</v>
      </c>
      <c r="J826" s="389"/>
      <c r="K826" s="397">
        <v>40634</v>
      </c>
      <c r="L826" s="398" t="s">
        <v>2836</v>
      </c>
      <c r="M826" s="323">
        <v>6</v>
      </c>
      <c r="N826" s="371">
        <v>5</v>
      </c>
      <c r="O826" s="374"/>
      <c r="P826" s="377">
        <f t="shared" si="111"/>
        <v>5.88</v>
      </c>
      <c r="Q826" s="16">
        <f t="shared" si="110"/>
        <v>5.88</v>
      </c>
      <c r="R826" s="23">
        <f t="shared" si="112"/>
        <v>0</v>
      </c>
      <c r="S826" s="18">
        <f t="shared" si="113"/>
        <v>0</v>
      </c>
      <c r="T826" s="190"/>
      <c r="U826" s="102">
        <v>6420000</v>
      </c>
      <c r="V826" s="178" t="s">
        <v>2837</v>
      </c>
      <c r="W826" s="272">
        <v>6420</v>
      </c>
      <c r="X826" s="273"/>
      <c r="Y826" s="426"/>
      <c r="Z826" s="423"/>
      <c r="AA826" s="425"/>
      <c r="AB826" s="425"/>
      <c r="AC826" s="425"/>
      <c r="AD826" s="425"/>
      <c r="AE826" s="425"/>
      <c r="AF826" s="425"/>
      <c r="AG826" s="425"/>
      <c r="AH826" s="425"/>
      <c r="AI826" s="425"/>
      <c r="AJ826" s="425"/>
      <c r="AK826" s="425"/>
      <c r="AL826" s="425"/>
      <c r="AM826" s="425"/>
      <c r="AN826" s="425"/>
      <c r="AO826" s="425"/>
      <c r="AP826" s="425"/>
      <c r="AQ826" s="425"/>
      <c r="AR826" s="425"/>
      <c r="AS826" s="425"/>
      <c r="AT826" s="425"/>
      <c r="AU826" s="425"/>
      <c r="AV826" s="425"/>
      <c r="AW826" s="425"/>
      <c r="AX826" s="425"/>
      <c r="AY826" s="425"/>
      <c r="AZ826" s="425"/>
      <c r="BA826" s="425"/>
      <c r="BB826" s="425"/>
      <c r="BC826" s="425"/>
      <c r="BD826" s="425"/>
      <c r="BE826" s="425"/>
      <c r="BF826" s="425"/>
      <c r="BG826" s="425"/>
      <c r="BH826" s="425"/>
      <c r="BI826" s="425"/>
      <c r="BJ826" s="425"/>
      <c r="BK826" s="425"/>
      <c r="BL826" s="425"/>
      <c r="BM826" s="425"/>
      <c r="BN826" s="425"/>
      <c r="BO826" s="425"/>
      <c r="BP826" s="425"/>
      <c r="BQ826" s="425"/>
      <c r="BR826" s="425"/>
      <c r="BS826" s="425"/>
      <c r="BT826" s="425"/>
      <c r="BU826" s="425"/>
      <c r="BV826" s="425"/>
      <c r="BW826" s="425"/>
      <c r="BX826" s="425"/>
      <c r="BY826" s="425"/>
      <c r="BZ826" s="425"/>
      <c r="CA826" s="425"/>
      <c r="CB826" s="425"/>
      <c r="CC826" s="425"/>
      <c r="CD826" s="425"/>
      <c r="CE826" s="425"/>
      <c r="CF826" s="425"/>
      <c r="CG826" s="425"/>
      <c r="CH826" s="425"/>
      <c r="CI826" s="425"/>
      <c r="CJ826" s="425"/>
      <c r="CK826" s="425"/>
      <c r="CL826" s="425"/>
      <c r="CM826" s="425"/>
      <c r="CN826" s="425"/>
      <c r="CO826" s="425"/>
      <c r="CP826" s="425"/>
      <c r="CQ826" s="425"/>
      <c r="CR826" s="425"/>
      <c r="CS826" s="425"/>
      <c r="CT826" s="425"/>
      <c r="CU826" s="425"/>
      <c r="CV826" s="425"/>
      <c r="CW826" s="425"/>
      <c r="CX826" s="425"/>
      <c r="CY826" s="425"/>
      <c r="CZ826" s="425"/>
      <c r="DA826" s="425"/>
      <c r="DB826" s="425"/>
      <c r="DC826" s="425"/>
      <c r="DD826" s="425"/>
      <c r="DE826" s="425"/>
      <c r="DF826" s="425"/>
      <c r="DG826" s="425"/>
      <c r="DH826" s="425"/>
      <c r="DI826" s="425"/>
      <c r="DJ826" s="425"/>
      <c r="DK826" s="425"/>
      <c r="DL826" s="425"/>
      <c r="DM826" s="425"/>
      <c r="DN826" s="425"/>
      <c r="DO826" s="425"/>
      <c r="DP826" s="425"/>
      <c r="DQ826" s="425"/>
    </row>
    <row r="827" spans="1:121" s="427" customFormat="1" ht="82.5" x14ac:dyDescent="0.25">
      <c r="A827" s="344" t="s">
        <v>2923</v>
      </c>
      <c r="B827" s="337" t="s">
        <v>2056</v>
      </c>
      <c r="C827" s="328" t="s">
        <v>3021</v>
      </c>
      <c r="D827" s="323" t="s">
        <v>3018</v>
      </c>
      <c r="E827" s="352">
        <v>8.9</v>
      </c>
      <c r="F827" s="330">
        <v>8.6199999999999992</v>
      </c>
      <c r="G827" s="230">
        <v>8.9</v>
      </c>
      <c r="H827" s="401"/>
      <c r="I827" s="389" t="s">
        <v>22</v>
      </c>
      <c r="J827" s="389"/>
      <c r="K827" s="397">
        <v>40634</v>
      </c>
      <c r="L827" s="398" t="s">
        <v>2836</v>
      </c>
      <c r="M827" s="323">
        <v>6</v>
      </c>
      <c r="N827" s="371">
        <v>5</v>
      </c>
      <c r="O827" s="374"/>
      <c r="P827" s="377">
        <f t="shared" si="111"/>
        <v>8.9</v>
      </c>
      <c r="Q827" s="16">
        <f t="shared" si="110"/>
        <v>8.9</v>
      </c>
      <c r="R827" s="23">
        <f t="shared" si="112"/>
        <v>0</v>
      </c>
      <c r="S827" s="18">
        <f t="shared" si="113"/>
        <v>0</v>
      </c>
      <c r="T827" s="190"/>
      <c r="U827" s="102">
        <v>6430000</v>
      </c>
      <c r="V827" s="178" t="s">
        <v>2837</v>
      </c>
      <c r="W827" s="272">
        <v>6430</v>
      </c>
      <c r="X827" s="273"/>
      <c r="Y827" s="426"/>
      <c r="Z827" s="423"/>
      <c r="AA827" s="425"/>
      <c r="AB827" s="425"/>
      <c r="AC827" s="425"/>
      <c r="AD827" s="425"/>
      <c r="AE827" s="425"/>
      <c r="AF827" s="425"/>
      <c r="AG827" s="425"/>
      <c r="AH827" s="425"/>
      <c r="AI827" s="425"/>
      <c r="AJ827" s="425"/>
      <c r="AK827" s="425"/>
      <c r="AL827" s="425"/>
      <c r="AM827" s="425"/>
      <c r="AN827" s="425"/>
      <c r="AO827" s="425"/>
      <c r="AP827" s="425"/>
      <c r="AQ827" s="425"/>
      <c r="AR827" s="425"/>
      <c r="AS827" s="425"/>
      <c r="AT827" s="425"/>
      <c r="AU827" s="425"/>
      <c r="AV827" s="425"/>
      <c r="AW827" s="425"/>
      <c r="AX827" s="425"/>
      <c r="AY827" s="425"/>
      <c r="AZ827" s="425"/>
      <c r="BA827" s="425"/>
      <c r="BB827" s="425"/>
      <c r="BC827" s="425"/>
      <c r="BD827" s="425"/>
      <c r="BE827" s="425"/>
      <c r="BF827" s="425"/>
      <c r="BG827" s="425"/>
      <c r="BH827" s="425"/>
      <c r="BI827" s="425"/>
      <c r="BJ827" s="425"/>
      <c r="BK827" s="425"/>
      <c r="BL827" s="425"/>
      <c r="BM827" s="425"/>
      <c r="BN827" s="425"/>
      <c r="BO827" s="425"/>
      <c r="BP827" s="425"/>
      <c r="BQ827" s="425"/>
      <c r="BR827" s="425"/>
      <c r="BS827" s="425"/>
      <c r="BT827" s="425"/>
      <c r="BU827" s="425"/>
      <c r="BV827" s="425"/>
      <c r="BW827" s="425"/>
      <c r="BX827" s="425"/>
      <c r="BY827" s="425"/>
      <c r="BZ827" s="425"/>
      <c r="CA827" s="425"/>
      <c r="CB827" s="425"/>
      <c r="CC827" s="425"/>
      <c r="CD827" s="425"/>
      <c r="CE827" s="425"/>
      <c r="CF827" s="425"/>
      <c r="CG827" s="425"/>
      <c r="CH827" s="425"/>
      <c r="CI827" s="425"/>
      <c r="CJ827" s="425"/>
      <c r="CK827" s="425"/>
      <c r="CL827" s="425"/>
      <c r="CM827" s="425"/>
      <c r="CN827" s="425"/>
      <c r="CO827" s="425"/>
      <c r="CP827" s="425"/>
      <c r="CQ827" s="425"/>
      <c r="CR827" s="425"/>
      <c r="CS827" s="425"/>
      <c r="CT827" s="425"/>
      <c r="CU827" s="425"/>
      <c r="CV827" s="425"/>
      <c r="CW827" s="425"/>
      <c r="CX827" s="425"/>
      <c r="CY827" s="425"/>
      <c r="CZ827" s="425"/>
      <c r="DA827" s="425"/>
      <c r="DB827" s="425"/>
      <c r="DC827" s="425"/>
      <c r="DD827" s="425"/>
      <c r="DE827" s="425"/>
      <c r="DF827" s="425"/>
      <c r="DG827" s="425"/>
      <c r="DH827" s="425"/>
      <c r="DI827" s="425"/>
      <c r="DJ827" s="425"/>
      <c r="DK827" s="425"/>
      <c r="DL827" s="425"/>
      <c r="DM827" s="425"/>
      <c r="DN827" s="425"/>
      <c r="DO827" s="425"/>
      <c r="DP827" s="425"/>
      <c r="DQ827" s="425"/>
    </row>
    <row r="828" spans="1:121" s="427" customFormat="1" ht="82.5" x14ac:dyDescent="0.25">
      <c r="A828" s="344" t="s">
        <v>2923</v>
      </c>
      <c r="B828" s="337" t="s">
        <v>2056</v>
      </c>
      <c r="C828" s="328" t="s">
        <v>3022</v>
      </c>
      <c r="D828" s="323" t="s">
        <v>3018</v>
      </c>
      <c r="E828" s="352">
        <v>10.48</v>
      </c>
      <c r="F828" s="330">
        <v>10.14</v>
      </c>
      <c r="G828" s="230">
        <v>10.48</v>
      </c>
      <c r="H828" s="401"/>
      <c r="I828" s="389" t="s">
        <v>22</v>
      </c>
      <c r="J828" s="389"/>
      <c r="K828" s="397">
        <v>40634</v>
      </c>
      <c r="L828" s="398" t="s">
        <v>2836</v>
      </c>
      <c r="M828" s="323">
        <v>6</v>
      </c>
      <c r="N828" s="371">
        <v>5</v>
      </c>
      <c r="O828" s="374"/>
      <c r="P828" s="377">
        <f t="shared" si="111"/>
        <v>10.48</v>
      </c>
      <c r="Q828" s="16">
        <f t="shared" si="110"/>
        <v>10.48</v>
      </c>
      <c r="R828" s="23">
        <f t="shared" si="112"/>
        <v>0</v>
      </c>
      <c r="S828" s="18">
        <f t="shared" si="113"/>
        <v>0</v>
      </c>
      <c r="T828" s="190"/>
      <c r="U828" s="102">
        <v>6440000</v>
      </c>
      <c r="V828" s="178" t="s">
        <v>2837</v>
      </c>
      <c r="W828" s="272">
        <v>6440</v>
      </c>
      <c r="X828" s="273"/>
      <c r="Y828" s="426"/>
      <c r="Z828" s="423"/>
      <c r="AA828" s="425"/>
      <c r="AB828" s="425"/>
      <c r="AC828" s="425"/>
      <c r="AD828" s="425"/>
      <c r="AE828" s="425"/>
      <c r="AF828" s="425"/>
      <c r="AG828" s="425"/>
      <c r="AH828" s="425"/>
      <c r="AI828" s="425"/>
      <c r="AJ828" s="425"/>
      <c r="AK828" s="425"/>
      <c r="AL828" s="425"/>
      <c r="AM828" s="425"/>
      <c r="AN828" s="425"/>
      <c r="AO828" s="425"/>
      <c r="AP828" s="425"/>
      <c r="AQ828" s="425"/>
      <c r="AR828" s="425"/>
      <c r="AS828" s="425"/>
      <c r="AT828" s="425"/>
      <c r="AU828" s="425"/>
      <c r="AV828" s="425"/>
      <c r="AW828" s="425"/>
      <c r="AX828" s="425"/>
      <c r="AY828" s="425"/>
      <c r="AZ828" s="425"/>
      <c r="BA828" s="425"/>
      <c r="BB828" s="425"/>
      <c r="BC828" s="425"/>
      <c r="BD828" s="425"/>
      <c r="BE828" s="425"/>
      <c r="BF828" s="425"/>
      <c r="BG828" s="425"/>
      <c r="BH828" s="425"/>
      <c r="BI828" s="425"/>
      <c r="BJ828" s="425"/>
      <c r="BK828" s="425"/>
      <c r="BL828" s="425"/>
      <c r="BM828" s="425"/>
      <c r="BN828" s="425"/>
      <c r="BO828" s="425"/>
      <c r="BP828" s="425"/>
      <c r="BQ828" s="425"/>
      <c r="BR828" s="425"/>
      <c r="BS828" s="425"/>
      <c r="BT828" s="425"/>
      <c r="BU828" s="425"/>
      <c r="BV828" s="425"/>
      <c r="BW828" s="425"/>
      <c r="BX828" s="425"/>
      <c r="BY828" s="425"/>
      <c r="BZ828" s="425"/>
      <c r="CA828" s="425"/>
      <c r="CB828" s="425"/>
      <c r="CC828" s="425"/>
      <c r="CD828" s="425"/>
      <c r="CE828" s="425"/>
      <c r="CF828" s="425"/>
      <c r="CG828" s="425"/>
      <c r="CH828" s="425"/>
      <c r="CI828" s="425"/>
      <c r="CJ828" s="425"/>
      <c r="CK828" s="425"/>
      <c r="CL828" s="425"/>
      <c r="CM828" s="425"/>
      <c r="CN828" s="425"/>
      <c r="CO828" s="425"/>
      <c r="CP828" s="425"/>
      <c r="CQ828" s="425"/>
      <c r="CR828" s="425"/>
      <c r="CS828" s="425"/>
      <c r="CT828" s="425"/>
      <c r="CU828" s="425"/>
      <c r="CV828" s="425"/>
      <c r="CW828" s="425"/>
      <c r="CX828" s="425"/>
      <c r="CY828" s="425"/>
      <c r="CZ828" s="425"/>
      <c r="DA828" s="425"/>
      <c r="DB828" s="425"/>
      <c r="DC828" s="425"/>
      <c r="DD828" s="425"/>
      <c r="DE828" s="425"/>
      <c r="DF828" s="425"/>
      <c r="DG828" s="425"/>
      <c r="DH828" s="425"/>
      <c r="DI828" s="425"/>
      <c r="DJ828" s="425"/>
      <c r="DK828" s="425"/>
      <c r="DL828" s="425"/>
      <c r="DM828" s="425"/>
      <c r="DN828" s="425"/>
      <c r="DO828" s="425"/>
      <c r="DP828" s="425"/>
      <c r="DQ828" s="425"/>
    </row>
    <row r="829" spans="1:121" s="427" customFormat="1" ht="82.5" x14ac:dyDescent="0.25">
      <c r="A829" s="344" t="s">
        <v>2923</v>
      </c>
      <c r="B829" s="337" t="s">
        <v>2056</v>
      </c>
      <c r="C829" s="328" t="s">
        <v>3023</v>
      </c>
      <c r="D829" s="323" t="s">
        <v>3018</v>
      </c>
      <c r="E829" s="352">
        <v>27.74</v>
      </c>
      <c r="F829" s="330">
        <v>26.86</v>
      </c>
      <c r="G829" s="230">
        <v>27.74</v>
      </c>
      <c r="H829" s="401"/>
      <c r="I829" s="389" t="s">
        <v>22</v>
      </c>
      <c r="J829" s="389"/>
      <c r="K829" s="397">
        <v>40634</v>
      </c>
      <c r="L829" s="398" t="s">
        <v>2836</v>
      </c>
      <c r="M829" s="323">
        <v>6</v>
      </c>
      <c r="N829" s="371">
        <v>5</v>
      </c>
      <c r="O829" s="374"/>
      <c r="P829" s="377">
        <f t="shared" si="111"/>
        <v>27.74</v>
      </c>
      <c r="Q829" s="16">
        <f t="shared" si="110"/>
        <v>27.74</v>
      </c>
      <c r="R829" s="23">
        <f t="shared" si="112"/>
        <v>0</v>
      </c>
      <c r="S829" s="18">
        <f t="shared" si="113"/>
        <v>0</v>
      </c>
      <c r="T829" s="190"/>
      <c r="U829" s="102">
        <v>6450000</v>
      </c>
      <c r="V829" s="178" t="s">
        <v>2837</v>
      </c>
      <c r="W829" s="272">
        <v>6450</v>
      </c>
      <c r="X829" s="273"/>
      <c r="Y829" s="426"/>
      <c r="Z829" s="423"/>
      <c r="AA829" s="425"/>
      <c r="AB829" s="425"/>
      <c r="AC829" s="425"/>
      <c r="AD829" s="425"/>
      <c r="AE829" s="425"/>
      <c r="AF829" s="425"/>
      <c r="AG829" s="425"/>
      <c r="AH829" s="425"/>
      <c r="AI829" s="425"/>
      <c r="AJ829" s="425"/>
      <c r="AK829" s="425"/>
      <c r="AL829" s="425"/>
      <c r="AM829" s="425"/>
      <c r="AN829" s="425"/>
      <c r="AO829" s="425"/>
      <c r="AP829" s="425"/>
      <c r="AQ829" s="425"/>
      <c r="AR829" s="425"/>
      <c r="AS829" s="425"/>
      <c r="AT829" s="425"/>
      <c r="AU829" s="425"/>
      <c r="AV829" s="425"/>
      <c r="AW829" s="425"/>
      <c r="AX829" s="425"/>
      <c r="AY829" s="425"/>
      <c r="AZ829" s="425"/>
      <c r="BA829" s="425"/>
      <c r="BB829" s="425"/>
      <c r="BC829" s="425"/>
      <c r="BD829" s="425"/>
      <c r="BE829" s="425"/>
      <c r="BF829" s="425"/>
      <c r="BG829" s="425"/>
      <c r="BH829" s="425"/>
      <c r="BI829" s="425"/>
      <c r="BJ829" s="425"/>
      <c r="BK829" s="425"/>
      <c r="BL829" s="425"/>
      <c r="BM829" s="425"/>
      <c r="BN829" s="425"/>
      <c r="BO829" s="425"/>
      <c r="BP829" s="425"/>
      <c r="BQ829" s="425"/>
      <c r="BR829" s="425"/>
      <c r="BS829" s="425"/>
      <c r="BT829" s="425"/>
      <c r="BU829" s="425"/>
      <c r="BV829" s="425"/>
      <c r="BW829" s="425"/>
      <c r="BX829" s="425"/>
      <c r="BY829" s="425"/>
      <c r="BZ829" s="425"/>
      <c r="CA829" s="425"/>
      <c r="CB829" s="425"/>
      <c r="CC829" s="425"/>
      <c r="CD829" s="425"/>
      <c r="CE829" s="425"/>
      <c r="CF829" s="425"/>
      <c r="CG829" s="425"/>
      <c r="CH829" s="425"/>
      <c r="CI829" s="425"/>
      <c r="CJ829" s="425"/>
      <c r="CK829" s="425"/>
      <c r="CL829" s="425"/>
      <c r="CM829" s="425"/>
      <c r="CN829" s="425"/>
      <c r="CO829" s="425"/>
      <c r="CP829" s="425"/>
      <c r="CQ829" s="425"/>
      <c r="CR829" s="425"/>
      <c r="CS829" s="425"/>
      <c r="CT829" s="425"/>
      <c r="CU829" s="425"/>
      <c r="CV829" s="425"/>
      <c r="CW829" s="425"/>
      <c r="CX829" s="425"/>
      <c r="CY829" s="425"/>
      <c r="CZ829" s="425"/>
      <c r="DA829" s="425"/>
      <c r="DB829" s="425"/>
      <c r="DC829" s="425"/>
      <c r="DD829" s="425"/>
      <c r="DE829" s="425"/>
      <c r="DF829" s="425"/>
      <c r="DG829" s="425"/>
      <c r="DH829" s="425"/>
      <c r="DI829" s="425"/>
      <c r="DJ829" s="425"/>
      <c r="DK829" s="425"/>
      <c r="DL829" s="425"/>
      <c r="DM829" s="425"/>
      <c r="DN829" s="425"/>
      <c r="DO829" s="425"/>
      <c r="DP829" s="425"/>
      <c r="DQ829" s="425"/>
    </row>
    <row r="830" spans="1:121" s="427" customFormat="1" ht="82.5" x14ac:dyDescent="0.25">
      <c r="A830" s="344" t="s">
        <v>2923</v>
      </c>
      <c r="B830" s="337" t="s">
        <v>2056</v>
      </c>
      <c r="C830" s="328" t="s">
        <v>3024</v>
      </c>
      <c r="D830" s="323" t="s">
        <v>3018</v>
      </c>
      <c r="E830" s="352">
        <v>37.82</v>
      </c>
      <c r="F830" s="330">
        <v>36.61</v>
      </c>
      <c r="G830" s="230">
        <v>37.82</v>
      </c>
      <c r="H830" s="401"/>
      <c r="I830" s="389" t="s">
        <v>22</v>
      </c>
      <c r="J830" s="389"/>
      <c r="K830" s="397">
        <v>40634</v>
      </c>
      <c r="L830" s="398" t="s">
        <v>2836</v>
      </c>
      <c r="M830" s="323">
        <v>6</v>
      </c>
      <c r="N830" s="371">
        <v>5</v>
      </c>
      <c r="O830" s="374"/>
      <c r="P830" s="377">
        <f t="shared" si="111"/>
        <v>37.82</v>
      </c>
      <c r="Q830" s="16">
        <f t="shared" si="110"/>
        <v>37.82</v>
      </c>
      <c r="R830" s="23">
        <f t="shared" si="112"/>
        <v>0</v>
      </c>
      <c r="S830" s="18">
        <f t="shared" si="113"/>
        <v>0</v>
      </c>
      <c r="T830" s="190"/>
      <c r="U830" s="102">
        <v>6460000</v>
      </c>
      <c r="V830" s="178" t="s">
        <v>2837</v>
      </c>
      <c r="W830" s="272">
        <v>6460</v>
      </c>
      <c r="X830" s="273"/>
      <c r="Y830" s="426"/>
      <c r="Z830" s="423"/>
      <c r="AA830" s="425"/>
      <c r="AB830" s="425"/>
      <c r="AC830" s="425"/>
      <c r="AD830" s="425"/>
      <c r="AE830" s="425"/>
      <c r="AF830" s="425"/>
      <c r="AG830" s="425"/>
      <c r="AH830" s="425"/>
      <c r="AI830" s="425"/>
      <c r="AJ830" s="425"/>
      <c r="AK830" s="425"/>
      <c r="AL830" s="425"/>
      <c r="AM830" s="425"/>
      <c r="AN830" s="425"/>
      <c r="AO830" s="425"/>
      <c r="AP830" s="425"/>
      <c r="AQ830" s="425"/>
      <c r="AR830" s="425"/>
      <c r="AS830" s="425"/>
      <c r="AT830" s="425"/>
      <c r="AU830" s="425"/>
      <c r="AV830" s="425"/>
      <c r="AW830" s="425"/>
      <c r="AX830" s="425"/>
      <c r="AY830" s="425"/>
      <c r="AZ830" s="425"/>
      <c r="BA830" s="425"/>
      <c r="BB830" s="425"/>
      <c r="BC830" s="425"/>
      <c r="BD830" s="425"/>
      <c r="BE830" s="425"/>
      <c r="BF830" s="425"/>
      <c r="BG830" s="425"/>
      <c r="BH830" s="425"/>
      <c r="BI830" s="425"/>
      <c r="BJ830" s="425"/>
      <c r="BK830" s="425"/>
      <c r="BL830" s="425"/>
      <c r="BM830" s="425"/>
      <c r="BN830" s="425"/>
      <c r="BO830" s="425"/>
      <c r="BP830" s="425"/>
      <c r="BQ830" s="425"/>
      <c r="BR830" s="425"/>
      <c r="BS830" s="425"/>
      <c r="BT830" s="425"/>
      <c r="BU830" s="425"/>
      <c r="BV830" s="425"/>
      <c r="BW830" s="425"/>
      <c r="BX830" s="425"/>
      <c r="BY830" s="425"/>
      <c r="BZ830" s="425"/>
      <c r="CA830" s="425"/>
      <c r="CB830" s="425"/>
      <c r="CC830" s="425"/>
      <c r="CD830" s="425"/>
      <c r="CE830" s="425"/>
      <c r="CF830" s="425"/>
      <c r="CG830" s="425"/>
      <c r="CH830" s="425"/>
      <c r="CI830" s="425"/>
      <c r="CJ830" s="425"/>
      <c r="CK830" s="425"/>
      <c r="CL830" s="425"/>
      <c r="CM830" s="425"/>
      <c r="CN830" s="425"/>
      <c r="CO830" s="425"/>
      <c r="CP830" s="425"/>
      <c r="CQ830" s="425"/>
      <c r="CR830" s="425"/>
      <c r="CS830" s="425"/>
      <c r="CT830" s="425"/>
      <c r="CU830" s="425"/>
      <c r="CV830" s="425"/>
      <c r="CW830" s="425"/>
      <c r="CX830" s="425"/>
      <c r="CY830" s="425"/>
      <c r="CZ830" s="425"/>
      <c r="DA830" s="425"/>
      <c r="DB830" s="425"/>
      <c r="DC830" s="425"/>
      <c r="DD830" s="425"/>
      <c r="DE830" s="425"/>
      <c r="DF830" s="425"/>
      <c r="DG830" s="425"/>
      <c r="DH830" s="425"/>
      <c r="DI830" s="425"/>
      <c r="DJ830" s="425"/>
      <c r="DK830" s="425"/>
      <c r="DL830" s="425"/>
      <c r="DM830" s="425"/>
      <c r="DN830" s="425"/>
      <c r="DO830" s="425"/>
      <c r="DP830" s="425"/>
      <c r="DQ830" s="425"/>
    </row>
    <row r="831" spans="1:121" s="427" customFormat="1" ht="82.5" x14ac:dyDescent="0.25">
      <c r="A831" s="344" t="s">
        <v>2923</v>
      </c>
      <c r="B831" s="337" t="s">
        <v>2056</v>
      </c>
      <c r="C831" s="328" t="s">
        <v>3025</v>
      </c>
      <c r="D831" s="323" t="s">
        <v>3018</v>
      </c>
      <c r="E831" s="352">
        <v>64.819999999999993</v>
      </c>
      <c r="F831" s="330">
        <v>62.75</v>
      </c>
      <c r="G831" s="230">
        <v>64.819999999999993</v>
      </c>
      <c r="H831" s="401"/>
      <c r="I831" s="389" t="s">
        <v>22</v>
      </c>
      <c r="J831" s="389"/>
      <c r="K831" s="397">
        <v>40634</v>
      </c>
      <c r="L831" s="398" t="s">
        <v>2836</v>
      </c>
      <c r="M831" s="323">
        <v>6</v>
      </c>
      <c r="N831" s="371">
        <v>5</v>
      </c>
      <c r="O831" s="374"/>
      <c r="P831" s="377">
        <f t="shared" si="111"/>
        <v>64.819999999999993</v>
      </c>
      <c r="Q831" s="16">
        <f t="shared" si="110"/>
        <v>64.819999999999993</v>
      </c>
      <c r="R831" s="23">
        <f t="shared" si="112"/>
        <v>0</v>
      </c>
      <c r="S831" s="18">
        <f t="shared" si="113"/>
        <v>0</v>
      </c>
      <c r="T831" s="190"/>
      <c r="U831" s="102">
        <v>6470000</v>
      </c>
      <c r="V831" s="178" t="s">
        <v>2837</v>
      </c>
      <c r="W831" s="272">
        <v>6470</v>
      </c>
      <c r="X831" s="273"/>
      <c r="Y831" s="426"/>
      <c r="Z831" s="423"/>
      <c r="AA831" s="425"/>
      <c r="AB831" s="425"/>
      <c r="AC831" s="425"/>
      <c r="AD831" s="425"/>
      <c r="AE831" s="425"/>
      <c r="AF831" s="425"/>
      <c r="AG831" s="425"/>
      <c r="AH831" s="425"/>
      <c r="AI831" s="425"/>
      <c r="AJ831" s="425"/>
      <c r="AK831" s="425"/>
      <c r="AL831" s="425"/>
      <c r="AM831" s="425"/>
      <c r="AN831" s="425"/>
      <c r="AO831" s="425"/>
      <c r="AP831" s="425"/>
      <c r="AQ831" s="425"/>
      <c r="AR831" s="425"/>
      <c r="AS831" s="425"/>
      <c r="AT831" s="425"/>
      <c r="AU831" s="425"/>
      <c r="AV831" s="425"/>
      <c r="AW831" s="425"/>
      <c r="AX831" s="425"/>
      <c r="AY831" s="425"/>
      <c r="AZ831" s="425"/>
      <c r="BA831" s="425"/>
      <c r="BB831" s="425"/>
      <c r="BC831" s="425"/>
      <c r="BD831" s="425"/>
      <c r="BE831" s="425"/>
      <c r="BF831" s="425"/>
      <c r="BG831" s="425"/>
      <c r="BH831" s="425"/>
      <c r="BI831" s="425"/>
      <c r="BJ831" s="425"/>
      <c r="BK831" s="425"/>
      <c r="BL831" s="425"/>
      <c r="BM831" s="425"/>
      <c r="BN831" s="425"/>
      <c r="BO831" s="425"/>
      <c r="BP831" s="425"/>
      <c r="BQ831" s="425"/>
      <c r="BR831" s="425"/>
      <c r="BS831" s="425"/>
      <c r="BT831" s="425"/>
      <c r="BU831" s="425"/>
      <c r="BV831" s="425"/>
      <c r="BW831" s="425"/>
      <c r="BX831" s="425"/>
      <c r="BY831" s="425"/>
      <c r="BZ831" s="425"/>
      <c r="CA831" s="425"/>
      <c r="CB831" s="425"/>
      <c r="CC831" s="425"/>
      <c r="CD831" s="425"/>
      <c r="CE831" s="425"/>
      <c r="CF831" s="425"/>
      <c r="CG831" s="425"/>
      <c r="CH831" s="425"/>
      <c r="CI831" s="425"/>
      <c r="CJ831" s="425"/>
      <c r="CK831" s="425"/>
      <c r="CL831" s="425"/>
      <c r="CM831" s="425"/>
      <c r="CN831" s="425"/>
      <c r="CO831" s="425"/>
      <c r="CP831" s="425"/>
      <c r="CQ831" s="425"/>
      <c r="CR831" s="425"/>
      <c r="CS831" s="425"/>
      <c r="CT831" s="425"/>
      <c r="CU831" s="425"/>
      <c r="CV831" s="425"/>
      <c r="CW831" s="425"/>
      <c r="CX831" s="425"/>
      <c r="CY831" s="425"/>
      <c r="CZ831" s="425"/>
      <c r="DA831" s="425"/>
      <c r="DB831" s="425"/>
      <c r="DC831" s="425"/>
      <c r="DD831" s="425"/>
      <c r="DE831" s="425"/>
      <c r="DF831" s="425"/>
      <c r="DG831" s="425"/>
      <c r="DH831" s="425"/>
      <c r="DI831" s="425"/>
      <c r="DJ831" s="425"/>
      <c r="DK831" s="425"/>
      <c r="DL831" s="425"/>
      <c r="DM831" s="425"/>
      <c r="DN831" s="425"/>
      <c r="DO831" s="425"/>
      <c r="DP831" s="425"/>
      <c r="DQ831" s="425"/>
    </row>
    <row r="832" spans="1:121" s="427" customFormat="1" ht="82.5" x14ac:dyDescent="0.25">
      <c r="A832" s="344" t="s">
        <v>2923</v>
      </c>
      <c r="B832" s="337" t="s">
        <v>2056</v>
      </c>
      <c r="C832" s="328" t="s">
        <v>3026</v>
      </c>
      <c r="D832" s="323" t="s">
        <v>3018</v>
      </c>
      <c r="E832" s="352">
        <v>169.25</v>
      </c>
      <c r="F832" s="330">
        <v>163.84</v>
      </c>
      <c r="G832" s="230">
        <v>169.25</v>
      </c>
      <c r="H832" s="401"/>
      <c r="I832" s="389" t="s">
        <v>22</v>
      </c>
      <c r="J832" s="389"/>
      <c r="K832" s="397">
        <v>40634</v>
      </c>
      <c r="L832" s="398" t="s">
        <v>2836</v>
      </c>
      <c r="M832" s="323">
        <v>6</v>
      </c>
      <c r="N832" s="371">
        <v>5</v>
      </c>
      <c r="O832" s="374"/>
      <c r="P832" s="377">
        <f t="shared" si="111"/>
        <v>169.25</v>
      </c>
      <c r="Q832" s="16">
        <f t="shared" si="110"/>
        <v>169.25</v>
      </c>
      <c r="R832" s="23">
        <f t="shared" si="112"/>
        <v>0</v>
      </c>
      <c r="S832" s="18">
        <f t="shared" si="113"/>
        <v>0</v>
      </c>
      <c r="T832" s="190"/>
      <c r="U832" s="102">
        <v>6480000</v>
      </c>
      <c r="V832" s="178" t="s">
        <v>2837</v>
      </c>
      <c r="W832" s="272">
        <v>6480</v>
      </c>
      <c r="X832" s="273"/>
      <c r="Y832" s="426"/>
      <c r="Z832" s="423"/>
      <c r="AA832" s="425"/>
      <c r="AB832" s="425"/>
      <c r="AC832" s="425"/>
      <c r="AD832" s="425"/>
      <c r="AE832" s="425"/>
      <c r="AF832" s="425"/>
      <c r="AG832" s="425"/>
      <c r="AH832" s="425"/>
      <c r="AI832" s="425"/>
      <c r="AJ832" s="425"/>
      <c r="AK832" s="425"/>
      <c r="AL832" s="425"/>
      <c r="AM832" s="425"/>
      <c r="AN832" s="425"/>
      <c r="AO832" s="425"/>
      <c r="AP832" s="425"/>
      <c r="AQ832" s="425"/>
      <c r="AR832" s="425"/>
      <c r="AS832" s="425"/>
      <c r="AT832" s="425"/>
      <c r="AU832" s="425"/>
      <c r="AV832" s="425"/>
      <c r="AW832" s="425"/>
      <c r="AX832" s="425"/>
      <c r="AY832" s="425"/>
      <c r="AZ832" s="425"/>
      <c r="BA832" s="425"/>
      <c r="BB832" s="425"/>
      <c r="BC832" s="425"/>
      <c r="BD832" s="425"/>
      <c r="BE832" s="425"/>
      <c r="BF832" s="425"/>
      <c r="BG832" s="425"/>
      <c r="BH832" s="425"/>
      <c r="BI832" s="425"/>
      <c r="BJ832" s="425"/>
      <c r="BK832" s="425"/>
      <c r="BL832" s="425"/>
      <c r="BM832" s="425"/>
      <c r="BN832" s="425"/>
      <c r="BO832" s="425"/>
      <c r="BP832" s="425"/>
      <c r="BQ832" s="425"/>
      <c r="BR832" s="425"/>
      <c r="BS832" s="425"/>
      <c r="BT832" s="425"/>
      <c r="BU832" s="425"/>
      <c r="BV832" s="425"/>
      <c r="BW832" s="425"/>
      <c r="BX832" s="425"/>
      <c r="BY832" s="425"/>
      <c r="BZ832" s="425"/>
      <c r="CA832" s="425"/>
      <c r="CB832" s="425"/>
      <c r="CC832" s="425"/>
      <c r="CD832" s="425"/>
      <c r="CE832" s="425"/>
      <c r="CF832" s="425"/>
      <c r="CG832" s="425"/>
      <c r="CH832" s="425"/>
      <c r="CI832" s="425"/>
      <c r="CJ832" s="425"/>
      <c r="CK832" s="425"/>
      <c r="CL832" s="425"/>
      <c r="CM832" s="425"/>
      <c r="CN832" s="425"/>
      <c r="CO832" s="425"/>
      <c r="CP832" s="425"/>
      <c r="CQ832" s="425"/>
      <c r="CR832" s="425"/>
      <c r="CS832" s="425"/>
      <c r="CT832" s="425"/>
      <c r="CU832" s="425"/>
      <c r="CV832" s="425"/>
      <c r="CW832" s="425"/>
      <c r="CX832" s="425"/>
      <c r="CY832" s="425"/>
      <c r="CZ832" s="425"/>
      <c r="DA832" s="425"/>
      <c r="DB832" s="425"/>
      <c r="DC832" s="425"/>
      <c r="DD832" s="425"/>
      <c r="DE832" s="425"/>
      <c r="DF832" s="425"/>
      <c r="DG832" s="425"/>
      <c r="DH832" s="425"/>
      <c r="DI832" s="425"/>
      <c r="DJ832" s="425"/>
      <c r="DK832" s="425"/>
      <c r="DL832" s="425"/>
      <c r="DM832" s="425"/>
      <c r="DN832" s="425"/>
      <c r="DO832" s="425"/>
      <c r="DP832" s="425"/>
      <c r="DQ832" s="425"/>
    </row>
    <row r="833" spans="1:121" s="427" customFormat="1" ht="82.5" x14ac:dyDescent="0.25">
      <c r="A833" s="344" t="s">
        <v>2923</v>
      </c>
      <c r="B833" s="337" t="s">
        <v>2056</v>
      </c>
      <c r="C833" s="328" t="s">
        <v>3027</v>
      </c>
      <c r="D833" s="323" t="s">
        <v>3028</v>
      </c>
      <c r="E833" s="352">
        <v>0</v>
      </c>
      <c r="F833" s="358">
        <v>0</v>
      </c>
      <c r="G833" s="230">
        <v>0</v>
      </c>
      <c r="H833" s="401"/>
      <c r="I833" s="389" t="s">
        <v>22</v>
      </c>
      <c r="J833" s="389"/>
      <c r="K833" s="397">
        <v>40634</v>
      </c>
      <c r="L833" s="398" t="s">
        <v>2836</v>
      </c>
      <c r="M833" s="323">
        <v>6</v>
      </c>
      <c r="N833" s="371">
        <v>5</v>
      </c>
      <c r="O833" s="374"/>
      <c r="P833" s="377">
        <f t="shared" si="111"/>
        <v>0</v>
      </c>
      <c r="Q833" s="16">
        <f t="shared" si="110"/>
        <v>0</v>
      </c>
      <c r="R833" s="23">
        <f t="shared" si="112"/>
        <v>0</v>
      </c>
      <c r="S833" s="18">
        <f t="shared" si="113"/>
        <v>0</v>
      </c>
      <c r="T833" s="190"/>
      <c r="U833" s="102">
        <v>6490000</v>
      </c>
      <c r="V833" s="178" t="s">
        <v>2837</v>
      </c>
      <c r="W833" s="272">
        <v>6490</v>
      </c>
      <c r="X833" s="273"/>
      <c r="Y833" s="426"/>
      <c r="Z833" s="423"/>
      <c r="AA833" s="425"/>
      <c r="AB833" s="425"/>
      <c r="AC833" s="425"/>
      <c r="AD833" s="425"/>
      <c r="AE833" s="425"/>
      <c r="AF833" s="425"/>
      <c r="AG833" s="425"/>
      <c r="AH833" s="425"/>
      <c r="AI833" s="425"/>
      <c r="AJ833" s="425"/>
      <c r="AK833" s="425"/>
      <c r="AL833" s="425"/>
      <c r="AM833" s="425"/>
      <c r="AN833" s="425"/>
      <c r="AO833" s="425"/>
      <c r="AP833" s="425"/>
      <c r="AQ833" s="425"/>
      <c r="AR833" s="425"/>
      <c r="AS833" s="425"/>
      <c r="AT833" s="425"/>
      <c r="AU833" s="425"/>
      <c r="AV833" s="425"/>
      <c r="AW833" s="425"/>
      <c r="AX833" s="425"/>
      <c r="AY833" s="425"/>
      <c r="AZ833" s="425"/>
      <c r="BA833" s="425"/>
      <c r="BB833" s="425"/>
      <c r="BC833" s="425"/>
      <c r="BD833" s="425"/>
      <c r="BE833" s="425"/>
      <c r="BF833" s="425"/>
      <c r="BG833" s="425"/>
      <c r="BH833" s="425"/>
      <c r="BI833" s="425"/>
      <c r="BJ833" s="425"/>
      <c r="BK833" s="425"/>
      <c r="BL833" s="425"/>
      <c r="BM833" s="425"/>
      <c r="BN833" s="425"/>
      <c r="BO833" s="425"/>
      <c r="BP833" s="425"/>
      <c r="BQ833" s="425"/>
      <c r="BR833" s="425"/>
      <c r="BS833" s="425"/>
      <c r="BT833" s="425"/>
      <c r="BU833" s="425"/>
      <c r="BV833" s="425"/>
      <c r="BW833" s="425"/>
      <c r="BX833" s="425"/>
      <c r="BY833" s="425"/>
      <c r="BZ833" s="425"/>
      <c r="CA833" s="425"/>
      <c r="CB833" s="425"/>
      <c r="CC833" s="425"/>
      <c r="CD833" s="425"/>
      <c r="CE833" s="425"/>
      <c r="CF833" s="425"/>
      <c r="CG833" s="425"/>
      <c r="CH833" s="425"/>
      <c r="CI833" s="425"/>
      <c r="CJ833" s="425"/>
      <c r="CK833" s="425"/>
      <c r="CL833" s="425"/>
      <c r="CM833" s="425"/>
      <c r="CN833" s="425"/>
      <c r="CO833" s="425"/>
      <c r="CP833" s="425"/>
      <c r="CQ833" s="425"/>
      <c r="CR833" s="425"/>
      <c r="CS833" s="425"/>
      <c r="CT833" s="425"/>
      <c r="CU833" s="425"/>
      <c r="CV833" s="425"/>
      <c r="CW833" s="425"/>
      <c r="CX833" s="425"/>
      <c r="CY833" s="425"/>
      <c r="CZ833" s="425"/>
      <c r="DA833" s="425"/>
      <c r="DB833" s="425"/>
      <c r="DC833" s="425"/>
      <c r="DD833" s="425"/>
      <c r="DE833" s="425"/>
      <c r="DF833" s="425"/>
      <c r="DG833" s="425"/>
      <c r="DH833" s="425"/>
      <c r="DI833" s="425"/>
      <c r="DJ833" s="425"/>
      <c r="DK833" s="425"/>
      <c r="DL833" s="425"/>
      <c r="DM833" s="425"/>
      <c r="DN833" s="425"/>
      <c r="DO833" s="425"/>
      <c r="DP833" s="425"/>
      <c r="DQ833" s="425"/>
    </row>
    <row r="834" spans="1:121" s="427" customFormat="1" ht="82.5" x14ac:dyDescent="0.25">
      <c r="A834" s="344" t="s">
        <v>2923</v>
      </c>
      <c r="B834" s="337" t="s">
        <v>2056</v>
      </c>
      <c r="C834" s="328" t="s">
        <v>3029</v>
      </c>
      <c r="D834" s="323" t="s">
        <v>3028</v>
      </c>
      <c r="E834" s="352">
        <v>3.74</v>
      </c>
      <c r="F834" s="330">
        <v>3.62</v>
      </c>
      <c r="G834" s="230">
        <v>3.74</v>
      </c>
      <c r="H834" s="401"/>
      <c r="I834" s="389" t="s">
        <v>22</v>
      </c>
      <c r="J834" s="389"/>
      <c r="K834" s="397">
        <v>40634</v>
      </c>
      <c r="L834" s="398" t="s">
        <v>2836</v>
      </c>
      <c r="M834" s="323">
        <v>6</v>
      </c>
      <c r="N834" s="371">
        <v>5</v>
      </c>
      <c r="O834" s="374"/>
      <c r="P834" s="377">
        <f t="shared" si="111"/>
        <v>3.74</v>
      </c>
      <c r="Q834" s="16">
        <f t="shared" si="110"/>
        <v>3.74</v>
      </c>
      <c r="R834" s="23">
        <f t="shared" si="112"/>
        <v>0</v>
      </c>
      <c r="S834" s="18">
        <f t="shared" si="113"/>
        <v>0</v>
      </c>
      <c r="T834" s="190"/>
      <c r="U834" s="102">
        <v>6500000</v>
      </c>
      <c r="V834" s="178" t="s">
        <v>2837</v>
      </c>
      <c r="W834" s="272">
        <v>6500</v>
      </c>
      <c r="X834" s="273"/>
      <c r="Y834" s="426"/>
      <c r="Z834" s="423"/>
      <c r="AA834" s="425"/>
      <c r="AB834" s="425"/>
      <c r="AC834" s="425"/>
      <c r="AD834" s="425"/>
      <c r="AE834" s="425"/>
      <c r="AF834" s="425"/>
      <c r="AG834" s="425"/>
      <c r="AH834" s="425"/>
      <c r="AI834" s="425"/>
      <c r="AJ834" s="425"/>
      <c r="AK834" s="425"/>
      <c r="AL834" s="425"/>
      <c r="AM834" s="425"/>
      <c r="AN834" s="425"/>
      <c r="AO834" s="425"/>
      <c r="AP834" s="425"/>
      <c r="AQ834" s="425"/>
      <c r="AR834" s="425"/>
      <c r="AS834" s="425"/>
      <c r="AT834" s="425"/>
      <c r="AU834" s="425"/>
      <c r="AV834" s="425"/>
      <c r="AW834" s="425"/>
      <c r="AX834" s="425"/>
      <c r="AY834" s="425"/>
      <c r="AZ834" s="425"/>
      <c r="BA834" s="425"/>
      <c r="BB834" s="425"/>
      <c r="BC834" s="425"/>
      <c r="BD834" s="425"/>
      <c r="BE834" s="425"/>
      <c r="BF834" s="425"/>
      <c r="BG834" s="425"/>
      <c r="BH834" s="425"/>
      <c r="BI834" s="425"/>
      <c r="BJ834" s="425"/>
      <c r="BK834" s="425"/>
      <c r="BL834" s="425"/>
      <c r="BM834" s="425"/>
      <c r="BN834" s="425"/>
      <c r="BO834" s="425"/>
      <c r="BP834" s="425"/>
      <c r="BQ834" s="425"/>
      <c r="BR834" s="425"/>
      <c r="BS834" s="425"/>
      <c r="BT834" s="425"/>
      <c r="BU834" s="425"/>
      <c r="BV834" s="425"/>
      <c r="BW834" s="425"/>
      <c r="BX834" s="425"/>
      <c r="BY834" s="425"/>
      <c r="BZ834" s="425"/>
      <c r="CA834" s="425"/>
      <c r="CB834" s="425"/>
      <c r="CC834" s="425"/>
      <c r="CD834" s="425"/>
      <c r="CE834" s="425"/>
      <c r="CF834" s="425"/>
      <c r="CG834" s="425"/>
      <c r="CH834" s="425"/>
      <c r="CI834" s="425"/>
      <c r="CJ834" s="425"/>
      <c r="CK834" s="425"/>
      <c r="CL834" s="425"/>
      <c r="CM834" s="425"/>
      <c r="CN834" s="425"/>
      <c r="CO834" s="425"/>
      <c r="CP834" s="425"/>
      <c r="CQ834" s="425"/>
      <c r="CR834" s="425"/>
      <c r="CS834" s="425"/>
      <c r="CT834" s="425"/>
      <c r="CU834" s="425"/>
      <c r="CV834" s="425"/>
      <c r="CW834" s="425"/>
      <c r="CX834" s="425"/>
      <c r="CY834" s="425"/>
      <c r="CZ834" s="425"/>
      <c r="DA834" s="425"/>
      <c r="DB834" s="425"/>
      <c r="DC834" s="425"/>
      <c r="DD834" s="425"/>
      <c r="DE834" s="425"/>
      <c r="DF834" s="425"/>
      <c r="DG834" s="425"/>
      <c r="DH834" s="425"/>
      <c r="DI834" s="425"/>
      <c r="DJ834" s="425"/>
      <c r="DK834" s="425"/>
      <c r="DL834" s="425"/>
      <c r="DM834" s="425"/>
      <c r="DN834" s="425"/>
      <c r="DO834" s="425"/>
      <c r="DP834" s="425"/>
      <c r="DQ834" s="425"/>
    </row>
    <row r="835" spans="1:121" s="427" customFormat="1" ht="82.5" x14ac:dyDescent="0.25">
      <c r="A835" s="344" t="s">
        <v>2923</v>
      </c>
      <c r="B835" s="337" t="s">
        <v>2056</v>
      </c>
      <c r="C835" s="328" t="s">
        <v>3030</v>
      </c>
      <c r="D835" s="323" t="s">
        <v>3031</v>
      </c>
      <c r="E835" s="352">
        <v>12.42</v>
      </c>
      <c r="F835" s="330">
        <v>12.03</v>
      </c>
      <c r="G835" s="230">
        <v>12.42</v>
      </c>
      <c r="H835" s="393" t="s">
        <v>3032</v>
      </c>
      <c r="I835" s="389" t="s">
        <v>22</v>
      </c>
      <c r="J835" s="389"/>
      <c r="K835" s="397">
        <v>40634</v>
      </c>
      <c r="L835" s="398" t="s">
        <v>2836</v>
      </c>
      <c r="M835" s="323">
        <v>6</v>
      </c>
      <c r="N835" s="371">
        <v>5</v>
      </c>
      <c r="O835" s="374"/>
      <c r="P835" s="377">
        <f t="shared" si="111"/>
        <v>12.42</v>
      </c>
      <c r="Q835" s="16">
        <f t="shared" si="110"/>
        <v>12.42</v>
      </c>
      <c r="R835" s="23">
        <f t="shared" si="112"/>
        <v>0</v>
      </c>
      <c r="S835" s="18">
        <f t="shared" si="113"/>
        <v>0</v>
      </c>
      <c r="T835" s="182"/>
      <c r="U835" s="102">
        <v>6510000</v>
      </c>
      <c r="V835" s="178" t="s">
        <v>2837</v>
      </c>
      <c r="W835" s="272">
        <v>6510</v>
      </c>
      <c r="X835" s="273"/>
      <c r="Y835" s="426"/>
      <c r="Z835" s="423"/>
      <c r="AA835" s="425"/>
      <c r="AB835" s="425"/>
      <c r="AC835" s="425"/>
      <c r="AD835" s="425"/>
      <c r="AE835" s="425"/>
      <c r="AF835" s="425"/>
      <c r="AG835" s="425"/>
      <c r="AH835" s="425"/>
      <c r="AI835" s="425"/>
      <c r="AJ835" s="425"/>
      <c r="AK835" s="425"/>
      <c r="AL835" s="425"/>
      <c r="AM835" s="425"/>
      <c r="AN835" s="425"/>
      <c r="AO835" s="425"/>
      <c r="AP835" s="425"/>
      <c r="AQ835" s="425"/>
      <c r="AR835" s="425"/>
      <c r="AS835" s="425"/>
      <c r="AT835" s="425"/>
      <c r="AU835" s="425"/>
      <c r="AV835" s="425"/>
      <c r="AW835" s="425"/>
      <c r="AX835" s="425"/>
      <c r="AY835" s="425"/>
      <c r="AZ835" s="425"/>
      <c r="BA835" s="425"/>
      <c r="BB835" s="425"/>
      <c r="BC835" s="425"/>
      <c r="BD835" s="425"/>
      <c r="BE835" s="425"/>
      <c r="BF835" s="425"/>
      <c r="BG835" s="425"/>
      <c r="BH835" s="425"/>
      <c r="BI835" s="425"/>
      <c r="BJ835" s="425"/>
      <c r="BK835" s="425"/>
      <c r="BL835" s="425"/>
      <c r="BM835" s="425"/>
      <c r="BN835" s="425"/>
      <c r="BO835" s="425"/>
      <c r="BP835" s="425"/>
      <c r="BQ835" s="425"/>
      <c r="BR835" s="425"/>
      <c r="BS835" s="425"/>
      <c r="BT835" s="425"/>
      <c r="BU835" s="425"/>
      <c r="BV835" s="425"/>
      <c r="BW835" s="425"/>
      <c r="BX835" s="425"/>
      <c r="BY835" s="425"/>
      <c r="BZ835" s="425"/>
      <c r="CA835" s="425"/>
      <c r="CB835" s="425"/>
      <c r="CC835" s="425"/>
      <c r="CD835" s="425"/>
      <c r="CE835" s="425"/>
      <c r="CF835" s="425"/>
      <c r="CG835" s="425"/>
      <c r="CH835" s="425"/>
      <c r="CI835" s="425"/>
      <c r="CJ835" s="425"/>
      <c r="CK835" s="425"/>
      <c r="CL835" s="425"/>
      <c r="CM835" s="425"/>
      <c r="CN835" s="425"/>
      <c r="CO835" s="425"/>
      <c r="CP835" s="425"/>
      <c r="CQ835" s="425"/>
      <c r="CR835" s="425"/>
      <c r="CS835" s="425"/>
      <c r="CT835" s="425"/>
      <c r="CU835" s="425"/>
      <c r="CV835" s="425"/>
      <c r="CW835" s="425"/>
      <c r="CX835" s="425"/>
      <c r="CY835" s="425"/>
      <c r="CZ835" s="425"/>
      <c r="DA835" s="425"/>
      <c r="DB835" s="425"/>
      <c r="DC835" s="425"/>
      <c r="DD835" s="425"/>
      <c r="DE835" s="425"/>
      <c r="DF835" s="425"/>
      <c r="DG835" s="425"/>
      <c r="DH835" s="425"/>
      <c r="DI835" s="425"/>
      <c r="DJ835" s="425"/>
      <c r="DK835" s="425"/>
      <c r="DL835" s="425"/>
      <c r="DM835" s="425"/>
      <c r="DN835" s="425"/>
      <c r="DO835" s="425"/>
      <c r="DP835" s="425"/>
      <c r="DQ835" s="425"/>
    </row>
    <row r="836" spans="1:121" s="427" customFormat="1" ht="82.5" x14ac:dyDescent="0.25">
      <c r="A836" s="344" t="s">
        <v>2923</v>
      </c>
      <c r="B836" s="337" t="s">
        <v>2056</v>
      </c>
      <c r="C836" s="328" t="s">
        <v>3033</v>
      </c>
      <c r="D836" s="323" t="s">
        <v>3031</v>
      </c>
      <c r="E836" s="352">
        <v>12.42</v>
      </c>
      <c r="F836" s="330">
        <v>12.03</v>
      </c>
      <c r="G836" s="230">
        <v>12.42</v>
      </c>
      <c r="H836" s="393" t="s">
        <v>3032</v>
      </c>
      <c r="I836" s="389" t="s">
        <v>22</v>
      </c>
      <c r="J836" s="389"/>
      <c r="K836" s="397">
        <v>40634</v>
      </c>
      <c r="L836" s="398" t="s">
        <v>2836</v>
      </c>
      <c r="M836" s="323">
        <v>6</v>
      </c>
      <c r="N836" s="371">
        <v>5</v>
      </c>
      <c r="O836" s="374"/>
      <c r="P836" s="377">
        <f t="shared" si="111"/>
        <v>12.42</v>
      </c>
      <c r="Q836" s="16">
        <f t="shared" si="110"/>
        <v>12.42</v>
      </c>
      <c r="R836" s="23">
        <f t="shared" si="112"/>
        <v>0</v>
      </c>
      <c r="S836" s="18">
        <f t="shared" si="113"/>
        <v>0</v>
      </c>
      <c r="T836" s="182"/>
      <c r="U836" s="102">
        <v>6520000</v>
      </c>
      <c r="V836" s="178" t="s">
        <v>2837</v>
      </c>
      <c r="W836" s="272">
        <v>6520</v>
      </c>
      <c r="X836" s="273"/>
      <c r="Y836" s="426"/>
      <c r="Z836" s="423"/>
      <c r="AA836" s="425"/>
      <c r="AB836" s="425"/>
      <c r="AC836" s="425"/>
      <c r="AD836" s="425"/>
      <c r="AE836" s="425"/>
      <c r="AF836" s="425"/>
      <c r="AG836" s="425"/>
      <c r="AH836" s="425"/>
      <c r="AI836" s="425"/>
      <c r="AJ836" s="425"/>
      <c r="AK836" s="425"/>
      <c r="AL836" s="425"/>
      <c r="AM836" s="425"/>
      <c r="AN836" s="425"/>
      <c r="AO836" s="425"/>
      <c r="AP836" s="425"/>
      <c r="AQ836" s="425"/>
      <c r="AR836" s="425"/>
      <c r="AS836" s="425"/>
      <c r="AT836" s="425"/>
      <c r="AU836" s="425"/>
      <c r="AV836" s="425"/>
      <c r="AW836" s="425"/>
      <c r="AX836" s="425"/>
      <c r="AY836" s="425"/>
      <c r="AZ836" s="425"/>
      <c r="BA836" s="425"/>
      <c r="BB836" s="425"/>
      <c r="BC836" s="425"/>
      <c r="BD836" s="425"/>
      <c r="BE836" s="425"/>
      <c r="BF836" s="425"/>
      <c r="BG836" s="425"/>
      <c r="BH836" s="425"/>
      <c r="BI836" s="425"/>
      <c r="BJ836" s="425"/>
      <c r="BK836" s="425"/>
      <c r="BL836" s="425"/>
      <c r="BM836" s="425"/>
      <c r="BN836" s="425"/>
      <c r="BO836" s="425"/>
      <c r="BP836" s="425"/>
      <c r="BQ836" s="425"/>
      <c r="BR836" s="425"/>
      <c r="BS836" s="425"/>
      <c r="BT836" s="425"/>
      <c r="BU836" s="425"/>
      <c r="BV836" s="425"/>
      <c r="BW836" s="425"/>
      <c r="BX836" s="425"/>
      <c r="BY836" s="425"/>
      <c r="BZ836" s="425"/>
      <c r="CA836" s="425"/>
      <c r="CB836" s="425"/>
      <c r="CC836" s="425"/>
      <c r="CD836" s="425"/>
      <c r="CE836" s="425"/>
      <c r="CF836" s="425"/>
      <c r="CG836" s="425"/>
      <c r="CH836" s="425"/>
      <c r="CI836" s="425"/>
      <c r="CJ836" s="425"/>
      <c r="CK836" s="425"/>
      <c r="CL836" s="425"/>
      <c r="CM836" s="425"/>
      <c r="CN836" s="425"/>
      <c r="CO836" s="425"/>
      <c r="CP836" s="425"/>
      <c r="CQ836" s="425"/>
      <c r="CR836" s="425"/>
      <c r="CS836" s="425"/>
      <c r="CT836" s="425"/>
      <c r="CU836" s="425"/>
      <c r="CV836" s="425"/>
      <c r="CW836" s="425"/>
      <c r="CX836" s="425"/>
      <c r="CY836" s="425"/>
      <c r="CZ836" s="425"/>
      <c r="DA836" s="425"/>
      <c r="DB836" s="425"/>
      <c r="DC836" s="425"/>
      <c r="DD836" s="425"/>
      <c r="DE836" s="425"/>
      <c r="DF836" s="425"/>
      <c r="DG836" s="425"/>
      <c r="DH836" s="425"/>
      <c r="DI836" s="425"/>
      <c r="DJ836" s="425"/>
      <c r="DK836" s="425"/>
      <c r="DL836" s="425"/>
      <c r="DM836" s="425"/>
      <c r="DN836" s="425"/>
      <c r="DO836" s="425"/>
      <c r="DP836" s="425"/>
      <c r="DQ836" s="425"/>
    </row>
    <row r="837" spans="1:121" s="427" customFormat="1" ht="82.5" x14ac:dyDescent="0.25">
      <c r="A837" s="344" t="s">
        <v>2923</v>
      </c>
      <c r="B837" s="337" t="s">
        <v>2056</v>
      </c>
      <c r="C837" s="328" t="s">
        <v>3034</v>
      </c>
      <c r="D837" s="323" t="s">
        <v>3031</v>
      </c>
      <c r="E837" s="352">
        <v>12.42</v>
      </c>
      <c r="F837" s="330">
        <v>12.03</v>
      </c>
      <c r="G837" s="230">
        <v>12.42</v>
      </c>
      <c r="H837" s="393" t="s">
        <v>3032</v>
      </c>
      <c r="I837" s="389" t="s">
        <v>22</v>
      </c>
      <c r="J837" s="389"/>
      <c r="K837" s="397">
        <v>40634</v>
      </c>
      <c r="L837" s="398" t="s">
        <v>2836</v>
      </c>
      <c r="M837" s="323">
        <v>6</v>
      </c>
      <c r="N837" s="371">
        <v>5</v>
      </c>
      <c r="O837" s="374"/>
      <c r="P837" s="377">
        <f t="shared" si="111"/>
        <v>12.42</v>
      </c>
      <c r="Q837" s="16">
        <f t="shared" si="110"/>
        <v>12.42</v>
      </c>
      <c r="R837" s="23">
        <f t="shared" si="112"/>
        <v>0</v>
      </c>
      <c r="S837" s="18">
        <f t="shared" si="113"/>
        <v>0</v>
      </c>
      <c r="T837" s="182"/>
      <c r="U837" s="102">
        <v>6530000</v>
      </c>
      <c r="V837" s="178" t="s">
        <v>2837</v>
      </c>
      <c r="W837" s="272">
        <v>6530</v>
      </c>
      <c r="X837" s="273"/>
      <c r="Y837" s="426"/>
      <c r="Z837" s="423"/>
      <c r="AA837" s="425"/>
      <c r="AB837" s="425"/>
      <c r="AC837" s="425"/>
      <c r="AD837" s="425"/>
      <c r="AE837" s="425"/>
      <c r="AF837" s="425"/>
      <c r="AG837" s="425"/>
      <c r="AH837" s="425"/>
      <c r="AI837" s="425"/>
      <c r="AJ837" s="425"/>
      <c r="AK837" s="425"/>
      <c r="AL837" s="425"/>
      <c r="AM837" s="425"/>
      <c r="AN837" s="425"/>
      <c r="AO837" s="425"/>
      <c r="AP837" s="425"/>
      <c r="AQ837" s="425"/>
      <c r="AR837" s="425"/>
      <c r="AS837" s="425"/>
      <c r="AT837" s="425"/>
      <c r="AU837" s="425"/>
      <c r="AV837" s="425"/>
      <c r="AW837" s="425"/>
      <c r="AX837" s="425"/>
      <c r="AY837" s="425"/>
      <c r="AZ837" s="425"/>
      <c r="BA837" s="425"/>
      <c r="BB837" s="425"/>
      <c r="BC837" s="425"/>
      <c r="BD837" s="425"/>
      <c r="BE837" s="425"/>
      <c r="BF837" s="425"/>
      <c r="BG837" s="425"/>
      <c r="BH837" s="425"/>
      <c r="BI837" s="425"/>
      <c r="BJ837" s="425"/>
      <c r="BK837" s="425"/>
      <c r="BL837" s="425"/>
      <c r="BM837" s="425"/>
      <c r="BN837" s="425"/>
      <c r="BO837" s="425"/>
      <c r="BP837" s="425"/>
      <c r="BQ837" s="425"/>
      <c r="BR837" s="425"/>
      <c r="BS837" s="425"/>
      <c r="BT837" s="425"/>
      <c r="BU837" s="425"/>
      <c r="BV837" s="425"/>
      <c r="BW837" s="425"/>
      <c r="BX837" s="425"/>
      <c r="BY837" s="425"/>
      <c r="BZ837" s="425"/>
      <c r="CA837" s="425"/>
      <c r="CB837" s="425"/>
      <c r="CC837" s="425"/>
      <c r="CD837" s="425"/>
      <c r="CE837" s="425"/>
      <c r="CF837" s="425"/>
      <c r="CG837" s="425"/>
      <c r="CH837" s="425"/>
      <c r="CI837" s="425"/>
      <c r="CJ837" s="425"/>
      <c r="CK837" s="425"/>
      <c r="CL837" s="425"/>
      <c r="CM837" s="425"/>
      <c r="CN837" s="425"/>
      <c r="CO837" s="425"/>
      <c r="CP837" s="425"/>
      <c r="CQ837" s="425"/>
      <c r="CR837" s="425"/>
      <c r="CS837" s="425"/>
      <c r="CT837" s="425"/>
      <c r="CU837" s="425"/>
      <c r="CV837" s="425"/>
      <c r="CW837" s="425"/>
      <c r="CX837" s="425"/>
      <c r="CY837" s="425"/>
      <c r="CZ837" s="425"/>
      <c r="DA837" s="425"/>
      <c r="DB837" s="425"/>
      <c r="DC837" s="425"/>
      <c r="DD837" s="425"/>
      <c r="DE837" s="425"/>
      <c r="DF837" s="425"/>
      <c r="DG837" s="425"/>
      <c r="DH837" s="425"/>
      <c r="DI837" s="425"/>
      <c r="DJ837" s="425"/>
      <c r="DK837" s="425"/>
      <c r="DL837" s="425"/>
      <c r="DM837" s="425"/>
      <c r="DN837" s="425"/>
      <c r="DO837" s="425"/>
      <c r="DP837" s="425"/>
      <c r="DQ837" s="425"/>
    </row>
    <row r="838" spans="1:121" s="427" customFormat="1" ht="82.5" x14ac:dyDescent="0.25">
      <c r="A838" s="344" t="s">
        <v>2923</v>
      </c>
      <c r="B838" s="337" t="s">
        <v>2056</v>
      </c>
      <c r="C838" s="328" t="s">
        <v>3035</v>
      </c>
      <c r="D838" s="323" t="s">
        <v>3031</v>
      </c>
      <c r="E838" s="352">
        <v>49.49</v>
      </c>
      <c r="F838" s="330">
        <v>47.91</v>
      </c>
      <c r="G838" s="230">
        <v>49.49</v>
      </c>
      <c r="H838" s="393" t="s">
        <v>3032</v>
      </c>
      <c r="I838" s="389" t="s">
        <v>22</v>
      </c>
      <c r="J838" s="389"/>
      <c r="K838" s="397">
        <v>40634</v>
      </c>
      <c r="L838" s="398" t="s">
        <v>2836</v>
      </c>
      <c r="M838" s="323">
        <v>6</v>
      </c>
      <c r="N838" s="371">
        <v>5</v>
      </c>
      <c r="O838" s="374"/>
      <c r="P838" s="377">
        <f t="shared" si="111"/>
        <v>49.49</v>
      </c>
      <c r="Q838" s="16">
        <f t="shared" si="110"/>
        <v>49.49</v>
      </c>
      <c r="R838" s="23">
        <f t="shared" si="112"/>
        <v>0</v>
      </c>
      <c r="S838" s="18">
        <f t="shared" si="113"/>
        <v>0</v>
      </c>
      <c r="T838" s="182"/>
      <c r="U838" s="102">
        <v>6540000</v>
      </c>
      <c r="V838" s="178" t="s">
        <v>2837</v>
      </c>
      <c r="W838" s="272">
        <v>6540</v>
      </c>
      <c r="X838" s="273"/>
      <c r="Y838" s="426"/>
      <c r="Z838" s="423"/>
      <c r="AA838" s="425"/>
      <c r="AB838" s="425"/>
      <c r="AC838" s="425"/>
      <c r="AD838" s="425"/>
      <c r="AE838" s="425"/>
      <c r="AF838" s="425"/>
      <c r="AG838" s="425"/>
      <c r="AH838" s="425"/>
      <c r="AI838" s="425"/>
      <c r="AJ838" s="425"/>
      <c r="AK838" s="425"/>
      <c r="AL838" s="425"/>
      <c r="AM838" s="425"/>
      <c r="AN838" s="425"/>
      <c r="AO838" s="425"/>
      <c r="AP838" s="425"/>
      <c r="AQ838" s="425"/>
      <c r="AR838" s="425"/>
      <c r="AS838" s="425"/>
      <c r="AT838" s="425"/>
      <c r="AU838" s="425"/>
      <c r="AV838" s="425"/>
      <c r="AW838" s="425"/>
      <c r="AX838" s="425"/>
      <c r="AY838" s="425"/>
      <c r="AZ838" s="425"/>
      <c r="BA838" s="425"/>
      <c r="BB838" s="425"/>
      <c r="BC838" s="425"/>
      <c r="BD838" s="425"/>
      <c r="BE838" s="425"/>
      <c r="BF838" s="425"/>
      <c r="BG838" s="425"/>
      <c r="BH838" s="425"/>
      <c r="BI838" s="425"/>
      <c r="BJ838" s="425"/>
      <c r="BK838" s="425"/>
      <c r="BL838" s="425"/>
      <c r="BM838" s="425"/>
      <c r="BN838" s="425"/>
      <c r="BO838" s="425"/>
      <c r="BP838" s="425"/>
      <c r="BQ838" s="425"/>
      <c r="BR838" s="425"/>
      <c r="BS838" s="425"/>
      <c r="BT838" s="425"/>
      <c r="BU838" s="425"/>
      <c r="BV838" s="425"/>
      <c r="BW838" s="425"/>
      <c r="BX838" s="425"/>
      <c r="BY838" s="425"/>
      <c r="BZ838" s="425"/>
      <c r="CA838" s="425"/>
      <c r="CB838" s="425"/>
      <c r="CC838" s="425"/>
      <c r="CD838" s="425"/>
      <c r="CE838" s="425"/>
      <c r="CF838" s="425"/>
      <c r="CG838" s="425"/>
      <c r="CH838" s="425"/>
      <c r="CI838" s="425"/>
      <c r="CJ838" s="425"/>
      <c r="CK838" s="425"/>
      <c r="CL838" s="425"/>
      <c r="CM838" s="425"/>
      <c r="CN838" s="425"/>
      <c r="CO838" s="425"/>
      <c r="CP838" s="425"/>
      <c r="CQ838" s="425"/>
      <c r="CR838" s="425"/>
      <c r="CS838" s="425"/>
      <c r="CT838" s="425"/>
      <c r="CU838" s="425"/>
      <c r="CV838" s="425"/>
      <c r="CW838" s="425"/>
      <c r="CX838" s="425"/>
      <c r="CY838" s="425"/>
      <c r="CZ838" s="425"/>
      <c r="DA838" s="425"/>
      <c r="DB838" s="425"/>
      <c r="DC838" s="425"/>
      <c r="DD838" s="425"/>
      <c r="DE838" s="425"/>
      <c r="DF838" s="425"/>
      <c r="DG838" s="425"/>
      <c r="DH838" s="425"/>
      <c r="DI838" s="425"/>
      <c r="DJ838" s="425"/>
      <c r="DK838" s="425"/>
      <c r="DL838" s="425"/>
      <c r="DM838" s="425"/>
      <c r="DN838" s="425"/>
      <c r="DO838" s="425"/>
      <c r="DP838" s="425"/>
      <c r="DQ838" s="425"/>
    </row>
    <row r="839" spans="1:121" s="427" customFormat="1" ht="82.5" x14ac:dyDescent="0.25">
      <c r="A839" s="344" t="s">
        <v>2923</v>
      </c>
      <c r="B839" s="337" t="s">
        <v>2056</v>
      </c>
      <c r="C839" s="328" t="s">
        <v>3036</v>
      </c>
      <c r="D839" s="323" t="s">
        <v>3031</v>
      </c>
      <c r="E839" s="352">
        <v>72.989999999999995</v>
      </c>
      <c r="F839" s="330">
        <v>70.66</v>
      </c>
      <c r="G839" s="230">
        <v>72.989999999999995</v>
      </c>
      <c r="H839" s="393" t="s">
        <v>3032</v>
      </c>
      <c r="I839" s="389" t="s">
        <v>22</v>
      </c>
      <c r="J839" s="389"/>
      <c r="K839" s="397">
        <v>40634</v>
      </c>
      <c r="L839" s="398" t="s">
        <v>2836</v>
      </c>
      <c r="M839" s="323">
        <v>6</v>
      </c>
      <c r="N839" s="371">
        <v>5</v>
      </c>
      <c r="O839" s="374"/>
      <c r="P839" s="377">
        <f t="shared" si="111"/>
        <v>72.989999999999995</v>
      </c>
      <c r="Q839" s="16">
        <f t="shared" si="110"/>
        <v>72.989999999999995</v>
      </c>
      <c r="R839" s="23">
        <f t="shared" si="112"/>
        <v>0</v>
      </c>
      <c r="S839" s="18">
        <f t="shared" si="113"/>
        <v>0</v>
      </c>
      <c r="T839" s="182"/>
      <c r="U839" s="102">
        <v>6550000</v>
      </c>
      <c r="V839" s="178" t="s">
        <v>2837</v>
      </c>
      <c r="W839" s="272">
        <v>6550</v>
      </c>
      <c r="X839" s="273"/>
      <c r="Y839" s="426"/>
      <c r="Z839" s="423"/>
      <c r="AA839" s="425"/>
      <c r="AB839" s="425"/>
      <c r="AC839" s="425"/>
      <c r="AD839" s="425"/>
      <c r="AE839" s="425"/>
      <c r="AF839" s="425"/>
      <c r="AG839" s="425"/>
      <c r="AH839" s="425"/>
      <c r="AI839" s="425"/>
      <c r="AJ839" s="425"/>
      <c r="AK839" s="425"/>
      <c r="AL839" s="425"/>
      <c r="AM839" s="425"/>
      <c r="AN839" s="425"/>
      <c r="AO839" s="425"/>
      <c r="AP839" s="425"/>
      <c r="AQ839" s="425"/>
      <c r="AR839" s="425"/>
      <c r="AS839" s="425"/>
      <c r="AT839" s="425"/>
      <c r="AU839" s="425"/>
      <c r="AV839" s="425"/>
      <c r="AW839" s="425"/>
      <c r="AX839" s="425"/>
      <c r="AY839" s="425"/>
      <c r="AZ839" s="425"/>
      <c r="BA839" s="425"/>
      <c r="BB839" s="425"/>
      <c r="BC839" s="425"/>
      <c r="BD839" s="425"/>
      <c r="BE839" s="425"/>
      <c r="BF839" s="425"/>
      <c r="BG839" s="425"/>
      <c r="BH839" s="425"/>
      <c r="BI839" s="425"/>
      <c r="BJ839" s="425"/>
      <c r="BK839" s="425"/>
      <c r="BL839" s="425"/>
      <c r="BM839" s="425"/>
      <c r="BN839" s="425"/>
      <c r="BO839" s="425"/>
      <c r="BP839" s="425"/>
      <c r="BQ839" s="425"/>
      <c r="BR839" s="425"/>
      <c r="BS839" s="425"/>
      <c r="BT839" s="425"/>
      <c r="BU839" s="425"/>
      <c r="BV839" s="425"/>
      <c r="BW839" s="425"/>
      <c r="BX839" s="425"/>
      <c r="BY839" s="425"/>
      <c r="BZ839" s="425"/>
      <c r="CA839" s="425"/>
      <c r="CB839" s="425"/>
      <c r="CC839" s="425"/>
      <c r="CD839" s="425"/>
      <c r="CE839" s="425"/>
      <c r="CF839" s="425"/>
      <c r="CG839" s="425"/>
      <c r="CH839" s="425"/>
      <c r="CI839" s="425"/>
      <c r="CJ839" s="425"/>
      <c r="CK839" s="425"/>
      <c r="CL839" s="425"/>
      <c r="CM839" s="425"/>
      <c r="CN839" s="425"/>
      <c r="CO839" s="425"/>
      <c r="CP839" s="425"/>
      <c r="CQ839" s="425"/>
      <c r="CR839" s="425"/>
      <c r="CS839" s="425"/>
      <c r="CT839" s="425"/>
      <c r="CU839" s="425"/>
      <c r="CV839" s="425"/>
      <c r="CW839" s="425"/>
      <c r="CX839" s="425"/>
      <c r="CY839" s="425"/>
      <c r="CZ839" s="425"/>
      <c r="DA839" s="425"/>
      <c r="DB839" s="425"/>
      <c r="DC839" s="425"/>
      <c r="DD839" s="425"/>
      <c r="DE839" s="425"/>
      <c r="DF839" s="425"/>
      <c r="DG839" s="425"/>
      <c r="DH839" s="425"/>
      <c r="DI839" s="425"/>
      <c r="DJ839" s="425"/>
      <c r="DK839" s="425"/>
      <c r="DL839" s="425"/>
      <c r="DM839" s="425"/>
      <c r="DN839" s="425"/>
      <c r="DO839" s="425"/>
      <c r="DP839" s="425"/>
      <c r="DQ839" s="425"/>
    </row>
    <row r="840" spans="1:121" s="427" customFormat="1" ht="82.5" x14ac:dyDescent="0.25">
      <c r="A840" s="344" t="s">
        <v>2923</v>
      </c>
      <c r="B840" s="337" t="s">
        <v>2056</v>
      </c>
      <c r="C840" s="328" t="s">
        <v>3037</v>
      </c>
      <c r="D840" s="323" t="s">
        <v>3031</v>
      </c>
      <c r="E840" s="352">
        <v>72.989999999999995</v>
      </c>
      <c r="F840" s="353">
        <v>70.66</v>
      </c>
      <c r="G840" s="230">
        <v>72.989999999999995</v>
      </c>
      <c r="H840" s="393" t="s">
        <v>3032</v>
      </c>
      <c r="I840" s="371" t="s">
        <v>22</v>
      </c>
      <c r="J840" s="389"/>
      <c r="K840" s="397">
        <v>40634</v>
      </c>
      <c r="L840" s="398" t="s">
        <v>2836</v>
      </c>
      <c r="M840" s="323">
        <v>6</v>
      </c>
      <c r="N840" s="371">
        <v>5</v>
      </c>
      <c r="O840" s="407"/>
      <c r="P840" s="377">
        <f t="shared" si="111"/>
        <v>72.989999999999995</v>
      </c>
      <c r="Q840" s="16">
        <f t="shared" si="110"/>
        <v>72.989999999999995</v>
      </c>
      <c r="R840" s="23">
        <f t="shared" si="112"/>
        <v>0</v>
      </c>
      <c r="S840" s="18">
        <f t="shared" si="113"/>
        <v>0</v>
      </c>
      <c r="T840" s="182"/>
      <c r="U840" s="102">
        <v>6560000</v>
      </c>
      <c r="V840" s="178" t="s">
        <v>2837</v>
      </c>
      <c r="W840" s="272">
        <v>6560</v>
      </c>
      <c r="X840" s="273"/>
      <c r="Y840" s="426"/>
      <c r="Z840" s="423"/>
      <c r="AA840" s="425"/>
      <c r="AB840" s="425"/>
      <c r="AC840" s="425"/>
      <c r="AD840" s="425"/>
      <c r="AE840" s="425"/>
      <c r="AF840" s="425"/>
      <c r="AG840" s="425"/>
      <c r="AH840" s="425"/>
      <c r="AI840" s="425"/>
      <c r="AJ840" s="425"/>
      <c r="AK840" s="425"/>
      <c r="AL840" s="425"/>
      <c r="AM840" s="425"/>
      <c r="AN840" s="425"/>
      <c r="AO840" s="425"/>
      <c r="AP840" s="425"/>
      <c r="AQ840" s="425"/>
      <c r="AR840" s="425"/>
      <c r="AS840" s="425"/>
      <c r="AT840" s="425"/>
      <c r="AU840" s="425"/>
      <c r="AV840" s="425"/>
      <c r="AW840" s="425"/>
      <c r="AX840" s="425"/>
      <c r="AY840" s="425"/>
      <c r="AZ840" s="425"/>
      <c r="BA840" s="425"/>
      <c r="BB840" s="425"/>
      <c r="BC840" s="425"/>
      <c r="BD840" s="425"/>
      <c r="BE840" s="425"/>
      <c r="BF840" s="425"/>
      <c r="BG840" s="425"/>
      <c r="BH840" s="425"/>
      <c r="BI840" s="425"/>
      <c r="BJ840" s="425"/>
      <c r="BK840" s="425"/>
      <c r="BL840" s="425"/>
      <c r="BM840" s="425"/>
      <c r="BN840" s="425"/>
      <c r="BO840" s="425"/>
      <c r="BP840" s="425"/>
      <c r="BQ840" s="425"/>
      <c r="BR840" s="425"/>
      <c r="BS840" s="425"/>
      <c r="BT840" s="425"/>
      <c r="BU840" s="425"/>
      <c r="BV840" s="425"/>
      <c r="BW840" s="425"/>
      <c r="BX840" s="425"/>
      <c r="BY840" s="425"/>
      <c r="BZ840" s="425"/>
      <c r="CA840" s="425"/>
      <c r="CB840" s="425"/>
      <c r="CC840" s="425"/>
      <c r="CD840" s="425"/>
      <c r="CE840" s="425"/>
      <c r="CF840" s="425"/>
      <c r="CG840" s="425"/>
      <c r="CH840" s="425"/>
      <c r="CI840" s="425"/>
      <c r="CJ840" s="425"/>
      <c r="CK840" s="425"/>
      <c r="CL840" s="425"/>
      <c r="CM840" s="425"/>
      <c r="CN840" s="425"/>
      <c r="CO840" s="425"/>
      <c r="CP840" s="425"/>
      <c r="CQ840" s="425"/>
      <c r="CR840" s="425"/>
      <c r="CS840" s="425"/>
      <c r="CT840" s="425"/>
      <c r="CU840" s="425"/>
      <c r="CV840" s="425"/>
      <c r="CW840" s="425"/>
      <c r="CX840" s="425"/>
      <c r="CY840" s="425"/>
      <c r="CZ840" s="425"/>
      <c r="DA840" s="425"/>
      <c r="DB840" s="425"/>
      <c r="DC840" s="425"/>
      <c r="DD840" s="425"/>
      <c r="DE840" s="425"/>
      <c r="DF840" s="425"/>
      <c r="DG840" s="425"/>
      <c r="DH840" s="425"/>
      <c r="DI840" s="425"/>
      <c r="DJ840" s="425"/>
      <c r="DK840" s="425"/>
      <c r="DL840" s="425"/>
      <c r="DM840" s="425"/>
      <c r="DN840" s="425"/>
      <c r="DO840" s="425"/>
      <c r="DP840" s="425"/>
      <c r="DQ840" s="425"/>
    </row>
    <row r="841" spans="1:121" s="427" customFormat="1" ht="82.5" x14ac:dyDescent="0.25">
      <c r="A841" s="344" t="s">
        <v>2923</v>
      </c>
      <c r="B841" s="337" t="s">
        <v>2056</v>
      </c>
      <c r="C841" s="328" t="s">
        <v>3038</v>
      </c>
      <c r="D841" s="323" t="s">
        <v>3031</v>
      </c>
      <c r="E841" s="352">
        <v>72.989999999999995</v>
      </c>
      <c r="F841" s="353">
        <v>70.66</v>
      </c>
      <c r="G841" s="230">
        <v>72.989999999999995</v>
      </c>
      <c r="H841" s="393" t="s">
        <v>3032</v>
      </c>
      <c r="I841" s="371" t="s">
        <v>22</v>
      </c>
      <c r="J841" s="389"/>
      <c r="K841" s="397">
        <v>40634</v>
      </c>
      <c r="L841" s="398" t="s">
        <v>2836</v>
      </c>
      <c r="M841" s="323">
        <v>6</v>
      </c>
      <c r="N841" s="371">
        <v>5</v>
      </c>
      <c r="O841" s="407"/>
      <c r="P841" s="377">
        <f t="shared" si="111"/>
        <v>72.989999999999995</v>
      </c>
      <c r="Q841" s="16">
        <f t="shared" si="110"/>
        <v>72.989999999999995</v>
      </c>
      <c r="R841" s="23">
        <f t="shared" si="112"/>
        <v>0</v>
      </c>
      <c r="S841" s="18">
        <f t="shared" si="113"/>
        <v>0</v>
      </c>
      <c r="T841" s="182"/>
      <c r="U841" s="102">
        <v>6570000</v>
      </c>
      <c r="V841" s="178" t="s">
        <v>2837</v>
      </c>
      <c r="W841" s="272">
        <v>6570</v>
      </c>
      <c r="X841" s="273"/>
      <c r="Y841" s="426"/>
      <c r="Z841" s="423"/>
      <c r="AA841" s="425"/>
      <c r="AB841" s="425"/>
      <c r="AC841" s="425"/>
      <c r="AD841" s="425"/>
      <c r="AE841" s="425"/>
      <c r="AF841" s="425"/>
      <c r="AG841" s="425"/>
      <c r="AH841" s="425"/>
      <c r="AI841" s="425"/>
      <c r="AJ841" s="425"/>
      <c r="AK841" s="425"/>
      <c r="AL841" s="425"/>
      <c r="AM841" s="425"/>
      <c r="AN841" s="425"/>
      <c r="AO841" s="425"/>
      <c r="AP841" s="425"/>
      <c r="AQ841" s="425"/>
      <c r="AR841" s="425"/>
      <c r="AS841" s="425"/>
      <c r="AT841" s="425"/>
      <c r="AU841" s="425"/>
      <c r="AV841" s="425"/>
      <c r="AW841" s="425"/>
      <c r="AX841" s="425"/>
      <c r="AY841" s="425"/>
      <c r="AZ841" s="425"/>
      <c r="BA841" s="425"/>
      <c r="BB841" s="425"/>
      <c r="BC841" s="425"/>
      <c r="BD841" s="425"/>
      <c r="BE841" s="425"/>
      <c r="BF841" s="425"/>
      <c r="BG841" s="425"/>
      <c r="BH841" s="425"/>
      <c r="BI841" s="425"/>
      <c r="BJ841" s="425"/>
      <c r="BK841" s="425"/>
      <c r="BL841" s="425"/>
      <c r="BM841" s="425"/>
      <c r="BN841" s="425"/>
      <c r="BO841" s="425"/>
      <c r="BP841" s="425"/>
      <c r="BQ841" s="425"/>
      <c r="BR841" s="425"/>
      <c r="BS841" s="425"/>
      <c r="BT841" s="425"/>
      <c r="BU841" s="425"/>
      <c r="BV841" s="425"/>
      <c r="BW841" s="425"/>
      <c r="BX841" s="425"/>
      <c r="BY841" s="425"/>
      <c r="BZ841" s="425"/>
      <c r="CA841" s="425"/>
      <c r="CB841" s="425"/>
      <c r="CC841" s="425"/>
      <c r="CD841" s="425"/>
      <c r="CE841" s="425"/>
      <c r="CF841" s="425"/>
      <c r="CG841" s="425"/>
      <c r="CH841" s="425"/>
      <c r="CI841" s="425"/>
      <c r="CJ841" s="425"/>
      <c r="CK841" s="425"/>
      <c r="CL841" s="425"/>
      <c r="CM841" s="425"/>
      <c r="CN841" s="425"/>
      <c r="CO841" s="425"/>
      <c r="CP841" s="425"/>
      <c r="CQ841" s="425"/>
      <c r="CR841" s="425"/>
      <c r="CS841" s="425"/>
      <c r="CT841" s="425"/>
      <c r="CU841" s="425"/>
      <c r="CV841" s="425"/>
      <c r="CW841" s="425"/>
      <c r="CX841" s="425"/>
      <c r="CY841" s="425"/>
      <c r="CZ841" s="425"/>
      <c r="DA841" s="425"/>
      <c r="DB841" s="425"/>
      <c r="DC841" s="425"/>
      <c r="DD841" s="425"/>
      <c r="DE841" s="425"/>
      <c r="DF841" s="425"/>
      <c r="DG841" s="425"/>
      <c r="DH841" s="425"/>
      <c r="DI841" s="425"/>
      <c r="DJ841" s="425"/>
      <c r="DK841" s="425"/>
      <c r="DL841" s="425"/>
      <c r="DM841" s="425"/>
      <c r="DN841" s="425"/>
      <c r="DO841" s="425"/>
      <c r="DP841" s="425"/>
      <c r="DQ841" s="425"/>
    </row>
    <row r="842" spans="1:121" s="427" customFormat="1" ht="82.5" x14ac:dyDescent="0.25">
      <c r="A842" s="344" t="s">
        <v>2923</v>
      </c>
      <c r="B842" s="337" t="s">
        <v>2056</v>
      </c>
      <c r="C842" s="328" t="s">
        <v>3039</v>
      </c>
      <c r="D842" s="323" t="s">
        <v>3031</v>
      </c>
      <c r="E842" s="352">
        <v>81.3</v>
      </c>
      <c r="F842" s="353">
        <v>78.709999999999994</v>
      </c>
      <c r="G842" s="230">
        <v>81.3</v>
      </c>
      <c r="H842" s="393" t="s">
        <v>3032</v>
      </c>
      <c r="I842" s="371" t="s">
        <v>22</v>
      </c>
      <c r="J842" s="389"/>
      <c r="K842" s="397">
        <v>40634</v>
      </c>
      <c r="L842" s="398" t="s">
        <v>2836</v>
      </c>
      <c r="M842" s="323">
        <v>6</v>
      </c>
      <c r="N842" s="371">
        <v>5</v>
      </c>
      <c r="O842" s="407"/>
      <c r="P842" s="377">
        <f t="shared" si="111"/>
        <v>81.3</v>
      </c>
      <c r="Q842" s="16">
        <f t="shared" si="110"/>
        <v>81.3</v>
      </c>
      <c r="R842" s="23">
        <f t="shared" si="112"/>
        <v>0</v>
      </c>
      <c r="S842" s="18">
        <f t="shared" si="113"/>
        <v>0</v>
      </c>
      <c r="T842" s="182"/>
      <c r="U842" s="102">
        <v>6580000</v>
      </c>
      <c r="V842" s="178" t="s">
        <v>2837</v>
      </c>
      <c r="W842" s="272">
        <v>6580</v>
      </c>
      <c r="X842" s="273"/>
      <c r="Y842" s="426"/>
      <c r="Z842" s="423"/>
      <c r="AA842" s="425"/>
      <c r="AB842" s="425"/>
      <c r="AC842" s="425"/>
      <c r="AD842" s="425"/>
      <c r="AE842" s="425"/>
      <c r="AF842" s="425"/>
      <c r="AG842" s="425"/>
      <c r="AH842" s="425"/>
      <c r="AI842" s="425"/>
      <c r="AJ842" s="425"/>
      <c r="AK842" s="425"/>
      <c r="AL842" s="425"/>
      <c r="AM842" s="425"/>
      <c r="AN842" s="425"/>
      <c r="AO842" s="425"/>
      <c r="AP842" s="425"/>
      <c r="AQ842" s="425"/>
      <c r="AR842" s="425"/>
      <c r="AS842" s="425"/>
      <c r="AT842" s="425"/>
      <c r="AU842" s="425"/>
      <c r="AV842" s="425"/>
      <c r="AW842" s="425"/>
      <c r="AX842" s="425"/>
      <c r="AY842" s="425"/>
      <c r="AZ842" s="425"/>
      <c r="BA842" s="425"/>
      <c r="BB842" s="425"/>
      <c r="BC842" s="425"/>
      <c r="BD842" s="425"/>
      <c r="BE842" s="425"/>
      <c r="BF842" s="425"/>
      <c r="BG842" s="425"/>
      <c r="BH842" s="425"/>
      <c r="BI842" s="425"/>
      <c r="BJ842" s="425"/>
      <c r="BK842" s="425"/>
      <c r="BL842" s="425"/>
      <c r="BM842" s="425"/>
      <c r="BN842" s="425"/>
      <c r="BO842" s="425"/>
      <c r="BP842" s="425"/>
      <c r="BQ842" s="425"/>
      <c r="BR842" s="425"/>
      <c r="BS842" s="425"/>
      <c r="BT842" s="425"/>
      <c r="BU842" s="425"/>
      <c r="BV842" s="425"/>
      <c r="BW842" s="425"/>
      <c r="BX842" s="425"/>
      <c r="BY842" s="425"/>
      <c r="BZ842" s="425"/>
      <c r="CA842" s="425"/>
      <c r="CB842" s="425"/>
      <c r="CC842" s="425"/>
      <c r="CD842" s="425"/>
      <c r="CE842" s="425"/>
      <c r="CF842" s="425"/>
      <c r="CG842" s="425"/>
      <c r="CH842" s="425"/>
      <c r="CI842" s="425"/>
      <c r="CJ842" s="425"/>
      <c r="CK842" s="425"/>
      <c r="CL842" s="425"/>
      <c r="CM842" s="425"/>
      <c r="CN842" s="425"/>
      <c r="CO842" s="425"/>
      <c r="CP842" s="425"/>
      <c r="CQ842" s="425"/>
      <c r="CR842" s="425"/>
      <c r="CS842" s="425"/>
      <c r="CT842" s="425"/>
      <c r="CU842" s="425"/>
      <c r="CV842" s="425"/>
      <c r="CW842" s="425"/>
      <c r="CX842" s="425"/>
      <c r="CY842" s="425"/>
      <c r="CZ842" s="425"/>
      <c r="DA842" s="425"/>
      <c r="DB842" s="425"/>
      <c r="DC842" s="425"/>
      <c r="DD842" s="425"/>
      <c r="DE842" s="425"/>
      <c r="DF842" s="425"/>
      <c r="DG842" s="425"/>
      <c r="DH842" s="425"/>
      <c r="DI842" s="425"/>
      <c r="DJ842" s="425"/>
      <c r="DK842" s="425"/>
      <c r="DL842" s="425"/>
      <c r="DM842" s="425"/>
      <c r="DN842" s="425"/>
      <c r="DO842" s="425"/>
      <c r="DP842" s="425"/>
      <c r="DQ842" s="425"/>
    </row>
    <row r="843" spans="1:121" s="427" customFormat="1" ht="82.5" x14ac:dyDescent="0.25">
      <c r="A843" s="344" t="s">
        <v>2923</v>
      </c>
      <c r="B843" s="337" t="s">
        <v>2056</v>
      </c>
      <c r="C843" s="328" t="s">
        <v>3040</v>
      </c>
      <c r="D843" s="323" t="s">
        <v>3031</v>
      </c>
      <c r="E843" s="352">
        <v>138.78</v>
      </c>
      <c r="F843" s="353">
        <v>134.35</v>
      </c>
      <c r="G843" s="230">
        <v>138.78</v>
      </c>
      <c r="H843" s="393" t="s">
        <v>3032</v>
      </c>
      <c r="I843" s="371" t="s">
        <v>22</v>
      </c>
      <c r="J843" s="389"/>
      <c r="K843" s="397">
        <v>40634</v>
      </c>
      <c r="L843" s="398" t="s">
        <v>2836</v>
      </c>
      <c r="M843" s="323">
        <v>6</v>
      </c>
      <c r="N843" s="371">
        <v>5</v>
      </c>
      <c r="O843" s="407"/>
      <c r="P843" s="377">
        <f t="shared" si="111"/>
        <v>138.78</v>
      </c>
      <c r="Q843" s="16">
        <f t="shared" si="110"/>
        <v>138.78</v>
      </c>
      <c r="R843" s="23">
        <f t="shared" si="112"/>
        <v>0</v>
      </c>
      <c r="S843" s="18">
        <f t="shared" si="113"/>
        <v>0</v>
      </c>
      <c r="T843" s="182"/>
      <c r="U843" s="102">
        <v>6590000</v>
      </c>
      <c r="V843" s="178" t="s">
        <v>2837</v>
      </c>
      <c r="W843" s="272">
        <v>6590</v>
      </c>
      <c r="X843" s="273"/>
      <c r="Y843" s="426"/>
      <c r="Z843" s="423"/>
      <c r="AA843" s="425"/>
      <c r="AB843" s="425"/>
      <c r="AC843" s="425"/>
      <c r="AD843" s="425"/>
      <c r="AE843" s="425"/>
      <c r="AF843" s="425"/>
      <c r="AG843" s="425"/>
      <c r="AH843" s="425"/>
      <c r="AI843" s="425"/>
      <c r="AJ843" s="425"/>
      <c r="AK843" s="425"/>
      <c r="AL843" s="425"/>
      <c r="AM843" s="425"/>
      <c r="AN843" s="425"/>
      <c r="AO843" s="425"/>
      <c r="AP843" s="425"/>
      <c r="AQ843" s="425"/>
      <c r="AR843" s="425"/>
      <c r="AS843" s="425"/>
      <c r="AT843" s="425"/>
      <c r="AU843" s="425"/>
      <c r="AV843" s="425"/>
      <c r="AW843" s="425"/>
      <c r="AX843" s="425"/>
      <c r="AY843" s="425"/>
      <c r="AZ843" s="425"/>
      <c r="BA843" s="425"/>
      <c r="BB843" s="425"/>
      <c r="BC843" s="425"/>
      <c r="BD843" s="425"/>
      <c r="BE843" s="425"/>
      <c r="BF843" s="425"/>
      <c r="BG843" s="425"/>
      <c r="BH843" s="425"/>
      <c r="BI843" s="425"/>
      <c r="BJ843" s="425"/>
      <c r="BK843" s="425"/>
      <c r="BL843" s="425"/>
      <c r="BM843" s="425"/>
      <c r="BN843" s="425"/>
      <c r="BO843" s="425"/>
      <c r="BP843" s="425"/>
      <c r="BQ843" s="425"/>
      <c r="BR843" s="425"/>
      <c r="BS843" s="425"/>
      <c r="BT843" s="425"/>
      <c r="BU843" s="425"/>
      <c r="BV843" s="425"/>
      <c r="BW843" s="425"/>
      <c r="BX843" s="425"/>
      <c r="BY843" s="425"/>
      <c r="BZ843" s="425"/>
      <c r="CA843" s="425"/>
      <c r="CB843" s="425"/>
      <c r="CC843" s="425"/>
      <c r="CD843" s="425"/>
      <c r="CE843" s="425"/>
      <c r="CF843" s="425"/>
      <c r="CG843" s="425"/>
      <c r="CH843" s="425"/>
      <c r="CI843" s="425"/>
      <c r="CJ843" s="425"/>
      <c r="CK843" s="425"/>
      <c r="CL843" s="425"/>
      <c r="CM843" s="425"/>
      <c r="CN843" s="425"/>
      <c r="CO843" s="425"/>
      <c r="CP843" s="425"/>
      <c r="CQ843" s="425"/>
      <c r="CR843" s="425"/>
      <c r="CS843" s="425"/>
      <c r="CT843" s="425"/>
      <c r="CU843" s="425"/>
      <c r="CV843" s="425"/>
      <c r="CW843" s="425"/>
      <c r="CX843" s="425"/>
      <c r="CY843" s="425"/>
      <c r="CZ843" s="425"/>
      <c r="DA843" s="425"/>
      <c r="DB843" s="425"/>
      <c r="DC843" s="425"/>
      <c r="DD843" s="425"/>
      <c r="DE843" s="425"/>
      <c r="DF843" s="425"/>
      <c r="DG843" s="425"/>
      <c r="DH843" s="425"/>
      <c r="DI843" s="425"/>
      <c r="DJ843" s="425"/>
      <c r="DK843" s="425"/>
      <c r="DL843" s="425"/>
      <c r="DM843" s="431"/>
      <c r="DN843" s="431"/>
      <c r="DO843" s="431"/>
      <c r="DP843" s="431"/>
      <c r="DQ843" s="431"/>
    </row>
    <row r="844" spans="1:121" s="427" customFormat="1" ht="82.5" x14ac:dyDescent="0.25">
      <c r="A844" s="344" t="s">
        <v>2923</v>
      </c>
      <c r="B844" s="337" t="s">
        <v>2056</v>
      </c>
      <c r="C844" s="328" t="s">
        <v>3041</v>
      </c>
      <c r="D844" s="323" t="s">
        <v>3031</v>
      </c>
      <c r="E844" s="352">
        <v>187.22</v>
      </c>
      <c r="F844" s="353">
        <v>181.24</v>
      </c>
      <c r="G844" s="230">
        <v>187.22</v>
      </c>
      <c r="H844" s="393" t="s">
        <v>3032</v>
      </c>
      <c r="I844" s="371" t="s">
        <v>22</v>
      </c>
      <c r="J844" s="389"/>
      <c r="K844" s="397">
        <v>40634</v>
      </c>
      <c r="L844" s="398" t="s">
        <v>2836</v>
      </c>
      <c r="M844" s="323">
        <v>6</v>
      </c>
      <c r="N844" s="371">
        <v>5</v>
      </c>
      <c r="O844" s="407"/>
      <c r="P844" s="377">
        <f t="shared" si="111"/>
        <v>187.22</v>
      </c>
      <c r="Q844" s="16">
        <f t="shared" si="110"/>
        <v>187.22</v>
      </c>
      <c r="R844" s="23">
        <f t="shared" si="112"/>
        <v>0</v>
      </c>
      <c r="S844" s="18">
        <f t="shared" si="113"/>
        <v>0</v>
      </c>
      <c r="T844" s="182"/>
      <c r="U844" s="102">
        <v>6600000</v>
      </c>
      <c r="V844" s="178" t="s">
        <v>2837</v>
      </c>
      <c r="W844" s="272">
        <v>6600</v>
      </c>
      <c r="X844" s="273"/>
      <c r="Y844" s="426"/>
      <c r="Z844" s="423"/>
      <c r="AA844" s="425"/>
      <c r="AB844" s="425"/>
      <c r="AC844" s="425"/>
      <c r="AD844" s="425"/>
      <c r="AE844" s="425"/>
      <c r="AF844" s="425"/>
      <c r="AG844" s="425"/>
      <c r="AH844" s="425"/>
      <c r="AI844" s="425"/>
      <c r="AJ844" s="425"/>
      <c r="AK844" s="425"/>
      <c r="AL844" s="425"/>
      <c r="AM844" s="425"/>
      <c r="AN844" s="425"/>
      <c r="AO844" s="425"/>
      <c r="AP844" s="425"/>
      <c r="AQ844" s="425"/>
      <c r="AR844" s="425"/>
      <c r="AS844" s="425"/>
      <c r="AT844" s="425"/>
      <c r="AU844" s="425"/>
      <c r="AV844" s="425"/>
      <c r="AW844" s="425"/>
      <c r="AX844" s="425"/>
      <c r="AY844" s="425"/>
      <c r="AZ844" s="425"/>
      <c r="BA844" s="425"/>
      <c r="BB844" s="425"/>
      <c r="BC844" s="425"/>
      <c r="BD844" s="425"/>
      <c r="BE844" s="425"/>
      <c r="BF844" s="425"/>
      <c r="BG844" s="425"/>
      <c r="BH844" s="425"/>
      <c r="BI844" s="425"/>
      <c r="BJ844" s="425"/>
      <c r="BK844" s="425"/>
      <c r="BL844" s="425"/>
      <c r="BM844" s="425"/>
      <c r="BN844" s="425"/>
      <c r="BO844" s="425"/>
      <c r="BP844" s="425"/>
      <c r="BQ844" s="425"/>
      <c r="BR844" s="425"/>
      <c r="BS844" s="425"/>
      <c r="BT844" s="425"/>
      <c r="BU844" s="425"/>
      <c r="BV844" s="425"/>
      <c r="BW844" s="425"/>
      <c r="BX844" s="425"/>
      <c r="BY844" s="425"/>
      <c r="BZ844" s="425"/>
      <c r="CA844" s="425"/>
      <c r="CB844" s="425"/>
      <c r="CC844" s="425"/>
      <c r="CD844" s="425"/>
      <c r="CE844" s="425"/>
      <c r="CF844" s="425"/>
      <c r="CG844" s="425"/>
      <c r="CH844" s="425"/>
      <c r="CI844" s="425"/>
      <c r="CJ844" s="425"/>
      <c r="CK844" s="425"/>
      <c r="CL844" s="425"/>
      <c r="CM844" s="425"/>
      <c r="CN844" s="425"/>
      <c r="CO844" s="425"/>
      <c r="CP844" s="425"/>
      <c r="CQ844" s="425"/>
      <c r="CR844" s="425"/>
      <c r="CS844" s="425"/>
      <c r="CT844" s="425"/>
      <c r="CU844" s="425"/>
      <c r="CV844" s="425"/>
      <c r="CW844" s="425"/>
      <c r="CX844" s="425"/>
      <c r="CY844" s="425"/>
      <c r="CZ844" s="425"/>
      <c r="DA844" s="425"/>
      <c r="DB844" s="425"/>
      <c r="DC844" s="425"/>
      <c r="DD844" s="425"/>
      <c r="DE844" s="425"/>
      <c r="DF844" s="425"/>
      <c r="DG844" s="425"/>
      <c r="DH844" s="425"/>
      <c r="DI844" s="425"/>
      <c r="DJ844" s="425"/>
      <c r="DK844" s="425"/>
      <c r="DL844" s="425"/>
      <c r="DM844" s="425"/>
      <c r="DN844" s="425"/>
      <c r="DO844" s="425"/>
      <c r="DP844" s="425"/>
      <c r="DQ844" s="425"/>
    </row>
    <row r="845" spans="1:121" s="427" customFormat="1" ht="82.5" x14ac:dyDescent="0.25">
      <c r="A845" s="344" t="s">
        <v>2923</v>
      </c>
      <c r="B845" s="337" t="s">
        <v>2056</v>
      </c>
      <c r="C845" s="328" t="s">
        <v>3042</v>
      </c>
      <c r="D845" s="323" t="s">
        <v>3043</v>
      </c>
      <c r="E845" s="352">
        <v>6.81</v>
      </c>
      <c r="F845" s="330">
        <v>6.59</v>
      </c>
      <c r="G845" s="230">
        <v>6.81</v>
      </c>
      <c r="H845" s="393"/>
      <c r="I845" s="389" t="s">
        <v>22</v>
      </c>
      <c r="J845" s="389"/>
      <c r="K845" s="397">
        <v>40634</v>
      </c>
      <c r="L845" s="398" t="s">
        <v>2836</v>
      </c>
      <c r="M845" s="323">
        <v>6</v>
      </c>
      <c r="N845" s="371">
        <v>5</v>
      </c>
      <c r="O845" s="374"/>
      <c r="P845" s="377">
        <f t="shared" si="111"/>
        <v>6.81</v>
      </c>
      <c r="Q845" s="16">
        <f t="shared" si="110"/>
        <v>6.81</v>
      </c>
      <c r="R845" s="23">
        <f t="shared" si="112"/>
        <v>0</v>
      </c>
      <c r="S845" s="18">
        <f t="shared" si="113"/>
        <v>0</v>
      </c>
      <c r="T845" s="182"/>
      <c r="U845" s="102">
        <v>6610000</v>
      </c>
      <c r="V845" s="178" t="s">
        <v>2837</v>
      </c>
      <c r="W845" s="272">
        <v>6610</v>
      </c>
      <c r="X845" s="273"/>
      <c r="Y845" s="426"/>
      <c r="Z845" s="423"/>
      <c r="AA845" s="425"/>
      <c r="AB845" s="425"/>
      <c r="AC845" s="425"/>
      <c r="AD845" s="425"/>
      <c r="AE845" s="425"/>
      <c r="AF845" s="425"/>
      <c r="AG845" s="425"/>
      <c r="AH845" s="425"/>
      <c r="AI845" s="425"/>
      <c r="AJ845" s="425"/>
      <c r="AK845" s="425"/>
      <c r="AL845" s="425"/>
      <c r="AM845" s="425"/>
      <c r="AN845" s="425"/>
      <c r="AO845" s="425"/>
      <c r="AP845" s="425"/>
      <c r="AQ845" s="425"/>
      <c r="AR845" s="425"/>
      <c r="AS845" s="425"/>
      <c r="AT845" s="425"/>
      <c r="AU845" s="425"/>
      <c r="AV845" s="425"/>
      <c r="AW845" s="425"/>
      <c r="AX845" s="425"/>
      <c r="AY845" s="425"/>
      <c r="AZ845" s="425"/>
      <c r="BA845" s="425"/>
      <c r="BB845" s="425"/>
      <c r="BC845" s="425"/>
      <c r="BD845" s="425"/>
      <c r="BE845" s="425"/>
      <c r="BF845" s="425"/>
      <c r="BG845" s="425"/>
      <c r="BH845" s="425"/>
      <c r="BI845" s="425"/>
      <c r="BJ845" s="425"/>
      <c r="BK845" s="425"/>
      <c r="BL845" s="425"/>
      <c r="BM845" s="425"/>
      <c r="BN845" s="425"/>
      <c r="BO845" s="425"/>
      <c r="BP845" s="425"/>
      <c r="BQ845" s="425"/>
      <c r="BR845" s="425"/>
      <c r="BS845" s="425"/>
      <c r="BT845" s="425"/>
      <c r="BU845" s="425"/>
      <c r="BV845" s="425"/>
      <c r="BW845" s="425"/>
      <c r="BX845" s="425"/>
      <c r="BY845" s="425"/>
      <c r="BZ845" s="425"/>
      <c r="CA845" s="425"/>
      <c r="CB845" s="425"/>
      <c r="CC845" s="425"/>
      <c r="CD845" s="425"/>
      <c r="CE845" s="425"/>
      <c r="CF845" s="425"/>
      <c r="CG845" s="425"/>
      <c r="CH845" s="425"/>
      <c r="CI845" s="425"/>
      <c r="CJ845" s="425"/>
      <c r="CK845" s="425"/>
      <c r="CL845" s="425"/>
      <c r="CM845" s="425"/>
      <c r="CN845" s="425"/>
      <c r="CO845" s="425"/>
      <c r="CP845" s="425"/>
      <c r="CQ845" s="425"/>
      <c r="CR845" s="425"/>
      <c r="CS845" s="425"/>
      <c r="CT845" s="425"/>
      <c r="CU845" s="425"/>
      <c r="CV845" s="425"/>
      <c r="CW845" s="425"/>
      <c r="CX845" s="425"/>
      <c r="CY845" s="425"/>
      <c r="CZ845" s="425"/>
      <c r="DA845" s="425"/>
      <c r="DB845" s="425"/>
      <c r="DC845" s="425"/>
      <c r="DD845" s="425"/>
      <c r="DE845" s="425"/>
      <c r="DF845" s="425"/>
      <c r="DG845" s="425"/>
      <c r="DH845" s="425"/>
      <c r="DI845" s="425"/>
      <c r="DJ845" s="425"/>
      <c r="DK845" s="425"/>
      <c r="DL845" s="425"/>
      <c r="DM845" s="425"/>
      <c r="DN845" s="425"/>
      <c r="DO845" s="425"/>
      <c r="DP845" s="425"/>
      <c r="DQ845" s="425"/>
    </row>
    <row r="846" spans="1:121" s="427" customFormat="1" ht="82.5" x14ac:dyDescent="0.25">
      <c r="A846" s="344" t="s">
        <v>2923</v>
      </c>
      <c r="B846" s="337" t="s">
        <v>2056</v>
      </c>
      <c r="C846" s="328" t="s">
        <v>3044</v>
      </c>
      <c r="D846" s="323" t="s">
        <v>3043</v>
      </c>
      <c r="E846" s="352">
        <v>6.81</v>
      </c>
      <c r="F846" s="330">
        <v>6.59</v>
      </c>
      <c r="G846" s="230">
        <v>6.81</v>
      </c>
      <c r="H846" s="393"/>
      <c r="I846" s="389" t="s">
        <v>22</v>
      </c>
      <c r="J846" s="389"/>
      <c r="K846" s="397">
        <v>40634</v>
      </c>
      <c r="L846" s="398" t="s">
        <v>2836</v>
      </c>
      <c r="M846" s="323">
        <v>6</v>
      </c>
      <c r="N846" s="371">
        <v>5</v>
      </c>
      <c r="O846" s="374"/>
      <c r="P846" s="377">
        <f t="shared" si="111"/>
        <v>6.81</v>
      </c>
      <c r="Q846" s="16">
        <f t="shared" si="110"/>
        <v>6.81</v>
      </c>
      <c r="R846" s="23">
        <f t="shared" si="112"/>
        <v>0</v>
      </c>
      <c r="S846" s="18">
        <f t="shared" si="113"/>
        <v>0</v>
      </c>
      <c r="T846" s="182"/>
      <c r="U846" s="102">
        <v>6620000</v>
      </c>
      <c r="V846" s="178" t="s">
        <v>2837</v>
      </c>
      <c r="W846" s="272">
        <v>6620</v>
      </c>
      <c r="X846" s="273"/>
      <c r="Y846" s="426"/>
      <c r="Z846" s="423"/>
      <c r="AA846" s="425"/>
      <c r="AB846" s="425"/>
      <c r="AC846" s="425"/>
      <c r="AD846" s="425"/>
      <c r="AE846" s="425"/>
      <c r="AF846" s="425"/>
      <c r="AG846" s="425"/>
      <c r="AH846" s="425"/>
      <c r="AI846" s="425"/>
      <c r="AJ846" s="425"/>
      <c r="AK846" s="425"/>
      <c r="AL846" s="425"/>
      <c r="AM846" s="425"/>
      <c r="AN846" s="425"/>
      <c r="AO846" s="425"/>
      <c r="AP846" s="425"/>
      <c r="AQ846" s="425"/>
      <c r="AR846" s="425"/>
      <c r="AS846" s="425"/>
      <c r="AT846" s="425"/>
      <c r="AU846" s="425"/>
      <c r="AV846" s="425"/>
      <c r="AW846" s="425"/>
      <c r="AX846" s="425"/>
      <c r="AY846" s="425"/>
      <c r="AZ846" s="425"/>
      <c r="BA846" s="425"/>
      <c r="BB846" s="425"/>
      <c r="BC846" s="425"/>
      <c r="BD846" s="425"/>
      <c r="BE846" s="425"/>
      <c r="BF846" s="425"/>
      <c r="BG846" s="425"/>
      <c r="BH846" s="425"/>
      <c r="BI846" s="425"/>
      <c r="BJ846" s="425"/>
      <c r="BK846" s="425"/>
      <c r="BL846" s="425"/>
      <c r="BM846" s="425"/>
      <c r="BN846" s="425"/>
      <c r="BO846" s="425"/>
      <c r="BP846" s="425"/>
      <c r="BQ846" s="425"/>
      <c r="BR846" s="425"/>
      <c r="BS846" s="425"/>
      <c r="BT846" s="425"/>
      <c r="BU846" s="425"/>
      <c r="BV846" s="425"/>
      <c r="BW846" s="425"/>
      <c r="BX846" s="425"/>
      <c r="BY846" s="425"/>
      <c r="BZ846" s="425"/>
      <c r="CA846" s="425"/>
      <c r="CB846" s="425"/>
      <c r="CC846" s="425"/>
      <c r="CD846" s="425"/>
      <c r="CE846" s="425"/>
      <c r="CF846" s="425"/>
      <c r="CG846" s="425"/>
      <c r="CH846" s="425"/>
      <c r="CI846" s="425"/>
      <c r="CJ846" s="425"/>
      <c r="CK846" s="425"/>
      <c r="CL846" s="425"/>
      <c r="CM846" s="425"/>
      <c r="CN846" s="425"/>
      <c r="CO846" s="425"/>
      <c r="CP846" s="425"/>
      <c r="CQ846" s="425"/>
      <c r="CR846" s="425"/>
      <c r="CS846" s="425"/>
      <c r="CT846" s="425"/>
      <c r="CU846" s="425"/>
      <c r="CV846" s="425"/>
      <c r="CW846" s="425"/>
      <c r="CX846" s="425"/>
      <c r="CY846" s="425"/>
      <c r="CZ846" s="425"/>
      <c r="DA846" s="425"/>
      <c r="DB846" s="425"/>
      <c r="DC846" s="425"/>
      <c r="DD846" s="425"/>
      <c r="DE846" s="425"/>
      <c r="DF846" s="425"/>
      <c r="DG846" s="425"/>
      <c r="DH846" s="425"/>
      <c r="DI846" s="425"/>
      <c r="DJ846" s="425"/>
      <c r="DK846" s="425"/>
      <c r="DL846" s="425"/>
      <c r="DM846" s="425"/>
      <c r="DN846" s="425"/>
      <c r="DO846" s="425"/>
      <c r="DP846" s="425"/>
      <c r="DQ846" s="425"/>
    </row>
    <row r="847" spans="1:121" s="427" customFormat="1" ht="82.5" x14ac:dyDescent="0.25">
      <c r="A847" s="344" t="s">
        <v>2923</v>
      </c>
      <c r="B847" s="337" t="s">
        <v>2056</v>
      </c>
      <c r="C847" s="328" t="s">
        <v>3045</v>
      </c>
      <c r="D847" s="323" t="s">
        <v>3043</v>
      </c>
      <c r="E847" s="352">
        <v>9.68</v>
      </c>
      <c r="F847" s="330">
        <v>9.3699999999999992</v>
      </c>
      <c r="G847" s="230">
        <v>9.68</v>
      </c>
      <c r="H847" s="393"/>
      <c r="I847" s="389" t="s">
        <v>22</v>
      </c>
      <c r="J847" s="389"/>
      <c r="K847" s="397">
        <v>40634</v>
      </c>
      <c r="L847" s="398" t="s">
        <v>2836</v>
      </c>
      <c r="M847" s="323">
        <v>6</v>
      </c>
      <c r="N847" s="371">
        <v>5</v>
      </c>
      <c r="O847" s="374"/>
      <c r="P847" s="377">
        <f t="shared" si="111"/>
        <v>9.68</v>
      </c>
      <c r="Q847" s="16">
        <f t="shared" si="110"/>
        <v>9.68</v>
      </c>
      <c r="R847" s="23">
        <f t="shared" si="112"/>
        <v>0</v>
      </c>
      <c r="S847" s="18">
        <f t="shared" si="113"/>
        <v>0</v>
      </c>
      <c r="T847" s="182"/>
      <c r="U847" s="102">
        <v>6630000</v>
      </c>
      <c r="V847" s="178" t="s">
        <v>2837</v>
      </c>
      <c r="W847" s="272">
        <v>6630</v>
      </c>
      <c r="X847" s="273"/>
      <c r="Y847" s="426"/>
      <c r="Z847" s="423"/>
      <c r="AA847" s="425"/>
      <c r="AB847" s="425"/>
      <c r="AC847" s="425"/>
      <c r="AD847" s="425"/>
      <c r="AE847" s="425"/>
      <c r="AF847" s="425"/>
      <c r="AG847" s="425"/>
      <c r="AH847" s="425"/>
      <c r="AI847" s="425"/>
      <c r="AJ847" s="425"/>
      <c r="AK847" s="425"/>
      <c r="AL847" s="425"/>
      <c r="AM847" s="425"/>
      <c r="AN847" s="425"/>
      <c r="AO847" s="425"/>
      <c r="AP847" s="425"/>
      <c r="AQ847" s="425"/>
      <c r="AR847" s="425"/>
      <c r="AS847" s="425"/>
      <c r="AT847" s="425"/>
      <c r="AU847" s="425"/>
      <c r="AV847" s="425"/>
      <c r="AW847" s="425"/>
      <c r="AX847" s="425"/>
      <c r="AY847" s="425"/>
      <c r="AZ847" s="425"/>
      <c r="BA847" s="425"/>
      <c r="BB847" s="425"/>
      <c r="BC847" s="425"/>
      <c r="BD847" s="425"/>
      <c r="BE847" s="425"/>
      <c r="BF847" s="425"/>
      <c r="BG847" s="425"/>
      <c r="BH847" s="425"/>
      <c r="BI847" s="425"/>
      <c r="BJ847" s="425"/>
      <c r="BK847" s="425"/>
      <c r="BL847" s="425"/>
      <c r="BM847" s="425"/>
      <c r="BN847" s="425"/>
      <c r="BO847" s="425"/>
      <c r="BP847" s="425"/>
      <c r="BQ847" s="425"/>
      <c r="BR847" s="425"/>
      <c r="BS847" s="425"/>
      <c r="BT847" s="425"/>
      <c r="BU847" s="425"/>
      <c r="BV847" s="425"/>
      <c r="BW847" s="425"/>
      <c r="BX847" s="425"/>
      <c r="BY847" s="425"/>
      <c r="BZ847" s="425"/>
      <c r="CA847" s="425"/>
      <c r="CB847" s="425"/>
      <c r="CC847" s="425"/>
      <c r="CD847" s="425"/>
      <c r="CE847" s="425"/>
      <c r="CF847" s="425"/>
      <c r="CG847" s="425"/>
      <c r="CH847" s="425"/>
      <c r="CI847" s="425"/>
      <c r="CJ847" s="425"/>
      <c r="CK847" s="425"/>
      <c r="CL847" s="425"/>
      <c r="CM847" s="425"/>
      <c r="CN847" s="425"/>
      <c r="CO847" s="425"/>
      <c r="CP847" s="425"/>
      <c r="CQ847" s="425"/>
      <c r="CR847" s="425"/>
      <c r="CS847" s="425"/>
      <c r="CT847" s="425"/>
      <c r="CU847" s="425"/>
      <c r="CV847" s="425"/>
      <c r="CW847" s="425"/>
      <c r="CX847" s="425"/>
      <c r="CY847" s="425"/>
      <c r="CZ847" s="425"/>
      <c r="DA847" s="425"/>
      <c r="DB847" s="425"/>
      <c r="DC847" s="425"/>
      <c r="DD847" s="425"/>
      <c r="DE847" s="425"/>
      <c r="DF847" s="425"/>
      <c r="DG847" s="425"/>
      <c r="DH847" s="425"/>
      <c r="DI847" s="425"/>
      <c r="DJ847" s="425"/>
      <c r="DK847" s="425"/>
      <c r="DL847" s="425"/>
      <c r="DM847" s="425"/>
      <c r="DN847" s="425"/>
      <c r="DO847" s="425"/>
      <c r="DP847" s="425"/>
      <c r="DQ847" s="425"/>
    </row>
    <row r="848" spans="1:121" s="427" customFormat="1" ht="82.5" x14ac:dyDescent="0.25">
      <c r="A848" s="344" t="s">
        <v>2923</v>
      </c>
      <c r="B848" s="337" t="s">
        <v>2056</v>
      </c>
      <c r="C848" s="328" t="s">
        <v>3046</v>
      </c>
      <c r="D848" s="323" t="s">
        <v>3043</v>
      </c>
      <c r="E848" s="352">
        <v>14.28</v>
      </c>
      <c r="F848" s="330">
        <v>13.82</v>
      </c>
      <c r="G848" s="230">
        <v>14.28</v>
      </c>
      <c r="H848" s="393"/>
      <c r="I848" s="389" t="s">
        <v>22</v>
      </c>
      <c r="J848" s="389"/>
      <c r="K848" s="397">
        <v>40634</v>
      </c>
      <c r="L848" s="398" t="s">
        <v>2836</v>
      </c>
      <c r="M848" s="323">
        <v>6</v>
      </c>
      <c r="N848" s="371">
        <v>5</v>
      </c>
      <c r="O848" s="374"/>
      <c r="P848" s="377">
        <f t="shared" si="111"/>
        <v>14.28</v>
      </c>
      <c r="Q848" s="16">
        <f t="shared" si="110"/>
        <v>14.28</v>
      </c>
      <c r="R848" s="23">
        <f t="shared" si="112"/>
        <v>0</v>
      </c>
      <c r="S848" s="18">
        <f t="shared" si="113"/>
        <v>0</v>
      </c>
      <c r="T848" s="182"/>
      <c r="U848" s="102">
        <v>6640000</v>
      </c>
      <c r="V848" s="178" t="s">
        <v>2837</v>
      </c>
      <c r="W848" s="272">
        <v>6640</v>
      </c>
      <c r="X848" s="273"/>
      <c r="Y848" s="426"/>
      <c r="Z848" s="423"/>
      <c r="AA848" s="425"/>
      <c r="AB848" s="425"/>
      <c r="AC848" s="425"/>
      <c r="AD848" s="425"/>
      <c r="AE848" s="425"/>
      <c r="AF848" s="425"/>
      <c r="AG848" s="425"/>
      <c r="AH848" s="425"/>
      <c r="AI848" s="425"/>
      <c r="AJ848" s="425"/>
      <c r="AK848" s="425"/>
      <c r="AL848" s="425"/>
      <c r="AM848" s="425"/>
      <c r="AN848" s="425"/>
      <c r="AO848" s="425"/>
      <c r="AP848" s="425"/>
      <c r="AQ848" s="425"/>
      <c r="AR848" s="425"/>
      <c r="AS848" s="425"/>
      <c r="AT848" s="425"/>
      <c r="AU848" s="425"/>
      <c r="AV848" s="425"/>
      <c r="AW848" s="425"/>
      <c r="AX848" s="425"/>
      <c r="AY848" s="425"/>
      <c r="AZ848" s="425"/>
      <c r="BA848" s="425"/>
      <c r="BB848" s="425"/>
      <c r="BC848" s="425"/>
      <c r="BD848" s="425"/>
      <c r="BE848" s="425"/>
      <c r="BF848" s="425"/>
      <c r="BG848" s="425"/>
      <c r="BH848" s="425"/>
      <c r="BI848" s="425"/>
      <c r="BJ848" s="425"/>
      <c r="BK848" s="425"/>
      <c r="BL848" s="425"/>
      <c r="BM848" s="425"/>
      <c r="BN848" s="425"/>
      <c r="BO848" s="425"/>
      <c r="BP848" s="425"/>
      <c r="BQ848" s="425"/>
      <c r="BR848" s="425"/>
      <c r="BS848" s="425"/>
      <c r="BT848" s="425"/>
      <c r="BU848" s="425"/>
      <c r="BV848" s="425"/>
      <c r="BW848" s="425"/>
      <c r="BX848" s="425"/>
      <c r="BY848" s="425"/>
      <c r="BZ848" s="425"/>
      <c r="CA848" s="425"/>
      <c r="CB848" s="425"/>
      <c r="CC848" s="425"/>
      <c r="CD848" s="425"/>
      <c r="CE848" s="425"/>
      <c r="CF848" s="425"/>
      <c r="CG848" s="425"/>
      <c r="CH848" s="425"/>
      <c r="CI848" s="425"/>
      <c r="CJ848" s="425"/>
      <c r="CK848" s="425"/>
      <c r="CL848" s="425"/>
      <c r="CM848" s="425"/>
      <c r="CN848" s="425"/>
      <c r="CO848" s="425"/>
      <c r="CP848" s="425"/>
      <c r="CQ848" s="425"/>
      <c r="CR848" s="425"/>
      <c r="CS848" s="425"/>
      <c r="CT848" s="425"/>
      <c r="CU848" s="425"/>
      <c r="CV848" s="425"/>
      <c r="CW848" s="425"/>
      <c r="CX848" s="425"/>
      <c r="CY848" s="425"/>
      <c r="CZ848" s="425"/>
      <c r="DA848" s="425"/>
      <c r="DB848" s="425"/>
      <c r="DC848" s="425"/>
      <c r="DD848" s="425"/>
      <c r="DE848" s="425"/>
      <c r="DF848" s="425"/>
      <c r="DG848" s="425"/>
      <c r="DH848" s="425"/>
      <c r="DI848" s="425"/>
      <c r="DJ848" s="425"/>
      <c r="DK848" s="425"/>
      <c r="DL848" s="425"/>
      <c r="DM848" s="425"/>
      <c r="DN848" s="425"/>
      <c r="DO848" s="425"/>
      <c r="DP848" s="425"/>
      <c r="DQ848" s="425"/>
    </row>
    <row r="849" spans="1:121" s="427" customFormat="1" ht="82.5" x14ac:dyDescent="0.25">
      <c r="A849" s="344" t="s">
        <v>2923</v>
      </c>
      <c r="B849" s="337" t="s">
        <v>2056</v>
      </c>
      <c r="C849" s="328" t="s">
        <v>3047</v>
      </c>
      <c r="D849" s="323" t="s">
        <v>3043</v>
      </c>
      <c r="E849" s="352">
        <v>19.010000000000002</v>
      </c>
      <c r="F849" s="330">
        <v>18.399999999999999</v>
      </c>
      <c r="G849" s="230">
        <v>19.010000000000002</v>
      </c>
      <c r="H849" s="393"/>
      <c r="I849" s="389" t="s">
        <v>22</v>
      </c>
      <c r="J849" s="389"/>
      <c r="K849" s="397">
        <v>40634</v>
      </c>
      <c r="L849" s="398" t="s">
        <v>2836</v>
      </c>
      <c r="M849" s="323">
        <v>6</v>
      </c>
      <c r="N849" s="371">
        <v>5</v>
      </c>
      <c r="O849" s="374"/>
      <c r="P849" s="377">
        <f t="shared" si="111"/>
        <v>19.010000000000002</v>
      </c>
      <c r="Q849" s="16">
        <f t="shared" si="110"/>
        <v>19.010000000000002</v>
      </c>
      <c r="R849" s="23">
        <f t="shared" si="112"/>
        <v>0</v>
      </c>
      <c r="S849" s="18">
        <f t="shared" si="113"/>
        <v>0</v>
      </c>
      <c r="T849" s="182"/>
      <c r="U849" s="102">
        <v>6650000</v>
      </c>
      <c r="V849" s="178" t="s">
        <v>2837</v>
      </c>
      <c r="W849" s="272">
        <v>6650</v>
      </c>
      <c r="X849" s="273"/>
      <c r="Y849" s="426"/>
      <c r="Z849" s="423"/>
      <c r="AA849" s="425"/>
      <c r="AB849" s="425"/>
      <c r="AC849" s="425"/>
      <c r="AD849" s="425"/>
      <c r="AE849" s="425"/>
      <c r="AF849" s="425"/>
      <c r="AG849" s="425"/>
      <c r="AH849" s="425"/>
      <c r="AI849" s="425"/>
      <c r="AJ849" s="425"/>
      <c r="AK849" s="425"/>
      <c r="AL849" s="425"/>
      <c r="AM849" s="425"/>
      <c r="AN849" s="425"/>
      <c r="AO849" s="425"/>
      <c r="AP849" s="425"/>
      <c r="AQ849" s="425"/>
      <c r="AR849" s="425"/>
      <c r="AS849" s="425"/>
      <c r="AT849" s="425"/>
      <c r="AU849" s="425"/>
      <c r="AV849" s="425"/>
      <c r="AW849" s="425"/>
      <c r="AX849" s="425"/>
      <c r="AY849" s="425"/>
      <c r="AZ849" s="425"/>
      <c r="BA849" s="425"/>
      <c r="BB849" s="425"/>
      <c r="BC849" s="425"/>
      <c r="BD849" s="425"/>
      <c r="BE849" s="425"/>
      <c r="BF849" s="425"/>
      <c r="BG849" s="425"/>
      <c r="BH849" s="425"/>
      <c r="BI849" s="425"/>
      <c r="BJ849" s="425"/>
      <c r="BK849" s="425"/>
      <c r="BL849" s="425"/>
      <c r="BM849" s="425"/>
      <c r="BN849" s="425"/>
      <c r="BO849" s="425"/>
      <c r="BP849" s="425"/>
      <c r="BQ849" s="425"/>
      <c r="BR849" s="425"/>
      <c r="BS849" s="425"/>
      <c r="BT849" s="425"/>
      <c r="BU849" s="425"/>
      <c r="BV849" s="425"/>
      <c r="BW849" s="425"/>
      <c r="BX849" s="425"/>
      <c r="BY849" s="425"/>
      <c r="BZ849" s="425"/>
      <c r="CA849" s="425"/>
      <c r="CB849" s="425"/>
      <c r="CC849" s="425"/>
      <c r="CD849" s="425"/>
      <c r="CE849" s="425"/>
      <c r="CF849" s="425"/>
      <c r="CG849" s="425"/>
      <c r="CH849" s="425"/>
      <c r="CI849" s="425"/>
      <c r="CJ849" s="425"/>
      <c r="CK849" s="425"/>
      <c r="CL849" s="425"/>
      <c r="CM849" s="425"/>
      <c r="CN849" s="425"/>
      <c r="CO849" s="425"/>
      <c r="CP849" s="425"/>
      <c r="CQ849" s="425"/>
      <c r="CR849" s="425"/>
      <c r="CS849" s="425"/>
      <c r="CT849" s="425"/>
      <c r="CU849" s="425"/>
      <c r="CV849" s="425"/>
      <c r="CW849" s="425"/>
      <c r="CX849" s="425"/>
      <c r="CY849" s="425"/>
      <c r="CZ849" s="425"/>
      <c r="DA849" s="425"/>
      <c r="DB849" s="425"/>
      <c r="DC849" s="425"/>
      <c r="DD849" s="425"/>
      <c r="DE849" s="425"/>
      <c r="DF849" s="425"/>
      <c r="DG849" s="425"/>
      <c r="DH849" s="425"/>
      <c r="DI849" s="425"/>
      <c r="DJ849" s="425"/>
      <c r="DK849" s="425"/>
      <c r="DL849" s="425"/>
      <c r="DM849" s="425"/>
      <c r="DN849" s="425"/>
      <c r="DO849" s="425"/>
      <c r="DP849" s="425"/>
      <c r="DQ849" s="425"/>
    </row>
    <row r="850" spans="1:121" s="427" customFormat="1" ht="82.5" x14ac:dyDescent="0.25">
      <c r="A850" s="344" t="s">
        <v>2923</v>
      </c>
      <c r="B850" s="337" t="s">
        <v>2056</v>
      </c>
      <c r="C850" s="328" t="s">
        <v>3048</v>
      </c>
      <c r="D850" s="323" t="s">
        <v>3043</v>
      </c>
      <c r="E850" s="352">
        <v>39.82</v>
      </c>
      <c r="F850" s="330">
        <v>38.54</v>
      </c>
      <c r="G850" s="230">
        <v>39.82</v>
      </c>
      <c r="H850" s="393"/>
      <c r="I850" s="389" t="s">
        <v>22</v>
      </c>
      <c r="J850" s="389"/>
      <c r="K850" s="397">
        <v>40634</v>
      </c>
      <c r="L850" s="398" t="s">
        <v>2836</v>
      </c>
      <c r="M850" s="323">
        <v>6</v>
      </c>
      <c r="N850" s="371">
        <v>5</v>
      </c>
      <c r="O850" s="374"/>
      <c r="P850" s="377">
        <f t="shared" si="111"/>
        <v>39.82</v>
      </c>
      <c r="Q850" s="16">
        <f t="shared" si="110"/>
        <v>39.82</v>
      </c>
      <c r="R850" s="23">
        <f t="shared" si="112"/>
        <v>0</v>
      </c>
      <c r="S850" s="18">
        <f t="shared" si="113"/>
        <v>0</v>
      </c>
      <c r="T850" s="182"/>
      <c r="U850" s="102">
        <v>6660000</v>
      </c>
      <c r="V850" s="178" t="s">
        <v>2837</v>
      </c>
      <c r="W850" s="272">
        <v>6660</v>
      </c>
      <c r="X850" s="273"/>
      <c r="Y850" s="426"/>
      <c r="Z850" s="423"/>
      <c r="AA850" s="425"/>
      <c r="AB850" s="425"/>
      <c r="AC850" s="425"/>
      <c r="AD850" s="425"/>
      <c r="AE850" s="425"/>
      <c r="AF850" s="425"/>
      <c r="AG850" s="425"/>
      <c r="AH850" s="425"/>
      <c r="AI850" s="425"/>
      <c r="AJ850" s="425"/>
      <c r="AK850" s="425"/>
      <c r="AL850" s="425"/>
      <c r="AM850" s="425"/>
      <c r="AN850" s="425"/>
      <c r="AO850" s="425"/>
      <c r="AP850" s="425"/>
      <c r="AQ850" s="425"/>
      <c r="AR850" s="425"/>
      <c r="AS850" s="425"/>
      <c r="AT850" s="425"/>
      <c r="AU850" s="425"/>
      <c r="AV850" s="425"/>
      <c r="AW850" s="425"/>
      <c r="AX850" s="425"/>
      <c r="AY850" s="425"/>
      <c r="AZ850" s="425"/>
      <c r="BA850" s="425"/>
      <c r="BB850" s="425"/>
      <c r="BC850" s="425"/>
      <c r="BD850" s="425"/>
      <c r="BE850" s="425"/>
      <c r="BF850" s="425"/>
      <c r="BG850" s="425"/>
      <c r="BH850" s="425"/>
      <c r="BI850" s="425"/>
      <c r="BJ850" s="425"/>
      <c r="BK850" s="425"/>
      <c r="BL850" s="425"/>
      <c r="BM850" s="425"/>
      <c r="BN850" s="425"/>
      <c r="BO850" s="425"/>
      <c r="BP850" s="425"/>
      <c r="BQ850" s="425"/>
      <c r="BR850" s="425"/>
      <c r="BS850" s="425"/>
      <c r="BT850" s="425"/>
      <c r="BU850" s="425"/>
      <c r="BV850" s="425"/>
      <c r="BW850" s="425"/>
      <c r="BX850" s="425"/>
      <c r="BY850" s="425"/>
      <c r="BZ850" s="425"/>
      <c r="CA850" s="425"/>
      <c r="CB850" s="425"/>
      <c r="CC850" s="425"/>
      <c r="CD850" s="425"/>
      <c r="CE850" s="425"/>
      <c r="CF850" s="425"/>
      <c r="CG850" s="425"/>
      <c r="CH850" s="425"/>
      <c r="CI850" s="425"/>
      <c r="CJ850" s="425"/>
      <c r="CK850" s="425"/>
      <c r="CL850" s="425"/>
      <c r="CM850" s="425"/>
      <c r="CN850" s="425"/>
      <c r="CO850" s="425"/>
      <c r="CP850" s="425"/>
      <c r="CQ850" s="425"/>
      <c r="CR850" s="425"/>
      <c r="CS850" s="425"/>
      <c r="CT850" s="425"/>
      <c r="CU850" s="425"/>
      <c r="CV850" s="425"/>
      <c r="CW850" s="425"/>
      <c r="CX850" s="425"/>
      <c r="CY850" s="425"/>
      <c r="CZ850" s="425"/>
      <c r="DA850" s="425"/>
      <c r="DB850" s="425"/>
      <c r="DC850" s="425"/>
      <c r="DD850" s="425"/>
      <c r="DE850" s="425"/>
      <c r="DF850" s="425"/>
      <c r="DG850" s="425"/>
      <c r="DH850" s="425"/>
      <c r="DI850" s="425"/>
      <c r="DJ850" s="425"/>
      <c r="DK850" s="425"/>
      <c r="DL850" s="425"/>
      <c r="DM850" s="425"/>
      <c r="DN850" s="425"/>
      <c r="DO850" s="425"/>
      <c r="DP850" s="425"/>
      <c r="DQ850" s="425"/>
    </row>
    <row r="851" spans="1:121" s="427" customFormat="1" ht="82.5" x14ac:dyDescent="0.25">
      <c r="A851" s="344" t="s">
        <v>2923</v>
      </c>
      <c r="B851" s="337" t="s">
        <v>2056</v>
      </c>
      <c r="C851" s="328" t="s">
        <v>3049</v>
      </c>
      <c r="D851" s="323" t="s">
        <v>3043</v>
      </c>
      <c r="E851" s="352">
        <v>63.21</v>
      </c>
      <c r="F851" s="330">
        <v>61.19</v>
      </c>
      <c r="G851" s="230">
        <v>63.21</v>
      </c>
      <c r="H851" s="393"/>
      <c r="I851" s="389" t="s">
        <v>22</v>
      </c>
      <c r="J851" s="389"/>
      <c r="K851" s="397">
        <v>40634</v>
      </c>
      <c r="L851" s="398" t="s">
        <v>2836</v>
      </c>
      <c r="M851" s="323">
        <v>6</v>
      </c>
      <c r="N851" s="371">
        <v>5</v>
      </c>
      <c r="O851" s="374"/>
      <c r="P851" s="377">
        <f t="shared" si="111"/>
        <v>63.21</v>
      </c>
      <c r="Q851" s="16">
        <f t="shared" si="110"/>
        <v>63.21</v>
      </c>
      <c r="R851" s="23">
        <f t="shared" si="112"/>
        <v>0</v>
      </c>
      <c r="S851" s="18">
        <f t="shared" si="113"/>
        <v>0</v>
      </c>
      <c r="T851" s="182"/>
      <c r="U851" s="102">
        <v>6670000</v>
      </c>
      <c r="V851" s="178" t="s">
        <v>2837</v>
      </c>
      <c r="W851" s="272">
        <v>6670</v>
      </c>
      <c r="X851" s="273"/>
      <c r="Y851" s="426"/>
      <c r="Z851" s="423"/>
      <c r="AA851" s="425"/>
      <c r="AB851" s="425"/>
      <c r="AC851" s="425"/>
      <c r="AD851" s="425"/>
      <c r="AE851" s="425"/>
      <c r="AF851" s="425"/>
      <c r="AG851" s="425"/>
      <c r="AH851" s="425"/>
      <c r="AI851" s="425"/>
      <c r="AJ851" s="425"/>
      <c r="AK851" s="425"/>
      <c r="AL851" s="425"/>
      <c r="AM851" s="425"/>
      <c r="AN851" s="425"/>
      <c r="AO851" s="425"/>
      <c r="AP851" s="425"/>
      <c r="AQ851" s="425"/>
      <c r="AR851" s="425"/>
      <c r="AS851" s="425"/>
      <c r="AT851" s="425"/>
      <c r="AU851" s="425"/>
      <c r="AV851" s="425"/>
      <c r="AW851" s="425"/>
      <c r="AX851" s="425"/>
      <c r="AY851" s="425"/>
      <c r="AZ851" s="425"/>
      <c r="BA851" s="425"/>
      <c r="BB851" s="425"/>
      <c r="BC851" s="425"/>
      <c r="BD851" s="425"/>
      <c r="BE851" s="425"/>
      <c r="BF851" s="425"/>
      <c r="BG851" s="425"/>
      <c r="BH851" s="425"/>
      <c r="BI851" s="425"/>
      <c r="BJ851" s="425"/>
      <c r="BK851" s="425"/>
      <c r="BL851" s="425"/>
      <c r="BM851" s="425"/>
      <c r="BN851" s="425"/>
      <c r="BO851" s="425"/>
      <c r="BP851" s="425"/>
      <c r="BQ851" s="425"/>
      <c r="BR851" s="425"/>
      <c r="BS851" s="425"/>
      <c r="BT851" s="425"/>
      <c r="BU851" s="425"/>
      <c r="BV851" s="425"/>
      <c r="BW851" s="425"/>
      <c r="BX851" s="425"/>
      <c r="BY851" s="425"/>
      <c r="BZ851" s="425"/>
      <c r="CA851" s="425"/>
      <c r="CB851" s="425"/>
      <c r="CC851" s="425"/>
      <c r="CD851" s="425"/>
      <c r="CE851" s="425"/>
      <c r="CF851" s="425"/>
      <c r="CG851" s="425"/>
      <c r="CH851" s="425"/>
      <c r="CI851" s="425"/>
      <c r="CJ851" s="425"/>
      <c r="CK851" s="425"/>
      <c r="CL851" s="425"/>
      <c r="CM851" s="425"/>
      <c r="CN851" s="425"/>
      <c r="CO851" s="425"/>
      <c r="CP851" s="425"/>
      <c r="CQ851" s="425"/>
      <c r="CR851" s="425"/>
      <c r="CS851" s="425"/>
      <c r="CT851" s="425"/>
      <c r="CU851" s="425"/>
      <c r="CV851" s="425"/>
      <c r="CW851" s="425"/>
      <c r="CX851" s="425"/>
      <c r="CY851" s="425"/>
      <c r="CZ851" s="425"/>
      <c r="DA851" s="425"/>
      <c r="DB851" s="425"/>
      <c r="DC851" s="425"/>
      <c r="DD851" s="425"/>
      <c r="DE851" s="425"/>
      <c r="DF851" s="425"/>
      <c r="DG851" s="425"/>
      <c r="DH851" s="425"/>
      <c r="DI851" s="425"/>
      <c r="DJ851" s="425"/>
      <c r="DK851" s="425"/>
      <c r="DL851" s="425"/>
      <c r="DM851" s="425"/>
      <c r="DN851" s="425"/>
      <c r="DO851" s="425"/>
      <c r="DP851" s="425"/>
      <c r="DQ851" s="425"/>
    </row>
    <row r="852" spans="1:121" s="427" customFormat="1" ht="82.5" x14ac:dyDescent="0.25">
      <c r="A852" s="344" t="s">
        <v>2923</v>
      </c>
      <c r="B852" s="337" t="s">
        <v>2056</v>
      </c>
      <c r="C852" s="328" t="s">
        <v>3050</v>
      </c>
      <c r="D852" s="323" t="s">
        <v>3043</v>
      </c>
      <c r="E852" s="352">
        <v>122.1</v>
      </c>
      <c r="F852" s="330">
        <v>118.2</v>
      </c>
      <c r="G852" s="230">
        <v>122.1</v>
      </c>
      <c r="H852" s="393"/>
      <c r="I852" s="389" t="s">
        <v>22</v>
      </c>
      <c r="J852" s="389"/>
      <c r="K852" s="397">
        <v>40634</v>
      </c>
      <c r="L852" s="398" t="s">
        <v>2836</v>
      </c>
      <c r="M852" s="323">
        <v>6</v>
      </c>
      <c r="N852" s="371">
        <v>5</v>
      </c>
      <c r="O852" s="374"/>
      <c r="P852" s="377">
        <f t="shared" si="111"/>
        <v>122.1</v>
      </c>
      <c r="Q852" s="16">
        <f t="shared" si="110"/>
        <v>122.1</v>
      </c>
      <c r="R852" s="23">
        <f t="shared" si="112"/>
        <v>0</v>
      </c>
      <c r="S852" s="18">
        <f t="shared" si="113"/>
        <v>0</v>
      </c>
      <c r="T852" s="182"/>
      <c r="U852" s="102">
        <v>6680000</v>
      </c>
      <c r="V852" s="178" t="s">
        <v>2837</v>
      </c>
      <c r="W852" s="272">
        <v>6680</v>
      </c>
      <c r="X852" s="273"/>
      <c r="Y852" s="426"/>
      <c r="Z852" s="423"/>
      <c r="AA852" s="425"/>
      <c r="AB852" s="425"/>
      <c r="AC852" s="425"/>
      <c r="AD852" s="425"/>
      <c r="AE852" s="425"/>
      <c r="AF852" s="425"/>
      <c r="AG852" s="425"/>
      <c r="AH852" s="425"/>
      <c r="AI852" s="425"/>
      <c r="AJ852" s="425"/>
      <c r="AK852" s="425"/>
      <c r="AL852" s="425"/>
      <c r="AM852" s="425"/>
      <c r="AN852" s="425"/>
      <c r="AO852" s="425"/>
      <c r="AP852" s="425"/>
      <c r="AQ852" s="425"/>
      <c r="AR852" s="425"/>
      <c r="AS852" s="425"/>
      <c r="AT852" s="425"/>
      <c r="AU852" s="425"/>
      <c r="AV852" s="425"/>
      <c r="AW852" s="425"/>
      <c r="AX852" s="425"/>
      <c r="AY852" s="425"/>
      <c r="AZ852" s="425"/>
      <c r="BA852" s="425"/>
      <c r="BB852" s="425"/>
      <c r="BC852" s="425"/>
      <c r="BD852" s="425"/>
      <c r="BE852" s="425"/>
      <c r="BF852" s="425"/>
      <c r="BG852" s="425"/>
      <c r="BH852" s="425"/>
      <c r="BI852" s="425"/>
      <c r="BJ852" s="425"/>
      <c r="BK852" s="425"/>
      <c r="BL852" s="425"/>
      <c r="BM852" s="425"/>
      <c r="BN852" s="425"/>
      <c r="BO852" s="425"/>
      <c r="BP852" s="425"/>
      <c r="BQ852" s="425"/>
      <c r="BR852" s="425"/>
      <c r="BS852" s="425"/>
      <c r="BT852" s="425"/>
      <c r="BU852" s="425"/>
      <c r="BV852" s="425"/>
      <c r="BW852" s="425"/>
      <c r="BX852" s="425"/>
      <c r="BY852" s="425"/>
      <c r="BZ852" s="425"/>
      <c r="CA852" s="425"/>
      <c r="CB852" s="425"/>
      <c r="CC852" s="425"/>
      <c r="CD852" s="425"/>
      <c r="CE852" s="425"/>
      <c r="CF852" s="425"/>
      <c r="CG852" s="425"/>
      <c r="CH852" s="425"/>
      <c r="CI852" s="425"/>
      <c r="CJ852" s="425"/>
      <c r="CK852" s="425"/>
      <c r="CL852" s="425"/>
      <c r="CM852" s="425"/>
      <c r="CN852" s="425"/>
      <c r="CO852" s="425"/>
      <c r="CP852" s="425"/>
      <c r="CQ852" s="425"/>
      <c r="CR852" s="425"/>
      <c r="CS852" s="425"/>
      <c r="CT852" s="425"/>
      <c r="CU852" s="425"/>
      <c r="CV852" s="425"/>
      <c r="CW852" s="425"/>
      <c r="CX852" s="425"/>
      <c r="CY852" s="425"/>
      <c r="CZ852" s="425"/>
      <c r="DA852" s="425"/>
      <c r="DB852" s="425"/>
      <c r="DC852" s="425"/>
      <c r="DD852" s="425"/>
      <c r="DE852" s="425"/>
      <c r="DF852" s="425"/>
      <c r="DG852" s="425"/>
      <c r="DH852" s="425"/>
      <c r="DI852" s="425"/>
      <c r="DJ852" s="425"/>
      <c r="DK852" s="425"/>
      <c r="DL852" s="425"/>
      <c r="DM852" s="425"/>
      <c r="DN852" s="425"/>
      <c r="DO852" s="425"/>
      <c r="DP852" s="425"/>
      <c r="DQ852" s="425"/>
    </row>
    <row r="853" spans="1:121" s="427" customFormat="1" ht="82.5" x14ac:dyDescent="0.25">
      <c r="A853" s="344" t="s">
        <v>2923</v>
      </c>
      <c r="B853" s="337" t="s">
        <v>2056</v>
      </c>
      <c r="C853" s="328" t="s">
        <v>3051</v>
      </c>
      <c r="D853" s="323" t="s">
        <v>3043</v>
      </c>
      <c r="E853" s="352">
        <v>180.87</v>
      </c>
      <c r="F853" s="330">
        <v>175.09</v>
      </c>
      <c r="G853" s="230">
        <v>180.87</v>
      </c>
      <c r="H853" s="393"/>
      <c r="I853" s="389" t="s">
        <v>22</v>
      </c>
      <c r="J853" s="389"/>
      <c r="K853" s="397">
        <v>40634</v>
      </c>
      <c r="L853" s="398" t="s">
        <v>2836</v>
      </c>
      <c r="M853" s="323">
        <v>6</v>
      </c>
      <c r="N853" s="371">
        <v>5</v>
      </c>
      <c r="O853" s="374"/>
      <c r="P853" s="377">
        <f t="shared" si="111"/>
        <v>180.87</v>
      </c>
      <c r="Q853" s="16">
        <f t="shared" si="110"/>
        <v>180.87</v>
      </c>
      <c r="R853" s="23">
        <f t="shared" si="112"/>
        <v>0</v>
      </c>
      <c r="S853" s="18">
        <f t="shared" si="113"/>
        <v>0</v>
      </c>
      <c r="T853" s="182"/>
      <c r="U853" s="102">
        <v>6690000</v>
      </c>
      <c r="V853" s="178" t="s">
        <v>2837</v>
      </c>
      <c r="W853" s="272">
        <v>6690</v>
      </c>
      <c r="X853" s="273"/>
      <c r="Y853" s="426"/>
      <c r="Z853" s="423"/>
      <c r="AA853" s="425"/>
      <c r="AB853" s="425"/>
      <c r="AC853" s="425"/>
      <c r="AD853" s="425"/>
      <c r="AE853" s="425"/>
      <c r="AF853" s="425"/>
      <c r="AG853" s="425"/>
      <c r="AH853" s="425"/>
      <c r="AI853" s="425"/>
      <c r="AJ853" s="425"/>
      <c r="AK853" s="425"/>
      <c r="AL853" s="425"/>
      <c r="AM853" s="425"/>
      <c r="AN853" s="425"/>
      <c r="AO853" s="425"/>
      <c r="AP853" s="425"/>
      <c r="AQ853" s="425"/>
      <c r="AR853" s="425"/>
      <c r="AS853" s="425"/>
      <c r="AT853" s="425"/>
      <c r="AU853" s="425"/>
      <c r="AV853" s="425"/>
      <c r="AW853" s="425"/>
      <c r="AX853" s="425"/>
      <c r="AY853" s="425"/>
      <c r="AZ853" s="425"/>
      <c r="BA853" s="425"/>
      <c r="BB853" s="425"/>
      <c r="BC853" s="425"/>
      <c r="BD853" s="425"/>
      <c r="BE853" s="425"/>
      <c r="BF853" s="425"/>
      <c r="BG853" s="425"/>
      <c r="BH853" s="425"/>
      <c r="BI853" s="425"/>
      <c r="BJ853" s="425"/>
      <c r="BK853" s="425"/>
      <c r="BL853" s="425"/>
      <c r="BM853" s="425"/>
      <c r="BN853" s="425"/>
      <c r="BO853" s="425"/>
      <c r="BP853" s="425"/>
      <c r="BQ853" s="425"/>
      <c r="BR853" s="425"/>
      <c r="BS853" s="425"/>
      <c r="BT853" s="425"/>
      <c r="BU853" s="425"/>
      <c r="BV853" s="425"/>
      <c r="BW853" s="425"/>
      <c r="BX853" s="425"/>
      <c r="BY853" s="425"/>
      <c r="BZ853" s="425"/>
      <c r="CA853" s="425"/>
      <c r="CB853" s="425"/>
      <c r="CC853" s="425"/>
      <c r="CD853" s="425"/>
      <c r="CE853" s="425"/>
      <c r="CF853" s="425"/>
      <c r="CG853" s="425"/>
      <c r="CH853" s="425"/>
      <c r="CI853" s="425"/>
      <c r="CJ853" s="425"/>
      <c r="CK853" s="425"/>
      <c r="CL853" s="425"/>
      <c r="CM853" s="425"/>
      <c r="CN853" s="425"/>
      <c r="CO853" s="425"/>
      <c r="CP853" s="425"/>
      <c r="CQ853" s="425"/>
      <c r="CR853" s="425"/>
      <c r="CS853" s="425"/>
      <c r="CT853" s="425"/>
      <c r="CU853" s="425"/>
      <c r="CV853" s="425"/>
      <c r="CW853" s="425"/>
      <c r="CX853" s="425"/>
      <c r="CY853" s="425"/>
      <c r="CZ853" s="425"/>
      <c r="DA853" s="425"/>
      <c r="DB853" s="425"/>
      <c r="DC853" s="425"/>
      <c r="DD853" s="425"/>
      <c r="DE853" s="425"/>
      <c r="DF853" s="425"/>
      <c r="DG853" s="425"/>
      <c r="DH853" s="425"/>
      <c r="DI853" s="425"/>
      <c r="DJ853" s="425"/>
      <c r="DK853" s="425"/>
      <c r="DL853" s="425"/>
      <c r="DM853" s="425"/>
      <c r="DN853" s="425"/>
      <c r="DO853" s="425"/>
      <c r="DP853" s="425"/>
      <c r="DQ853" s="425"/>
    </row>
    <row r="854" spans="1:121" s="427" customFormat="1" ht="82.5" x14ac:dyDescent="0.25">
      <c r="A854" s="344" t="s">
        <v>2923</v>
      </c>
      <c r="B854" s="337" t="s">
        <v>2056</v>
      </c>
      <c r="C854" s="328" t="s">
        <v>3052</v>
      </c>
      <c r="D854" s="323" t="s">
        <v>3043</v>
      </c>
      <c r="E854" s="352">
        <v>187.23</v>
      </c>
      <c r="F854" s="330">
        <v>181.24</v>
      </c>
      <c r="G854" s="230">
        <v>187.23</v>
      </c>
      <c r="H854" s="393"/>
      <c r="I854" s="389" t="s">
        <v>22</v>
      </c>
      <c r="J854" s="389"/>
      <c r="K854" s="397">
        <v>40634</v>
      </c>
      <c r="L854" s="398" t="s">
        <v>2836</v>
      </c>
      <c r="M854" s="323">
        <v>6</v>
      </c>
      <c r="N854" s="371">
        <v>5</v>
      </c>
      <c r="O854" s="374"/>
      <c r="P854" s="377">
        <f t="shared" si="111"/>
        <v>187.23</v>
      </c>
      <c r="Q854" s="16">
        <f t="shared" si="110"/>
        <v>187.23</v>
      </c>
      <c r="R854" s="23">
        <f t="shared" si="112"/>
        <v>0</v>
      </c>
      <c r="S854" s="18">
        <f t="shared" si="113"/>
        <v>0</v>
      </c>
      <c r="T854" s="182"/>
      <c r="U854" s="102">
        <v>6700000</v>
      </c>
      <c r="V854" s="178" t="s">
        <v>2837</v>
      </c>
      <c r="W854" s="272">
        <v>6700</v>
      </c>
      <c r="X854" s="273"/>
      <c r="Y854" s="426"/>
      <c r="Z854" s="423"/>
      <c r="AA854" s="425"/>
      <c r="AB854" s="425"/>
      <c r="AC854" s="425"/>
      <c r="AD854" s="425"/>
      <c r="AE854" s="425"/>
      <c r="AF854" s="425"/>
      <c r="AG854" s="425"/>
      <c r="AH854" s="425"/>
      <c r="AI854" s="425"/>
      <c r="AJ854" s="425"/>
      <c r="AK854" s="425"/>
      <c r="AL854" s="425"/>
      <c r="AM854" s="425"/>
      <c r="AN854" s="425"/>
      <c r="AO854" s="425"/>
      <c r="AP854" s="425"/>
      <c r="AQ854" s="425"/>
      <c r="AR854" s="425"/>
      <c r="AS854" s="425"/>
      <c r="AT854" s="425"/>
      <c r="AU854" s="425"/>
      <c r="AV854" s="425"/>
      <c r="AW854" s="425"/>
      <c r="AX854" s="425"/>
      <c r="AY854" s="425"/>
      <c r="AZ854" s="425"/>
      <c r="BA854" s="425"/>
      <c r="BB854" s="425"/>
      <c r="BC854" s="425"/>
      <c r="BD854" s="425"/>
      <c r="BE854" s="425"/>
      <c r="BF854" s="425"/>
      <c r="BG854" s="425"/>
      <c r="BH854" s="425"/>
      <c r="BI854" s="425"/>
      <c r="BJ854" s="425"/>
      <c r="BK854" s="425"/>
      <c r="BL854" s="425"/>
      <c r="BM854" s="425"/>
      <c r="BN854" s="425"/>
      <c r="BO854" s="425"/>
      <c r="BP854" s="425"/>
      <c r="BQ854" s="425"/>
      <c r="BR854" s="425"/>
      <c r="BS854" s="425"/>
      <c r="BT854" s="425"/>
      <c r="BU854" s="425"/>
      <c r="BV854" s="425"/>
      <c r="BW854" s="425"/>
      <c r="BX854" s="425"/>
      <c r="BY854" s="425"/>
      <c r="BZ854" s="425"/>
      <c r="CA854" s="425"/>
      <c r="CB854" s="425"/>
      <c r="CC854" s="425"/>
      <c r="CD854" s="425"/>
      <c r="CE854" s="425"/>
      <c r="CF854" s="425"/>
      <c r="CG854" s="425"/>
      <c r="CH854" s="425"/>
      <c r="CI854" s="425"/>
      <c r="CJ854" s="425"/>
      <c r="CK854" s="425"/>
      <c r="CL854" s="425"/>
      <c r="CM854" s="425"/>
      <c r="CN854" s="425"/>
      <c r="CO854" s="425"/>
      <c r="CP854" s="425"/>
      <c r="CQ854" s="425"/>
      <c r="CR854" s="425"/>
      <c r="CS854" s="425"/>
      <c r="CT854" s="425"/>
      <c r="CU854" s="425"/>
      <c r="CV854" s="425"/>
      <c r="CW854" s="425"/>
      <c r="CX854" s="425"/>
      <c r="CY854" s="425"/>
      <c r="CZ854" s="425"/>
      <c r="DA854" s="425"/>
      <c r="DB854" s="425"/>
      <c r="DC854" s="425"/>
      <c r="DD854" s="425"/>
      <c r="DE854" s="425"/>
      <c r="DF854" s="425"/>
      <c r="DG854" s="425"/>
      <c r="DH854" s="425"/>
      <c r="DI854" s="425"/>
      <c r="DJ854" s="425"/>
      <c r="DK854" s="425"/>
      <c r="DL854" s="425"/>
      <c r="DM854" s="425"/>
      <c r="DN854" s="425"/>
      <c r="DO854" s="425"/>
      <c r="DP854" s="425"/>
      <c r="DQ854" s="425"/>
    </row>
    <row r="855" spans="1:121" s="427" customFormat="1" ht="82.5" x14ac:dyDescent="0.25">
      <c r="A855" s="344" t="s">
        <v>2923</v>
      </c>
      <c r="B855" s="337" t="s">
        <v>2056</v>
      </c>
      <c r="C855" s="328" t="s">
        <v>3053</v>
      </c>
      <c r="D855" s="323" t="s">
        <v>3054</v>
      </c>
      <c r="E855" s="352">
        <v>0</v>
      </c>
      <c r="F855" s="330">
        <v>0</v>
      </c>
      <c r="G855" s="230">
        <v>0</v>
      </c>
      <c r="H855" s="393"/>
      <c r="I855" s="389" t="s">
        <v>22</v>
      </c>
      <c r="J855" s="389"/>
      <c r="K855" s="397">
        <v>40634</v>
      </c>
      <c r="L855" s="398" t="s">
        <v>2836</v>
      </c>
      <c r="M855" s="323">
        <v>6</v>
      </c>
      <c r="N855" s="371">
        <v>6</v>
      </c>
      <c r="O855" s="374"/>
      <c r="P855" s="377">
        <f t="shared" si="111"/>
        <v>0</v>
      </c>
      <c r="Q855" s="16">
        <f t="shared" si="110"/>
        <v>0</v>
      </c>
      <c r="R855" s="23">
        <f t="shared" si="112"/>
        <v>0</v>
      </c>
      <c r="S855" s="18">
        <f t="shared" si="113"/>
        <v>0</v>
      </c>
      <c r="T855" s="182"/>
      <c r="U855" s="102">
        <v>6710000</v>
      </c>
      <c r="V855" s="178" t="s">
        <v>2837</v>
      </c>
      <c r="W855" s="272">
        <v>6710</v>
      </c>
      <c r="X855" s="273"/>
      <c r="Y855" s="426"/>
      <c r="Z855" s="423"/>
      <c r="AA855" s="425"/>
      <c r="AB855" s="425"/>
      <c r="AC855" s="425"/>
      <c r="AD855" s="425"/>
      <c r="AE855" s="425"/>
      <c r="AF855" s="425"/>
      <c r="AG855" s="425"/>
      <c r="AH855" s="425"/>
      <c r="AI855" s="425"/>
      <c r="AJ855" s="425"/>
      <c r="AK855" s="425"/>
      <c r="AL855" s="425"/>
      <c r="AM855" s="425"/>
      <c r="AN855" s="425"/>
      <c r="AO855" s="425"/>
      <c r="AP855" s="425"/>
      <c r="AQ855" s="425"/>
      <c r="AR855" s="425"/>
      <c r="AS855" s="425"/>
      <c r="AT855" s="425"/>
      <c r="AU855" s="425"/>
      <c r="AV855" s="425"/>
      <c r="AW855" s="425"/>
      <c r="AX855" s="425"/>
      <c r="AY855" s="425"/>
      <c r="AZ855" s="425"/>
      <c r="BA855" s="425"/>
      <c r="BB855" s="425"/>
      <c r="BC855" s="425"/>
      <c r="BD855" s="425"/>
      <c r="BE855" s="425"/>
      <c r="BF855" s="425"/>
      <c r="BG855" s="425"/>
      <c r="BH855" s="425"/>
      <c r="BI855" s="425"/>
      <c r="BJ855" s="425"/>
      <c r="BK855" s="425"/>
      <c r="BL855" s="425"/>
      <c r="BM855" s="425"/>
      <c r="BN855" s="425"/>
      <c r="BO855" s="425"/>
      <c r="BP855" s="425"/>
      <c r="BQ855" s="425"/>
      <c r="BR855" s="425"/>
      <c r="BS855" s="425"/>
      <c r="BT855" s="425"/>
      <c r="BU855" s="425"/>
      <c r="BV855" s="425"/>
      <c r="BW855" s="425"/>
      <c r="BX855" s="425"/>
      <c r="BY855" s="425"/>
      <c r="BZ855" s="425"/>
      <c r="CA855" s="425"/>
      <c r="CB855" s="425"/>
      <c r="CC855" s="425"/>
      <c r="CD855" s="425"/>
      <c r="CE855" s="425"/>
      <c r="CF855" s="425"/>
      <c r="CG855" s="425"/>
      <c r="CH855" s="425"/>
      <c r="CI855" s="425"/>
      <c r="CJ855" s="425"/>
      <c r="CK855" s="425"/>
      <c r="CL855" s="425"/>
      <c r="CM855" s="425"/>
      <c r="CN855" s="425"/>
      <c r="CO855" s="425"/>
      <c r="CP855" s="425"/>
      <c r="CQ855" s="425"/>
      <c r="CR855" s="425"/>
      <c r="CS855" s="425"/>
      <c r="CT855" s="425"/>
      <c r="CU855" s="425"/>
      <c r="CV855" s="425"/>
      <c r="CW855" s="425"/>
      <c r="CX855" s="425"/>
      <c r="CY855" s="425"/>
      <c r="CZ855" s="425"/>
      <c r="DA855" s="425"/>
      <c r="DB855" s="425"/>
      <c r="DC855" s="425"/>
      <c r="DD855" s="425"/>
      <c r="DE855" s="425"/>
      <c r="DF855" s="425"/>
      <c r="DG855" s="425"/>
      <c r="DH855" s="425"/>
      <c r="DI855" s="425"/>
      <c r="DJ855" s="425"/>
      <c r="DK855" s="425"/>
      <c r="DL855" s="425"/>
      <c r="DM855" s="425"/>
      <c r="DN855" s="425"/>
      <c r="DO855" s="425"/>
      <c r="DP855" s="425"/>
      <c r="DQ855" s="425"/>
    </row>
    <row r="856" spans="1:121" s="427" customFormat="1" ht="82.5" x14ac:dyDescent="0.25">
      <c r="A856" s="344" t="s">
        <v>2923</v>
      </c>
      <c r="B856" s="337" t="s">
        <v>2056</v>
      </c>
      <c r="C856" s="328" t="s">
        <v>3055</v>
      </c>
      <c r="D856" s="323" t="s">
        <v>3054</v>
      </c>
      <c r="E856" s="352">
        <v>6.94</v>
      </c>
      <c r="F856" s="330">
        <v>6.72</v>
      </c>
      <c r="G856" s="230">
        <v>6.94</v>
      </c>
      <c r="H856" s="393"/>
      <c r="I856" s="389" t="s">
        <v>22</v>
      </c>
      <c r="J856" s="389"/>
      <c r="K856" s="397">
        <v>40634</v>
      </c>
      <c r="L856" s="398" t="s">
        <v>2836</v>
      </c>
      <c r="M856" s="323">
        <v>6</v>
      </c>
      <c r="N856" s="371">
        <v>5</v>
      </c>
      <c r="O856" s="374"/>
      <c r="P856" s="377">
        <f t="shared" si="111"/>
        <v>6.94</v>
      </c>
      <c r="Q856" s="16">
        <f t="shared" si="110"/>
        <v>6.94</v>
      </c>
      <c r="R856" s="23">
        <f t="shared" si="112"/>
        <v>0</v>
      </c>
      <c r="S856" s="18">
        <f t="shared" si="113"/>
        <v>0</v>
      </c>
      <c r="T856" s="182"/>
      <c r="U856" s="102">
        <v>6720000</v>
      </c>
      <c r="V856" s="178" t="s">
        <v>2837</v>
      </c>
      <c r="W856" s="272">
        <v>6720</v>
      </c>
      <c r="X856" s="273"/>
      <c r="Y856" s="426"/>
      <c r="Z856" s="423"/>
      <c r="AA856" s="425"/>
      <c r="AB856" s="425"/>
      <c r="AC856" s="425"/>
      <c r="AD856" s="425"/>
      <c r="AE856" s="425"/>
      <c r="AF856" s="425"/>
      <c r="AG856" s="425"/>
      <c r="AH856" s="425"/>
      <c r="AI856" s="425"/>
      <c r="AJ856" s="425"/>
      <c r="AK856" s="425"/>
      <c r="AL856" s="425"/>
      <c r="AM856" s="425"/>
      <c r="AN856" s="425"/>
      <c r="AO856" s="425"/>
      <c r="AP856" s="425"/>
      <c r="AQ856" s="425"/>
      <c r="AR856" s="425"/>
      <c r="AS856" s="425"/>
      <c r="AT856" s="425"/>
      <c r="AU856" s="425"/>
      <c r="AV856" s="425"/>
      <c r="AW856" s="425"/>
      <c r="AX856" s="425"/>
      <c r="AY856" s="425"/>
      <c r="AZ856" s="425"/>
      <c r="BA856" s="425"/>
      <c r="BB856" s="425"/>
      <c r="BC856" s="425"/>
      <c r="BD856" s="425"/>
      <c r="BE856" s="425"/>
      <c r="BF856" s="425"/>
      <c r="BG856" s="425"/>
      <c r="BH856" s="425"/>
      <c r="BI856" s="425"/>
      <c r="BJ856" s="425"/>
      <c r="BK856" s="425"/>
      <c r="BL856" s="425"/>
      <c r="BM856" s="425"/>
      <c r="BN856" s="425"/>
      <c r="BO856" s="425"/>
      <c r="BP856" s="425"/>
      <c r="BQ856" s="425"/>
      <c r="BR856" s="425"/>
      <c r="BS856" s="425"/>
      <c r="BT856" s="425"/>
      <c r="BU856" s="425"/>
      <c r="BV856" s="425"/>
      <c r="BW856" s="425"/>
      <c r="BX856" s="425"/>
      <c r="BY856" s="425"/>
      <c r="BZ856" s="425"/>
      <c r="CA856" s="425"/>
      <c r="CB856" s="425"/>
      <c r="CC856" s="425"/>
      <c r="CD856" s="425"/>
      <c r="CE856" s="425"/>
      <c r="CF856" s="425"/>
      <c r="CG856" s="425"/>
      <c r="CH856" s="425"/>
      <c r="CI856" s="425"/>
      <c r="CJ856" s="425"/>
      <c r="CK856" s="425"/>
      <c r="CL856" s="425"/>
      <c r="CM856" s="425"/>
      <c r="CN856" s="425"/>
      <c r="CO856" s="425"/>
      <c r="CP856" s="425"/>
      <c r="CQ856" s="425"/>
      <c r="CR856" s="425"/>
      <c r="CS856" s="425"/>
      <c r="CT856" s="425"/>
      <c r="CU856" s="425"/>
      <c r="CV856" s="425"/>
      <c r="CW856" s="425"/>
      <c r="CX856" s="425"/>
      <c r="CY856" s="425"/>
      <c r="CZ856" s="425"/>
      <c r="DA856" s="425"/>
      <c r="DB856" s="425"/>
      <c r="DC856" s="425"/>
      <c r="DD856" s="425"/>
      <c r="DE856" s="425"/>
      <c r="DF856" s="425"/>
      <c r="DG856" s="425"/>
      <c r="DH856" s="425"/>
      <c r="DI856" s="425"/>
      <c r="DJ856" s="425"/>
      <c r="DK856" s="425"/>
      <c r="DL856" s="425"/>
      <c r="DM856" s="425"/>
      <c r="DN856" s="425"/>
      <c r="DO856" s="425"/>
      <c r="DP856" s="425"/>
      <c r="DQ856" s="425"/>
    </row>
    <row r="857" spans="1:121" s="427" customFormat="1" ht="82.5" x14ac:dyDescent="0.25">
      <c r="A857" s="344" t="s">
        <v>2923</v>
      </c>
      <c r="B857" s="337" t="s">
        <v>2056</v>
      </c>
      <c r="C857" s="328" t="s">
        <v>3056</v>
      </c>
      <c r="D857" s="323" t="s">
        <v>3057</v>
      </c>
      <c r="E857" s="352">
        <v>15.38</v>
      </c>
      <c r="F857" s="330">
        <v>15.32</v>
      </c>
      <c r="G857" s="230">
        <v>15.38</v>
      </c>
      <c r="H857" s="393"/>
      <c r="I857" s="389" t="s">
        <v>22</v>
      </c>
      <c r="J857" s="389"/>
      <c r="K857" s="397">
        <v>40634</v>
      </c>
      <c r="L857" s="398" t="s">
        <v>2836</v>
      </c>
      <c r="M857" s="323">
        <v>6</v>
      </c>
      <c r="N857" s="371">
        <v>5</v>
      </c>
      <c r="O857" s="374"/>
      <c r="P857" s="377">
        <f t="shared" si="111"/>
        <v>15.38</v>
      </c>
      <c r="Q857" s="16">
        <f t="shared" si="110"/>
        <v>15.38</v>
      </c>
      <c r="R857" s="23">
        <f t="shared" si="112"/>
        <v>0</v>
      </c>
      <c r="S857" s="18">
        <f t="shared" si="113"/>
        <v>0</v>
      </c>
      <c r="T857" s="182"/>
      <c r="U857" s="102">
        <v>6730000</v>
      </c>
      <c r="V857" s="178" t="s">
        <v>2837</v>
      </c>
      <c r="W857" s="272">
        <v>6730</v>
      </c>
      <c r="X857" s="273"/>
      <c r="Y857" s="426"/>
      <c r="Z857" s="423"/>
      <c r="AA857" s="425"/>
      <c r="AB857" s="425"/>
      <c r="AC857" s="425"/>
      <c r="AD857" s="425"/>
      <c r="AE857" s="425"/>
      <c r="AF857" s="425"/>
      <c r="AG857" s="425"/>
      <c r="AH857" s="425"/>
      <c r="AI857" s="425"/>
      <c r="AJ857" s="425"/>
      <c r="AK857" s="425"/>
      <c r="AL857" s="425"/>
      <c r="AM857" s="425"/>
      <c r="AN857" s="425"/>
      <c r="AO857" s="425"/>
      <c r="AP857" s="425"/>
      <c r="AQ857" s="425"/>
      <c r="AR857" s="425"/>
      <c r="AS857" s="425"/>
      <c r="AT857" s="425"/>
      <c r="AU857" s="425"/>
      <c r="AV857" s="425"/>
      <c r="AW857" s="425"/>
      <c r="AX857" s="425"/>
      <c r="AY857" s="425"/>
      <c r="AZ857" s="425"/>
      <c r="BA857" s="425"/>
      <c r="BB857" s="425"/>
      <c r="BC857" s="425"/>
      <c r="BD857" s="425"/>
      <c r="BE857" s="425"/>
      <c r="BF857" s="425"/>
      <c r="BG857" s="425"/>
      <c r="BH857" s="425"/>
      <c r="BI857" s="425"/>
      <c r="BJ857" s="425"/>
      <c r="BK857" s="425"/>
      <c r="BL857" s="425"/>
      <c r="BM857" s="425"/>
      <c r="BN857" s="425"/>
      <c r="BO857" s="425"/>
      <c r="BP857" s="425"/>
      <c r="BQ857" s="425"/>
      <c r="BR857" s="425"/>
      <c r="BS857" s="425"/>
      <c r="BT857" s="425"/>
      <c r="BU857" s="425"/>
      <c r="BV857" s="425"/>
      <c r="BW857" s="425"/>
      <c r="BX857" s="425"/>
      <c r="BY857" s="425"/>
      <c r="BZ857" s="425"/>
      <c r="CA857" s="425"/>
      <c r="CB857" s="425"/>
      <c r="CC857" s="425"/>
      <c r="CD857" s="425"/>
      <c r="CE857" s="425"/>
      <c r="CF857" s="425"/>
      <c r="CG857" s="425"/>
      <c r="CH857" s="425"/>
      <c r="CI857" s="425"/>
      <c r="CJ857" s="425"/>
      <c r="CK857" s="425"/>
      <c r="CL857" s="425"/>
      <c r="CM857" s="425"/>
      <c r="CN857" s="425"/>
      <c r="CO857" s="425"/>
      <c r="CP857" s="425"/>
      <c r="CQ857" s="425"/>
      <c r="CR857" s="425"/>
      <c r="CS857" s="425"/>
      <c r="CT857" s="425"/>
      <c r="CU857" s="425"/>
      <c r="CV857" s="425"/>
      <c r="CW857" s="425"/>
      <c r="CX857" s="425"/>
      <c r="CY857" s="425"/>
      <c r="CZ857" s="425"/>
      <c r="DA857" s="425"/>
      <c r="DB857" s="425"/>
      <c r="DC857" s="425"/>
      <c r="DD857" s="425"/>
      <c r="DE857" s="425"/>
      <c r="DF857" s="425"/>
      <c r="DG857" s="425"/>
      <c r="DH857" s="425"/>
      <c r="DI857" s="425"/>
      <c r="DJ857" s="425"/>
      <c r="DK857" s="425"/>
      <c r="DL857" s="425"/>
      <c r="DM857" s="425"/>
      <c r="DN857" s="425"/>
      <c r="DO857" s="425"/>
      <c r="DP857" s="425"/>
      <c r="DQ857" s="425"/>
    </row>
    <row r="858" spans="1:121" s="427" customFormat="1" ht="82.5" x14ac:dyDescent="0.25">
      <c r="A858" s="344" t="s">
        <v>2923</v>
      </c>
      <c r="B858" s="337" t="s">
        <v>2056</v>
      </c>
      <c r="C858" s="328" t="s">
        <v>3058</v>
      </c>
      <c r="D858" s="323" t="s">
        <v>3057</v>
      </c>
      <c r="E858" s="352">
        <v>21.11</v>
      </c>
      <c r="F858" s="330">
        <v>20.440000000000001</v>
      </c>
      <c r="G858" s="230">
        <v>21.11</v>
      </c>
      <c r="H858" s="393"/>
      <c r="I858" s="389" t="s">
        <v>22</v>
      </c>
      <c r="J858" s="389"/>
      <c r="K858" s="397">
        <v>40634</v>
      </c>
      <c r="L858" s="398" t="s">
        <v>2836</v>
      </c>
      <c r="M858" s="323">
        <v>6</v>
      </c>
      <c r="N858" s="371">
        <v>5</v>
      </c>
      <c r="O858" s="374"/>
      <c r="P858" s="377">
        <f t="shared" si="111"/>
        <v>21.11</v>
      </c>
      <c r="Q858" s="16">
        <f t="shared" si="110"/>
        <v>21.11</v>
      </c>
      <c r="R858" s="23">
        <f t="shared" si="112"/>
        <v>0</v>
      </c>
      <c r="S858" s="18">
        <f t="shared" si="113"/>
        <v>0</v>
      </c>
      <c r="T858" s="182"/>
      <c r="U858" s="102">
        <v>6740000</v>
      </c>
      <c r="V858" s="178" t="s">
        <v>2837</v>
      </c>
      <c r="W858" s="272">
        <v>6740</v>
      </c>
      <c r="X858" s="273"/>
      <c r="Y858" s="426"/>
      <c r="Z858" s="423"/>
      <c r="AA858" s="425"/>
      <c r="AB858" s="425"/>
      <c r="AC858" s="425"/>
      <c r="AD858" s="425"/>
      <c r="AE858" s="425"/>
      <c r="AF858" s="425"/>
      <c r="AG858" s="425"/>
      <c r="AH858" s="425"/>
      <c r="AI858" s="425"/>
      <c r="AJ858" s="425"/>
      <c r="AK858" s="425"/>
      <c r="AL858" s="425"/>
      <c r="AM858" s="425"/>
      <c r="AN858" s="425"/>
      <c r="AO858" s="425"/>
      <c r="AP858" s="425"/>
      <c r="AQ858" s="425"/>
      <c r="AR858" s="425"/>
      <c r="AS858" s="425"/>
      <c r="AT858" s="425"/>
      <c r="AU858" s="425"/>
      <c r="AV858" s="425"/>
      <c r="AW858" s="425"/>
      <c r="AX858" s="425"/>
      <c r="AY858" s="425"/>
      <c r="AZ858" s="425"/>
      <c r="BA858" s="425"/>
      <c r="BB858" s="425"/>
      <c r="BC858" s="425"/>
      <c r="BD858" s="425"/>
      <c r="BE858" s="425"/>
      <c r="BF858" s="425"/>
      <c r="BG858" s="425"/>
      <c r="BH858" s="425"/>
      <c r="BI858" s="425"/>
      <c r="BJ858" s="425"/>
      <c r="BK858" s="425"/>
      <c r="BL858" s="425"/>
      <c r="BM858" s="425"/>
      <c r="BN858" s="425"/>
      <c r="BO858" s="425"/>
      <c r="BP858" s="425"/>
      <c r="BQ858" s="425"/>
      <c r="BR858" s="425"/>
      <c r="BS858" s="425"/>
      <c r="BT858" s="425"/>
      <c r="BU858" s="425"/>
      <c r="BV858" s="425"/>
      <c r="BW858" s="425"/>
      <c r="BX858" s="425"/>
      <c r="BY858" s="425"/>
      <c r="BZ858" s="425"/>
      <c r="CA858" s="425"/>
      <c r="CB858" s="425"/>
      <c r="CC858" s="425"/>
      <c r="CD858" s="425"/>
      <c r="CE858" s="425"/>
      <c r="CF858" s="425"/>
      <c r="CG858" s="425"/>
      <c r="CH858" s="425"/>
      <c r="CI858" s="425"/>
      <c r="CJ858" s="425"/>
      <c r="CK858" s="425"/>
      <c r="CL858" s="425"/>
      <c r="CM858" s="425"/>
      <c r="CN858" s="425"/>
      <c r="CO858" s="425"/>
      <c r="CP858" s="425"/>
      <c r="CQ858" s="425"/>
      <c r="CR858" s="425"/>
      <c r="CS858" s="425"/>
      <c r="CT858" s="425"/>
      <c r="CU858" s="425"/>
      <c r="CV858" s="425"/>
      <c r="CW858" s="425"/>
      <c r="CX858" s="425"/>
      <c r="CY858" s="425"/>
      <c r="CZ858" s="425"/>
      <c r="DA858" s="425"/>
      <c r="DB858" s="425"/>
      <c r="DC858" s="425"/>
      <c r="DD858" s="425"/>
      <c r="DE858" s="425"/>
      <c r="DF858" s="425"/>
      <c r="DG858" s="425"/>
      <c r="DH858" s="425"/>
      <c r="DI858" s="425"/>
      <c r="DJ858" s="425"/>
      <c r="DK858" s="425"/>
      <c r="DL858" s="425"/>
      <c r="DM858" s="425"/>
      <c r="DN858" s="425"/>
      <c r="DO858" s="425"/>
      <c r="DP858" s="425"/>
      <c r="DQ858" s="425"/>
    </row>
    <row r="859" spans="1:121" s="427" customFormat="1" ht="82.5" x14ac:dyDescent="0.25">
      <c r="A859" s="344" t="s">
        <v>2923</v>
      </c>
      <c r="B859" s="337" t="s">
        <v>2056</v>
      </c>
      <c r="C859" s="328" t="s">
        <v>3059</v>
      </c>
      <c r="D859" s="323" t="s">
        <v>3057</v>
      </c>
      <c r="E859" s="352">
        <v>26.38</v>
      </c>
      <c r="F859" s="330">
        <v>25.54</v>
      </c>
      <c r="G859" s="230">
        <v>26.38</v>
      </c>
      <c r="H859" s="393"/>
      <c r="I859" s="389" t="s">
        <v>22</v>
      </c>
      <c r="J859" s="389"/>
      <c r="K859" s="397">
        <v>40634</v>
      </c>
      <c r="L859" s="398" t="s">
        <v>2836</v>
      </c>
      <c r="M859" s="323">
        <v>6</v>
      </c>
      <c r="N859" s="371">
        <v>5</v>
      </c>
      <c r="O859" s="374"/>
      <c r="P859" s="377">
        <f t="shared" si="111"/>
        <v>26.38</v>
      </c>
      <c r="Q859" s="16">
        <f t="shared" si="110"/>
        <v>26.38</v>
      </c>
      <c r="R859" s="23">
        <f t="shared" si="112"/>
        <v>0</v>
      </c>
      <c r="S859" s="18">
        <f t="shared" si="113"/>
        <v>0</v>
      </c>
      <c r="T859" s="182"/>
      <c r="U859" s="102">
        <v>6750000</v>
      </c>
      <c r="V859" s="178" t="s">
        <v>2837</v>
      </c>
      <c r="W859" s="272">
        <v>6750</v>
      </c>
      <c r="X859" s="273"/>
      <c r="Y859" s="426"/>
      <c r="Z859" s="423"/>
      <c r="AA859" s="425"/>
      <c r="AB859" s="425"/>
      <c r="AC859" s="425"/>
      <c r="AD859" s="425"/>
      <c r="AE859" s="425"/>
      <c r="AF859" s="425"/>
      <c r="AG859" s="425"/>
      <c r="AH859" s="425"/>
      <c r="AI859" s="425"/>
      <c r="AJ859" s="425"/>
      <c r="AK859" s="425"/>
      <c r="AL859" s="425"/>
      <c r="AM859" s="425"/>
      <c r="AN859" s="425"/>
      <c r="AO859" s="425"/>
      <c r="AP859" s="425"/>
      <c r="AQ859" s="425"/>
      <c r="AR859" s="425"/>
      <c r="AS859" s="425"/>
      <c r="AT859" s="425"/>
      <c r="AU859" s="425"/>
      <c r="AV859" s="425"/>
      <c r="AW859" s="425"/>
      <c r="AX859" s="425"/>
      <c r="AY859" s="425"/>
      <c r="AZ859" s="425"/>
      <c r="BA859" s="425"/>
      <c r="BB859" s="425"/>
      <c r="BC859" s="425"/>
      <c r="BD859" s="425"/>
      <c r="BE859" s="425"/>
      <c r="BF859" s="425"/>
      <c r="BG859" s="425"/>
      <c r="BH859" s="425"/>
      <c r="BI859" s="425"/>
      <c r="BJ859" s="425"/>
      <c r="BK859" s="425"/>
      <c r="BL859" s="425"/>
      <c r="BM859" s="425"/>
      <c r="BN859" s="425"/>
      <c r="BO859" s="425"/>
      <c r="BP859" s="425"/>
      <c r="BQ859" s="425"/>
      <c r="BR859" s="425"/>
      <c r="BS859" s="425"/>
      <c r="BT859" s="425"/>
      <c r="BU859" s="425"/>
      <c r="BV859" s="425"/>
      <c r="BW859" s="425"/>
      <c r="BX859" s="425"/>
      <c r="BY859" s="425"/>
      <c r="BZ859" s="425"/>
      <c r="CA859" s="425"/>
      <c r="CB859" s="425"/>
      <c r="CC859" s="425"/>
      <c r="CD859" s="425"/>
      <c r="CE859" s="425"/>
      <c r="CF859" s="425"/>
      <c r="CG859" s="425"/>
      <c r="CH859" s="425"/>
      <c r="CI859" s="425"/>
      <c r="CJ859" s="425"/>
      <c r="CK859" s="425"/>
      <c r="CL859" s="425"/>
      <c r="CM859" s="425"/>
      <c r="CN859" s="425"/>
      <c r="CO859" s="425"/>
      <c r="CP859" s="425"/>
      <c r="CQ859" s="425"/>
      <c r="CR859" s="425"/>
      <c r="CS859" s="425"/>
      <c r="CT859" s="425"/>
      <c r="CU859" s="425"/>
      <c r="CV859" s="425"/>
      <c r="CW859" s="425"/>
      <c r="CX859" s="425"/>
      <c r="CY859" s="425"/>
      <c r="CZ859" s="425"/>
      <c r="DA859" s="425"/>
      <c r="DB859" s="425"/>
      <c r="DC859" s="425"/>
      <c r="DD859" s="425"/>
      <c r="DE859" s="425"/>
      <c r="DF859" s="425"/>
      <c r="DG859" s="425"/>
      <c r="DH859" s="425"/>
      <c r="DI859" s="425"/>
      <c r="DJ859" s="425"/>
      <c r="DK859" s="425"/>
      <c r="DL859" s="425"/>
      <c r="DM859" s="425"/>
      <c r="DN859" s="425"/>
      <c r="DO859" s="425"/>
      <c r="DP859" s="425"/>
      <c r="DQ859" s="425"/>
    </row>
    <row r="860" spans="1:121" s="427" customFormat="1" ht="82.5" x14ac:dyDescent="0.25">
      <c r="A860" s="344" t="s">
        <v>2923</v>
      </c>
      <c r="B860" s="337" t="s">
        <v>2056</v>
      </c>
      <c r="C860" s="328" t="s">
        <v>3060</v>
      </c>
      <c r="D860" s="323" t="s">
        <v>3061</v>
      </c>
      <c r="E860" s="352">
        <v>0</v>
      </c>
      <c r="F860" s="358">
        <v>0</v>
      </c>
      <c r="G860" s="230">
        <v>0</v>
      </c>
      <c r="H860" s="393"/>
      <c r="I860" s="389" t="s">
        <v>22</v>
      </c>
      <c r="J860" s="389"/>
      <c r="K860" s="397">
        <v>40634</v>
      </c>
      <c r="L860" s="398" t="s">
        <v>2836</v>
      </c>
      <c r="M860" s="323">
        <v>6</v>
      </c>
      <c r="N860" s="371">
        <v>6</v>
      </c>
      <c r="O860" s="374"/>
      <c r="P860" s="377">
        <f t="shared" si="111"/>
        <v>0</v>
      </c>
      <c r="Q860" s="16">
        <f t="shared" si="110"/>
        <v>0</v>
      </c>
      <c r="R860" s="23">
        <f t="shared" si="112"/>
        <v>0</v>
      </c>
      <c r="S860" s="18">
        <f t="shared" si="113"/>
        <v>0</v>
      </c>
      <c r="T860" s="182"/>
      <c r="U860" s="102">
        <v>6760000</v>
      </c>
      <c r="V860" s="178" t="s">
        <v>2837</v>
      </c>
      <c r="W860" s="272">
        <v>6760</v>
      </c>
      <c r="X860" s="273"/>
      <c r="Y860" s="426"/>
      <c r="Z860" s="423"/>
      <c r="AA860" s="425"/>
      <c r="AB860" s="425"/>
      <c r="AC860" s="425"/>
      <c r="AD860" s="425"/>
      <c r="AE860" s="425"/>
      <c r="AF860" s="425"/>
      <c r="AG860" s="425"/>
      <c r="AH860" s="425"/>
      <c r="AI860" s="425"/>
      <c r="AJ860" s="425"/>
      <c r="AK860" s="425"/>
      <c r="AL860" s="425"/>
      <c r="AM860" s="425"/>
      <c r="AN860" s="425"/>
      <c r="AO860" s="425"/>
      <c r="AP860" s="425"/>
      <c r="AQ860" s="425"/>
      <c r="AR860" s="425"/>
      <c r="AS860" s="425"/>
      <c r="AT860" s="425"/>
      <c r="AU860" s="425"/>
      <c r="AV860" s="425"/>
      <c r="AW860" s="425"/>
      <c r="AX860" s="425"/>
      <c r="AY860" s="425"/>
      <c r="AZ860" s="425"/>
      <c r="BA860" s="425"/>
      <c r="BB860" s="425"/>
      <c r="BC860" s="425"/>
      <c r="BD860" s="425"/>
      <c r="BE860" s="425"/>
      <c r="BF860" s="425"/>
      <c r="BG860" s="425"/>
      <c r="BH860" s="425"/>
      <c r="BI860" s="425"/>
      <c r="BJ860" s="425"/>
      <c r="BK860" s="425"/>
      <c r="BL860" s="425"/>
      <c r="BM860" s="425"/>
      <c r="BN860" s="425"/>
      <c r="BO860" s="425"/>
      <c r="BP860" s="425"/>
      <c r="BQ860" s="425"/>
      <c r="BR860" s="425"/>
      <c r="BS860" s="425"/>
      <c r="BT860" s="425"/>
      <c r="BU860" s="425"/>
      <c r="BV860" s="425"/>
      <c r="BW860" s="425"/>
      <c r="BX860" s="425"/>
      <c r="BY860" s="425"/>
      <c r="BZ860" s="425"/>
      <c r="CA860" s="425"/>
      <c r="CB860" s="425"/>
      <c r="CC860" s="425"/>
      <c r="CD860" s="425"/>
      <c r="CE860" s="425"/>
      <c r="CF860" s="425"/>
      <c r="CG860" s="425"/>
      <c r="CH860" s="425"/>
      <c r="CI860" s="425"/>
      <c r="CJ860" s="425"/>
      <c r="CK860" s="425"/>
      <c r="CL860" s="425"/>
      <c r="CM860" s="425"/>
      <c r="CN860" s="425"/>
      <c r="CO860" s="425"/>
      <c r="CP860" s="425"/>
      <c r="CQ860" s="425"/>
      <c r="CR860" s="425"/>
      <c r="CS860" s="425"/>
      <c r="CT860" s="425"/>
      <c r="CU860" s="425"/>
      <c r="CV860" s="425"/>
      <c r="CW860" s="425"/>
      <c r="CX860" s="425"/>
      <c r="CY860" s="425"/>
      <c r="CZ860" s="425"/>
      <c r="DA860" s="425"/>
      <c r="DB860" s="425"/>
      <c r="DC860" s="425"/>
      <c r="DD860" s="425"/>
      <c r="DE860" s="425"/>
      <c r="DF860" s="425"/>
      <c r="DG860" s="425"/>
      <c r="DH860" s="425"/>
      <c r="DI860" s="425"/>
      <c r="DJ860" s="425"/>
      <c r="DK860" s="425"/>
      <c r="DL860" s="425"/>
      <c r="DM860" s="425"/>
      <c r="DN860" s="425"/>
      <c r="DO860" s="425"/>
      <c r="DP860" s="425"/>
      <c r="DQ860" s="425"/>
    </row>
    <row r="861" spans="1:121" s="427" customFormat="1" ht="82.5" x14ac:dyDescent="0.25">
      <c r="A861" s="344" t="s">
        <v>2923</v>
      </c>
      <c r="B861" s="337" t="s">
        <v>2056</v>
      </c>
      <c r="C861" s="328" t="s">
        <v>3062</v>
      </c>
      <c r="D861" s="323" t="s">
        <v>3061</v>
      </c>
      <c r="E861" s="352">
        <v>4.2</v>
      </c>
      <c r="F861" s="330">
        <v>4.0599999999999996</v>
      </c>
      <c r="G861" s="230">
        <v>4.2</v>
      </c>
      <c r="H861" s="393"/>
      <c r="I861" s="389" t="s">
        <v>22</v>
      </c>
      <c r="J861" s="389"/>
      <c r="K861" s="397">
        <v>40634</v>
      </c>
      <c r="L861" s="398" t="s">
        <v>2836</v>
      </c>
      <c r="M861" s="323">
        <v>6</v>
      </c>
      <c r="N861" s="371">
        <v>5</v>
      </c>
      <c r="O861" s="374"/>
      <c r="P861" s="377">
        <f t="shared" si="111"/>
        <v>4.2</v>
      </c>
      <c r="Q861" s="16">
        <f t="shared" si="110"/>
        <v>4.2</v>
      </c>
      <c r="R861" s="23">
        <f t="shared" si="112"/>
        <v>0</v>
      </c>
      <c r="S861" s="18">
        <f t="shared" si="113"/>
        <v>0</v>
      </c>
      <c r="T861" s="182"/>
      <c r="U861" s="102">
        <v>6770000</v>
      </c>
      <c r="V861" s="178" t="s">
        <v>2837</v>
      </c>
      <c r="W861" s="272">
        <v>6770</v>
      </c>
      <c r="X861" s="273"/>
      <c r="Y861" s="426"/>
      <c r="Z861" s="423"/>
      <c r="AA861" s="425"/>
      <c r="AB861" s="425"/>
      <c r="AC861" s="425"/>
      <c r="AD861" s="425"/>
      <c r="AE861" s="425"/>
      <c r="AF861" s="425"/>
      <c r="AG861" s="425"/>
      <c r="AH861" s="425"/>
      <c r="AI861" s="425"/>
      <c r="AJ861" s="425"/>
      <c r="AK861" s="425"/>
      <c r="AL861" s="425"/>
      <c r="AM861" s="425"/>
      <c r="AN861" s="425"/>
      <c r="AO861" s="425"/>
      <c r="AP861" s="425"/>
      <c r="AQ861" s="425"/>
      <c r="AR861" s="425"/>
      <c r="AS861" s="425"/>
      <c r="AT861" s="425"/>
      <c r="AU861" s="425"/>
      <c r="AV861" s="425"/>
      <c r="AW861" s="425"/>
      <c r="AX861" s="425"/>
      <c r="AY861" s="425"/>
      <c r="AZ861" s="425"/>
      <c r="BA861" s="425"/>
      <c r="BB861" s="425"/>
      <c r="BC861" s="425"/>
      <c r="BD861" s="425"/>
      <c r="BE861" s="425"/>
      <c r="BF861" s="425"/>
      <c r="BG861" s="425"/>
      <c r="BH861" s="425"/>
      <c r="BI861" s="425"/>
      <c r="BJ861" s="425"/>
      <c r="BK861" s="425"/>
      <c r="BL861" s="425"/>
      <c r="BM861" s="425"/>
      <c r="BN861" s="425"/>
      <c r="BO861" s="425"/>
      <c r="BP861" s="425"/>
      <c r="BQ861" s="425"/>
      <c r="BR861" s="425"/>
      <c r="BS861" s="425"/>
      <c r="BT861" s="425"/>
      <c r="BU861" s="425"/>
      <c r="BV861" s="425"/>
      <c r="BW861" s="425"/>
      <c r="BX861" s="425"/>
      <c r="BY861" s="425"/>
      <c r="BZ861" s="425"/>
      <c r="CA861" s="425"/>
      <c r="CB861" s="425"/>
      <c r="CC861" s="425"/>
      <c r="CD861" s="425"/>
      <c r="CE861" s="425"/>
      <c r="CF861" s="425"/>
      <c r="CG861" s="425"/>
      <c r="CH861" s="425"/>
      <c r="CI861" s="425"/>
      <c r="CJ861" s="425"/>
      <c r="CK861" s="425"/>
      <c r="CL861" s="425"/>
      <c r="CM861" s="425"/>
      <c r="CN861" s="425"/>
      <c r="CO861" s="425"/>
      <c r="CP861" s="425"/>
      <c r="CQ861" s="425"/>
      <c r="CR861" s="425"/>
      <c r="CS861" s="425"/>
      <c r="CT861" s="425"/>
      <c r="CU861" s="425"/>
      <c r="CV861" s="425"/>
      <c r="CW861" s="425"/>
      <c r="CX861" s="425"/>
      <c r="CY861" s="425"/>
      <c r="CZ861" s="425"/>
      <c r="DA861" s="425"/>
      <c r="DB861" s="425"/>
      <c r="DC861" s="425"/>
      <c r="DD861" s="425"/>
      <c r="DE861" s="425"/>
      <c r="DF861" s="425"/>
      <c r="DG861" s="425"/>
      <c r="DH861" s="425"/>
      <c r="DI861" s="425"/>
      <c r="DJ861" s="425"/>
      <c r="DK861" s="425"/>
      <c r="DL861" s="425"/>
      <c r="DM861" s="425"/>
      <c r="DN861" s="425"/>
      <c r="DO861" s="425"/>
      <c r="DP861" s="425"/>
      <c r="DQ861" s="425"/>
    </row>
    <row r="862" spans="1:121" s="427" customFormat="1" ht="82.5" x14ac:dyDescent="0.25">
      <c r="A862" s="344" t="s">
        <v>2923</v>
      </c>
      <c r="B862" s="337" t="s">
        <v>2056</v>
      </c>
      <c r="C862" s="328" t="s">
        <v>3063</v>
      </c>
      <c r="D862" s="323" t="s">
        <v>3064</v>
      </c>
      <c r="E862" s="356">
        <v>2.5960000000000001</v>
      </c>
      <c r="F862" s="363">
        <v>2.5129999999999999</v>
      </c>
      <c r="G862" s="232">
        <v>2.5960000000000001</v>
      </c>
      <c r="H862" s="393"/>
      <c r="I862" s="389" t="s">
        <v>22</v>
      </c>
      <c r="J862" s="389"/>
      <c r="K862" s="397">
        <v>40634</v>
      </c>
      <c r="L862" s="398" t="s">
        <v>2836</v>
      </c>
      <c r="M862" s="323">
        <v>6</v>
      </c>
      <c r="N862" s="371">
        <v>5</v>
      </c>
      <c r="O862" s="374" t="s">
        <v>2911</v>
      </c>
      <c r="P862" s="377">
        <f t="shared" si="111"/>
        <v>2.5960000000000001</v>
      </c>
      <c r="Q862" s="16">
        <f t="shared" ref="Q862:Q873" si="114">IF(N862=1,INT(E862*$T$1*10000)/10000,E862)</f>
        <v>2.5960000000000001</v>
      </c>
      <c r="R862" s="23">
        <f t="shared" si="112"/>
        <v>0</v>
      </c>
      <c r="S862" s="18">
        <f t="shared" si="113"/>
        <v>0</v>
      </c>
      <c r="T862" s="182"/>
      <c r="U862" s="102">
        <v>6780000</v>
      </c>
      <c r="V862" s="178" t="s">
        <v>2837</v>
      </c>
      <c r="W862" s="272">
        <v>6780</v>
      </c>
      <c r="X862" s="273" t="s">
        <v>3234</v>
      </c>
      <c r="Y862" s="426"/>
      <c r="Z862" s="423"/>
      <c r="AA862" s="425"/>
      <c r="AB862" s="425"/>
      <c r="AC862" s="425"/>
      <c r="AD862" s="425"/>
      <c r="AE862" s="425"/>
      <c r="AF862" s="425"/>
      <c r="AG862" s="425"/>
      <c r="AH862" s="425"/>
      <c r="AI862" s="425"/>
      <c r="AJ862" s="425"/>
      <c r="AK862" s="425"/>
      <c r="AL862" s="425"/>
      <c r="AM862" s="425"/>
      <c r="AN862" s="425"/>
      <c r="AO862" s="425"/>
      <c r="AP862" s="425"/>
      <c r="AQ862" s="425"/>
      <c r="AR862" s="425"/>
      <c r="AS862" s="425"/>
      <c r="AT862" s="425"/>
      <c r="AU862" s="425"/>
      <c r="AV862" s="425"/>
      <c r="AW862" s="425"/>
      <c r="AX862" s="425"/>
      <c r="AY862" s="425"/>
      <c r="AZ862" s="425"/>
      <c r="BA862" s="425"/>
      <c r="BB862" s="425"/>
      <c r="BC862" s="425"/>
      <c r="BD862" s="425"/>
      <c r="BE862" s="425"/>
      <c r="BF862" s="425"/>
      <c r="BG862" s="425"/>
      <c r="BH862" s="425"/>
      <c r="BI862" s="425"/>
      <c r="BJ862" s="425"/>
      <c r="BK862" s="425"/>
      <c r="BL862" s="425"/>
      <c r="BM862" s="425"/>
      <c r="BN862" s="425"/>
      <c r="BO862" s="425"/>
      <c r="BP862" s="425"/>
      <c r="BQ862" s="425"/>
      <c r="BR862" s="425"/>
      <c r="BS862" s="425"/>
      <c r="BT862" s="425"/>
      <c r="BU862" s="425"/>
      <c r="BV862" s="425"/>
      <c r="BW862" s="425"/>
      <c r="BX862" s="425"/>
      <c r="BY862" s="425"/>
      <c r="BZ862" s="425"/>
      <c r="CA862" s="425"/>
      <c r="CB862" s="425"/>
      <c r="CC862" s="425"/>
      <c r="CD862" s="425"/>
      <c r="CE862" s="425"/>
      <c r="CF862" s="425"/>
      <c r="CG862" s="425"/>
      <c r="CH862" s="425"/>
      <c r="CI862" s="425"/>
      <c r="CJ862" s="425"/>
      <c r="CK862" s="425"/>
      <c r="CL862" s="425"/>
      <c r="CM862" s="425"/>
      <c r="CN862" s="425"/>
      <c r="CO862" s="425"/>
      <c r="CP862" s="425"/>
      <c r="CQ862" s="425"/>
      <c r="CR862" s="425"/>
      <c r="CS862" s="425"/>
      <c r="CT862" s="425"/>
      <c r="CU862" s="425"/>
      <c r="CV862" s="425"/>
      <c r="CW862" s="425"/>
      <c r="CX862" s="425"/>
      <c r="CY862" s="425"/>
      <c r="CZ862" s="425"/>
      <c r="DA862" s="425"/>
      <c r="DB862" s="425"/>
      <c r="DC862" s="425"/>
      <c r="DD862" s="425"/>
      <c r="DE862" s="425"/>
      <c r="DF862" s="425"/>
      <c r="DG862" s="425"/>
      <c r="DH862" s="425"/>
      <c r="DI862" s="425"/>
      <c r="DJ862" s="425"/>
      <c r="DK862" s="425"/>
      <c r="DL862" s="425"/>
      <c r="DM862" s="425"/>
      <c r="DN862" s="425"/>
      <c r="DO862" s="425"/>
      <c r="DP862" s="425"/>
      <c r="DQ862" s="425"/>
    </row>
    <row r="863" spans="1:121" s="427" customFormat="1" ht="82.5" x14ac:dyDescent="0.25">
      <c r="A863" s="344" t="s">
        <v>2923</v>
      </c>
      <c r="B863" s="337" t="s">
        <v>2056</v>
      </c>
      <c r="C863" s="328" t="s">
        <v>3065</v>
      </c>
      <c r="D863" s="323" t="s">
        <v>3064</v>
      </c>
      <c r="E863" s="356">
        <v>3.169</v>
      </c>
      <c r="F863" s="363">
        <v>3.0680000000000001</v>
      </c>
      <c r="G863" s="232">
        <v>3.169</v>
      </c>
      <c r="H863" s="393"/>
      <c r="I863" s="389" t="s">
        <v>22</v>
      </c>
      <c r="J863" s="389"/>
      <c r="K863" s="397">
        <v>40634</v>
      </c>
      <c r="L863" s="398" t="s">
        <v>2836</v>
      </c>
      <c r="M863" s="323">
        <v>6</v>
      </c>
      <c r="N863" s="371">
        <v>5</v>
      </c>
      <c r="O863" s="374" t="s">
        <v>2911</v>
      </c>
      <c r="P863" s="377">
        <f t="shared" si="111"/>
        <v>3.169</v>
      </c>
      <c r="Q863" s="16">
        <f t="shared" si="114"/>
        <v>3.169</v>
      </c>
      <c r="R863" s="23">
        <f t="shared" si="112"/>
        <v>0</v>
      </c>
      <c r="S863" s="18">
        <f t="shared" si="113"/>
        <v>0</v>
      </c>
      <c r="T863" s="182"/>
      <c r="U863" s="102">
        <v>6790000</v>
      </c>
      <c r="V863" s="178" t="s">
        <v>2837</v>
      </c>
      <c r="W863" s="272">
        <v>6790</v>
      </c>
      <c r="X863" s="273" t="s">
        <v>3234</v>
      </c>
      <c r="Y863" s="432"/>
      <c r="Z863" s="423"/>
      <c r="AA863" s="431"/>
      <c r="AB863" s="431"/>
      <c r="AC863" s="431"/>
      <c r="AD863" s="431"/>
      <c r="AE863" s="431"/>
      <c r="AF863" s="431"/>
      <c r="AG863" s="431"/>
      <c r="AH863" s="431"/>
      <c r="AI863" s="431"/>
      <c r="AJ863" s="431"/>
      <c r="AK863" s="431"/>
      <c r="AL863" s="431"/>
      <c r="AM863" s="431"/>
      <c r="AN863" s="431"/>
      <c r="AO863" s="431"/>
      <c r="AP863" s="431"/>
      <c r="AQ863" s="431"/>
      <c r="AR863" s="431"/>
      <c r="AS863" s="431"/>
      <c r="AT863" s="431"/>
      <c r="AU863" s="431"/>
      <c r="AV863" s="431"/>
      <c r="AW863" s="431"/>
      <c r="AX863" s="431"/>
      <c r="AY863" s="431"/>
      <c r="AZ863" s="431"/>
      <c r="BA863" s="431"/>
      <c r="BB863" s="431"/>
      <c r="BC863" s="431"/>
      <c r="BD863" s="431"/>
      <c r="BE863" s="431"/>
      <c r="BF863" s="431"/>
      <c r="BG863" s="431"/>
      <c r="BH863" s="431"/>
      <c r="BI863" s="431"/>
      <c r="BJ863" s="431"/>
      <c r="BK863" s="431"/>
      <c r="BL863" s="431"/>
      <c r="BM863" s="431"/>
      <c r="BN863" s="431"/>
      <c r="BO863" s="431"/>
      <c r="BP863" s="431"/>
      <c r="BQ863" s="431"/>
      <c r="BR863" s="431"/>
      <c r="BS863" s="431"/>
      <c r="BT863" s="431"/>
      <c r="BU863" s="431"/>
      <c r="BV863" s="431"/>
      <c r="BW863" s="431"/>
      <c r="BX863" s="431"/>
      <c r="BY863" s="431"/>
      <c r="BZ863" s="431"/>
      <c r="CA863" s="431"/>
      <c r="CB863" s="431"/>
      <c r="CC863" s="431"/>
      <c r="CD863" s="431"/>
      <c r="CE863" s="431"/>
      <c r="CF863" s="431"/>
      <c r="CG863" s="431"/>
      <c r="CH863" s="431"/>
      <c r="CI863" s="431"/>
      <c r="CJ863" s="431"/>
      <c r="CK863" s="431"/>
      <c r="CL863" s="431"/>
      <c r="CM863" s="431"/>
      <c r="CN863" s="431"/>
      <c r="CO863" s="431"/>
      <c r="CP863" s="431"/>
      <c r="CQ863" s="431"/>
      <c r="CR863" s="431"/>
      <c r="CS863" s="431"/>
      <c r="CT863" s="431"/>
      <c r="CU863" s="431"/>
      <c r="CV863" s="431"/>
      <c r="CW863" s="431"/>
      <c r="CX863" s="431"/>
      <c r="CY863" s="431"/>
      <c r="CZ863" s="431"/>
      <c r="DA863" s="431"/>
      <c r="DB863" s="431"/>
      <c r="DC863" s="431"/>
      <c r="DD863" s="431"/>
      <c r="DE863" s="431"/>
      <c r="DF863" s="431"/>
      <c r="DG863" s="431"/>
      <c r="DH863" s="431"/>
      <c r="DI863" s="431"/>
      <c r="DJ863" s="431"/>
      <c r="DK863" s="431"/>
      <c r="DL863" s="431"/>
      <c r="DM863" s="425"/>
      <c r="DN863" s="425"/>
      <c r="DO863" s="425"/>
      <c r="DP863" s="425"/>
      <c r="DQ863" s="425"/>
    </row>
    <row r="864" spans="1:121" s="427" customFormat="1" ht="82.5" x14ac:dyDescent="0.25">
      <c r="A864" s="344" t="s">
        <v>2923</v>
      </c>
      <c r="B864" s="337" t="s">
        <v>2056</v>
      </c>
      <c r="C864" s="328" t="s">
        <v>3066</v>
      </c>
      <c r="D864" s="323" t="s">
        <v>3064</v>
      </c>
      <c r="E864" s="356">
        <v>0.64400000000000002</v>
      </c>
      <c r="F864" s="363">
        <v>0.623</v>
      </c>
      <c r="G864" s="232">
        <v>0.64400000000000002</v>
      </c>
      <c r="H864" s="393"/>
      <c r="I864" s="389" t="s">
        <v>22</v>
      </c>
      <c r="J864" s="389"/>
      <c r="K864" s="397">
        <v>40634</v>
      </c>
      <c r="L864" s="398" t="s">
        <v>2836</v>
      </c>
      <c r="M864" s="323">
        <v>6</v>
      </c>
      <c r="N864" s="371">
        <v>5</v>
      </c>
      <c r="O864" s="374" t="s">
        <v>2911</v>
      </c>
      <c r="P864" s="377">
        <f t="shared" si="111"/>
        <v>0.64400000000000002</v>
      </c>
      <c r="Q864" s="16">
        <f t="shared" si="114"/>
        <v>0.64400000000000002</v>
      </c>
      <c r="R864" s="23">
        <f t="shared" si="112"/>
        <v>0</v>
      </c>
      <c r="S864" s="18">
        <f t="shared" si="113"/>
        <v>0</v>
      </c>
      <c r="T864" s="182"/>
      <c r="U864" s="102">
        <v>6800000</v>
      </c>
      <c r="V864" s="178" t="s">
        <v>2837</v>
      </c>
      <c r="W864" s="272">
        <v>6800</v>
      </c>
      <c r="X864" s="273" t="s">
        <v>3234</v>
      </c>
      <c r="Y864" s="426"/>
      <c r="Z864" s="423"/>
      <c r="AA864" s="425"/>
      <c r="AB864" s="425"/>
      <c r="AC864" s="425"/>
      <c r="AD864" s="425"/>
      <c r="AE864" s="425"/>
      <c r="AF864" s="425"/>
      <c r="AG864" s="425"/>
      <c r="AH864" s="425"/>
      <c r="AI864" s="425"/>
      <c r="AJ864" s="425"/>
      <c r="AK864" s="425"/>
      <c r="AL864" s="425"/>
      <c r="AM864" s="425"/>
      <c r="AN864" s="425"/>
      <c r="AO864" s="425"/>
      <c r="AP864" s="425"/>
      <c r="AQ864" s="425"/>
      <c r="AR864" s="425"/>
      <c r="AS864" s="425"/>
      <c r="AT864" s="425"/>
      <c r="AU864" s="425"/>
      <c r="AV864" s="425"/>
      <c r="AW864" s="425"/>
      <c r="AX864" s="425"/>
      <c r="AY864" s="425"/>
      <c r="AZ864" s="425"/>
      <c r="BA864" s="425"/>
      <c r="BB864" s="425"/>
      <c r="BC864" s="425"/>
      <c r="BD864" s="425"/>
      <c r="BE864" s="425"/>
      <c r="BF864" s="425"/>
      <c r="BG864" s="425"/>
      <c r="BH864" s="425"/>
      <c r="BI864" s="425"/>
      <c r="BJ864" s="425"/>
      <c r="BK864" s="425"/>
      <c r="BL864" s="425"/>
      <c r="BM864" s="425"/>
      <c r="BN864" s="425"/>
      <c r="BO864" s="425"/>
      <c r="BP864" s="425"/>
      <c r="BQ864" s="425"/>
      <c r="BR864" s="425"/>
      <c r="BS864" s="425"/>
      <c r="BT864" s="425"/>
      <c r="BU864" s="425"/>
      <c r="BV864" s="425"/>
      <c r="BW864" s="425"/>
      <c r="BX864" s="425"/>
      <c r="BY864" s="425"/>
      <c r="BZ864" s="425"/>
      <c r="CA864" s="425"/>
      <c r="CB864" s="425"/>
      <c r="CC864" s="425"/>
      <c r="CD864" s="425"/>
      <c r="CE864" s="425"/>
      <c r="CF864" s="425"/>
      <c r="CG864" s="425"/>
      <c r="CH864" s="425"/>
      <c r="CI864" s="425"/>
      <c r="CJ864" s="425"/>
      <c r="CK864" s="425"/>
      <c r="CL864" s="425"/>
      <c r="CM864" s="425"/>
      <c r="CN864" s="425"/>
      <c r="CO864" s="425"/>
      <c r="CP864" s="425"/>
      <c r="CQ864" s="425"/>
      <c r="CR864" s="425"/>
      <c r="CS864" s="425"/>
      <c r="CT864" s="425"/>
      <c r="CU864" s="425"/>
      <c r="CV864" s="425"/>
      <c r="CW864" s="425"/>
      <c r="CX864" s="425"/>
      <c r="CY864" s="425"/>
      <c r="CZ864" s="425"/>
      <c r="DA864" s="425"/>
      <c r="DB864" s="425"/>
      <c r="DC864" s="425"/>
      <c r="DD864" s="425"/>
      <c r="DE864" s="425"/>
      <c r="DF864" s="425"/>
      <c r="DG864" s="425"/>
      <c r="DH864" s="425"/>
      <c r="DI864" s="425"/>
      <c r="DJ864" s="425"/>
      <c r="DK864" s="425"/>
      <c r="DL864" s="425"/>
      <c r="DM864" s="425"/>
      <c r="DN864" s="425"/>
      <c r="DO864" s="425"/>
      <c r="DP864" s="425"/>
      <c r="DQ864" s="425"/>
    </row>
    <row r="865" spans="1:121" s="427" customFormat="1" ht="82.5" x14ac:dyDescent="0.25">
      <c r="A865" s="344" t="s">
        <v>2923</v>
      </c>
      <c r="B865" s="337" t="s">
        <v>2056</v>
      </c>
      <c r="C865" s="328" t="s">
        <v>3067</v>
      </c>
      <c r="D865" s="323" t="s">
        <v>3068</v>
      </c>
      <c r="E865" s="364">
        <v>1.4870000000000001</v>
      </c>
      <c r="F865" s="355">
        <v>1.4395</v>
      </c>
      <c r="G865" s="234">
        <v>1.4870000000000001</v>
      </c>
      <c r="H865" s="401"/>
      <c r="I865" s="389" t="s">
        <v>22</v>
      </c>
      <c r="J865" s="389"/>
      <c r="K865" s="397">
        <v>40634</v>
      </c>
      <c r="L865" s="398" t="s">
        <v>2836</v>
      </c>
      <c r="M865" s="323">
        <v>6</v>
      </c>
      <c r="N865" s="371">
        <v>5</v>
      </c>
      <c r="O865" s="374" t="s">
        <v>2911</v>
      </c>
      <c r="P865" s="377">
        <f t="shared" ref="P865:P873" si="115">IF(N865=1,INT(E865*$T$1*100)/100,E865)</f>
        <v>1.4870000000000001</v>
      </c>
      <c r="Q865" s="16">
        <f t="shared" si="114"/>
        <v>1.4870000000000001</v>
      </c>
      <c r="R865" s="23">
        <f t="shared" ref="R865:R873" si="116">P865-E865</f>
        <v>0</v>
      </c>
      <c r="S865" s="18">
        <f t="shared" ref="S865:S873" si="117">IF(E865&lt;&gt;0,R865/E865,0)</f>
        <v>0</v>
      </c>
      <c r="T865" s="182"/>
      <c r="U865" s="102">
        <v>6810000</v>
      </c>
      <c r="V865" s="178" t="s">
        <v>2837</v>
      </c>
      <c r="W865" s="272">
        <v>6810</v>
      </c>
      <c r="X865" s="273" t="s">
        <v>3234</v>
      </c>
      <c r="Y865" s="432"/>
      <c r="Z865" s="423"/>
      <c r="AA865" s="431"/>
      <c r="AB865" s="431"/>
      <c r="AC865" s="431"/>
      <c r="AD865" s="431"/>
      <c r="AE865" s="431"/>
      <c r="AF865" s="431"/>
      <c r="AG865" s="431"/>
      <c r="AH865" s="431"/>
      <c r="AI865" s="431"/>
      <c r="AJ865" s="431"/>
      <c r="AK865" s="431"/>
      <c r="AL865" s="431"/>
      <c r="AM865" s="431"/>
      <c r="AN865" s="431"/>
      <c r="AO865" s="431"/>
      <c r="AP865" s="431"/>
      <c r="AQ865" s="431"/>
      <c r="AR865" s="431"/>
      <c r="AS865" s="431"/>
      <c r="AT865" s="431"/>
      <c r="AU865" s="431"/>
      <c r="AV865" s="431"/>
      <c r="AW865" s="431"/>
      <c r="AX865" s="431"/>
      <c r="AY865" s="431"/>
      <c r="AZ865" s="431"/>
      <c r="BA865" s="431"/>
      <c r="BB865" s="431"/>
      <c r="BC865" s="431"/>
      <c r="BD865" s="431"/>
      <c r="BE865" s="431"/>
      <c r="BF865" s="431"/>
      <c r="BG865" s="431"/>
      <c r="BH865" s="431"/>
      <c r="BI865" s="431"/>
      <c r="BJ865" s="431"/>
      <c r="BK865" s="431"/>
      <c r="BL865" s="431"/>
      <c r="BM865" s="431"/>
      <c r="BN865" s="431"/>
      <c r="BO865" s="431"/>
      <c r="BP865" s="431"/>
      <c r="BQ865" s="431"/>
      <c r="BR865" s="431"/>
      <c r="BS865" s="431"/>
      <c r="BT865" s="431"/>
      <c r="BU865" s="431"/>
      <c r="BV865" s="431"/>
      <c r="BW865" s="431"/>
      <c r="BX865" s="431"/>
      <c r="BY865" s="431"/>
      <c r="BZ865" s="431"/>
      <c r="CA865" s="431"/>
      <c r="CB865" s="431"/>
      <c r="CC865" s="431"/>
      <c r="CD865" s="431"/>
      <c r="CE865" s="431"/>
      <c r="CF865" s="431"/>
      <c r="CG865" s="431"/>
      <c r="CH865" s="431"/>
      <c r="CI865" s="431"/>
      <c r="CJ865" s="431"/>
      <c r="CK865" s="431"/>
      <c r="CL865" s="431"/>
      <c r="CM865" s="431"/>
      <c r="CN865" s="431"/>
      <c r="CO865" s="431"/>
      <c r="CP865" s="431"/>
      <c r="CQ865" s="431"/>
      <c r="CR865" s="431"/>
      <c r="CS865" s="431"/>
      <c r="CT865" s="431"/>
      <c r="CU865" s="431"/>
      <c r="CV865" s="431"/>
      <c r="CW865" s="431"/>
      <c r="CX865" s="431"/>
      <c r="CY865" s="431"/>
      <c r="CZ865" s="431"/>
      <c r="DA865" s="431"/>
      <c r="DB865" s="431"/>
      <c r="DC865" s="431"/>
      <c r="DD865" s="431"/>
      <c r="DE865" s="431"/>
      <c r="DF865" s="431"/>
      <c r="DG865" s="431"/>
      <c r="DH865" s="431"/>
      <c r="DI865" s="431"/>
      <c r="DJ865" s="431"/>
      <c r="DK865" s="431"/>
      <c r="DL865" s="431"/>
      <c r="DM865" s="425"/>
      <c r="DN865" s="425"/>
      <c r="DO865" s="425"/>
      <c r="DP865" s="425"/>
      <c r="DQ865" s="425"/>
    </row>
    <row r="866" spans="1:121" s="427" customFormat="1" ht="114.75" x14ac:dyDescent="0.25">
      <c r="A866" s="344" t="s">
        <v>2923</v>
      </c>
      <c r="B866" s="337" t="s">
        <v>2056</v>
      </c>
      <c r="C866" s="328" t="s">
        <v>3069</v>
      </c>
      <c r="D866" s="323" t="s">
        <v>3070</v>
      </c>
      <c r="E866" s="364">
        <v>1.3362000000000001</v>
      </c>
      <c r="F866" s="355">
        <v>1.2935000000000001</v>
      </c>
      <c r="G866" s="234">
        <v>1.3362000000000001</v>
      </c>
      <c r="H866" s="401"/>
      <c r="I866" s="389" t="s">
        <v>22</v>
      </c>
      <c r="J866" s="389"/>
      <c r="K866" s="397">
        <v>40634</v>
      </c>
      <c r="L866" s="398" t="s">
        <v>2836</v>
      </c>
      <c r="M866" s="323">
        <v>6</v>
      </c>
      <c r="N866" s="371">
        <v>5</v>
      </c>
      <c r="O866" s="374" t="s">
        <v>2911</v>
      </c>
      <c r="P866" s="377">
        <f t="shared" si="115"/>
        <v>1.3362000000000001</v>
      </c>
      <c r="Q866" s="16">
        <f t="shared" si="114"/>
        <v>1.3362000000000001</v>
      </c>
      <c r="R866" s="23">
        <f t="shared" si="116"/>
        <v>0</v>
      </c>
      <c r="S866" s="18">
        <f t="shared" si="117"/>
        <v>0</v>
      </c>
      <c r="T866" s="182"/>
      <c r="U866" s="102">
        <v>6820000</v>
      </c>
      <c r="V866" s="178" t="s">
        <v>2837</v>
      </c>
      <c r="W866" s="272">
        <v>6820</v>
      </c>
      <c r="X866" s="273" t="s">
        <v>3234</v>
      </c>
      <c r="Y866" s="432"/>
      <c r="Z866" s="423"/>
      <c r="AA866" s="431"/>
      <c r="AB866" s="431"/>
      <c r="AC866" s="431"/>
      <c r="AD866" s="431"/>
      <c r="AE866" s="431"/>
      <c r="AF866" s="431"/>
      <c r="AG866" s="431"/>
      <c r="AH866" s="431"/>
      <c r="AI866" s="431"/>
      <c r="AJ866" s="431"/>
      <c r="AK866" s="431"/>
      <c r="AL866" s="431"/>
      <c r="AM866" s="431"/>
      <c r="AN866" s="431"/>
      <c r="AO866" s="431"/>
      <c r="AP866" s="431"/>
      <c r="AQ866" s="431"/>
      <c r="AR866" s="431"/>
      <c r="AS866" s="431"/>
      <c r="AT866" s="431"/>
      <c r="AU866" s="431"/>
      <c r="AV866" s="431"/>
      <c r="AW866" s="431"/>
      <c r="AX866" s="431"/>
      <c r="AY866" s="431"/>
      <c r="AZ866" s="431"/>
      <c r="BA866" s="431"/>
      <c r="BB866" s="431"/>
      <c r="BC866" s="431"/>
      <c r="BD866" s="431"/>
      <c r="BE866" s="431"/>
      <c r="BF866" s="431"/>
      <c r="BG866" s="431"/>
      <c r="BH866" s="431"/>
      <c r="BI866" s="431"/>
      <c r="BJ866" s="431"/>
      <c r="BK866" s="431"/>
      <c r="BL866" s="431"/>
      <c r="BM866" s="431"/>
      <c r="BN866" s="431"/>
      <c r="BO866" s="431"/>
      <c r="BP866" s="431"/>
      <c r="BQ866" s="431"/>
      <c r="BR866" s="431"/>
      <c r="BS866" s="431"/>
      <c r="BT866" s="431"/>
      <c r="BU866" s="431"/>
      <c r="BV866" s="431"/>
      <c r="BW866" s="431"/>
      <c r="BX866" s="431"/>
      <c r="BY866" s="431"/>
      <c r="BZ866" s="431"/>
      <c r="CA866" s="431"/>
      <c r="CB866" s="431"/>
      <c r="CC866" s="431"/>
      <c r="CD866" s="431"/>
      <c r="CE866" s="431"/>
      <c r="CF866" s="431"/>
      <c r="CG866" s="431"/>
      <c r="CH866" s="431"/>
      <c r="CI866" s="431"/>
      <c r="CJ866" s="431"/>
      <c r="CK866" s="431"/>
      <c r="CL866" s="431"/>
      <c r="CM866" s="431"/>
      <c r="CN866" s="431"/>
      <c r="CO866" s="431"/>
      <c r="CP866" s="431"/>
      <c r="CQ866" s="431"/>
      <c r="CR866" s="431"/>
      <c r="CS866" s="431"/>
      <c r="CT866" s="431"/>
      <c r="CU866" s="431"/>
      <c r="CV866" s="431"/>
      <c r="CW866" s="431"/>
      <c r="CX866" s="431"/>
      <c r="CY866" s="431"/>
      <c r="CZ866" s="431"/>
      <c r="DA866" s="431"/>
      <c r="DB866" s="431"/>
      <c r="DC866" s="431"/>
      <c r="DD866" s="431"/>
      <c r="DE866" s="431"/>
      <c r="DF866" s="431"/>
      <c r="DG866" s="431"/>
      <c r="DH866" s="431"/>
      <c r="DI866" s="431"/>
      <c r="DJ866" s="431"/>
      <c r="DK866" s="431"/>
      <c r="DL866" s="431"/>
      <c r="DM866" s="425"/>
      <c r="DN866" s="425"/>
      <c r="DO866" s="425"/>
      <c r="DP866" s="425"/>
      <c r="DQ866" s="425"/>
    </row>
    <row r="867" spans="1:121" s="427" customFormat="1" ht="140.25" x14ac:dyDescent="0.25">
      <c r="A867" s="344" t="s">
        <v>2923</v>
      </c>
      <c r="B867" s="337" t="s">
        <v>2056</v>
      </c>
      <c r="C867" s="328" t="s">
        <v>3071</v>
      </c>
      <c r="D867" s="323" t="s">
        <v>3072</v>
      </c>
      <c r="E867" s="364">
        <v>1.2602</v>
      </c>
      <c r="F867" s="355">
        <v>1.2199</v>
      </c>
      <c r="G867" s="234">
        <v>1.2602</v>
      </c>
      <c r="H867" s="401"/>
      <c r="I867" s="389" t="s">
        <v>22</v>
      </c>
      <c r="J867" s="389"/>
      <c r="K867" s="397">
        <v>40634</v>
      </c>
      <c r="L867" s="398" t="s">
        <v>2836</v>
      </c>
      <c r="M867" s="323">
        <v>6</v>
      </c>
      <c r="N867" s="371">
        <v>5</v>
      </c>
      <c r="O867" s="374" t="s">
        <v>2911</v>
      </c>
      <c r="P867" s="377">
        <f t="shared" si="115"/>
        <v>1.2602</v>
      </c>
      <c r="Q867" s="16">
        <f t="shared" si="114"/>
        <v>1.2602</v>
      </c>
      <c r="R867" s="23">
        <f t="shared" si="116"/>
        <v>0</v>
      </c>
      <c r="S867" s="18">
        <f t="shared" si="117"/>
        <v>0</v>
      </c>
      <c r="T867" s="182"/>
      <c r="U867" s="102">
        <v>6830000</v>
      </c>
      <c r="V867" s="178" t="s">
        <v>2837</v>
      </c>
      <c r="W867" s="272">
        <v>6830</v>
      </c>
      <c r="X867" s="273" t="s">
        <v>3234</v>
      </c>
      <c r="Y867" s="432"/>
      <c r="Z867" s="423"/>
      <c r="AA867" s="431"/>
      <c r="AB867" s="431"/>
      <c r="AC867" s="431"/>
      <c r="AD867" s="431"/>
      <c r="AE867" s="431"/>
      <c r="AF867" s="431"/>
      <c r="AG867" s="431"/>
      <c r="AH867" s="431"/>
      <c r="AI867" s="431"/>
      <c r="AJ867" s="431"/>
      <c r="AK867" s="431"/>
      <c r="AL867" s="431"/>
      <c r="AM867" s="431"/>
      <c r="AN867" s="431"/>
      <c r="AO867" s="431"/>
      <c r="AP867" s="431"/>
      <c r="AQ867" s="431"/>
      <c r="AR867" s="431"/>
      <c r="AS867" s="431"/>
      <c r="AT867" s="431"/>
      <c r="AU867" s="431"/>
      <c r="AV867" s="431"/>
      <c r="AW867" s="431"/>
      <c r="AX867" s="431"/>
      <c r="AY867" s="431"/>
      <c r="AZ867" s="431"/>
      <c r="BA867" s="431"/>
      <c r="BB867" s="431"/>
      <c r="BC867" s="431"/>
      <c r="BD867" s="431"/>
      <c r="BE867" s="431"/>
      <c r="BF867" s="431"/>
      <c r="BG867" s="431"/>
      <c r="BH867" s="431"/>
      <c r="BI867" s="431"/>
      <c r="BJ867" s="431"/>
      <c r="BK867" s="431"/>
      <c r="BL867" s="431"/>
      <c r="BM867" s="431"/>
      <c r="BN867" s="431"/>
      <c r="BO867" s="431"/>
      <c r="BP867" s="431"/>
      <c r="BQ867" s="431"/>
      <c r="BR867" s="431"/>
      <c r="BS867" s="431"/>
      <c r="BT867" s="431"/>
      <c r="BU867" s="431"/>
      <c r="BV867" s="431"/>
      <c r="BW867" s="431"/>
      <c r="BX867" s="431"/>
      <c r="BY867" s="431"/>
      <c r="BZ867" s="431"/>
      <c r="CA867" s="431"/>
      <c r="CB867" s="431"/>
      <c r="CC867" s="431"/>
      <c r="CD867" s="431"/>
      <c r="CE867" s="431"/>
      <c r="CF867" s="431"/>
      <c r="CG867" s="431"/>
      <c r="CH867" s="431"/>
      <c r="CI867" s="431"/>
      <c r="CJ867" s="431"/>
      <c r="CK867" s="431"/>
      <c r="CL867" s="431"/>
      <c r="CM867" s="431"/>
      <c r="CN867" s="431"/>
      <c r="CO867" s="431"/>
      <c r="CP867" s="431"/>
      <c r="CQ867" s="431"/>
      <c r="CR867" s="431"/>
      <c r="CS867" s="431"/>
      <c r="CT867" s="431"/>
      <c r="CU867" s="431"/>
      <c r="CV867" s="431"/>
      <c r="CW867" s="431"/>
      <c r="CX867" s="431"/>
      <c r="CY867" s="431"/>
      <c r="CZ867" s="431"/>
      <c r="DA867" s="431"/>
      <c r="DB867" s="431"/>
      <c r="DC867" s="431"/>
      <c r="DD867" s="431"/>
      <c r="DE867" s="431"/>
      <c r="DF867" s="431"/>
      <c r="DG867" s="431"/>
      <c r="DH867" s="431"/>
      <c r="DI867" s="431"/>
      <c r="DJ867" s="431"/>
      <c r="DK867" s="431"/>
      <c r="DL867" s="431"/>
      <c r="DM867" s="425"/>
      <c r="DN867" s="425"/>
      <c r="DO867" s="425"/>
      <c r="DP867" s="425"/>
      <c r="DQ867" s="425"/>
    </row>
    <row r="868" spans="1:121" s="427" customFormat="1" ht="165.75" x14ac:dyDescent="0.25">
      <c r="A868" s="344" t="s">
        <v>2923</v>
      </c>
      <c r="B868" s="337" t="s">
        <v>2056</v>
      </c>
      <c r="C868" s="328" t="s">
        <v>3073</v>
      </c>
      <c r="D868" s="323" t="s">
        <v>3074</v>
      </c>
      <c r="E868" s="364">
        <v>1.1840999999999999</v>
      </c>
      <c r="F868" s="355">
        <v>1.1462000000000001</v>
      </c>
      <c r="G868" s="234">
        <v>1.1840999999999999</v>
      </c>
      <c r="H868" s="401"/>
      <c r="I868" s="389" t="s">
        <v>22</v>
      </c>
      <c r="J868" s="389"/>
      <c r="K868" s="397">
        <v>40634</v>
      </c>
      <c r="L868" s="398" t="s">
        <v>2836</v>
      </c>
      <c r="M868" s="323">
        <v>6</v>
      </c>
      <c r="N868" s="371">
        <v>5</v>
      </c>
      <c r="O868" s="374" t="s">
        <v>2911</v>
      </c>
      <c r="P868" s="377">
        <f t="shared" si="115"/>
        <v>1.1840999999999999</v>
      </c>
      <c r="Q868" s="16">
        <f t="shared" si="114"/>
        <v>1.1840999999999999</v>
      </c>
      <c r="R868" s="23">
        <f t="shared" si="116"/>
        <v>0</v>
      </c>
      <c r="S868" s="18">
        <f t="shared" si="117"/>
        <v>0</v>
      </c>
      <c r="T868" s="182"/>
      <c r="U868" s="102">
        <v>6840000</v>
      </c>
      <c r="V868" s="178" t="s">
        <v>2837</v>
      </c>
      <c r="W868" s="272">
        <v>6840</v>
      </c>
      <c r="X868" s="273" t="s">
        <v>3234</v>
      </c>
      <c r="Y868" s="426"/>
      <c r="Z868" s="423"/>
      <c r="AA868" s="425"/>
      <c r="AB868" s="425"/>
      <c r="AC868" s="425"/>
      <c r="AD868" s="425"/>
      <c r="AE868" s="425"/>
      <c r="AF868" s="425"/>
      <c r="AG868" s="425"/>
      <c r="AH868" s="425"/>
      <c r="AI868" s="425"/>
      <c r="AJ868" s="425"/>
      <c r="AK868" s="425"/>
      <c r="AL868" s="425"/>
      <c r="AM868" s="425"/>
      <c r="AN868" s="425"/>
      <c r="AO868" s="425"/>
      <c r="AP868" s="425"/>
      <c r="AQ868" s="425"/>
      <c r="AR868" s="425"/>
      <c r="AS868" s="425"/>
      <c r="AT868" s="425"/>
      <c r="AU868" s="425"/>
      <c r="AV868" s="425"/>
      <c r="AW868" s="425"/>
      <c r="AX868" s="425"/>
      <c r="AY868" s="425"/>
      <c r="AZ868" s="425"/>
      <c r="BA868" s="425"/>
      <c r="BB868" s="425"/>
      <c r="BC868" s="425"/>
      <c r="BD868" s="425"/>
      <c r="BE868" s="425"/>
      <c r="BF868" s="425"/>
      <c r="BG868" s="425"/>
      <c r="BH868" s="425"/>
      <c r="BI868" s="425"/>
      <c r="BJ868" s="425"/>
      <c r="BK868" s="425"/>
      <c r="BL868" s="425"/>
      <c r="BM868" s="425"/>
      <c r="BN868" s="425"/>
      <c r="BO868" s="425"/>
      <c r="BP868" s="425"/>
      <c r="BQ868" s="425"/>
      <c r="BR868" s="425"/>
      <c r="BS868" s="425"/>
      <c r="BT868" s="425"/>
      <c r="BU868" s="425"/>
      <c r="BV868" s="425"/>
      <c r="BW868" s="425"/>
      <c r="BX868" s="425"/>
      <c r="BY868" s="425"/>
      <c r="BZ868" s="425"/>
      <c r="CA868" s="425"/>
      <c r="CB868" s="425"/>
      <c r="CC868" s="425"/>
      <c r="CD868" s="425"/>
      <c r="CE868" s="425"/>
      <c r="CF868" s="425"/>
      <c r="CG868" s="425"/>
      <c r="CH868" s="425"/>
      <c r="CI868" s="425"/>
      <c r="CJ868" s="425"/>
      <c r="CK868" s="425"/>
      <c r="CL868" s="425"/>
      <c r="CM868" s="425"/>
      <c r="CN868" s="425"/>
      <c r="CO868" s="425"/>
      <c r="CP868" s="425"/>
      <c r="CQ868" s="425"/>
      <c r="CR868" s="425"/>
      <c r="CS868" s="425"/>
      <c r="CT868" s="425"/>
      <c r="CU868" s="425"/>
      <c r="CV868" s="425"/>
      <c r="CW868" s="425"/>
      <c r="CX868" s="425"/>
      <c r="CY868" s="425"/>
      <c r="CZ868" s="425"/>
      <c r="DA868" s="425"/>
      <c r="DB868" s="425"/>
      <c r="DC868" s="425"/>
      <c r="DD868" s="425"/>
      <c r="DE868" s="425"/>
      <c r="DF868" s="425"/>
      <c r="DG868" s="425"/>
      <c r="DH868" s="425"/>
      <c r="DI868" s="425"/>
      <c r="DJ868" s="425"/>
      <c r="DK868" s="425"/>
      <c r="DL868" s="425"/>
      <c r="DM868" s="425"/>
      <c r="DN868" s="425"/>
      <c r="DO868" s="425"/>
      <c r="DP868" s="425"/>
      <c r="DQ868" s="425"/>
    </row>
    <row r="869" spans="1:121" s="427" customFormat="1" ht="165.75" x14ac:dyDescent="0.25">
      <c r="A869" s="344" t="s">
        <v>2923</v>
      </c>
      <c r="B869" s="337" t="s">
        <v>2056</v>
      </c>
      <c r="C869" s="328" t="s">
        <v>3075</v>
      </c>
      <c r="D869" s="323" t="s">
        <v>3076</v>
      </c>
      <c r="E869" s="364">
        <v>1.1460999999999999</v>
      </c>
      <c r="F869" s="355">
        <v>1.1093999999999999</v>
      </c>
      <c r="G869" s="234">
        <v>1.1460999999999999</v>
      </c>
      <c r="H869" s="401"/>
      <c r="I869" s="389" t="s">
        <v>22</v>
      </c>
      <c r="J869" s="389"/>
      <c r="K869" s="397">
        <v>40634</v>
      </c>
      <c r="L869" s="398" t="s">
        <v>2836</v>
      </c>
      <c r="M869" s="323">
        <v>6</v>
      </c>
      <c r="N869" s="371">
        <v>5</v>
      </c>
      <c r="O869" s="374" t="s">
        <v>2911</v>
      </c>
      <c r="P869" s="377">
        <f t="shared" si="115"/>
        <v>1.1460999999999999</v>
      </c>
      <c r="Q869" s="16">
        <f t="shared" si="114"/>
        <v>1.1460999999999999</v>
      </c>
      <c r="R869" s="23">
        <f t="shared" si="116"/>
        <v>0</v>
      </c>
      <c r="S869" s="18">
        <f t="shared" si="117"/>
        <v>0</v>
      </c>
      <c r="T869" s="182"/>
      <c r="U869" s="102">
        <v>6850000</v>
      </c>
      <c r="V869" s="178" t="s">
        <v>2837</v>
      </c>
      <c r="W869" s="272">
        <v>6850</v>
      </c>
      <c r="X869" s="273" t="s">
        <v>3234</v>
      </c>
      <c r="Y869" s="426"/>
      <c r="Z869" s="423"/>
      <c r="AA869" s="425"/>
      <c r="AB869" s="425"/>
      <c r="AC869" s="425"/>
      <c r="AD869" s="425"/>
      <c r="AE869" s="425"/>
      <c r="AF869" s="425"/>
      <c r="AG869" s="425"/>
      <c r="AH869" s="425"/>
      <c r="AI869" s="425"/>
      <c r="AJ869" s="425"/>
      <c r="AK869" s="425"/>
      <c r="AL869" s="425"/>
      <c r="AM869" s="425"/>
      <c r="AN869" s="425"/>
      <c r="AO869" s="425"/>
      <c r="AP869" s="425"/>
      <c r="AQ869" s="425"/>
      <c r="AR869" s="425"/>
      <c r="AS869" s="425"/>
      <c r="AT869" s="425"/>
      <c r="AU869" s="425"/>
      <c r="AV869" s="425"/>
      <c r="AW869" s="425"/>
      <c r="AX869" s="425"/>
      <c r="AY869" s="425"/>
      <c r="AZ869" s="425"/>
      <c r="BA869" s="425"/>
      <c r="BB869" s="425"/>
      <c r="BC869" s="425"/>
      <c r="BD869" s="425"/>
      <c r="BE869" s="425"/>
      <c r="BF869" s="425"/>
      <c r="BG869" s="425"/>
      <c r="BH869" s="425"/>
      <c r="BI869" s="425"/>
      <c r="BJ869" s="425"/>
      <c r="BK869" s="425"/>
      <c r="BL869" s="425"/>
      <c r="BM869" s="425"/>
      <c r="BN869" s="425"/>
      <c r="BO869" s="425"/>
      <c r="BP869" s="425"/>
      <c r="BQ869" s="425"/>
      <c r="BR869" s="425"/>
      <c r="BS869" s="425"/>
      <c r="BT869" s="425"/>
      <c r="BU869" s="425"/>
      <c r="BV869" s="425"/>
      <c r="BW869" s="425"/>
      <c r="BX869" s="425"/>
      <c r="BY869" s="425"/>
      <c r="BZ869" s="425"/>
      <c r="CA869" s="425"/>
      <c r="CB869" s="425"/>
      <c r="CC869" s="425"/>
      <c r="CD869" s="425"/>
      <c r="CE869" s="425"/>
      <c r="CF869" s="425"/>
      <c r="CG869" s="425"/>
      <c r="CH869" s="425"/>
      <c r="CI869" s="425"/>
      <c r="CJ869" s="425"/>
      <c r="CK869" s="425"/>
      <c r="CL869" s="425"/>
      <c r="CM869" s="425"/>
      <c r="CN869" s="425"/>
      <c r="CO869" s="425"/>
      <c r="CP869" s="425"/>
      <c r="CQ869" s="425"/>
      <c r="CR869" s="425"/>
      <c r="CS869" s="425"/>
      <c r="CT869" s="425"/>
      <c r="CU869" s="425"/>
      <c r="CV869" s="425"/>
      <c r="CW869" s="425"/>
      <c r="CX869" s="425"/>
      <c r="CY869" s="425"/>
      <c r="CZ869" s="425"/>
      <c r="DA869" s="425"/>
      <c r="DB869" s="425"/>
      <c r="DC869" s="425"/>
      <c r="DD869" s="425"/>
      <c r="DE869" s="425"/>
      <c r="DF869" s="425"/>
      <c r="DG869" s="425"/>
      <c r="DH869" s="425"/>
      <c r="DI869" s="425"/>
      <c r="DJ869" s="425"/>
      <c r="DK869" s="425"/>
      <c r="DL869" s="425"/>
      <c r="DM869" s="425"/>
      <c r="DN869" s="425"/>
      <c r="DO869" s="425"/>
      <c r="DP869" s="425"/>
      <c r="DQ869" s="425"/>
    </row>
    <row r="870" spans="1:121" s="427" customFormat="1" ht="82.5" x14ac:dyDescent="0.25">
      <c r="A870" s="344" t="s">
        <v>2923</v>
      </c>
      <c r="B870" s="337" t="s">
        <v>2056</v>
      </c>
      <c r="C870" s="328" t="s">
        <v>3077</v>
      </c>
      <c r="D870" s="323" t="s">
        <v>3078</v>
      </c>
      <c r="E870" s="354">
        <v>0.59440000000000004</v>
      </c>
      <c r="F870" s="355">
        <v>0.57540000000000002</v>
      </c>
      <c r="G870" s="231">
        <v>0.59440000000000004</v>
      </c>
      <c r="H870" s="393"/>
      <c r="I870" s="389" t="s">
        <v>22</v>
      </c>
      <c r="J870" s="389"/>
      <c r="K870" s="397">
        <v>40634</v>
      </c>
      <c r="L870" s="398" t="s">
        <v>2836</v>
      </c>
      <c r="M870" s="323">
        <v>6</v>
      </c>
      <c r="N870" s="371">
        <v>5</v>
      </c>
      <c r="O870" s="374" t="s">
        <v>2911</v>
      </c>
      <c r="P870" s="377">
        <f t="shared" si="115"/>
        <v>0.59440000000000004</v>
      </c>
      <c r="Q870" s="16">
        <f t="shared" si="114"/>
        <v>0.59440000000000004</v>
      </c>
      <c r="R870" s="23">
        <f t="shared" si="116"/>
        <v>0</v>
      </c>
      <c r="S870" s="18">
        <f t="shared" si="117"/>
        <v>0</v>
      </c>
      <c r="T870" s="182"/>
      <c r="U870" s="102">
        <v>6860000</v>
      </c>
      <c r="V870" s="178" t="s">
        <v>2837</v>
      </c>
      <c r="W870" s="272">
        <v>6860</v>
      </c>
      <c r="X870" s="273" t="s">
        <v>3234</v>
      </c>
      <c r="Y870" s="426"/>
      <c r="Z870" s="423"/>
      <c r="AA870" s="425"/>
      <c r="AB870" s="425"/>
      <c r="AC870" s="425"/>
      <c r="AD870" s="425"/>
      <c r="AE870" s="425"/>
      <c r="AF870" s="425"/>
      <c r="AG870" s="425"/>
      <c r="AH870" s="425"/>
      <c r="AI870" s="425"/>
      <c r="AJ870" s="425"/>
      <c r="AK870" s="425"/>
      <c r="AL870" s="425"/>
      <c r="AM870" s="425"/>
      <c r="AN870" s="425"/>
      <c r="AO870" s="425"/>
      <c r="AP870" s="425"/>
      <c r="AQ870" s="425"/>
      <c r="AR870" s="425"/>
      <c r="AS870" s="425"/>
      <c r="AT870" s="425"/>
      <c r="AU870" s="425"/>
      <c r="AV870" s="425"/>
      <c r="AW870" s="425"/>
      <c r="AX870" s="425"/>
      <c r="AY870" s="425"/>
      <c r="AZ870" s="425"/>
      <c r="BA870" s="425"/>
      <c r="BB870" s="425"/>
      <c r="BC870" s="425"/>
      <c r="BD870" s="425"/>
      <c r="BE870" s="425"/>
      <c r="BF870" s="425"/>
      <c r="BG870" s="425"/>
      <c r="BH870" s="425"/>
      <c r="BI870" s="425"/>
      <c r="BJ870" s="425"/>
      <c r="BK870" s="425"/>
      <c r="BL870" s="425"/>
      <c r="BM870" s="425"/>
      <c r="BN870" s="425"/>
      <c r="BO870" s="425"/>
      <c r="BP870" s="425"/>
      <c r="BQ870" s="425"/>
      <c r="BR870" s="425"/>
      <c r="BS870" s="425"/>
      <c r="BT870" s="425"/>
      <c r="BU870" s="425"/>
      <c r="BV870" s="425"/>
      <c r="BW870" s="425"/>
      <c r="BX870" s="425"/>
      <c r="BY870" s="425"/>
      <c r="BZ870" s="425"/>
      <c r="CA870" s="425"/>
      <c r="CB870" s="425"/>
      <c r="CC870" s="425"/>
      <c r="CD870" s="425"/>
      <c r="CE870" s="425"/>
      <c r="CF870" s="425"/>
      <c r="CG870" s="425"/>
      <c r="CH870" s="425"/>
      <c r="CI870" s="425"/>
      <c r="CJ870" s="425"/>
      <c r="CK870" s="425"/>
      <c r="CL870" s="425"/>
      <c r="CM870" s="425"/>
      <c r="CN870" s="425"/>
      <c r="CO870" s="425"/>
      <c r="CP870" s="425"/>
      <c r="CQ870" s="425"/>
      <c r="CR870" s="425"/>
      <c r="CS870" s="425"/>
      <c r="CT870" s="425"/>
      <c r="CU870" s="425"/>
      <c r="CV870" s="425"/>
      <c r="CW870" s="425"/>
      <c r="CX870" s="425"/>
      <c r="CY870" s="425"/>
      <c r="CZ870" s="425"/>
      <c r="DA870" s="425"/>
      <c r="DB870" s="425"/>
      <c r="DC870" s="425"/>
      <c r="DD870" s="425"/>
      <c r="DE870" s="425"/>
      <c r="DF870" s="425"/>
      <c r="DG870" s="425"/>
      <c r="DH870" s="425"/>
      <c r="DI870" s="425"/>
      <c r="DJ870" s="425"/>
      <c r="DK870" s="425"/>
      <c r="DL870" s="425"/>
      <c r="DM870" s="425"/>
      <c r="DN870" s="425"/>
      <c r="DO870" s="425"/>
      <c r="DP870" s="425"/>
      <c r="DQ870" s="425"/>
    </row>
    <row r="871" spans="1:121" s="427" customFormat="1" ht="82.5" x14ac:dyDescent="0.25">
      <c r="A871" s="344" t="s">
        <v>2923</v>
      </c>
      <c r="B871" s="337" t="s">
        <v>2056</v>
      </c>
      <c r="C871" s="328" t="s">
        <v>3079</v>
      </c>
      <c r="D871" s="323" t="s">
        <v>3080</v>
      </c>
      <c r="E871" s="352">
        <v>121.3</v>
      </c>
      <c r="F871" s="330">
        <v>117.42</v>
      </c>
      <c r="G871" s="230">
        <v>121.3</v>
      </c>
      <c r="H871" s="396"/>
      <c r="I871" s="389" t="s">
        <v>22</v>
      </c>
      <c r="J871" s="389"/>
      <c r="K871" s="397">
        <v>40634</v>
      </c>
      <c r="L871" s="398" t="s">
        <v>2836</v>
      </c>
      <c r="M871" s="323">
        <v>6</v>
      </c>
      <c r="N871" s="371">
        <v>5</v>
      </c>
      <c r="O871" s="374"/>
      <c r="P871" s="377">
        <f t="shared" si="115"/>
        <v>121.3</v>
      </c>
      <c r="Q871" s="16">
        <f t="shared" si="114"/>
        <v>121.3</v>
      </c>
      <c r="R871" s="23">
        <f t="shared" si="116"/>
        <v>0</v>
      </c>
      <c r="S871" s="18">
        <f t="shared" si="117"/>
        <v>0</v>
      </c>
      <c r="T871" s="182"/>
      <c r="U871" s="102">
        <v>6870000</v>
      </c>
      <c r="V871" s="178" t="s">
        <v>2837</v>
      </c>
      <c r="W871" s="272">
        <v>6870</v>
      </c>
      <c r="X871" s="273"/>
      <c r="Y871" s="426"/>
      <c r="Z871" s="423"/>
      <c r="AA871" s="425"/>
      <c r="AB871" s="425"/>
      <c r="AC871" s="425"/>
      <c r="AD871" s="425"/>
      <c r="AE871" s="425"/>
      <c r="AF871" s="425"/>
      <c r="AG871" s="425"/>
      <c r="AH871" s="425"/>
      <c r="AI871" s="425"/>
      <c r="AJ871" s="425"/>
      <c r="AK871" s="425"/>
      <c r="AL871" s="425"/>
      <c r="AM871" s="425"/>
      <c r="AN871" s="425"/>
      <c r="AO871" s="425"/>
      <c r="AP871" s="425"/>
      <c r="AQ871" s="425"/>
      <c r="AR871" s="425"/>
      <c r="AS871" s="425"/>
      <c r="AT871" s="425"/>
      <c r="AU871" s="425"/>
      <c r="AV871" s="425"/>
      <c r="AW871" s="425"/>
      <c r="AX871" s="425"/>
      <c r="AY871" s="425"/>
      <c r="AZ871" s="425"/>
      <c r="BA871" s="425"/>
      <c r="BB871" s="425"/>
      <c r="BC871" s="425"/>
      <c r="BD871" s="425"/>
      <c r="BE871" s="425"/>
      <c r="BF871" s="425"/>
      <c r="BG871" s="425"/>
      <c r="BH871" s="425"/>
      <c r="BI871" s="425"/>
      <c r="BJ871" s="425"/>
      <c r="BK871" s="425"/>
      <c r="BL871" s="425"/>
      <c r="BM871" s="425"/>
      <c r="BN871" s="425"/>
      <c r="BO871" s="425"/>
      <c r="BP871" s="425"/>
      <c r="BQ871" s="425"/>
      <c r="BR871" s="425"/>
      <c r="BS871" s="425"/>
      <c r="BT871" s="425"/>
      <c r="BU871" s="425"/>
      <c r="BV871" s="425"/>
      <c r="BW871" s="425"/>
      <c r="BX871" s="425"/>
      <c r="BY871" s="425"/>
      <c r="BZ871" s="425"/>
      <c r="CA871" s="425"/>
      <c r="CB871" s="425"/>
      <c r="CC871" s="425"/>
      <c r="CD871" s="425"/>
      <c r="CE871" s="425"/>
      <c r="CF871" s="425"/>
      <c r="CG871" s="425"/>
      <c r="CH871" s="425"/>
      <c r="CI871" s="425"/>
      <c r="CJ871" s="425"/>
      <c r="CK871" s="425"/>
      <c r="CL871" s="425"/>
      <c r="CM871" s="425"/>
      <c r="CN871" s="425"/>
      <c r="CO871" s="425"/>
      <c r="CP871" s="425"/>
      <c r="CQ871" s="425"/>
      <c r="CR871" s="425"/>
      <c r="CS871" s="425"/>
      <c r="CT871" s="425"/>
      <c r="CU871" s="425"/>
      <c r="CV871" s="425"/>
      <c r="CW871" s="425"/>
      <c r="CX871" s="425"/>
      <c r="CY871" s="425"/>
      <c r="CZ871" s="425"/>
      <c r="DA871" s="425"/>
      <c r="DB871" s="425"/>
      <c r="DC871" s="425"/>
      <c r="DD871" s="425"/>
      <c r="DE871" s="425"/>
      <c r="DF871" s="425"/>
      <c r="DG871" s="425"/>
      <c r="DH871" s="425"/>
      <c r="DI871" s="425"/>
      <c r="DJ871" s="425"/>
      <c r="DK871" s="425"/>
      <c r="DL871" s="425"/>
      <c r="DM871" s="425"/>
      <c r="DN871" s="425"/>
      <c r="DO871" s="425"/>
      <c r="DP871" s="425"/>
      <c r="DQ871" s="425"/>
    </row>
    <row r="872" spans="1:121" s="427" customFormat="1" ht="114.75" x14ac:dyDescent="0.25">
      <c r="A872" s="344" t="s">
        <v>2923</v>
      </c>
      <c r="B872" s="337" t="s">
        <v>2056</v>
      </c>
      <c r="C872" s="328" t="s">
        <v>3081</v>
      </c>
      <c r="D872" s="323" t="s">
        <v>3082</v>
      </c>
      <c r="E872" s="352">
        <v>121.3</v>
      </c>
      <c r="F872" s="330">
        <v>117.42</v>
      </c>
      <c r="G872" s="230">
        <v>121.3</v>
      </c>
      <c r="H872" s="393"/>
      <c r="I872" s="389" t="s">
        <v>22</v>
      </c>
      <c r="J872" s="389"/>
      <c r="K872" s="397">
        <v>40634</v>
      </c>
      <c r="L872" s="398" t="s">
        <v>2836</v>
      </c>
      <c r="M872" s="323">
        <v>6</v>
      </c>
      <c r="N872" s="371">
        <v>5</v>
      </c>
      <c r="O872" s="374"/>
      <c r="P872" s="377">
        <f t="shared" si="115"/>
        <v>121.3</v>
      </c>
      <c r="Q872" s="16">
        <f t="shared" si="114"/>
        <v>121.3</v>
      </c>
      <c r="R872" s="23">
        <f t="shared" si="116"/>
        <v>0</v>
      </c>
      <c r="S872" s="18">
        <f t="shared" si="117"/>
        <v>0</v>
      </c>
      <c r="T872" s="182"/>
      <c r="U872" s="102">
        <v>6880000</v>
      </c>
      <c r="V872" s="178" t="s">
        <v>2837</v>
      </c>
      <c r="W872" s="272">
        <v>6880</v>
      </c>
      <c r="X872" s="273"/>
      <c r="Y872" s="426"/>
      <c r="Z872" s="423"/>
      <c r="AA872" s="425"/>
      <c r="AB872" s="425"/>
      <c r="AC872" s="425"/>
      <c r="AD872" s="425"/>
      <c r="AE872" s="425"/>
      <c r="AF872" s="425"/>
      <c r="AG872" s="425"/>
      <c r="AH872" s="425"/>
      <c r="AI872" s="425"/>
      <c r="AJ872" s="425"/>
      <c r="AK872" s="425"/>
      <c r="AL872" s="425"/>
      <c r="AM872" s="425"/>
      <c r="AN872" s="425"/>
      <c r="AO872" s="425"/>
      <c r="AP872" s="425"/>
      <c r="AQ872" s="425"/>
      <c r="AR872" s="425"/>
      <c r="AS872" s="425"/>
      <c r="AT872" s="425"/>
      <c r="AU872" s="425"/>
      <c r="AV872" s="425"/>
      <c r="AW872" s="425"/>
      <c r="AX872" s="425"/>
      <c r="AY872" s="425"/>
      <c r="AZ872" s="425"/>
      <c r="BA872" s="425"/>
      <c r="BB872" s="425"/>
      <c r="BC872" s="425"/>
      <c r="BD872" s="425"/>
      <c r="BE872" s="425"/>
      <c r="BF872" s="425"/>
      <c r="BG872" s="425"/>
      <c r="BH872" s="425"/>
      <c r="BI872" s="425"/>
      <c r="BJ872" s="425"/>
      <c r="BK872" s="425"/>
      <c r="BL872" s="425"/>
      <c r="BM872" s="425"/>
      <c r="BN872" s="425"/>
      <c r="BO872" s="425"/>
      <c r="BP872" s="425"/>
      <c r="BQ872" s="425"/>
      <c r="BR872" s="425"/>
      <c r="BS872" s="425"/>
      <c r="BT872" s="425"/>
      <c r="BU872" s="425"/>
      <c r="BV872" s="425"/>
      <c r="BW872" s="425"/>
      <c r="BX872" s="425"/>
      <c r="BY872" s="425"/>
      <c r="BZ872" s="425"/>
      <c r="CA872" s="425"/>
      <c r="CB872" s="425"/>
      <c r="CC872" s="425"/>
      <c r="CD872" s="425"/>
      <c r="CE872" s="425"/>
      <c r="CF872" s="425"/>
      <c r="CG872" s="425"/>
      <c r="CH872" s="425"/>
      <c r="CI872" s="425"/>
      <c r="CJ872" s="425"/>
      <c r="CK872" s="425"/>
      <c r="CL872" s="425"/>
      <c r="CM872" s="425"/>
      <c r="CN872" s="425"/>
      <c r="CO872" s="425"/>
      <c r="CP872" s="425"/>
      <c r="CQ872" s="425"/>
      <c r="CR872" s="425"/>
      <c r="CS872" s="425"/>
      <c r="CT872" s="425"/>
      <c r="CU872" s="425"/>
      <c r="CV872" s="425"/>
      <c r="CW872" s="425"/>
      <c r="CX872" s="425"/>
      <c r="CY872" s="425"/>
      <c r="CZ872" s="425"/>
      <c r="DA872" s="425"/>
      <c r="DB872" s="425"/>
      <c r="DC872" s="425"/>
      <c r="DD872" s="425"/>
      <c r="DE872" s="425"/>
      <c r="DF872" s="425"/>
      <c r="DG872" s="425"/>
      <c r="DH872" s="425"/>
      <c r="DI872" s="425"/>
      <c r="DJ872" s="425"/>
      <c r="DK872" s="425"/>
      <c r="DL872" s="425"/>
      <c r="DM872" s="425"/>
      <c r="DN872" s="425"/>
      <c r="DO872" s="425"/>
      <c r="DP872" s="425"/>
      <c r="DQ872" s="425"/>
    </row>
    <row r="873" spans="1:121" s="427" customFormat="1" ht="114.75" x14ac:dyDescent="0.25">
      <c r="A873" s="344" t="s">
        <v>2923</v>
      </c>
      <c r="B873" s="337" t="s">
        <v>2056</v>
      </c>
      <c r="C873" s="328" t="s">
        <v>3083</v>
      </c>
      <c r="D873" s="323" t="s">
        <v>3084</v>
      </c>
      <c r="E873" s="352">
        <v>22.06</v>
      </c>
      <c r="F873" s="330">
        <v>21.35</v>
      </c>
      <c r="G873" s="230">
        <v>22.06</v>
      </c>
      <c r="H873" s="393"/>
      <c r="I873" s="389" t="s">
        <v>22</v>
      </c>
      <c r="J873" s="389"/>
      <c r="K873" s="397">
        <v>40634</v>
      </c>
      <c r="L873" s="398" t="s">
        <v>2836</v>
      </c>
      <c r="M873" s="323">
        <v>6</v>
      </c>
      <c r="N873" s="371">
        <v>5</v>
      </c>
      <c r="O873" s="374"/>
      <c r="P873" s="377">
        <f t="shared" si="115"/>
        <v>22.06</v>
      </c>
      <c r="Q873" s="16">
        <f t="shared" si="114"/>
        <v>22.06</v>
      </c>
      <c r="R873" s="23">
        <f t="shared" si="116"/>
        <v>0</v>
      </c>
      <c r="S873" s="18">
        <f t="shared" si="117"/>
        <v>0</v>
      </c>
      <c r="T873" s="182"/>
      <c r="U873" s="102">
        <v>6890000</v>
      </c>
      <c r="V873" s="178" t="s">
        <v>2837</v>
      </c>
      <c r="W873" s="272">
        <v>6890</v>
      </c>
      <c r="X873" s="273"/>
      <c r="Y873" s="426"/>
      <c r="Z873" s="423"/>
      <c r="AA873" s="425"/>
      <c r="AB873" s="425"/>
      <c r="AC873" s="425"/>
      <c r="AD873" s="425"/>
      <c r="AE873" s="425"/>
      <c r="AF873" s="425"/>
      <c r="AG873" s="425"/>
      <c r="AH873" s="425"/>
      <c r="AI873" s="425"/>
      <c r="AJ873" s="425"/>
      <c r="AK873" s="425"/>
      <c r="AL873" s="425"/>
      <c r="AM873" s="425"/>
      <c r="AN873" s="425"/>
      <c r="AO873" s="425"/>
      <c r="AP873" s="425"/>
      <c r="AQ873" s="425"/>
      <c r="AR873" s="425"/>
      <c r="AS873" s="425"/>
      <c r="AT873" s="425"/>
      <c r="AU873" s="425"/>
      <c r="AV873" s="425"/>
      <c r="AW873" s="425"/>
      <c r="AX873" s="425"/>
      <c r="AY873" s="425"/>
      <c r="AZ873" s="425"/>
      <c r="BA873" s="425"/>
      <c r="BB873" s="425"/>
      <c r="BC873" s="425"/>
      <c r="BD873" s="425"/>
      <c r="BE873" s="425"/>
      <c r="BF873" s="425"/>
      <c r="BG873" s="425"/>
      <c r="BH873" s="425"/>
      <c r="BI873" s="425"/>
      <c r="BJ873" s="425"/>
      <c r="BK873" s="425"/>
      <c r="BL873" s="425"/>
      <c r="BM873" s="425"/>
      <c r="BN873" s="425"/>
      <c r="BO873" s="425"/>
      <c r="BP873" s="425"/>
      <c r="BQ873" s="425"/>
      <c r="BR873" s="425"/>
      <c r="BS873" s="425"/>
      <c r="BT873" s="425"/>
      <c r="BU873" s="425"/>
      <c r="BV873" s="425"/>
      <c r="BW873" s="425"/>
      <c r="BX873" s="425"/>
      <c r="BY873" s="425"/>
      <c r="BZ873" s="425"/>
      <c r="CA873" s="425"/>
      <c r="CB873" s="425"/>
      <c r="CC873" s="425"/>
      <c r="CD873" s="425"/>
      <c r="CE873" s="425"/>
      <c r="CF873" s="425"/>
      <c r="CG873" s="425"/>
      <c r="CH873" s="425"/>
      <c r="CI873" s="425"/>
      <c r="CJ873" s="425"/>
      <c r="CK873" s="425"/>
      <c r="CL873" s="425"/>
      <c r="CM873" s="425"/>
      <c r="CN873" s="425"/>
      <c r="CO873" s="425"/>
      <c r="CP873" s="425"/>
      <c r="CQ873" s="425"/>
      <c r="CR873" s="425"/>
      <c r="CS873" s="425"/>
      <c r="CT873" s="425"/>
      <c r="CU873" s="425"/>
      <c r="CV873" s="425"/>
      <c r="CW873" s="425"/>
      <c r="CX873" s="425"/>
      <c r="CY873" s="425"/>
      <c r="CZ873" s="425"/>
      <c r="DA873" s="425"/>
      <c r="DB873" s="425"/>
      <c r="DC873" s="425"/>
      <c r="DD873" s="425"/>
      <c r="DE873" s="425"/>
      <c r="DF873" s="425"/>
      <c r="DG873" s="425"/>
      <c r="DH873" s="425"/>
      <c r="DI873" s="425"/>
      <c r="DJ873" s="425"/>
      <c r="DK873" s="425"/>
      <c r="DL873" s="425"/>
      <c r="DM873" s="425"/>
      <c r="DN873" s="425"/>
      <c r="DO873" s="425"/>
      <c r="DP873" s="425"/>
      <c r="DQ873" s="425"/>
    </row>
    <row r="874" spans="1:121" s="427" customFormat="1" ht="38.25" x14ac:dyDescent="0.25">
      <c r="A874" s="344" t="s">
        <v>2915</v>
      </c>
      <c r="B874" s="337" t="s">
        <v>2056</v>
      </c>
      <c r="C874" s="328" t="s">
        <v>3092</v>
      </c>
      <c r="D874" s="323" t="s">
        <v>3093</v>
      </c>
      <c r="E874" s="365" t="s">
        <v>3094</v>
      </c>
      <c r="F874" s="366" t="s">
        <v>3094</v>
      </c>
      <c r="G874" s="37"/>
      <c r="H874" s="396"/>
      <c r="I874" s="408" t="s">
        <v>22</v>
      </c>
      <c r="J874" s="328"/>
      <c r="K874" s="323"/>
      <c r="L874" s="409"/>
      <c r="M874" s="323">
        <v>6</v>
      </c>
      <c r="N874" s="371">
        <v>6</v>
      </c>
      <c r="O874" s="323"/>
      <c r="P874" s="410" t="s">
        <v>3095</v>
      </c>
      <c r="Q874" s="197" t="e">
        <v>#VALUE!</v>
      </c>
      <c r="R874" s="198">
        <v>16.149999999999999</v>
      </c>
      <c r="S874" s="199">
        <v>3.2299999999999995E-2</v>
      </c>
      <c r="T874" s="182"/>
      <c r="U874" s="102">
        <v>6940000</v>
      </c>
      <c r="V874" s="186"/>
      <c r="W874" s="272">
        <v>6940</v>
      </c>
      <c r="X874" s="273"/>
      <c r="Y874" s="426"/>
      <c r="Z874" s="423"/>
      <c r="AA874" s="425"/>
      <c r="AB874" s="425"/>
      <c r="AC874" s="425"/>
      <c r="AD874" s="425"/>
      <c r="AE874" s="425"/>
      <c r="AF874" s="425"/>
      <c r="AG874" s="425"/>
      <c r="AH874" s="425"/>
      <c r="AI874" s="425"/>
      <c r="AJ874" s="425"/>
      <c r="AK874" s="425"/>
      <c r="AL874" s="425"/>
      <c r="AM874" s="425"/>
      <c r="AN874" s="425"/>
      <c r="AO874" s="425"/>
      <c r="AP874" s="425"/>
      <c r="AQ874" s="425"/>
      <c r="AR874" s="425"/>
      <c r="AS874" s="425"/>
      <c r="AT874" s="425"/>
      <c r="AU874" s="425"/>
      <c r="AV874" s="425"/>
      <c r="AW874" s="425"/>
      <c r="AX874" s="425"/>
      <c r="AY874" s="425"/>
      <c r="AZ874" s="425"/>
      <c r="BA874" s="425"/>
      <c r="BB874" s="425"/>
      <c r="BC874" s="425"/>
      <c r="BD874" s="425"/>
      <c r="BE874" s="425"/>
      <c r="BF874" s="425"/>
      <c r="BG874" s="425"/>
      <c r="BH874" s="425"/>
      <c r="BI874" s="425"/>
      <c r="BJ874" s="425"/>
      <c r="BK874" s="425"/>
      <c r="BL874" s="425"/>
      <c r="BM874" s="425"/>
      <c r="BN874" s="425"/>
      <c r="BO874" s="425"/>
      <c r="BP874" s="425"/>
      <c r="BQ874" s="425"/>
      <c r="BR874" s="425"/>
      <c r="BS874" s="425"/>
      <c r="BT874" s="425"/>
      <c r="BU874" s="425"/>
      <c r="BV874" s="425"/>
      <c r="BW874" s="425"/>
      <c r="BX874" s="425"/>
      <c r="BY874" s="425"/>
      <c r="BZ874" s="425"/>
      <c r="CA874" s="425"/>
      <c r="CB874" s="425"/>
      <c r="CC874" s="425"/>
      <c r="CD874" s="425"/>
      <c r="CE874" s="425"/>
      <c r="CF874" s="425"/>
      <c r="CG874" s="425"/>
      <c r="CH874" s="425"/>
      <c r="CI874" s="425"/>
      <c r="CJ874" s="425"/>
      <c r="CK874" s="425"/>
      <c r="CL874" s="425"/>
      <c r="CM874" s="425"/>
      <c r="CN874" s="425"/>
      <c r="CO874" s="425"/>
      <c r="CP874" s="425"/>
      <c r="CQ874" s="425"/>
      <c r="CR874" s="425"/>
      <c r="CS874" s="425"/>
      <c r="CT874" s="425"/>
      <c r="CU874" s="425"/>
      <c r="CV874" s="425"/>
      <c r="CW874" s="425"/>
      <c r="CX874" s="425"/>
      <c r="CY874" s="425"/>
      <c r="CZ874" s="425"/>
      <c r="DA874" s="425"/>
      <c r="DB874" s="425"/>
      <c r="DC874" s="425"/>
      <c r="DD874" s="425"/>
      <c r="DE874" s="425"/>
      <c r="DF874" s="425"/>
      <c r="DG874" s="425"/>
      <c r="DH874" s="425"/>
      <c r="DI874" s="425"/>
      <c r="DJ874" s="425"/>
      <c r="DK874" s="425"/>
      <c r="DL874" s="425"/>
      <c r="DM874" s="425"/>
      <c r="DN874" s="425"/>
      <c r="DO874" s="425"/>
      <c r="DP874" s="425"/>
      <c r="DQ874" s="425"/>
    </row>
    <row r="875" spans="1:121" s="427" customFormat="1" ht="38.25" x14ac:dyDescent="0.25">
      <c r="A875" s="344" t="s">
        <v>2915</v>
      </c>
      <c r="B875" s="337" t="s">
        <v>2056</v>
      </c>
      <c r="C875" s="328" t="s">
        <v>3096</v>
      </c>
      <c r="D875" s="323" t="s">
        <v>3093</v>
      </c>
      <c r="E875" s="365" t="s">
        <v>3097</v>
      </c>
      <c r="F875" s="366" t="s">
        <v>3097</v>
      </c>
      <c r="G875" s="37"/>
      <c r="H875" s="323"/>
      <c r="I875" s="408" t="s">
        <v>22</v>
      </c>
      <c r="J875" s="328"/>
      <c r="K875" s="323"/>
      <c r="L875" s="409"/>
      <c r="M875" s="323">
        <v>6</v>
      </c>
      <c r="N875" s="371">
        <v>6</v>
      </c>
      <c r="O875" s="323"/>
      <c r="P875" s="410" t="s">
        <v>3098</v>
      </c>
      <c r="Q875" s="197" t="e">
        <v>#VALUE!</v>
      </c>
      <c r="R875" s="198">
        <v>32.299999999999997</v>
      </c>
      <c r="S875" s="199">
        <v>3.2299999999999995E-2</v>
      </c>
      <c r="T875" s="182"/>
      <c r="U875" s="102">
        <v>6950000</v>
      </c>
      <c r="V875" s="186"/>
      <c r="W875" s="272">
        <v>6950</v>
      </c>
      <c r="X875" s="273"/>
      <c r="Y875" s="426"/>
      <c r="Z875" s="423"/>
      <c r="AA875" s="425"/>
      <c r="AB875" s="425"/>
      <c r="AC875" s="425"/>
      <c r="AD875" s="425"/>
      <c r="AE875" s="425"/>
      <c r="AF875" s="425"/>
      <c r="AG875" s="425"/>
      <c r="AH875" s="425"/>
      <c r="AI875" s="425"/>
      <c r="AJ875" s="425"/>
      <c r="AK875" s="425"/>
      <c r="AL875" s="425"/>
      <c r="AM875" s="425"/>
      <c r="AN875" s="425"/>
      <c r="AO875" s="425"/>
      <c r="AP875" s="425"/>
      <c r="AQ875" s="425"/>
      <c r="AR875" s="425"/>
      <c r="AS875" s="425"/>
      <c r="AT875" s="425"/>
      <c r="AU875" s="425"/>
      <c r="AV875" s="425"/>
      <c r="AW875" s="425"/>
      <c r="AX875" s="425"/>
      <c r="AY875" s="425"/>
      <c r="AZ875" s="425"/>
      <c r="BA875" s="425"/>
      <c r="BB875" s="425"/>
      <c r="BC875" s="425"/>
      <c r="BD875" s="425"/>
      <c r="BE875" s="425"/>
      <c r="BF875" s="425"/>
      <c r="BG875" s="425"/>
      <c r="BH875" s="425"/>
      <c r="BI875" s="425"/>
      <c r="BJ875" s="425"/>
      <c r="BK875" s="425"/>
      <c r="BL875" s="425"/>
      <c r="BM875" s="425"/>
      <c r="BN875" s="425"/>
      <c r="BO875" s="425"/>
      <c r="BP875" s="425"/>
      <c r="BQ875" s="425"/>
      <c r="BR875" s="425"/>
      <c r="BS875" s="425"/>
      <c r="BT875" s="425"/>
      <c r="BU875" s="425"/>
      <c r="BV875" s="425"/>
      <c r="BW875" s="425"/>
      <c r="BX875" s="425"/>
      <c r="BY875" s="425"/>
      <c r="BZ875" s="425"/>
      <c r="CA875" s="425"/>
      <c r="CB875" s="425"/>
      <c r="CC875" s="425"/>
      <c r="CD875" s="425"/>
      <c r="CE875" s="425"/>
      <c r="CF875" s="425"/>
      <c r="CG875" s="425"/>
      <c r="CH875" s="425"/>
      <c r="CI875" s="425"/>
      <c r="CJ875" s="425"/>
      <c r="CK875" s="425"/>
      <c r="CL875" s="425"/>
      <c r="CM875" s="425"/>
      <c r="CN875" s="425"/>
      <c r="CO875" s="425"/>
      <c r="CP875" s="425"/>
      <c r="CQ875" s="425"/>
      <c r="CR875" s="425"/>
      <c r="CS875" s="425"/>
      <c r="CT875" s="425"/>
      <c r="CU875" s="425"/>
      <c r="CV875" s="425"/>
      <c r="CW875" s="425"/>
      <c r="CX875" s="425"/>
      <c r="CY875" s="425"/>
      <c r="CZ875" s="425"/>
      <c r="DA875" s="425"/>
      <c r="DB875" s="425"/>
      <c r="DC875" s="425"/>
      <c r="DD875" s="425"/>
      <c r="DE875" s="425"/>
      <c r="DF875" s="425"/>
      <c r="DG875" s="425"/>
      <c r="DH875" s="425"/>
      <c r="DI875" s="425"/>
      <c r="DJ875" s="425"/>
      <c r="DK875" s="425"/>
      <c r="DL875" s="425"/>
      <c r="DM875" s="425"/>
      <c r="DN875" s="425"/>
      <c r="DO875" s="425"/>
      <c r="DP875" s="425"/>
      <c r="DQ875" s="425"/>
    </row>
    <row r="876" spans="1:121" s="427" customFormat="1" ht="38.25" x14ac:dyDescent="0.25">
      <c r="A876" s="344" t="s">
        <v>2915</v>
      </c>
      <c r="B876" s="337" t="s">
        <v>2056</v>
      </c>
      <c r="C876" s="328" t="s">
        <v>3099</v>
      </c>
      <c r="D876" s="323" t="s">
        <v>3093</v>
      </c>
      <c r="E876" s="365" t="s">
        <v>3100</v>
      </c>
      <c r="F876" s="366" t="s">
        <v>3100</v>
      </c>
      <c r="G876" s="37"/>
      <c r="H876" s="323"/>
      <c r="I876" s="408" t="s">
        <v>22</v>
      </c>
      <c r="J876" s="328"/>
      <c r="K876" s="323"/>
      <c r="L876" s="409"/>
      <c r="M876" s="323">
        <v>6</v>
      </c>
      <c r="N876" s="371">
        <v>6</v>
      </c>
      <c r="O876" s="323"/>
      <c r="P876" s="410" t="s">
        <v>3101</v>
      </c>
      <c r="Q876" s="197" t="e">
        <v>#VALUE!</v>
      </c>
      <c r="R876" s="198">
        <v>48.45</v>
      </c>
      <c r="S876" s="199">
        <v>3.2300000000000002E-2</v>
      </c>
      <c r="T876" s="182"/>
      <c r="U876" s="102">
        <v>6960000</v>
      </c>
      <c r="V876" s="186"/>
      <c r="W876" s="272">
        <v>6960</v>
      </c>
      <c r="X876" s="273"/>
      <c r="Y876" s="426"/>
      <c r="Z876" s="423"/>
      <c r="AA876" s="425"/>
      <c r="AB876" s="425"/>
      <c r="AC876" s="425"/>
      <c r="AD876" s="425"/>
      <c r="AE876" s="425"/>
      <c r="AF876" s="425"/>
      <c r="AG876" s="425"/>
      <c r="AH876" s="425"/>
      <c r="AI876" s="425"/>
      <c r="AJ876" s="425"/>
      <c r="AK876" s="425"/>
      <c r="AL876" s="425"/>
      <c r="AM876" s="425"/>
      <c r="AN876" s="425"/>
      <c r="AO876" s="425"/>
      <c r="AP876" s="425"/>
      <c r="AQ876" s="425"/>
      <c r="AR876" s="425"/>
      <c r="AS876" s="425"/>
      <c r="AT876" s="425"/>
      <c r="AU876" s="425"/>
      <c r="AV876" s="425"/>
      <c r="AW876" s="425"/>
      <c r="AX876" s="425"/>
      <c r="AY876" s="425"/>
      <c r="AZ876" s="425"/>
      <c r="BA876" s="425"/>
      <c r="BB876" s="425"/>
      <c r="BC876" s="425"/>
      <c r="BD876" s="425"/>
      <c r="BE876" s="425"/>
      <c r="BF876" s="425"/>
      <c r="BG876" s="425"/>
      <c r="BH876" s="425"/>
      <c r="BI876" s="425"/>
      <c r="BJ876" s="425"/>
      <c r="BK876" s="425"/>
      <c r="BL876" s="425"/>
      <c r="BM876" s="425"/>
      <c r="BN876" s="425"/>
      <c r="BO876" s="425"/>
      <c r="BP876" s="425"/>
      <c r="BQ876" s="425"/>
      <c r="BR876" s="425"/>
      <c r="BS876" s="425"/>
      <c r="BT876" s="425"/>
      <c r="BU876" s="425"/>
      <c r="BV876" s="425"/>
      <c r="BW876" s="425"/>
      <c r="BX876" s="425"/>
      <c r="BY876" s="425"/>
      <c r="BZ876" s="425"/>
      <c r="CA876" s="425"/>
      <c r="CB876" s="425"/>
      <c r="CC876" s="425"/>
      <c r="CD876" s="425"/>
      <c r="CE876" s="425"/>
      <c r="CF876" s="425"/>
      <c r="CG876" s="425"/>
      <c r="CH876" s="425"/>
      <c r="CI876" s="425"/>
      <c r="CJ876" s="425"/>
      <c r="CK876" s="425"/>
      <c r="CL876" s="425"/>
      <c r="CM876" s="425"/>
      <c r="CN876" s="425"/>
      <c r="CO876" s="425"/>
      <c r="CP876" s="425"/>
      <c r="CQ876" s="425"/>
      <c r="CR876" s="425"/>
      <c r="CS876" s="425"/>
      <c r="CT876" s="425"/>
      <c r="CU876" s="425"/>
      <c r="CV876" s="425"/>
      <c r="CW876" s="425"/>
      <c r="CX876" s="425"/>
      <c r="CY876" s="425"/>
      <c r="CZ876" s="425"/>
      <c r="DA876" s="425"/>
      <c r="DB876" s="425"/>
      <c r="DC876" s="425"/>
      <c r="DD876" s="425"/>
      <c r="DE876" s="425"/>
      <c r="DF876" s="425"/>
      <c r="DG876" s="425"/>
      <c r="DH876" s="425"/>
      <c r="DI876" s="425"/>
      <c r="DJ876" s="425"/>
      <c r="DK876" s="425"/>
      <c r="DL876" s="425"/>
      <c r="DM876" s="425"/>
      <c r="DN876" s="425"/>
      <c r="DO876" s="425"/>
      <c r="DP876" s="425"/>
      <c r="DQ876" s="425"/>
    </row>
    <row r="877" spans="1:121" s="427" customFormat="1" ht="25.5" x14ac:dyDescent="0.25">
      <c r="A877" s="344" t="s">
        <v>2915</v>
      </c>
      <c r="B877" s="337" t="s">
        <v>2056</v>
      </c>
      <c r="C877" s="328" t="s">
        <v>3121</v>
      </c>
      <c r="D877" s="323" t="s">
        <v>3122</v>
      </c>
      <c r="E877" s="326" t="s">
        <v>2082</v>
      </c>
      <c r="F877" s="353" t="s">
        <v>2082</v>
      </c>
      <c r="G877" s="221"/>
      <c r="H877" s="323"/>
      <c r="I877" s="371" t="s">
        <v>22</v>
      </c>
      <c r="J877" s="328"/>
      <c r="K877" s="323"/>
      <c r="L877" s="409"/>
      <c r="M877" s="323">
        <v>6</v>
      </c>
      <c r="N877" s="371">
        <v>6</v>
      </c>
      <c r="O877" s="323"/>
      <c r="P877" s="383" t="str">
        <f>+E877</f>
        <v>Calculation</v>
      </c>
      <c r="Q877" s="100" t="str">
        <f t="shared" ref="Q877:Q885" si="118">IF(N877=1,INT(E877*$T$1*10000)/10000,E877)</f>
        <v>Calculation</v>
      </c>
      <c r="R877" s="131" t="e">
        <f t="shared" ref="R877:R908" si="119">P877-E877</f>
        <v>#VALUE!</v>
      </c>
      <c r="S877" s="132" t="e">
        <f t="shared" ref="S877:S908" si="120">IF(E877&lt;&gt;0,R877/E877,0)</f>
        <v>#VALUE!</v>
      </c>
      <c r="T877" s="182"/>
      <c r="U877" s="102">
        <v>7080000</v>
      </c>
      <c r="V877" s="186"/>
      <c r="W877" s="272">
        <v>7080</v>
      </c>
      <c r="X877" s="273"/>
      <c r="Y877" s="426"/>
      <c r="Z877" s="423"/>
      <c r="AA877" s="425"/>
      <c r="AB877" s="425"/>
      <c r="AC877" s="425"/>
      <c r="AD877" s="425"/>
      <c r="AE877" s="425"/>
      <c r="AF877" s="425"/>
      <c r="AG877" s="425"/>
      <c r="AH877" s="425"/>
      <c r="AI877" s="425"/>
      <c r="AJ877" s="425"/>
      <c r="AK877" s="425"/>
      <c r="AL877" s="425"/>
      <c r="AM877" s="425"/>
      <c r="AN877" s="425"/>
      <c r="AO877" s="425"/>
      <c r="AP877" s="425"/>
      <c r="AQ877" s="425"/>
      <c r="AR877" s="425"/>
      <c r="AS877" s="425"/>
      <c r="AT877" s="425"/>
      <c r="AU877" s="425"/>
      <c r="AV877" s="425"/>
      <c r="AW877" s="425"/>
      <c r="AX877" s="425"/>
      <c r="AY877" s="425"/>
      <c r="AZ877" s="425"/>
      <c r="BA877" s="425"/>
      <c r="BB877" s="425"/>
      <c r="BC877" s="425"/>
      <c r="BD877" s="425"/>
      <c r="BE877" s="425"/>
      <c r="BF877" s="425"/>
      <c r="BG877" s="425"/>
      <c r="BH877" s="425"/>
      <c r="BI877" s="425"/>
      <c r="BJ877" s="425"/>
      <c r="BK877" s="425"/>
      <c r="BL877" s="425"/>
      <c r="BM877" s="425"/>
      <c r="BN877" s="425"/>
      <c r="BO877" s="425"/>
      <c r="BP877" s="425"/>
      <c r="BQ877" s="425"/>
      <c r="BR877" s="425"/>
      <c r="BS877" s="425"/>
      <c r="BT877" s="425"/>
      <c r="BU877" s="425"/>
      <c r="BV877" s="425"/>
      <c r="BW877" s="425"/>
      <c r="BX877" s="425"/>
      <c r="BY877" s="425"/>
      <c r="BZ877" s="425"/>
      <c r="CA877" s="425"/>
      <c r="CB877" s="425"/>
      <c r="CC877" s="425"/>
      <c r="CD877" s="425"/>
      <c r="CE877" s="425"/>
      <c r="CF877" s="425"/>
      <c r="CG877" s="425"/>
      <c r="CH877" s="425"/>
      <c r="CI877" s="425"/>
      <c r="CJ877" s="425"/>
      <c r="CK877" s="425"/>
      <c r="CL877" s="425"/>
      <c r="CM877" s="425"/>
      <c r="CN877" s="425"/>
      <c r="CO877" s="425"/>
      <c r="CP877" s="425"/>
      <c r="CQ877" s="425"/>
      <c r="CR877" s="425"/>
      <c r="CS877" s="425"/>
      <c r="CT877" s="425"/>
      <c r="CU877" s="425"/>
      <c r="CV877" s="425"/>
      <c r="CW877" s="425"/>
      <c r="CX877" s="425"/>
      <c r="CY877" s="425"/>
      <c r="CZ877" s="425"/>
      <c r="DA877" s="425"/>
      <c r="DB877" s="425"/>
      <c r="DC877" s="425"/>
      <c r="DD877" s="425"/>
      <c r="DE877" s="425"/>
      <c r="DF877" s="425"/>
      <c r="DG877" s="425"/>
      <c r="DH877" s="425"/>
      <c r="DI877" s="425"/>
      <c r="DJ877" s="425"/>
      <c r="DK877" s="425"/>
      <c r="DL877" s="425"/>
      <c r="DM877" s="425"/>
      <c r="DN877" s="425"/>
      <c r="DO877" s="425"/>
      <c r="DP877" s="425"/>
      <c r="DQ877" s="425"/>
    </row>
    <row r="878" spans="1:121" s="427" customFormat="1" ht="25.5" x14ac:dyDescent="0.25">
      <c r="A878" s="344" t="s">
        <v>2915</v>
      </c>
      <c r="B878" s="337" t="s">
        <v>2056</v>
      </c>
      <c r="C878" s="328" t="s">
        <v>3142</v>
      </c>
      <c r="D878" s="323" t="s">
        <v>3143</v>
      </c>
      <c r="E878" s="326" t="s">
        <v>2082</v>
      </c>
      <c r="F878" s="361" t="s">
        <v>2082</v>
      </c>
      <c r="G878" s="221"/>
      <c r="H878" s="323"/>
      <c r="I878" s="371" t="s">
        <v>22</v>
      </c>
      <c r="J878" s="328"/>
      <c r="K878" s="323"/>
      <c r="L878" s="409"/>
      <c r="M878" s="323">
        <v>6</v>
      </c>
      <c r="N878" s="371">
        <v>6</v>
      </c>
      <c r="O878" s="323"/>
      <c r="P878" s="383" t="s">
        <v>2082</v>
      </c>
      <c r="Q878" s="100" t="str">
        <f t="shared" si="118"/>
        <v>Calculation</v>
      </c>
      <c r="R878" s="131" t="e">
        <f t="shared" si="119"/>
        <v>#VALUE!</v>
      </c>
      <c r="S878" s="132" t="e">
        <f t="shared" si="120"/>
        <v>#VALUE!</v>
      </c>
      <c r="T878" s="182"/>
      <c r="U878" s="102">
        <v>7210000</v>
      </c>
      <c r="V878" s="186"/>
      <c r="W878" s="272">
        <v>7210</v>
      </c>
      <c r="X878" s="273"/>
      <c r="Y878" s="426"/>
      <c r="Z878" s="423"/>
      <c r="AA878" s="425"/>
      <c r="AB878" s="425"/>
      <c r="AC878" s="425"/>
      <c r="AD878" s="425"/>
      <c r="AE878" s="425"/>
      <c r="AF878" s="425"/>
      <c r="AG878" s="425"/>
      <c r="AH878" s="425"/>
      <c r="AI878" s="425"/>
      <c r="AJ878" s="425"/>
      <c r="AK878" s="425"/>
      <c r="AL878" s="425"/>
      <c r="AM878" s="425"/>
      <c r="AN878" s="425"/>
      <c r="AO878" s="425"/>
      <c r="AP878" s="425"/>
      <c r="AQ878" s="425"/>
      <c r="AR878" s="425"/>
      <c r="AS878" s="425"/>
      <c r="AT878" s="425"/>
      <c r="AU878" s="425"/>
      <c r="AV878" s="425"/>
      <c r="AW878" s="425"/>
      <c r="AX878" s="425"/>
      <c r="AY878" s="425"/>
      <c r="AZ878" s="425"/>
      <c r="BA878" s="425"/>
      <c r="BB878" s="425"/>
      <c r="BC878" s="425"/>
      <c r="BD878" s="425"/>
      <c r="BE878" s="425"/>
      <c r="BF878" s="425"/>
      <c r="BG878" s="425"/>
      <c r="BH878" s="425"/>
      <c r="BI878" s="425"/>
      <c r="BJ878" s="425"/>
      <c r="BK878" s="425"/>
      <c r="BL878" s="425"/>
      <c r="BM878" s="425"/>
      <c r="BN878" s="425"/>
      <c r="BO878" s="425"/>
      <c r="BP878" s="425"/>
      <c r="BQ878" s="425"/>
      <c r="BR878" s="425"/>
      <c r="BS878" s="425"/>
      <c r="BT878" s="425"/>
      <c r="BU878" s="425"/>
      <c r="BV878" s="425"/>
      <c r="BW878" s="425"/>
      <c r="BX878" s="425"/>
      <c r="BY878" s="425"/>
      <c r="BZ878" s="425"/>
      <c r="CA878" s="425"/>
      <c r="CB878" s="425"/>
      <c r="CC878" s="425"/>
      <c r="CD878" s="425"/>
      <c r="CE878" s="425"/>
      <c r="CF878" s="425"/>
      <c r="CG878" s="425"/>
      <c r="CH878" s="425"/>
      <c r="CI878" s="425"/>
      <c r="CJ878" s="425"/>
      <c r="CK878" s="425"/>
      <c r="CL878" s="425"/>
      <c r="CM878" s="425"/>
      <c r="CN878" s="425"/>
      <c r="CO878" s="425"/>
      <c r="CP878" s="425"/>
      <c r="CQ878" s="425"/>
      <c r="CR878" s="425"/>
      <c r="CS878" s="425"/>
      <c r="CT878" s="425"/>
      <c r="CU878" s="425"/>
      <c r="CV878" s="425"/>
      <c r="CW878" s="425"/>
      <c r="CX878" s="425"/>
      <c r="CY878" s="425"/>
      <c r="CZ878" s="425"/>
      <c r="DA878" s="425"/>
      <c r="DB878" s="425"/>
      <c r="DC878" s="425"/>
      <c r="DD878" s="425"/>
      <c r="DE878" s="425"/>
      <c r="DF878" s="425"/>
      <c r="DG878" s="425"/>
      <c r="DH878" s="425"/>
      <c r="DI878" s="425"/>
      <c r="DJ878" s="425"/>
      <c r="DK878" s="425"/>
      <c r="DL878" s="425"/>
      <c r="DM878" s="425"/>
      <c r="DN878" s="425"/>
      <c r="DO878" s="425"/>
      <c r="DP878" s="425"/>
      <c r="DQ878" s="425"/>
    </row>
    <row r="879" spans="1:121" s="427" customFormat="1" ht="38.25" x14ac:dyDescent="0.25">
      <c r="A879" s="344" t="s">
        <v>2915</v>
      </c>
      <c r="B879" s="337" t="s">
        <v>2056</v>
      </c>
      <c r="C879" s="328" t="s">
        <v>3144</v>
      </c>
      <c r="D879" s="323" t="s">
        <v>3145</v>
      </c>
      <c r="E879" s="326">
        <v>50</v>
      </c>
      <c r="F879" s="330">
        <v>50</v>
      </c>
      <c r="G879" s="221"/>
      <c r="H879" s="323"/>
      <c r="I879" s="371" t="s">
        <v>22</v>
      </c>
      <c r="J879" s="328"/>
      <c r="K879" s="323"/>
      <c r="L879" s="409"/>
      <c r="M879" s="323">
        <v>6</v>
      </c>
      <c r="N879" s="371">
        <v>6</v>
      </c>
      <c r="O879" s="323"/>
      <c r="P879" s="377">
        <f t="shared" ref="P879:P893" si="121">IF(N879=1,INT(E879*$T$1*100)/100,E879)</f>
        <v>50</v>
      </c>
      <c r="Q879" s="16">
        <f t="shared" si="118"/>
        <v>50</v>
      </c>
      <c r="R879" s="23">
        <f t="shared" si="119"/>
        <v>0</v>
      </c>
      <c r="S879" s="18">
        <f t="shared" si="120"/>
        <v>0</v>
      </c>
      <c r="T879" s="182"/>
      <c r="U879" s="102">
        <v>7220000</v>
      </c>
      <c r="V879" s="186"/>
      <c r="W879" s="272">
        <v>7220</v>
      </c>
      <c r="X879" s="273"/>
      <c r="Y879" s="426"/>
      <c r="Z879" s="423"/>
      <c r="AA879" s="425"/>
      <c r="AB879" s="425"/>
      <c r="AC879" s="425"/>
      <c r="AD879" s="425"/>
      <c r="AE879" s="425"/>
      <c r="AF879" s="425"/>
      <c r="AG879" s="425"/>
      <c r="AH879" s="425"/>
      <c r="AI879" s="425"/>
      <c r="AJ879" s="425"/>
      <c r="AK879" s="425"/>
      <c r="AL879" s="425"/>
      <c r="AM879" s="425"/>
      <c r="AN879" s="425"/>
      <c r="AO879" s="425"/>
      <c r="AP879" s="425"/>
      <c r="AQ879" s="425"/>
      <c r="AR879" s="425"/>
      <c r="AS879" s="425"/>
      <c r="AT879" s="425"/>
      <c r="AU879" s="425"/>
      <c r="AV879" s="425"/>
      <c r="AW879" s="425"/>
      <c r="AX879" s="425"/>
      <c r="AY879" s="425"/>
      <c r="AZ879" s="425"/>
      <c r="BA879" s="425"/>
      <c r="BB879" s="425"/>
      <c r="BC879" s="425"/>
      <c r="BD879" s="425"/>
      <c r="BE879" s="425"/>
      <c r="BF879" s="425"/>
      <c r="BG879" s="425"/>
      <c r="BH879" s="425"/>
      <c r="BI879" s="425"/>
      <c r="BJ879" s="425"/>
      <c r="BK879" s="425"/>
      <c r="BL879" s="425"/>
      <c r="BM879" s="425"/>
      <c r="BN879" s="425"/>
      <c r="BO879" s="425"/>
      <c r="BP879" s="425"/>
      <c r="BQ879" s="425"/>
      <c r="BR879" s="425"/>
      <c r="BS879" s="425"/>
      <c r="BT879" s="425"/>
      <c r="BU879" s="425"/>
      <c r="BV879" s="425"/>
      <c r="BW879" s="425"/>
      <c r="BX879" s="425"/>
      <c r="BY879" s="425"/>
      <c r="BZ879" s="425"/>
      <c r="CA879" s="425"/>
      <c r="CB879" s="425"/>
      <c r="CC879" s="425"/>
      <c r="CD879" s="425"/>
      <c r="CE879" s="425"/>
      <c r="CF879" s="425"/>
      <c r="CG879" s="425"/>
      <c r="CH879" s="425"/>
      <c r="CI879" s="425"/>
      <c r="CJ879" s="425"/>
      <c r="CK879" s="425"/>
      <c r="CL879" s="425"/>
      <c r="CM879" s="425"/>
      <c r="CN879" s="425"/>
      <c r="CO879" s="425"/>
      <c r="CP879" s="425"/>
      <c r="CQ879" s="425"/>
      <c r="CR879" s="425"/>
      <c r="CS879" s="425"/>
      <c r="CT879" s="425"/>
      <c r="CU879" s="425"/>
      <c r="CV879" s="425"/>
      <c r="CW879" s="425"/>
      <c r="CX879" s="425"/>
      <c r="CY879" s="425"/>
      <c r="CZ879" s="425"/>
      <c r="DA879" s="425"/>
      <c r="DB879" s="425"/>
      <c r="DC879" s="425"/>
      <c r="DD879" s="425"/>
      <c r="DE879" s="425"/>
      <c r="DF879" s="425"/>
      <c r="DG879" s="425"/>
      <c r="DH879" s="425"/>
      <c r="DI879" s="425"/>
      <c r="DJ879" s="425"/>
      <c r="DK879" s="425"/>
      <c r="DL879" s="425"/>
      <c r="DM879" s="425"/>
      <c r="DN879" s="425"/>
      <c r="DO879" s="425"/>
      <c r="DP879" s="425"/>
      <c r="DQ879" s="425"/>
    </row>
    <row r="880" spans="1:121" s="427" customFormat="1" ht="76.5" x14ac:dyDescent="0.25">
      <c r="A880" s="344" t="s">
        <v>3146</v>
      </c>
      <c r="B880" s="337" t="s">
        <v>2056</v>
      </c>
      <c r="C880" s="328" t="s">
        <v>3159</v>
      </c>
      <c r="D880" s="323" t="s">
        <v>3160</v>
      </c>
      <c r="E880" s="326">
        <v>1199.1099999999999</v>
      </c>
      <c r="F880" s="330">
        <v>1199.1099999999999</v>
      </c>
      <c r="G880" s="221"/>
      <c r="H880" s="393"/>
      <c r="I880" s="411" t="s">
        <v>22</v>
      </c>
      <c r="J880" s="389"/>
      <c r="K880" s="412" t="s">
        <v>3161</v>
      </c>
      <c r="L880" s="373" t="s">
        <v>3162</v>
      </c>
      <c r="M880" s="374">
        <v>6</v>
      </c>
      <c r="N880" s="371">
        <v>5</v>
      </c>
      <c r="O880" s="375"/>
      <c r="P880" s="377">
        <f t="shared" si="121"/>
        <v>1199.1099999999999</v>
      </c>
      <c r="Q880" s="16">
        <f t="shared" si="118"/>
        <v>1199.1099999999999</v>
      </c>
      <c r="R880" s="23">
        <f t="shared" si="119"/>
        <v>0</v>
      </c>
      <c r="S880" s="18">
        <f t="shared" si="120"/>
        <v>0</v>
      </c>
      <c r="T880" s="101"/>
      <c r="U880" s="102">
        <v>7300000</v>
      </c>
      <c r="V880" s="103"/>
      <c r="W880" s="272">
        <v>7300</v>
      </c>
      <c r="X880" s="273"/>
      <c r="Y880" s="426"/>
      <c r="Z880" s="423"/>
      <c r="AA880" s="425"/>
      <c r="AB880" s="425"/>
      <c r="AC880" s="425"/>
      <c r="AD880" s="425"/>
      <c r="AE880" s="425"/>
      <c r="AF880" s="425"/>
      <c r="AG880" s="425"/>
      <c r="AH880" s="425"/>
      <c r="AI880" s="425"/>
      <c r="AJ880" s="425"/>
      <c r="AK880" s="425"/>
      <c r="AL880" s="425"/>
      <c r="AM880" s="425"/>
      <c r="AN880" s="425"/>
      <c r="AO880" s="425"/>
      <c r="AP880" s="425"/>
      <c r="AQ880" s="425"/>
      <c r="AR880" s="425"/>
      <c r="AS880" s="425"/>
      <c r="AT880" s="425"/>
      <c r="AU880" s="425"/>
      <c r="AV880" s="425"/>
      <c r="AW880" s="425"/>
      <c r="AX880" s="425"/>
      <c r="AY880" s="425"/>
      <c r="AZ880" s="425"/>
      <c r="BA880" s="425"/>
      <c r="BB880" s="425"/>
      <c r="BC880" s="425"/>
      <c r="BD880" s="425"/>
      <c r="BE880" s="425"/>
      <c r="BF880" s="425"/>
      <c r="BG880" s="425"/>
      <c r="BH880" s="425"/>
      <c r="BI880" s="425"/>
      <c r="BJ880" s="425"/>
      <c r="BK880" s="425"/>
      <c r="BL880" s="425"/>
      <c r="BM880" s="425"/>
      <c r="BN880" s="425"/>
      <c r="BO880" s="425"/>
      <c r="BP880" s="425"/>
      <c r="BQ880" s="425"/>
      <c r="BR880" s="425"/>
      <c r="BS880" s="425"/>
      <c r="BT880" s="425"/>
      <c r="BU880" s="425"/>
      <c r="BV880" s="425"/>
      <c r="BW880" s="425"/>
      <c r="BX880" s="425"/>
      <c r="BY880" s="425"/>
      <c r="BZ880" s="425"/>
      <c r="CA880" s="425"/>
      <c r="CB880" s="425"/>
      <c r="CC880" s="425"/>
      <c r="CD880" s="425"/>
      <c r="CE880" s="425"/>
      <c r="CF880" s="425"/>
      <c r="CG880" s="425"/>
      <c r="CH880" s="425"/>
      <c r="CI880" s="425"/>
      <c r="CJ880" s="425"/>
      <c r="CK880" s="425"/>
      <c r="CL880" s="425"/>
      <c r="CM880" s="425"/>
      <c r="CN880" s="425"/>
      <c r="CO880" s="425"/>
      <c r="CP880" s="425"/>
      <c r="CQ880" s="425"/>
      <c r="CR880" s="425"/>
      <c r="CS880" s="425"/>
      <c r="CT880" s="425"/>
      <c r="CU880" s="425"/>
      <c r="CV880" s="425"/>
      <c r="CW880" s="425"/>
      <c r="CX880" s="425"/>
      <c r="CY880" s="425"/>
      <c r="CZ880" s="425"/>
      <c r="DA880" s="425"/>
      <c r="DB880" s="425"/>
      <c r="DC880" s="425"/>
      <c r="DD880" s="425"/>
      <c r="DE880" s="425"/>
      <c r="DF880" s="425"/>
      <c r="DG880" s="425"/>
      <c r="DH880" s="425"/>
      <c r="DI880" s="425"/>
      <c r="DJ880" s="425"/>
      <c r="DK880" s="425"/>
      <c r="DL880" s="425"/>
      <c r="DM880" s="425"/>
      <c r="DN880" s="425"/>
      <c r="DO880" s="425"/>
      <c r="DP880" s="425"/>
      <c r="DQ880" s="425"/>
    </row>
    <row r="881" spans="1:121" s="427" customFormat="1" ht="67.5" x14ac:dyDescent="0.25">
      <c r="A881" s="344" t="s">
        <v>3146</v>
      </c>
      <c r="B881" s="337" t="s">
        <v>2056</v>
      </c>
      <c r="C881" s="328" t="s">
        <v>3163</v>
      </c>
      <c r="D881" s="323" t="s">
        <v>3160</v>
      </c>
      <c r="E881" s="326">
        <v>3427.07</v>
      </c>
      <c r="F881" s="330">
        <v>3427.07</v>
      </c>
      <c r="G881" s="221"/>
      <c r="H881" s="393"/>
      <c r="I881" s="411" t="s">
        <v>22</v>
      </c>
      <c r="J881" s="389"/>
      <c r="K881" s="413" t="s">
        <v>3161</v>
      </c>
      <c r="L881" s="414"/>
      <c r="M881" s="374">
        <v>6</v>
      </c>
      <c r="N881" s="371">
        <v>3</v>
      </c>
      <c r="O881" s="375"/>
      <c r="P881" s="377">
        <f t="shared" si="121"/>
        <v>3427.07</v>
      </c>
      <c r="Q881" s="16">
        <f t="shared" si="118"/>
        <v>3427.07</v>
      </c>
      <c r="R881" s="23">
        <f t="shared" si="119"/>
        <v>0</v>
      </c>
      <c r="S881" s="18">
        <f t="shared" si="120"/>
        <v>0</v>
      </c>
      <c r="T881" s="101"/>
      <c r="U881" s="102">
        <v>7310000</v>
      </c>
      <c r="V881" s="103"/>
      <c r="W881" s="272">
        <v>7310</v>
      </c>
      <c r="X881" s="273"/>
      <c r="Y881" s="426"/>
      <c r="Z881" s="423"/>
      <c r="AA881" s="425"/>
      <c r="AB881" s="425"/>
      <c r="AC881" s="425"/>
      <c r="AD881" s="425"/>
      <c r="AE881" s="425"/>
      <c r="AF881" s="425"/>
      <c r="AG881" s="425"/>
      <c r="AH881" s="425"/>
      <c r="AI881" s="425"/>
      <c r="AJ881" s="425"/>
      <c r="AK881" s="425"/>
      <c r="AL881" s="425"/>
      <c r="AM881" s="425"/>
      <c r="AN881" s="425"/>
      <c r="AO881" s="425"/>
      <c r="AP881" s="425"/>
      <c r="AQ881" s="425"/>
      <c r="AR881" s="425"/>
      <c r="AS881" s="425"/>
      <c r="AT881" s="425"/>
      <c r="AU881" s="425"/>
      <c r="AV881" s="425"/>
      <c r="AW881" s="425"/>
      <c r="AX881" s="425"/>
      <c r="AY881" s="425"/>
      <c r="AZ881" s="425"/>
      <c r="BA881" s="425"/>
      <c r="BB881" s="425"/>
      <c r="BC881" s="425"/>
      <c r="BD881" s="425"/>
      <c r="BE881" s="425"/>
      <c r="BF881" s="425"/>
      <c r="BG881" s="425"/>
      <c r="BH881" s="425"/>
      <c r="BI881" s="425"/>
      <c r="BJ881" s="425"/>
      <c r="BK881" s="425"/>
      <c r="BL881" s="425"/>
      <c r="BM881" s="425"/>
      <c r="BN881" s="425"/>
      <c r="BO881" s="425"/>
      <c r="BP881" s="425"/>
      <c r="BQ881" s="425"/>
      <c r="BR881" s="425"/>
      <c r="BS881" s="425"/>
      <c r="BT881" s="425"/>
      <c r="BU881" s="425"/>
      <c r="BV881" s="425"/>
      <c r="BW881" s="425"/>
      <c r="BX881" s="425"/>
      <c r="BY881" s="425"/>
      <c r="BZ881" s="425"/>
      <c r="CA881" s="425"/>
      <c r="CB881" s="425"/>
      <c r="CC881" s="425"/>
      <c r="CD881" s="425"/>
      <c r="CE881" s="425"/>
      <c r="CF881" s="425"/>
      <c r="CG881" s="425"/>
      <c r="CH881" s="425"/>
      <c r="CI881" s="425"/>
      <c r="CJ881" s="425"/>
      <c r="CK881" s="425"/>
      <c r="CL881" s="425"/>
      <c r="CM881" s="425"/>
      <c r="CN881" s="425"/>
      <c r="CO881" s="425"/>
      <c r="CP881" s="425"/>
      <c r="CQ881" s="425"/>
      <c r="CR881" s="425"/>
      <c r="CS881" s="425"/>
      <c r="CT881" s="425"/>
      <c r="CU881" s="425"/>
      <c r="CV881" s="425"/>
      <c r="CW881" s="425"/>
      <c r="CX881" s="425"/>
      <c r="CY881" s="425"/>
      <c r="CZ881" s="425"/>
      <c r="DA881" s="425"/>
      <c r="DB881" s="425"/>
      <c r="DC881" s="425"/>
      <c r="DD881" s="425"/>
      <c r="DE881" s="425"/>
      <c r="DF881" s="425"/>
      <c r="DG881" s="425"/>
      <c r="DH881" s="425"/>
      <c r="DI881" s="425"/>
      <c r="DJ881" s="425"/>
      <c r="DK881" s="425"/>
      <c r="DL881" s="425"/>
      <c r="DM881" s="425"/>
      <c r="DN881" s="425"/>
      <c r="DO881" s="425"/>
      <c r="DP881" s="425"/>
      <c r="DQ881" s="425"/>
    </row>
    <row r="882" spans="1:121" s="427" customFormat="1" ht="25.5" x14ac:dyDescent="0.25">
      <c r="A882" s="344" t="s">
        <v>3166</v>
      </c>
      <c r="B882" s="337" t="s">
        <v>2056</v>
      </c>
      <c r="C882" s="328" t="s">
        <v>3159</v>
      </c>
      <c r="D882" s="323" t="s">
        <v>3169</v>
      </c>
      <c r="E882" s="326">
        <v>588.70000000000005</v>
      </c>
      <c r="F882" s="353">
        <v>588.70000000000005</v>
      </c>
      <c r="G882" s="221"/>
      <c r="H882" s="393" t="s">
        <v>3170</v>
      </c>
      <c r="I882" s="389" t="s">
        <v>22</v>
      </c>
      <c r="J882" s="389"/>
      <c r="K882" s="372"/>
      <c r="L882" s="373" t="s">
        <v>3171</v>
      </c>
      <c r="M882" s="374">
        <v>6</v>
      </c>
      <c r="N882" s="371">
        <v>5</v>
      </c>
      <c r="O882" s="375"/>
      <c r="P882" s="377">
        <f t="shared" si="121"/>
        <v>588.70000000000005</v>
      </c>
      <c r="Q882" s="16">
        <f t="shared" si="118"/>
        <v>588.70000000000005</v>
      </c>
      <c r="R882" s="23">
        <f t="shared" si="119"/>
        <v>0</v>
      </c>
      <c r="S882" s="18">
        <f t="shared" si="120"/>
        <v>0</v>
      </c>
      <c r="T882" s="101"/>
      <c r="U882" s="102">
        <v>7340000</v>
      </c>
      <c r="V882" s="103"/>
      <c r="W882" s="272">
        <v>7340</v>
      </c>
      <c r="X882" s="273"/>
      <c r="Y882" s="426"/>
      <c r="Z882" s="423"/>
      <c r="AA882" s="425"/>
      <c r="AB882" s="425"/>
      <c r="AC882" s="425"/>
      <c r="AD882" s="425"/>
      <c r="AE882" s="425"/>
      <c r="AF882" s="425"/>
      <c r="AG882" s="425"/>
      <c r="AH882" s="425"/>
      <c r="AI882" s="425"/>
      <c r="AJ882" s="425"/>
      <c r="AK882" s="425"/>
      <c r="AL882" s="425"/>
      <c r="AM882" s="425"/>
      <c r="AN882" s="425"/>
      <c r="AO882" s="425"/>
      <c r="AP882" s="425"/>
      <c r="AQ882" s="425"/>
      <c r="AR882" s="425"/>
      <c r="AS882" s="425"/>
      <c r="AT882" s="425"/>
      <c r="AU882" s="425"/>
      <c r="AV882" s="425"/>
      <c r="AW882" s="425"/>
      <c r="AX882" s="425"/>
      <c r="AY882" s="425"/>
      <c r="AZ882" s="425"/>
      <c r="BA882" s="425"/>
      <c r="BB882" s="425"/>
      <c r="BC882" s="425"/>
      <c r="BD882" s="425"/>
      <c r="BE882" s="425"/>
      <c r="BF882" s="425"/>
      <c r="BG882" s="425"/>
      <c r="BH882" s="425"/>
      <c r="BI882" s="425"/>
      <c r="BJ882" s="425"/>
      <c r="BK882" s="425"/>
      <c r="BL882" s="425"/>
      <c r="BM882" s="425"/>
      <c r="BN882" s="425"/>
      <c r="BO882" s="425"/>
      <c r="BP882" s="425"/>
      <c r="BQ882" s="425"/>
      <c r="BR882" s="425"/>
      <c r="BS882" s="425"/>
      <c r="BT882" s="425"/>
      <c r="BU882" s="425"/>
      <c r="BV882" s="425"/>
      <c r="BW882" s="425"/>
      <c r="BX882" s="425"/>
      <c r="BY882" s="425"/>
      <c r="BZ882" s="425"/>
      <c r="CA882" s="425"/>
      <c r="CB882" s="425"/>
      <c r="CC882" s="425"/>
      <c r="CD882" s="425"/>
      <c r="CE882" s="425"/>
      <c r="CF882" s="425"/>
      <c r="CG882" s="425"/>
      <c r="CH882" s="425"/>
      <c r="CI882" s="425"/>
      <c r="CJ882" s="425"/>
      <c r="CK882" s="425"/>
      <c r="CL882" s="425"/>
      <c r="CM882" s="425"/>
      <c r="CN882" s="425"/>
      <c r="CO882" s="425"/>
      <c r="CP882" s="425"/>
      <c r="CQ882" s="425"/>
      <c r="CR882" s="425"/>
      <c r="CS882" s="425"/>
      <c r="CT882" s="425"/>
      <c r="CU882" s="425"/>
      <c r="CV882" s="425"/>
      <c r="CW882" s="425"/>
      <c r="CX882" s="425"/>
      <c r="CY882" s="425"/>
      <c r="CZ882" s="425"/>
      <c r="DA882" s="425"/>
      <c r="DB882" s="425"/>
      <c r="DC882" s="425"/>
      <c r="DD882" s="425"/>
      <c r="DE882" s="425"/>
      <c r="DF882" s="425"/>
      <c r="DG882" s="425"/>
      <c r="DH882" s="425"/>
      <c r="DI882" s="425"/>
      <c r="DJ882" s="425"/>
      <c r="DK882" s="425"/>
      <c r="DL882" s="425"/>
      <c r="DM882" s="425"/>
      <c r="DN882" s="425"/>
      <c r="DO882" s="425"/>
      <c r="DP882" s="425"/>
      <c r="DQ882" s="425"/>
    </row>
    <row r="883" spans="1:121" s="427" customFormat="1" ht="24" x14ac:dyDescent="0.25">
      <c r="A883" s="367" t="s">
        <v>3166</v>
      </c>
      <c r="B883" s="337" t="s">
        <v>2056</v>
      </c>
      <c r="C883" s="368" t="s">
        <v>3163</v>
      </c>
      <c r="D883" s="369" t="s">
        <v>3169</v>
      </c>
      <c r="E883" s="326">
        <v>3835.44</v>
      </c>
      <c r="F883" s="370">
        <v>3835.44</v>
      </c>
      <c r="G883" s="235"/>
      <c r="H883" s="415"/>
      <c r="I883" s="416" t="s">
        <v>22</v>
      </c>
      <c r="J883" s="417"/>
      <c r="K883" s="418"/>
      <c r="L883" s="419"/>
      <c r="M883" s="369">
        <v>6</v>
      </c>
      <c r="N883" s="420">
        <v>3</v>
      </c>
      <c r="O883" s="421"/>
      <c r="P883" s="377">
        <f t="shared" si="121"/>
        <v>3835.44</v>
      </c>
      <c r="Q883" s="16">
        <f t="shared" si="118"/>
        <v>3835.44</v>
      </c>
      <c r="R883" s="23">
        <f t="shared" si="119"/>
        <v>0</v>
      </c>
      <c r="S883" s="18">
        <f t="shared" si="120"/>
        <v>0</v>
      </c>
      <c r="T883" s="212"/>
      <c r="U883" s="102">
        <v>7350000</v>
      </c>
      <c r="V883" s="213"/>
      <c r="W883" s="272">
        <v>7350</v>
      </c>
      <c r="X883" s="273"/>
      <c r="Y883" s="426"/>
      <c r="Z883" s="423"/>
      <c r="AA883" s="425"/>
      <c r="AB883" s="425"/>
      <c r="AC883" s="425"/>
      <c r="AD883" s="425"/>
      <c r="AE883" s="425"/>
      <c r="AF883" s="425"/>
      <c r="AG883" s="425"/>
      <c r="AH883" s="425"/>
      <c r="AI883" s="425"/>
      <c r="AJ883" s="425"/>
      <c r="AK883" s="425"/>
      <c r="AL883" s="425"/>
      <c r="AM883" s="425"/>
      <c r="AN883" s="425"/>
      <c r="AO883" s="425"/>
      <c r="AP883" s="425"/>
      <c r="AQ883" s="425"/>
      <c r="AR883" s="425"/>
      <c r="AS883" s="425"/>
      <c r="AT883" s="425"/>
      <c r="AU883" s="425"/>
      <c r="AV883" s="425"/>
      <c r="AW883" s="425"/>
      <c r="AX883" s="425"/>
      <c r="AY883" s="425"/>
      <c r="AZ883" s="425"/>
      <c r="BA883" s="425"/>
      <c r="BB883" s="425"/>
      <c r="BC883" s="425"/>
      <c r="BD883" s="425"/>
      <c r="BE883" s="425"/>
      <c r="BF883" s="425"/>
      <c r="BG883" s="425"/>
      <c r="BH883" s="425"/>
      <c r="BI883" s="425"/>
      <c r="BJ883" s="425"/>
      <c r="BK883" s="425"/>
      <c r="BL883" s="425"/>
      <c r="BM883" s="425"/>
      <c r="BN883" s="425"/>
      <c r="BO883" s="425"/>
      <c r="BP883" s="425"/>
      <c r="BQ883" s="425"/>
      <c r="BR883" s="425"/>
      <c r="BS883" s="425"/>
      <c r="BT883" s="425"/>
      <c r="BU883" s="425"/>
      <c r="BV883" s="425"/>
      <c r="BW883" s="425"/>
      <c r="BX883" s="425"/>
      <c r="BY883" s="425"/>
      <c r="BZ883" s="425"/>
      <c r="CA883" s="425"/>
      <c r="CB883" s="425"/>
      <c r="CC883" s="425"/>
      <c r="CD883" s="425"/>
      <c r="CE883" s="425"/>
      <c r="CF883" s="425"/>
      <c r="CG883" s="425"/>
      <c r="CH883" s="425"/>
      <c r="CI883" s="425"/>
      <c r="CJ883" s="425"/>
      <c r="CK883" s="425"/>
      <c r="CL883" s="425"/>
      <c r="CM883" s="425"/>
      <c r="CN883" s="425"/>
      <c r="CO883" s="425"/>
      <c r="CP883" s="425"/>
      <c r="CQ883" s="425"/>
      <c r="CR883" s="425"/>
      <c r="CS883" s="425"/>
      <c r="CT883" s="425"/>
      <c r="CU883" s="425"/>
      <c r="CV883" s="425"/>
      <c r="CW883" s="425"/>
      <c r="CX883" s="425"/>
      <c r="CY883" s="425"/>
      <c r="CZ883" s="425"/>
      <c r="DA883" s="425"/>
      <c r="DB883" s="425"/>
      <c r="DC883" s="425"/>
      <c r="DD883" s="425"/>
      <c r="DE883" s="425"/>
      <c r="DF883" s="425"/>
      <c r="DG883" s="425"/>
      <c r="DH883" s="425"/>
      <c r="DI883" s="425"/>
      <c r="DJ883" s="425"/>
      <c r="DK883" s="425"/>
      <c r="DL883" s="425"/>
      <c r="DM883" s="425"/>
      <c r="DN883" s="425"/>
      <c r="DO883" s="425"/>
      <c r="DP883" s="425"/>
      <c r="DQ883" s="425"/>
    </row>
    <row r="884" spans="1:121" s="5" customFormat="1" ht="51" x14ac:dyDescent="0.25">
      <c r="A884" s="2" t="s">
        <v>3175</v>
      </c>
      <c r="B884" s="2" t="s">
        <v>3176</v>
      </c>
      <c r="C884" s="24" t="s">
        <v>3177</v>
      </c>
      <c r="D884" s="28" t="s">
        <v>3178</v>
      </c>
      <c r="E884" s="255">
        <v>5</v>
      </c>
      <c r="F884" s="10">
        <v>5</v>
      </c>
      <c r="G884" s="10"/>
      <c r="H884" s="2"/>
      <c r="I884" s="11"/>
      <c r="J884" s="11"/>
      <c r="K884" s="11"/>
      <c r="L884" s="2"/>
      <c r="M884" s="307">
        <v>6</v>
      </c>
      <c r="N884" s="11">
        <v>6</v>
      </c>
      <c r="O884" s="22"/>
      <c r="P884" s="311">
        <f t="shared" si="121"/>
        <v>5</v>
      </c>
      <c r="Q884" s="16">
        <f t="shared" si="118"/>
        <v>5</v>
      </c>
      <c r="R884" s="23">
        <f t="shared" si="119"/>
        <v>0</v>
      </c>
      <c r="S884" s="18">
        <f t="shared" si="120"/>
        <v>0</v>
      </c>
      <c r="T884" s="17"/>
      <c r="U884" s="19"/>
      <c r="V884" s="2"/>
      <c r="W884" s="2"/>
      <c r="X884" s="2"/>
      <c r="Y884" s="215"/>
      <c r="Z884" s="3"/>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row>
    <row r="885" spans="1:121" s="5" customFormat="1" ht="25.5" x14ac:dyDescent="0.25">
      <c r="A885" s="2" t="s">
        <v>3179</v>
      </c>
      <c r="B885" s="2" t="s">
        <v>3176</v>
      </c>
      <c r="C885" s="24" t="s">
        <v>3180</v>
      </c>
      <c r="D885" s="2" t="s">
        <v>3181</v>
      </c>
      <c r="E885" s="255">
        <v>25</v>
      </c>
      <c r="F885" s="10">
        <v>25</v>
      </c>
      <c r="G885" s="10"/>
      <c r="H885" s="2"/>
      <c r="I885" s="11"/>
      <c r="J885" s="11"/>
      <c r="K885" s="11"/>
      <c r="L885" s="2"/>
      <c r="M885" s="307">
        <v>6</v>
      </c>
      <c r="N885" s="11">
        <v>6</v>
      </c>
      <c r="O885" s="22"/>
      <c r="P885" s="311">
        <f t="shared" si="121"/>
        <v>25</v>
      </c>
      <c r="Q885" s="16">
        <f t="shared" si="118"/>
        <v>25</v>
      </c>
      <c r="R885" s="23">
        <f t="shared" si="119"/>
        <v>0</v>
      </c>
      <c r="S885" s="18">
        <f t="shared" si="120"/>
        <v>0</v>
      </c>
      <c r="T885" s="17"/>
      <c r="U885" s="19"/>
      <c r="V885" s="2"/>
      <c r="W885" s="2"/>
      <c r="X885" s="2"/>
      <c r="Y885" s="215"/>
      <c r="Z885" s="3"/>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row>
    <row r="886" spans="1:121" s="5" customFormat="1" ht="38.25" x14ac:dyDescent="0.25">
      <c r="A886" s="27" t="s">
        <v>134</v>
      </c>
      <c r="B886" s="27" t="s">
        <v>18</v>
      </c>
      <c r="C886" s="27" t="s">
        <v>135</v>
      </c>
      <c r="D886" s="30" t="s">
        <v>136</v>
      </c>
      <c r="E886" s="255">
        <v>154.84</v>
      </c>
      <c r="F886" s="31">
        <v>150</v>
      </c>
      <c r="G886" s="13"/>
      <c r="H886" s="2"/>
      <c r="I886" s="11" t="s">
        <v>21</v>
      </c>
      <c r="J886" s="11"/>
      <c r="K886" s="11"/>
      <c r="L886" s="2"/>
      <c r="M886" s="307">
        <v>6</v>
      </c>
      <c r="N886" s="11">
        <v>1</v>
      </c>
      <c r="O886" s="22"/>
      <c r="P886" s="311">
        <f t="shared" si="121"/>
        <v>158.58000000000001</v>
      </c>
      <c r="Q886" s="16">
        <f>IF(N886=1,INT(E886*(1+$T$1/10000))/10000,E886)</f>
        <v>1.54E-2</v>
      </c>
      <c r="R886" s="23">
        <f t="shared" si="119"/>
        <v>3.7400000000000091</v>
      </c>
      <c r="S886" s="18">
        <f t="shared" si="120"/>
        <v>2.4153965383621863E-2</v>
      </c>
      <c r="T886" s="17"/>
      <c r="U886" s="19"/>
      <c r="V886" s="2"/>
      <c r="W886" s="2"/>
      <c r="X886" s="2"/>
      <c r="Y886" s="215"/>
      <c r="Z886" s="3"/>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row>
    <row r="887" spans="1:121" s="5" customFormat="1" ht="38.25" x14ac:dyDescent="0.25">
      <c r="A887" s="27" t="s">
        <v>134</v>
      </c>
      <c r="B887" s="27" t="s">
        <v>18</v>
      </c>
      <c r="C887" s="24" t="s">
        <v>137</v>
      </c>
      <c r="D887" s="28" t="s">
        <v>138</v>
      </c>
      <c r="E887" s="255">
        <v>154.84</v>
      </c>
      <c r="F887" s="29">
        <v>150</v>
      </c>
      <c r="G887" s="13"/>
      <c r="H887" s="2"/>
      <c r="I887" s="11" t="s">
        <v>21</v>
      </c>
      <c r="J887" s="11" t="s">
        <v>22</v>
      </c>
      <c r="K887" s="11"/>
      <c r="L887" s="2"/>
      <c r="M887" s="307">
        <v>6</v>
      </c>
      <c r="N887" s="11">
        <v>1</v>
      </c>
      <c r="O887" s="22"/>
      <c r="P887" s="311">
        <f t="shared" si="121"/>
        <v>158.58000000000001</v>
      </c>
      <c r="Q887" s="16">
        <f t="shared" ref="Q887:Q950" si="122">IF(N887=1,INT(E887*$T$1*10000)/10000,E887)</f>
        <v>158.58920000000001</v>
      </c>
      <c r="R887" s="23">
        <f t="shared" si="119"/>
        <v>3.7400000000000091</v>
      </c>
      <c r="S887" s="18">
        <f t="shared" si="120"/>
        <v>2.4153965383621863E-2</v>
      </c>
      <c r="T887" s="17"/>
      <c r="U887" s="19"/>
      <c r="V887" s="2"/>
      <c r="W887" s="2"/>
      <c r="X887" s="2"/>
      <c r="Y887" s="215"/>
      <c r="Z887" s="3"/>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row>
    <row r="888" spans="1:121" s="5" customFormat="1" ht="51" x14ac:dyDescent="0.25">
      <c r="A888" s="27" t="s">
        <v>143</v>
      </c>
      <c r="B888" s="27" t="s">
        <v>18</v>
      </c>
      <c r="C888" s="24" t="s">
        <v>144</v>
      </c>
      <c r="D888" s="28" t="s">
        <v>145</v>
      </c>
      <c r="E888" s="256">
        <v>103.23</v>
      </c>
      <c r="F888" s="29">
        <v>100</v>
      </c>
      <c r="G888" s="29"/>
      <c r="H888" s="2" t="s">
        <v>96</v>
      </c>
      <c r="I888" s="11" t="s">
        <v>21</v>
      </c>
      <c r="J888" s="11"/>
      <c r="K888" s="21">
        <v>40544</v>
      </c>
      <c r="L888" s="2"/>
      <c r="M888" s="307">
        <v>1</v>
      </c>
      <c r="N888" s="11">
        <v>1</v>
      </c>
      <c r="O888" s="22"/>
      <c r="P888" s="311">
        <f t="shared" si="121"/>
        <v>105.72</v>
      </c>
      <c r="Q888" s="16">
        <f t="shared" si="122"/>
        <v>105.7296</v>
      </c>
      <c r="R888" s="23">
        <f t="shared" si="119"/>
        <v>2.4899999999999949</v>
      </c>
      <c r="S888" s="18">
        <f t="shared" si="120"/>
        <v>2.4120895088636973E-2</v>
      </c>
      <c r="T888" s="17"/>
      <c r="U888" s="19"/>
      <c r="V888" s="3"/>
      <c r="W888" s="3"/>
      <c r="X888" s="3"/>
      <c r="Y888" s="215"/>
      <c r="Z888" s="3"/>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row>
    <row r="889" spans="1:121" s="5" customFormat="1" ht="51" x14ac:dyDescent="0.25">
      <c r="A889" s="27" t="s">
        <v>143</v>
      </c>
      <c r="B889" s="27" t="s">
        <v>18</v>
      </c>
      <c r="C889" s="24" t="s">
        <v>146</v>
      </c>
      <c r="D889" s="28" t="s">
        <v>145</v>
      </c>
      <c r="E889" s="256">
        <v>103.23</v>
      </c>
      <c r="F889" s="29">
        <v>100</v>
      </c>
      <c r="G889" s="29"/>
      <c r="H889" s="2" t="s">
        <v>96</v>
      </c>
      <c r="I889" s="11" t="s">
        <v>21</v>
      </c>
      <c r="J889" s="11"/>
      <c r="K889" s="21">
        <v>40544</v>
      </c>
      <c r="L889" s="2"/>
      <c r="M889" s="307">
        <v>1</v>
      </c>
      <c r="N889" s="11">
        <v>1</v>
      </c>
      <c r="O889" s="22"/>
      <c r="P889" s="311">
        <f t="shared" si="121"/>
        <v>105.72</v>
      </c>
      <c r="Q889" s="16">
        <f t="shared" si="122"/>
        <v>105.7296</v>
      </c>
      <c r="R889" s="23">
        <f t="shared" si="119"/>
        <v>2.4899999999999949</v>
      </c>
      <c r="S889" s="18">
        <f t="shared" si="120"/>
        <v>2.4120895088636973E-2</v>
      </c>
      <c r="T889" s="17"/>
      <c r="U889" s="19"/>
      <c r="V889" s="3"/>
      <c r="W889" s="3"/>
      <c r="X889" s="3"/>
      <c r="Y889" s="215"/>
      <c r="Z889" s="3"/>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row>
    <row r="890" spans="1:121" s="5" customFormat="1" ht="51" x14ac:dyDescent="0.25">
      <c r="A890" s="27" t="s">
        <v>143</v>
      </c>
      <c r="B890" s="27" t="s">
        <v>18</v>
      </c>
      <c r="C890" s="24" t="s">
        <v>147</v>
      </c>
      <c r="D890" s="28" t="s">
        <v>148</v>
      </c>
      <c r="E890" s="256">
        <v>36.130000000000003</v>
      </c>
      <c r="F890" s="29">
        <v>35</v>
      </c>
      <c r="G890" s="29"/>
      <c r="H890" s="2" t="s">
        <v>96</v>
      </c>
      <c r="I890" s="11" t="s">
        <v>21</v>
      </c>
      <c r="J890" s="11"/>
      <c r="K890" s="11"/>
      <c r="L890" s="2"/>
      <c r="M890" s="307">
        <v>1</v>
      </c>
      <c r="N890" s="11">
        <v>1</v>
      </c>
      <c r="O890" s="22"/>
      <c r="P890" s="311">
        <f t="shared" si="121"/>
        <v>37</v>
      </c>
      <c r="Q890" s="16">
        <f t="shared" si="122"/>
        <v>37.004800000000003</v>
      </c>
      <c r="R890" s="23">
        <f t="shared" si="119"/>
        <v>0.86999999999999744</v>
      </c>
      <c r="S890" s="18">
        <f t="shared" si="120"/>
        <v>2.4079712150567322E-2</v>
      </c>
      <c r="T890" s="17"/>
      <c r="U890" s="19"/>
      <c r="V890" s="3"/>
      <c r="W890" s="3"/>
      <c r="X890" s="3"/>
      <c r="Y890" s="215"/>
      <c r="Z890" s="3"/>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row>
    <row r="891" spans="1:121" s="5" customFormat="1" ht="51" x14ac:dyDescent="0.25">
      <c r="A891" s="27" t="s">
        <v>156</v>
      </c>
      <c r="B891" s="27" t="s">
        <v>18</v>
      </c>
      <c r="C891" s="24" t="s">
        <v>157</v>
      </c>
      <c r="D891" s="28" t="s">
        <v>158</v>
      </c>
      <c r="E891" s="256">
        <v>258.07</v>
      </c>
      <c r="F891" s="29">
        <v>250</v>
      </c>
      <c r="G891" s="10"/>
      <c r="H891" s="2" t="s">
        <v>96</v>
      </c>
      <c r="I891" s="11" t="s">
        <v>21</v>
      </c>
      <c r="J891" s="11"/>
      <c r="K891" s="21">
        <v>40544</v>
      </c>
      <c r="L891" s="2"/>
      <c r="M891" s="307">
        <v>1</v>
      </c>
      <c r="N891" s="11">
        <v>1</v>
      </c>
      <c r="O891" s="22"/>
      <c r="P891" s="311">
        <f t="shared" si="121"/>
        <v>264.31</v>
      </c>
      <c r="Q891" s="16">
        <f t="shared" si="122"/>
        <v>264.31889999999999</v>
      </c>
      <c r="R891" s="23">
        <f t="shared" si="119"/>
        <v>6.2400000000000091</v>
      </c>
      <c r="S891" s="18">
        <f t="shared" si="120"/>
        <v>2.4179486185918586E-2</v>
      </c>
      <c r="T891" s="17"/>
      <c r="U891" s="19"/>
      <c r="V891" s="3"/>
      <c r="W891" s="3"/>
      <c r="X891" s="3"/>
      <c r="Y891" s="215"/>
      <c r="Z891" s="3"/>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row>
    <row r="892" spans="1:121" s="5" customFormat="1" ht="51" x14ac:dyDescent="0.25">
      <c r="A892" s="27" t="s">
        <v>156</v>
      </c>
      <c r="B892" s="27" t="s">
        <v>18</v>
      </c>
      <c r="C892" s="24" t="s">
        <v>159</v>
      </c>
      <c r="D892" s="28" t="s">
        <v>158</v>
      </c>
      <c r="E892" s="256">
        <v>516.15</v>
      </c>
      <c r="F892" s="29">
        <v>500</v>
      </c>
      <c r="G892" s="10"/>
      <c r="H892" s="2" t="s">
        <v>96</v>
      </c>
      <c r="I892" s="11" t="s">
        <v>21</v>
      </c>
      <c r="J892" s="11"/>
      <c r="K892" s="21">
        <v>40544</v>
      </c>
      <c r="L892" s="2"/>
      <c r="M892" s="307">
        <v>1</v>
      </c>
      <c r="N892" s="11">
        <v>1</v>
      </c>
      <c r="O892" s="22"/>
      <c r="P892" s="311">
        <f t="shared" si="121"/>
        <v>528.64</v>
      </c>
      <c r="Q892" s="16">
        <f t="shared" si="122"/>
        <v>528.64800000000002</v>
      </c>
      <c r="R892" s="23">
        <f t="shared" si="119"/>
        <v>12.490000000000009</v>
      </c>
      <c r="S892" s="18">
        <f t="shared" si="120"/>
        <v>2.4198391940327444E-2</v>
      </c>
      <c r="T892" s="17"/>
      <c r="U892" s="19"/>
      <c r="V892" s="3"/>
      <c r="W892" s="3"/>
      <c r="X892" s="3"/>
      <c r="Y892" s="215"/>
      <c r="Z892" s="3"/>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row>
    <row r="893" spans="1:121" s="5" customFormat="1" ht="38.25" x14ac:dyDescent="0.25">
      <c r="A893" s="27" t="s">
        <v>156</v>
      </c>
      <c r="B893" s="27" t="s">
        <v>18</v>
      </c>
      <c r="C893" s="24" t="s">
        <v>160</v>
      </c>
      <c r="D893" s="28" t="s">
        <v>158</v>
      </c>
      <c r="E893" s="256">
        <v>51.61</v>
      </c>
      <c r="F893" s="29">
        <v>50</v>
      </c>
      <c r="G893" s="29"/>
      <c r="H893" s="2"/>
      <c r="I893" s="11" t="s">
        <v>21</v>
      </c>
      <c r="J893" s="11"/>
      <c r="K893" s="21">
        <v>40544</v>
      </c>
      <c r="L893" s="2"/>
      <c r="M893" s="307">
        <v>1</v>
      </c>
      <c r="N893" s="11">
        <v>1</v>
      </c>
      <c r="O893" s="22"/>
      <c r="P893" s="311">
        <f t="shared" si="121"/>
        <v>52.85</v>
      </c>
      <c r="Q893" s="16">
        <f t="shared" si="122"/>
        <v>52.8596</v>
      </c>
      <c r="R893" s="23">
        <f t="shared" si="119"/>
        <v>1.240000000000002</v>
      </c>
      <c r="S893" s="18">
        <f t="shared" si="120"/>
        <v>2.4026351482270916E-2</v>
      </c>
      <c r="T893" s="17"/>
      <c r="U893" s="19"/>
      <c r="V893" s="3"/>
      <c r="W893" s="3"/>
      <c r="X893" s="3"/>
      <c r="Y893" s="215"/>
      <c r="Z893" s="3"/>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row>
    <row r="894" spans="1:121" s="5" customFormat="1" ht="51" x14ac:dyDescent="0.25">
      <c r="A894" s="27" t="s">
        <v>156</v>
      </c>
      <c r="B894" s="27" t="s">
        <v>18</v>
      </c>
      <c r="C894" s="24" t="s">
        <v>161</v>
      </c>
      <c r="D894" s="28" t="s">
        <v>158</v>
      </c>
      <c r="E894" s="256" t="s">
        <v>162</v>
      </c>
      <c r="F894" s="29" t="s">
        <v>162</v>
      </c>
      <c r="G894" s="10"/>
      <c r="H894" s="2" t="s">
        <v>96</v>
      </c>
      <c r="I894" s="11" t="s">
        <v>21</v>
      </c>
      <c r="J894" s="11"/>
      <c r="K894" s="21">
        <v>40544</v>
      </c>
      <c r="L894" s="2"/>
      <c r="M894" s="307">
        <v>1</v>
      </c>
      <c r="N894" s="11">
        <v>1</v>
      </c>
      <c r="O894" s="22"/>
      <c r="P894" s="311" t="str">
        <f>E894</f>
        <v>No charge</v>
      </c>
      <c r="Q894" s="16" t="e">
        <f t="shared" si="122"/>
        <v>#VALUE!</v>
      </c>
      <c r="R894" s="23" t="e">
        <f t="shared" si="119"/>
        <v>#VALUE!</v>
      </c>
      <c r="S894" s="18" t="e">
        <f t="shared" si="120"/>
        <v>#VALUE!</v>
      </c>
      <c r="T894" s="17"/>
      <c r="U894" s="19"/>
      <c r="V894" s="3"/>
      <c r="W894" s="3"/>
      <c r="X894" s="3"/>
      <c r="Y894" s="215"/>
      <c r="Z894" s="3"/>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row>
    <row r="895" spans="1:121" s="5" customFormat="1" ht="51" x14ac:dyDescent="0.25">
      <c r="A895" s="27" t="s">
        <v>156</v>
      </c>
      <c r="B895" s="27" t="s">
        <v>18</v>
      </c>
      <c r="C895" s="24" t="s">
        <v>163</v>
      </c>
      <c r="D895" s="28" t="s">
        <v>164</v>
      </c>
      <c r="E895" s="256">
        <v>206.46</v>
      </c>
      <c r="F895" s="29">
        <v>200</v>
      </c>
      <c r="G895" s="13"/>
      <c r="H895" s="2" t="s">
        <v>96</v>
      </c>
      <c r="I895" s="11" t="s">
        <v>21</v>
      </c>
      <c r="J895" s="11"/>
      <c r="K895" s="21">
        <v>40544</v>
      </c>
      <c r="L895" s="2"/>
      <c r="M895" s="307">
        <v>1</v>
      </c>
      <c r="N895" s="11">
        <v>1</v>
      </c>
      <c r="O895" s="22"/>
      <c r="P895" s="311">
        <f t="shared" ref="P895:P939" si="123">IF(N895=1,INT(E895*$T$1*100)/100,E895)</f>
        <v>211.45</v>
      </c>
      <c r="Q895" s="16">
        <f t="shared" si="122"/>
        <v>211.45920000000001</v>
      </c>
      <c r="R895" s="23">
        <f t="shared" si="119"/>
        <v>4.9899999999999807</v>
      </c>
      <c r="S895" s="18">
        <f t="shared" si="120"/>
        <v>2.4169330620943428E-2</v>
      </c>
      <c r="T895" s="17"/>
      <c r="U895" s="19"/>
      <c r="V895" s="3"/>
      <c r="W895" s="3"/>
      <c r="X895" s="3"/>
      <c r="Y895" s="215"/>
      <c r="Z895" s="3"/>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row>
    <row r="896" spans="1:121" s="5" customFormat="1" ht="51" x14ac:dyDescent="0.25">
      <c r="A896" s="27" t="s">
        <v>156</v>
      </c>
      <c r="B896" s="27" t="s">
        <v>18</v>
      </c>
      <c r="C896" s="24" t="s">
        <v>165</v>
      </c>
      <c r="D896" s="28" t="s">
        <v>164</v>
      </c>
      <c r="E896" s="256">
        <v>206.46</v>
      </c>
      <c r="F896" s="29">
        <v>200</v>
      </c>
      <c r="G896" s="13"/>
      <c r="H896" s="2" t="s">
        <v>96</v>
      </c>
      <c r="I896" s="11" t="s">
        <v>21</v>
      </c>
      <c r="J896" s="11"/>
      <c r="K896" s="21">
        <v>40544</v>
      </c>
      <c r="L896" s="2"/>
      <c r="M896" s="307">
        <v>1</v>
      </c>
      <c r="N896" s="11">
        <v>1</v>
      </c>
      <c r="O896" s="22"/>
      <c r="P896" s="311">
        <f t="shared" si="123"/>
        <v>211.45</v>
      </c>
      <c r="Q896" s="16">
        <f t="shared" si="122"/>
        <v>211.45920000000001</v>
      </c>
      <c r="R896" s="23">
        <f t="shared" si="119"/>
        <v>4.9899999999999807</v>
      </c>
      <c r="S896" s="18">
        <f t="shared" si="120"/>
        <v>2.4169330620943428E-2</v>
      </c>
      <c r="T896" s="17"/>
      <c r="U896" s="19"/>
      <c r="V896" s="3"/>
      <c r="W896" s="3"/>
      <c r="X896" s="3"/>
      <c r="Y896" s="215"/>
      <c r="Z896" s="3"/>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row>
    <row r="897" spans="1:205" s="5" customFormat="1" ht="51" x14ac:dyDescent="0.25">
      <c r="A897" s="27" t="s">
        <v>156</v>
      </c>
      <c r="B897" s="27" t="s">
        <v>18</v>
      </c>
      <c r="C897" s="24" t="s">
        <v>166</v>
      </c>
      <c r="D897" s="28" t="s">
        <v>164</v>
      </c>
      <c r="E897" s="256">
        <v>206.46</v>
      </c>
      <c r="F897" s="29">
        <v>200</v>
      </c>
      <c r="G897" s="13"/>
      <c r="H897" s="2" t="s">
        <v>96</v>
      </c>
      <c r="I897" s="11" t="s">
        <v>21</v>
      </c>
      <c r="J897" s="11"/>
      <c r="K897" s="21">
        <v>40544</v>
      </c>
      <c r="L897" s="2"/>
      <c r="M897" s="307">
        <v>1</v>
      </c>
      <c r="N897" s="11">
        <v>1</v>
      </c>
      <c r="O897" s="22"/>
      <c r="P897" s="311">
        <f t="shared" si="123"/>
        <v>211.45</v>
      </c>
      <c r="Q897" s="16">
        <f t="shared" si="122"/>
        <v>211.45920000000001</v>
      </c>
      <c r="R897" s="23">
        <f t="shared" si="119"/>
        <v>4.9899999999999807</v>
      </c>
      <c r="S897" s="18">
        <f t="shared" si="120"/>
        <v>2.4169330620943428E-2</v>
      </c>
      <c r="T897" s="17"/>
      <c r="U897" s="19"/>
      <c r="V897" s="3"/>
      <c r="W897" s="3"/>
      <c r="X897" s="3"/>
      <c r="Y897" s="215"/>
      <c r="Z897" s="3"/>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row>
    <row r="898" spans="1:205" s="5" customFormat="1" ht="51" x14ac:dyDescent="0.25">
      <c r="A898" s="27" t="s">
        <v>156</v>
      </c>
      <c r="B898" s="27" t="s">
        <v>18</v>
      </c>
      <c r="C898" s="24" t="s">
        <v>167</v>
      </c>
      <c r="D898" s="28" t="s">
        <v>168</v>
      </c>
      <c r="E898" s="256">
        <v>103.23</v>
      </c>
      <c r="F898" s="29">
        <v>100</v>
      </c>
      <c r="G898" s="10"/>
      <c r="H898" s="2" t="s">
        <v>96</v>
      </c>
      <c r="I898" s="11" t="s">
        <v>21</v>
      </c>
      <c r="J898" s="11"/>
      <c r="K898" s="21">
        <v>40544</v>
      </c>
      <c r="L898" s="2"/>
      <c r="M898" s="307">
        <v>1</v>
      </c>
      <c r="N898" s="11">
        <v>1</v>
      </c>
      <c r="O898" s="22"/>
      <c r="P898" s="311">
        <f t="shared" si="123"/>
        <v>105.72</v>
      </c>
      <c r="Q898" s="16">
        <f t="shared" si="122"/>
        <v>105.7296</v>
      </c>
      <c r="R898" s="23">
        <f t="shared" si="119"/>
        <v>2.4899999999999949</v>
      </c>
      <c r="S898" s="18">
        <f t="shared" si="120"/>
        <v>2.4120895088636973E-2</v>
      </c>
      <c r="T898" s="17"/>
      <c r="U898" s="19"/>
      <c r="V898" s="3"/>
      <c r="W898" s="3"/>
      <c r="X898" s="3"/>
      <c r="Y898" s="215"/>
      <c r="Z898" s="3"/>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row>
    <row r="899" spans="1:205" s="5" customFormat="1" ht="51" x14ac:dyDescent="0.25">
      <c r="A899" s="27" t="s">
        <v>172</v>
      </c>
      <c r="B899" s="27" t="s">
        <v>18</v>
      </c>
      <c r="C899" s="24" t="s">
        <v>173</v>
      </c>
      <c r="D899" s="28" t="s">
        <v>174</v>
      </c>
      <c r="E899" s="256">
        <v>15.48</v>
      </c>
      <c r="F899" s="29">
        <v>15</v>
      </c>
      <c r="G899" s="10"/>
      <c r="H899" s="2" t="s">
        <v>96</v>
      </c>
      <c r="I899" s="11" t="s">
        <v>21</v>
      </c>
      <c r="J899" s="11"/>
      <c r="K899" s="21">
        <v>40544</v>
      </c>
      <c r="L899" s="2"/>
      <c r="M899" s="307">
        <v>1</v>
      </c>
      <c r="N899" s="11">
        <v>1</v>
      </c>
      <c r="O899" s="22"/>
      <c r="P899" s="311">
        <f t="shared" si="123"/>
        <v>15.85</v>
      </c>
      <c r="Q899" s="16">
        <f t="shared" si="122"/>
        <v>15.854799999999999</v>
      </c>
      <c r="R899" s="23">
        <f t="shared" si="119"/>
        <v>0.36999999999999922</v>
      </c>
      <c r="S899" s="18">
        <f t="shared" si="120"/>
        <v>2.3901808785529666E-2</v>
      </c>
      <c r="T899" s="17"/>
      <c r="U899" s="19"/>
      <c r="V899" s="3"/>
      <c r="W899" s="3"/>
      <c r="X899" s="3"/>
      <c r="Y899" s="217"/>
      <c r="Z899" s="3"/>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2"/>
      <c r="DN899" s="2"/>
      <c r="DO899" s="2"/>
      <c r="DP899" s="2"/>
      <c r="DQ899" s="2"/>
    </row>
    <row r="900" spans="1:205" s="5" customFormat="1" ht="51" x14ac:dyDescent="0.25">
      <c r="A900" s="27" t="s">
        <v>175</v>
      </c>
      <c r="B900" s="27" t="s">
        <v>18</v>
      </c>
      <c r="C900" s="24" t="s">
        <v>176</v>
      </c>
      <c r="D900" s="28" t="s">
        <v>177</v>
      </c>
      <c r="E900" s="256">
        <v>283.88</v>
      </c>
      <c r="F900" s="29">
        <v>275</v>
      </c>
      <c r="G900" s="10"/>
      <c r="H900" s="2" t="s">
        <v>96</v>
      </c>
      <c r="I900" s="11" t="s">
        <v>21</v>
      </c>
      <c r="J900" s="11"/>
      <c r="K900" s="21">
        <v>40544</v>
      </c>
      <c r="L900" s="2"/>
      <c r="M900" s="307">
        <v>2</v>
      </c>
      <c r="N900" s="11">
        <v>1</v>
      </c>
      <c r="O900" s="22"/>
      <c r="P900" s="311">
        <f t="shared" si="123"/>
        <v>290.75</v>
      </c>
      <c r="Q900" s="16">
        <f t="shared" si="122"/>
        <v>290.75380000000001</v>
      </c>
      <c r="R900" s="23">
        <f t="shared" si="119"/>
        <v>6.8700000000000045</v>
      </c>
      <c r="S900" s="18">
        <f t="shared" si="120"/>
        <v>2.4200366351979728E-2</v>
      </c>
      <c r="T900" s="17"/>
      <c r="U900" s="19"/>
      <c r="V900" s="3"/>
      <c r="W900" s="3"/>
      <c r="X900" s="3"/>
      <c r="Y900" s="215"/>
      <c r="Z900" s="3"/>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row>
    <row r="901" spans="1:205" s="5" customFormat="1" ht="51" x14ac:dyDescent="0.25">
      <c r="A901" s="27" t="s">
        <v>175</v>
      </c>
      <c r="B901" s="27" t="s">
        <v>18</v>
      </c>
      <c r="C901" s="24" t="s">
        <v>178</v>
      </c>
      <c r="D901" s="28" t="s">
        <v>179</v>
      </c>
      <c r="E901" s="256">
        <v>774.22</v>
      </c>
      <c r="F901" s="29">
        <v>750</v>
      </c>
      <c r="G901" s="10"/>
      <c r="H901" s="2" t="s">
        <v>96</v>
      </c>
      <c r="I901" s="11" t="s">
        <v>21</v>
      </c>
      <c r="J901" s="11"/>
      <c r="K901" s="21">
        <v>40544</v>
      </c>
      <c r="L901" s="2"/>
      <c r="M901" s="307">
        <v>2</v>
      </c>
      <c r="N901" s="11">
        <v>1</v>
      </c>
      <c r="O901" s="22"/>
      <c r="P901" s="311">
        <f t="shared" si="123"/>
        <v>792.96</v>
      </c>
      <c r="Q901" s="16">
        <f t="shared" si="122"/>
        <v>792.96690000000001</v>
      </c>
      <c r="R901" s="23">
        <f t="shared" si="119"/>
        <v>18.740000000000009</v>
      </c>
      <c r="S901" s="18">
        <f t="shared" si="120"/>
        <v>2.4205006328950437E-2</v>
      </c>
      <c r="T901" s="17"/>
      <c r="U901" s="19"/>
      <c r="V901" s="3"/>
      <c r="W901" s="3"/>
      <c r="X901" s="3"/>
      <c r="Y901" s="215"/>
      <c r="Z901" s="3"/>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row>
    <row r="902" spans="1:205" s="5" customFormat="1" ht="38.25" x14ac:dyDescent="0.25">
      <c r="A902" s="27" t="s">
        <v>175</v>
      </c>
      <c r="B902" s="27" t="s">
        <v>18</v>
      </c>
      <c r="C902" s="24" t="s">
        <v>180</v>
      </c>
      <c r="D902" s="28" t="s">
        <v>181</v>
      </c>
      <c r="E902" s="256">
        <v>10.32</v>
      </c>
      <c r="F902" s="29">
        <v>10</v>
      </c>
      <c r="G902" s="10"/>
      <c r="H902" s="2"/>
      <c r="I902" s="11" t="s">
        <v>21</v>
      </c>
      <c r="J902" s="11"/>
      <c r="K902" s="21">
        <v>40544</v>
      </c>
      <c r="L902" s="2"/>
      <c r="M902" s="307">
        <v>2</v>
      </c>
      <c r="N902" s="11">
        <v>1</v>
      </c>
      <c r="O902" s="22"/>
      <c r="P902" s="311">
        <f t="shared" si="123"/>
        <v>10.56</v>
      </c>
      <c r="Q902" s="16">
        <f t="shared" si="122"/>
        <v>10.569800000000001</v>
      </c>
      <c r="R902" s="23">
        <f t="shared" si="119"/>
        <v>0.24000000000000021</v>
      </c>
      <c r="S902" s="18">
        <f t="shared" si="120"/>
        <v>2.3255813953488393E-2</v>
      </c>
      <c r="T902" s="17"/>
      <c r="U902" s="19"/>
      <c r="V902" s="3"/>
      <c r="W902" s="3"/>
      <c r="X902" s="3"/>
      <c r="Y902" s="215"/>
      <c r="Z902" s="3"/>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row>
    <row r="903" spans="1:205" ht="51" x14ac:dyDescent="0.25">
      <c r="A903" s="27" t="s">
        <v>175</v>
      </c>
      <c r="B903" s="27" t="s">
        <v>18</v>
      </c>
      <c r="C903" s="24" t="s">
        <v>182</v>
      </c>
      <c r="D903" s="28" t="s">
        <v>183</v>
      </c>
      <c r="E903" s="256">
        <v>103.23</v>
      </c>
      <c r="F903" s="29">
        <v>100</v>
      </c>
      <c r="H903" s="2" t="s">
        <v>96</v>
      </c>
      <c r="I903" s="11" t="s">
        <v>21</v>
      </c>
      <c r="K903" s="21">
        <v>40544</v>
      </c>
      <c r="M903" s="307">
        <v>2</v>
      </c>
      <c r="N903" s="11">
        <v>1</v>
      </c>
      <c r="O903" s="22"/>
      <c r="P903" s="311">
        <f t="shared" si="123"/>
        <v>105.72</v>
      </c>
      <c r="Q903" s="16">
        <f t="shared" si="122"/>
        <v>105.7296</v>
      </c>
      <c r="R903" s="23">
        <f t="shared" si="119"/>
        <v>2.4899999999999949</v>
      </c>
      <c r="S903" s="18">
        <f t="shared" si="120"/>
        <v>2.4120895088636973E-2</v>
      </c>
      <c r="V903" s="3"/>
      <c r="W903" s="3"/>
      <c r="X903" s="3"/>
      <c r="Z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row>
    <row r="904" spans="1:205" ht="38.25" x14ac:dyDescent="0.25">
      <c r="A904" s="27" t="s">
        <v>175</v>
      </c>
      <c r="B904" s="27" t="s">
        <v>18</v>
      </c>
      <c r="C904" s="24" t="s">
        <v>184</v>
      </c>
      <c r="D904" s="28" t="s">
        <v>185</v>
      </c>
      <c r="E904" s="256">
        <v>123.87</v>
      </c>
      <c r="F904" s="29">
        <v>120</v>
      </c>
      <c r="I904" s="11" t="s">
        <v>21</v>
      </c>
      <c r="K904" s="21">
        <v>40544</v>
      </c>
      <c r="M904" s="307">
        <v>2</v>
      </c>
      <c r="N904" s="11">
        <v>1</v>
      </c>
      <c r="O904" s="22"/>
      <c r="P904" s="311">
        <f t="shared" si="123"/>
        <v>126.86</v>
      </c>
      <c r="Q904" s="16">
        <f t="shared" si="122"/>
        <v>126.8693</v>
      </c>
      <c r="R904" s="23">
        <f t="shared" si="119"/>
        <v>2.9899999999999949</v>
      </c>
      <c r="S904" s="18">
        <f t="shared" si="120"/>
        <v>2.413820941309433E-2</v>
      </c>
      <c r="V904" s="3"/>
      <c r="W904" s="3"/>
      <c r="X904" s="3"/>
      <c r="Z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row>
    <row r="905" spans="1:205" ht="38.25" x14ac:dyDescent="0.25">
      <c r="A905" s="27" t="s">
        <v>175</v>
      </c>
      <c r="B905" s="27" t="s">
        <v>18</v>
      </c>
      <c r="C905" s="24" t="s">
        <v>186</v>
      </c>
      <c r="D905" s="28" t="s">
        <v>187</v>
      </c>
      <c r="E905" s="256">
        <v>61.93</v>
      </c>
      <c r="F905" s="29">
        <v>60</v>
      </c>
      <c r="I905" s="11" t="s">
        <v>21</v>
      </c>
      <c r="K905" s="21">
        <v>40544</v>
      </c>
      <c r="M905" s="307">
        <v>2</v>
      </c>
      <c r="N905" s="11">
        <v>1</v>
      </c>
      <c r="O905" s="22"/>
      <c r="P905" s="311">
        <f t="shared" si="123"/>
        <v>63.42</v>
      </c>
      <c r="Q905" s="16">
        <f t="shared" si="122"/>
        <v>63.429499999999997</v>
      </c>
      <c r="R905" s="23">
        <f t="shared" si="119"/>
        <v>1.490000000000002</v>
      </c>
      <c r="S905" s="18">
        <f t="shared" si="120"/>
        <v>2.405942192798324E-2</v>
      </c>
      <c r="V905" s="3"/>
      <c r="W905" s="3"/>
      <c r="X905" s="3"/>
      <c r="Z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row>
    <row r="906" spans="1:205" s="3" customFormat="1" ht="51" x14ac:dyDescent="0.25">
      <c r="A906" s="27" t="s">
        <v>188</v>
      </c>
      <c r="B906" s="27" t="s">
        <v>18</v>
      </c>
      <c r="C906" s="24" t="s">
        <v>198</v>
      </c>
      <c r="D906" s="28" t="s">
        <v>199</v>
      </c>
      <c r="E906" s="256">
        <v>433.56</v>
      </c>
      <c r="F906" s="29">
        <v>420</v>
      </c>
      <c r="G906" s="13"/>
      <c r="H906" s="2" t="s">
        <v>96</v>
      </c>
      <c r="I906" s="11" t="s">
        <v>21</v>
      </c>
      <c r="J906" s="11"/>
      <c r="K906" s="21">
        <v>40544</v>
      </c>
      <c r="L906" s="2"/>
      <c r="M906" s="307">
        <v>6</v>
      </c>
      <c r="N906" s="11">
        <v>1</v>
      </c>
      <c r="O906" s="22"/>
      <c r="P906" s="311">
        <f t="shared" si="123"/>
        <v>444.05</v>
      </c>
      <c r="Q906" s="16">
        <f t="shared" si="122"/>
        <v>444.0582</v>
      </c>
      <c r="R906" s="23">
        <f t="shared" si="119"/>
        <v>10.490000000000009</v>
      </c>
      <c r="S906" s="18">
        <f t="shared" si="120"/>
        <v>2.4195036442476264E-2</v>
      </c>
      <c r="T906" s="17"/>
      <c r="U906" s="19"/>
      <c r="Y906" s="215"/>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row>
    <row r="907" spans="1:205" s="3" customFormat="1" ht="38.25" x14ac:dyDescent="0.25">
      <c r="A907" s="27" t="s">
        <v>188</v>
      </c>
      <c r="B907" s="27" t="s">
        <v>18</v>
      </c>
      <c r="C907" s="24" t="s">
        <v>200</v>
      </c>
      <c r="D907" s="28" t="s">
        <v>201</v>
      </c>
      <c r="E907" s="256">
        <v>206.46</v>
      </c>
      <c r="F907" s="29">
        <v>200</v>
      </c>
      <c r="G907" s="29"/>
      <c r="H907" s="2"/>
      <c r="I907" s="11" t="s">
        <v>21</v>
      </c>
      <c r="J907" s="11"/>
      <c r="K907" s="21">
        <v>40544</v>
      </c>
      <c r="L907" s="2"/>
      <c r="M907" s="307">
        <v>6</v>
      </c>
      <c r="N907" s="11">
        <v>1</v>
      </c>
      <c r="O907" s="22"/>
      <c r="P907" s="311">
        <f t="shared" si="123"/>
        <v>211.45</v>
      </c>
      <c r="Q907" s="16">
        <f t="shared" si="122"/>
        <v>211.45920000000001</v>
      </c>
      <c r="R907" s="23">
        <f t="shared" si="119"/>
        <v>4.9899999999999807</v>
      </c>
      <c r="S907" s="18">
        <f t="shared" si="120"/>
        <v>2.4169330620943428E-2</v>
      </c>
      <c r="T907" s="17"/>
      <c r="U907" s="19"/>
      <c r="Y907" s="215"/>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row>
    <row r="908" spans="1:205" s="3" customFormat="1" ht="38.25" x14ac:dyDescent="0.25">
      <c r="A908" s="27" t="s">
        <v>188</v>
      </c>
      <c r="B908" s="27" t="s">
        <v>18</v>
      </c>
      <c r="C908" s="24" t="s">
        <v>202</v>
      </c>
      <c r="D908" s="28" t="s">
        <v>203</v>
      </c>
      <c r="E908" s="256">
        <v>103.23</v>
      </c>
      <c r="F908" s="29">
        <v>100</v>
      </c>
      <c r="G908" s="29"/>
      <c r="H908" s="2"/>
      <c r="I908" s="11" t="s">
        <v>21</v>
      </c>
      <c r="J908" s="11"/>
      <c r="K908" s="21">
        <v>40544</v>
      </c>
      <c r="L908" s="2"/>
      <c r="M908" s="307">
        <v>6</v>
      </c>
      <c r="N908" s="11">
        <v>1</v>
      </c>
      <c r="O908" s="22"/>
      <c r="P908" s="311">
        <f t="shared" si="123"/>
        <v>105.72</v>
      </c>
      <c r="Q908" s="16">
        <f t="shared" si="122"/>
        <v>105.7296</v>
      </c>
      <c r="R908" s="23">
        <f t="shared" si="119"/>
        <v>2.4899999999999949</v>
      </c>
      <c r="S908" s="18">
        <f t="shared" si="120"/>
        <v>2.4120895088636973E-2</v>
      </c>
      <c r="T908" s="17"/>
      <c r="U908" s="19"/>
      <c r="Y908" s="215"/>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row>
    <row r="909" spans="1:205" s="3" customFormat="1" ht="51" x14ac:dyDescent="0.25">
      <c r="A909" s="27" t="s">
        <v>188</v>
      </c>
      <c r="B909" s="27" t="s">
        <v>18</v>
      </c>
      <c r="C909" s="24" t="s">
        <v>204</v>
      </c>
      <c r="D909" s="28" t="s">
        <v>205</v>
      </c>
      <c r="E909" s="256">
        <v>247.75</v>
      </c>
      <c r="F909" s="29">
        <v>240</v>
      </c>
      <c r="G909" s="10"/>
      <c r="H909" s="2" t="s">
        <v>96</v>
      </c>
      <c r="I909" s="11" t="s">
        <v>21</v>
      </c>
      <c r="J909" s="11"/>
      <c r="K909" s="21">
        <v>40544</v>
      </c>
      <c r="L909" s="2"/>
      <c r="M909" s="307">
        <v>6</v>
      </c>
      <c r="N909" s="11">
        <v>1</v>
      </c>
      <c r="O909" s="22"/>
      <c r="P909" s="311">
        <f t="shared" si="123"/>
        <v>253.74</v>
      </c>
      <c r="Q909" s="16">
        <f t="shared" si="122"/>
        <v>253.749</v>
      </c>
      <c r="R909" s="23">
        <f t="shared" ref="R909:R939" si="124">P909-E909</f>
        <v>5.9900000000000091</v>
      </c>
      <c r="S909" s="18">
        <f t="shared" ref="S909:S939" si="125">IF(E909&lt;&gt;0,R909/E909,0)</f>
        <v>2.4177598385469259E-2</v>
      </c>
      <c r="T909" s="17"/>
      <c r="U909" s="19"/>
      <c r="Y909" s="217"/>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2"/>
      <c r="DN909" s="2"/>
      <c r="DO909" s="2"/>
      <c r="DP909" s="2"/>
      <c r="DQ909" s="2"/>
    </row>
    <row r="910" spans="1:205" s="3" customFormat="1" ht="51" x14ac:dyDescent="0.25">
      <c r="A910" s="27" t="s">
        <v>188</v>
      </c>
      <c r="B910" s="27" t="s">
        <v>18</v>
      </c>
      <c r="C910" s="24" t="s">
        <v>206</v>
      </c>
      <c r="D910" s="28" t="s">
        <v>205</v>
      </c>
      <c r="E910" s="256">
        <v>495.5</v>
      </c>
      <c r="F910" s="29">
        <v>480</v>
      </c>
      <c r="G910" s="10"/>
      <c r="H910" s="2" t="s">
        <v>96</v>
      </c>
      <c r="I910" s="11" t="s">
        <v>21</v>
      </c>
      <c r="J910" s="11"/>
      <c r="K910" s="21">
        <v>40544</v>
      </c>
      <c r="L910" s="2"/>
      <c r="M910" s="307">
        <v>6</v>
      </c>
      <c r="N910" s="11">
        <v>1</v>
      </c>
      <c r="O910" s="22"/>
      <c r="P910" s="311">
        <f t="shared" si="123"/>
        <v>507.49</v>
      </c>
      <c r="Q910" s="16">
        <f t="shared" si="122"/>
        <v>507.49799999999999</v>
      </c>
      <c r="R910" s="23">
        <f t="shared" si="124"/>
        <v>11.990000000000009</v>
      </c>
      <c r="S910" s="18">
        <f t="shared" si="125"/>
        <v>2.4197780020181654E-2</v>
      </c>
      <c r="T910" s="17"/>
      <c r="U910" s="19"/>
      <c r="Y910" s="215"/>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row>
    <row r="911" spans="1:205" s="3" customFormat="1" ht="51" x14ac:dyDescent="0.25">
      <c r="A911" s="27" t="s">
        <v>188</v>
      </c>
      <c r="B911" s="27" t="s">
        <v>18</v>
      </c>
      <c r="C911" s="24" t="s">
        <v>207</v>
      </c>
      <c r="D911" s="28" t="s">
        <v>205</v>
      </c>
      <c r="E911" s="256">
        <v>619.38</v>
      </c>
      <c r="F911" s="29">
        <v>600</v>
      </c>
      <c r="G911" s="13"/>
      <c r="H911" s="2" t="s">
        <v>96</v>
      </c>
      <c r="I911" s="11" t="s">
        <v>21</v>
      </c>
      <c r="J911" s="11"/>
      <c r="K911" s="21">
        <v>40544</v>
      </c>
      <c r="L911" s="2"/>
      <c r="M911" s="307">
        <v>6</v>
      </c>
      <c r="N911" s="11">
        <v>1</v>
      </c>
      <c r="O911" s="22"/>
      <c r="P911" s="311">
        <f t="shared" si="123"/>
        <v>634.37</v>
      </c>
      <c r="Q911" s="16">
        <f t="shared" si="122"/>
        <v>634.37760000000003</v>
      </c>
      <c r="R911" s="23">
        <f t="shared" si="124"/>
        <v>14.990000000000009</v>
      </c>
      <c r="S911" s="18">
        <f t="shared" si="125"/>
        <v>2.420162097581454E-2</v>
      </c>
      <c r="T911" s="17"/>
      <c r="U911" s="19"/>
      <c r="Y911" s="215"/>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row>
    <row r="912" spans="1:205" s="3" customFormat="1" ht="51" x14ac:dyDescent="0.25">
      <c r="A912" s="27" t="s">
        <v>188</v>
      </c>
      <c r="B912" s="27" t="s">
        <v>18</v>
      </c>
      <c r="C912" s="24" t="s">
        <v>208</v>
      </c>
      <c r="D912" s="28" t="s">
        <v>209</v>
      </c>
      <c r="E912" s="256">
        <v>272.52</v>
      </c>
      <c r="F912" s="29">
        <v>264</v>
      </c>
      <c r="G912" s="13"/>
      <c r="H912" s="2" t="s">
        <v>96</v>
      </c>
      <c r="I912" s="11" t="s">
        <v>21</v>
      </c>
      <c r="J912" s="11"/>
      <c r="K912" s="21">
        <v>40544</v>
      </c>
      <c r="L912" s="2"/>
      <c r="M912" s="307">
        <v>6</v>
      </c>
      <c r="N912" s="11">
        <v>1</v>
      </c>
      <c r="O912" s="22"/>
      <c r="P912" s="311">
        <f t="shared" si="123"/>
        <v>279.11</v>
      </c>
      <c r="Q912" s="16">
        <f t="shared" si="122"/>
        <v>279.11869999999999</v>
      </c>
      <c r="R912" s="23">
        <f t="shared" si="124"/>
        <v>6.5900000000000318</v>
      </c>
      <c r="S912" s="18">
        <f t="shared" si="125"/>
        <v>2.4181711434023308E-2</v>
      </c>
      <c r="T912" s="17"/>
      <c r="U912" s="19"/>
      <c r="Y912" s="215"/>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row>
    <row r="913" spans="1:205" s="3" customFormat="1" ht="51" x14ac:dyDescent="0.25">
      <c r="A913" s="27" t="s">
        <v>188</v>
      </c>
      <c r="B913" s="27" t="s">
        <v>18</v>
      </c>
      <c r="C913" s="24" t="s">
        <v>210</v>
      </c>
      <c r="D913" s="28" t="s">
        <v>211</v>
      </c>
      <c r="E913" s="256">
        <v>123.87</v>
      </c>
      <c r="F913" s="29">
        <v>120</v>
      </c>
      <c r="G913" s="10"/>
      <c r="H913" s="2" t="s">
        <v>96</v>
      </c>
      <c r="I913" s="11" t="s">
        <v>21</v>
      </c>
      <c r="J913" s="11"/>
      <c r="K913" s="21">
        <v>40544</v>
      </c>
      <c r="L913" s="2"/>
      <c r="M913" s="307">
        <v>6</v>
      </c>
      <c r="N913" s="11">
        <v>1</v>
      </c>
      <c r="O913" s="22"/>
      <c r="P913" s="311">
        <f t="shared" si="123"/>
        <v>126.86</v>
      </c>
      <c r="Q913" s="16">
        <f t="shared" si="122"/>
        <v>126.8693</v>
      </c>
      <c r="R913" s="23">
        <f t="shared" si="124"/>
        <v>2.9899999999999949</v>
      </c>
      <c r="S913" s="18">
        <f t="shared" si="125"/>
        <v>2.413820941309433E-2</v>
      </c>
      <c r="T913" s="17"/>
      <c r="U913" s="19"/>
      <c r="Y913" s="215"/>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row>
    <row r="914" spans="1:205" s="3" customFormat="1" ht="51" x14ac:dyDescent="0.25">
      <c r="A914" s="27" t="s">
        <v>188</v>
      </c>
      <c r="B914" s="27" t="s">
        <v>18</v>
      </c>
      <c r="C914" s="24" t="s">
        <v>212</v>
      </c>
      <c r="D914" s="28" t="s">
        <v>211</v>
      </c>
      <c r="E914" s="256">
        <v>247.75</v>
      </c>
      <c r="F914" s="29">
        <v>240</v>
      </c>
      <c r="G914" s="10"/>
      <c r="H914" s="2" t="s">
        <v>96</v>
      </c>
      <c r="I914" s="11" t="s">
        <v>21</v>
      </c>
      <c r="J914" s="11"/>
      <c r="K914" s="21">
        <v>40544</v>
      </c>
      <c r="L914" s="2"/>
      <c r="M914" s="307">
        <v>6</v>
      </c>
      <c r="N914" s="11">
        <v>1</v>
      </c>
      <c r="O914" s="22"/>
      <c r="P914" s="311">
        <f t="shared" si="123"/>
        <v>253.74</v>
      </c>
      <c r="Q914" s="16">
        <f t="shared" si="122"/>
        <v>253.749</v>
      </c>
      <c r="R914" s="23">
        <f t="shared" si="124"/>
        <v>5.9900000000000091</v>
      </c>
      <c r="S914" s="18">
        <f t="shared" si="125"/>
        <v>2.4177598385469259E-2</v>
      </c>
      <c r="T914" s="17"/>
      <c r="U914" s="19"/>
      <c r="Y914" s="215"/>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row>
    <row r="915" spans="1:205" s="3" customFormat="1" ht="51" x14ac:dyDescent="0.25">
      <c r="A915" s="27" t="s">
        <v>188</v>
      </c>
      <c r="B915" s="27" t="s">
        <v>18</v>
      </c>
      <c r="C915" s="24" t="s">
        <v>213</v>
      </c>
      <c r="D915" s="28" t="s">
        <v>211</v>
      </c>
      <c r="E915" s="256">
        <v>371.62</v>
      </c>
      <c r="F915" s="29">
        <v>360</v>
      </c>
      <c r="G915" s="10"/>
      <c r="H915" s="2" t="s">
        <v>96</v>
      </c>
      <c r="I915" s="11" t="s">
        <v>21</v>
      </c>
      <c r="J915" s="11"/>
      <c r="K915" s="21">
        <v>40544</v>
      </c>
      <c r="L915" s="2"/>
      <c r="M915" s="307">
        <v>6</v>
      </c>
      <c r="N915" s="11">
        <v>1</v>
      </c>
      <c r="O915" s="22"/>
      <c r="P915" s="311">
        <f t="shared" si="123"/>
        <v>380.61</v>
      </c>
      <c r="Q915" s="16">
        <f t="shared" si="122"/>
        <v>380.61840000000001</v>
      </c>
      <c r="R915" s="23">
        <f t="shared" si="124"/>
        <v>8.9900000000000091</v>
      </c>
      <c r="S915" s="18">
        <f t="shared" si="125"/>
        <v>2.4191378289650744E-2</v>
      </c>
      <c r="T915" s="17"/>
      <c r="U915" s="19"/>
      <c r="Y915" s="215"/>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row>
    <row r="916" spans="1:205" s="3" customFormat="1" ht="51" x14ac:dyDescent="0.25">
      <c r="A916" s="27" t="s">
        <v>188</v>
      </c>
      <c r="B916" s="27" t="s">
        <v>18</v>
      </c>
      <c r="C916" s="24" t="s">
        <v>214</v>
      </c>
      <c r="D916" s="28" t="s">
        <v>211</v>
      </c>
      <c r="E916" s="256">
        <v>495.5</v>
      </c>
      <c r="F916" s="29">
        <v>480</v>
      </c>
      <c r="G916" s="10"/>
      <c r="H916" s="2" t="s">
        <v>96</v>
      </c>
      <c r="I916" s="11" t="s">
        <v>21</v>
      </c>
      <c r="J916" s="11"/>
      <c r="K916" s="21">
        <v>40544</v>
      </c>
      <c r="L916" s="2"/>
      <c r="M916" s="307">
        <v>6</v>
      </c>
      <c r="N916" s="11">
        <v>1</v>
      </c>
      <c r="O916" s="22"/>
      <c r="P916" s="311">
        <f t="shared" si="123"/>
        <v>507.49</v>
      </c>
      <c r="Q916" s="16">
        <f t="shared" si="122"/>
        <v>507.49799999999999</v>
      </c>
      <c r="R916" s="23">
        <f t="shared" si="124"/>
        <v>11.990000000000009</v>
      </c>
      <c r="S916" s="18">
        <f t="shared" si="125"/>
        <v>2.4197780020181654E-2</v>
      </c>
      <c r="T916" s="17"/>
      <c r="U916" s="19"/>
      <c r="Y916" s="215"/>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row>
    <row r="917" spans="1:205" s="3" customFormat="1" ht="38.25" x14ac:dyDescent="0.25">
      <c r="A917" s="2" t="s">
        <v>215</v>
      </c>
      <c r="B917" s="2" t="s">
        <v>18</v>
      </c>
      <c r="C917" s="2" t="s">
        <v>216</v>
      </c>
      <c r="D917" s="2" t="s">
        <v>217</v>
      </c>
      <c r="E917" s="256">
        <v>381.95</v>
      </c>
      <c r="F917" s="26">
        <v>370</v>
      </c>
      <c r="G917" s="10"/>
      <c r="H917" s="2" t="s">
        <v>218</v>
      </c>
      <c r="I917" s="11"/>
      <c r="J917" s="11"/>
      <c r="K917" s="11"/>
      <c r="L917" s="2"/>
      <c r="M917" s="307">
        <v>2</v>
      </c>
      <c r="N917" s="11">
        <v>1</v>
      </c>
      <c r="O917" s="22"/>
      <c r="P917" s="311">
        <f t="shared" si="123"/>
        <v>391.19</v>
      </c>
      <c r="Q917" s="16">
        <f t="shared" si="122"/>
        <v>391.19850000000002</v>
      </c>
      <c r="R917" s="23">
        <f t="shared" si="124"/>
        <v>9.2400000000000091</v>
      </c>
      <c r="S917" s="18">
        <f t="shared" si="125"/>
        <v>2.4191648121481894E-2</v>
      </c>
      <c r="T917" s="17"/>
      <c r="U917" s="19"/>
      <c r="Y917" s="215"/>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row>
    <row r="918" spans="1:205" s="3" customFormat="1" ht="38.25" x14ac:dyDescent="0.25">
      <c r="A918" s="2" t="s">
        <v>219</v>
      </c>
      <c r="B918" s="2" t="s">
        <v>18</v>
      </c>
      <c r="C918" s="2" t="s">
        <v>220</v>
      </c>
      <c r="D918" s="2" t="s">
        <v>217</v>
      </c>
      <c r="E918" s="256">
        <v>464.53</v>
      </c>
      <c r="F918" s="26">
        <v>450</v>
      </c>
      <c r="G918" s="10"/>
      <c r="H918" s="2" t="s">
        <v>218</v>
      </c>
      <c r="I918" s="11"/>
      <c r="J918" s="11"/>
      <c r="K918" s="11"/>
      <c r="L918" s="2"/>
      <c r="M918" s="307">
        <v>2</v>
      </c>
      <c r="N918" s="11">
        <v>1</v>
      </c>
      <c r="O918" s="22"/>
      <c r="P918" s="311">
        <f t="shared" si="123"/>
        <v>475.77</v>
      </c>
      <c r="Q918" s="16">
        <f t="shared" si="122"/>
        <v>475.77809999999999</v>
      </c>
      <c r="R918" s="23">
        <f t="shared" si="124"/>
        <v>11.240000000000009</v>
      </c>
      <c r="S918" s="18">
        <f t="shared" si="125"/>
        <v>2.4196499687856563E-2</v>
      </c>
      <c r="T918" s="17"/>
      <c r="U918" s="19"/>
      <c r="Y918" s="215"/>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row>
    <row r="919" spans="1:205" s="3" customFormat="1" ht="38.25" x14ac:dyDescent="0.25">
      <c r="A919" s="27" t="s">
        <v>221</v>
      </c>
      <c r="B919" s="27" t="s">
        <v>18</v>
      </c>
      <c r="C919" s="2" t="s">
        <v>222</v>
      </c>
      <c r="D919" s="20" t="s">
        <v>223</v>
      </c>
      <c r="E919" s="256">
        <v>10.32</v>
      </c>
      <c r="F919" s="45">
        <v>10</v>
      </c>
      <c r="G919" s="29"/>
      <c r="H919" s="2"/>
      <c r="I919" s="11" t="s">
        <v>21</v>
      </c>
      <c r="J919" s="11"/>
      <c r="K919" s="21">
        <v>40544</v>
      </c>
      <c r="L919" s="2"/>
      <c r="M919" s="307">
        <v>2</v>
      </c>
      <c r="N919" s="11">
        <v>1</v>
      </c>
      <c r="O919" s="22"/>
      <c r="P919" s="311">
        <f t="shared" si="123"/>
        <v>10.56</v>
      </c>
      <c r="Q919" s="16">
        <f t="shared" si="122"/>
        <v>10.569800000000001</v>
      </c>
      <c r="R919" s="23">
        <f t="shared" si="124"/>
        <v>0.24000000000000021</v>
      </c>
      <c r="S919" s="18">
        <f t="shared" si="125"/>
        <v>2.3255813953488393E-2</v>
      </c>
      <c r="T919" s="17"/>
      <c r="U919" s="19"/>
      <c r="Y919" s="215"/>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row>
    <row r="920" spans="1:205" s="3" customFormat="1" ht="51" x14ac:dyDescent="0.25">
      <c r="A920" s="27" t="s">
        <v>224</v>
      </c>
      <c r="B920" s="27" t="s">
        <v>18</v>
      </c>
      <c r="C920" s="2" t="s">
        <v>225</v>
      </c>
      <c r="D920" s="20" t="s">
        <v>226</v>
      </c>
      <c r="E920" s="256">
        <v>51.61</v>
      </c>
      <c r="F920" s="29">
        <v>50</v>
      </c>
      <c r="G920" s="10"/>
      <c r="H920" s="2" t="s">
        <v>96</v>
      </c>
      <c r="I920" s="11" t="s">
        <v>21</v>
      </c>
      <c r="J920" s="11"/>
      <c r="K920" s="21">
        <v>40544</v>
      </c>
      <c r="L920" s="2"/>
      <c r="M920" s="307">
        <v>3</v>
      </c>
      <c r="N920" s="11">
        <v>1</v>
      </c>
      <c r="O920" s="22"/>
      <c r="P920" s="311">
        <f t="shared" si="123"/>
        <v>52.85</v>
      </c>
      <c r="Q920" s="16">
        <f t="shared" si="122"/>
        <v>52.8596</v>
      </c>
      <c r="R920" s="23">
        <f t="shared" si="124"/>
        <v>1.240000000000002</v>
      </c>
      <c r="S920" s="18">
        <f t="shared" si="125"/>
        <v>2.4026351482270916E-2</v>
      </c>
      <c r="T920" s="17"/>
      <c r="U920" s="19"/>
      <c r="Y920" s="215"/>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row>
    <row r="921" spans="1:205" s="3" customFormat="1" ht="38.25" x14ac:dyDescent="0.25">
      <c r="A921" s="27" t="s">
        <v>227</v>
      </c>
      <c r="B921" s="27" t="s">
        <v>18</v>
      </c>
      <c r="C921" s="2" t="s">
        <v>228</v>
      </c>
      <c r="D921" s="20" t="s">
        <v>223</v>
      </c>
      <c r="E921" s="256">
        <v>103.23</v>
      </c>
      <c r="F921" s="45">
        <v>100</v>
      </c>
      <c r="G921" s="29"/>
      <c r="H921" s="2"/>
      <c r="I921" s="11" t="s">
        <v>21</v>
      </c>
      <c r="J921" s="11"/>
      <c r="K921" s="21">
        <v>40544</v>
      </c>
      <c r="L921" s="2"/>
      <c r="M921" s="307">
        <v>1</v>
      </c>
      <c r="N921" s="11">
        <v>1</v>
      </c>
      <c r="O921" s="22"/>
      <c r="P921" s="311">
        <f t="shared" si="123"/>
        <v>105.72</v>
      </c>
      <c r="Q921" s="16">
        <f t="shared" si="122"/>
        <v>105.7296</v>
      </c>
      <c r="R921" s="23">
        <f t="shared" si="124"/>
        <v>2.4899999999999949</v>
      </c>
      <c r="S921" s="18">
        <f t="shared" si="125"/>
        <v>2.4120895088636973E-2</v>
      </c>
      <c r="T921" s="17"/>
      <c r="U921" s="19"/>
      <c r="Y921" s="215"/>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row>
    <row r="922" spans="1:205" ht="51" x14ac:dyDescent="0.25">
      <c r="A922" s="27" t="s">
        <v>227</v>
      </c>
      <c r="B922" s="27" t="s">
        <v>18</v>
      </c>
      <c r="C922" s="2" t="s">
        <v>229</v>
      </c>
      <c r="D922" s="20" t="s">
        <v>230</v>
      </c>
      <c r="E922" s="256">
        <v>516.15</v>
      </c>
      <c r="F922" s="29">
        <v>500</v>
      </c>
      <c r="H922" s="2" t="s">
        <v>96</v>
      </c>
      <c r="I922" s="11" t="s">
        <v>21</v>
      </c>
      <c r="K922" s="21">
        <v>40544</v>
      </c>
      <c r="M922" s="307">
        <v>1</v>
      </c>
      <c r="N922" s="11">
        <v>1</v>
      </c>
      <c r="O922" s="22"/>
      <c r="P922" s="311">
        <f t="shared" si="123"/>
        <v>528.64</v>
      </c>
      <c r="Q922" s="16">
        <f t="shared" si="122"/>
        <v>528.64800000000002</v>
      </c>
      <c r="R922" s="23">
        <f t="shared" si="124"/>
        <v>12.490000000000009</v>
      </c>
      <c r="S922" s="18">
        <f t="shared" si="125"/>
        <v>2.4198391940327444E-2</v>
      </c>
      <c r="V922" s="3"/>
      <c r="W922" s="3"/>
      <c r="X922" s="3"/>
      <c r="Z922" s="3"/>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5"/>
      <c r="FA922" s="5"/>
      <c r="FB922" s="5"/>
      <c r="FC922" s="5"/>
      <c r="FD922" s="5"/>
      <c r="FE922" s="5"/>
      <c r="FF922" s="5"/>
      <c r="FG922" s="5"/>
      <c r="FH922" s="5"/>
      <c r="FI922" s="5"/>
      <c r="FJ922" s="5"/>
      <c r="FK922" s="5"/>
      <c r="FL922" s="5"/>
      <c r="FM922" s="5"/>
    </row>
    <row r="923" spans="1:205" ht="38.25" x14ac:dyDescent="0.25">
      <c r="A923" s="27" t="s">
        <v>227</v>
      </c>
      <c r="B923" s="27" t="s">
        <v>18</v>
      </c>
      <c r="C923" s="2" t="s">
        <v>231</v>
      </c>
      <c r="D923" s="20" t="s">
        <v>232</v>
      </c>
      <c r="E923" s="256">
        <v>103.23</v>
      </c>
      <c r="F923" s="45">
        <v>100</v>
      </c>
      <c r="G923" s="29"/>
      <c r="I923" s="11" t="s">
        <v>21</v>
      </c>
      <c r="K923" s="21">
        <v>40544</v>
      </c>
      <c r="M923" s="307">
        <v>1</v>
      </c>
      <c r="N923" s="11">
        <v>1</v>
      </c>
      <c r="O923" s="22"/>
      <c r="P923" s="311">
        <f t="shared" si="123"/>
        <v>105.72</v>
      </c>
      <c r="Q923" s="16">
        <f t="shared" si="122"/>
        <v>105.7296</v>
      </c>
      <c r="R923" s="23">
        <f t="shared" si="124"/>
        <v>2.4899999999999949</v>
      </c>
      <c r="S923" s="18">
        <f t="shared" si="125"/>
        <v>2.4120895088636973E-2</v>
      </c>
      <c r="V923" s="3"/>
      <c r="W923" s="3"/>
      <c r="X923" s="3"/>
      <c r="Z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row>
    <row r="924" spans="1:205" s="3" customFormat="1" ht="38.25" x14ac:dyDescent="0.25">
      <c r="A924" s="27" t="s">
        <v>227</v>
      </c>
      <c r="B924" s="27" t="s">
        <v>18</v>
      </c>
      <c r="C924" s="2" t="s">
        <v>233</v>
      </c>
      <c r="D924" s="20" t="s">
        <v>234</v>
      </c>
      <c r="E924" s="256">
        <v>30.96</v>
      </c>
      <c r="F924" s="45">
        <v>30</v>
      </c>
      <c r="G924" s="29"/>
      <c r="H924" s="2"/>
      <c r="I924" s="11" t="s">
        <v>21</v>
      </c>
      <c r="J924" s="11"/>
      <c r="K924" s="21">
        <v>40544</v>
      </c>
      <c r="L924" s="2"/>
      <c r="M924" s="307">
        <v>1</v>
      </c>
      <c r="N924" s="11">
        <v>1</v>
      </c>
      <c r="O924" s="22"/>
      <c r="P924" s="311">
        <f t="shared" si="123"/>
        <v>31.7</v>
      </c>
      <c r="Q924" s="16">
        <f t="shared" si="122"/>
        <v>31.709599999999998</v>
      </c>
      <c r="R924" s="23">
        <f t="shared" si="124"/>
        <v>0.73999999999999844</v>
      </c>
      <c r="S924" s="18">
        <f t="shared" si="125"/>
        <v>2.3901808785529666E-2</v>
      </c>
      <c r="T924" s="17"/>
      <c r="U924" s="19"/>
      <c r="Y924" s="217"/>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row>
    <row r="925" spans="1:205" s="3" customFormat="1" ht="51" x14ac:dyDescent="0.25">
      <c r="A925" s="24" t="s">
        <v>235</v>
      </c>
      <c r="B925" s="24" t="s">
        <v>18</v>
      </c>
      <c r="C925" s="24" t="s">
        <v>236</v>
      </c>
      <c r="D925" s="28" t="s">
        <v>237</v>
      </c>
      <c r="E925" s="256">
        <v>25.8</v>
      </c>
      <c r="F925" s="29">
        <v>25</v>
      </c>
      <c r="G925" s="10"/>
      <c r="H925" s="2" t="s">
        <v>96</v>
      </c>
      <c r="I925" s="11" t="s">
        <v>21</v>
      </c>
      <c r="J925" s="11"/>
      <c r="K925" s="21">
        <v>40544</v>
      </c>
      <c r="L925" s="2"/>
      <c r="M925" s="307">
        <v>3</v>
      </c>
      <c r="N925" s="11">
        <v>1</v>
      </c>
      <c r="O925" s="22"/>
      <c r="P925" s="311">
        <f t="shared" si="123"/>
        <v>26.42</v>
      </c>
      <c r="Q925" s="16">
        <f t="shared" si="122"/>
        <v>26.424700000000001</v>
      </c>
      <c r="R925" s="23">
        <f t="shared" si="124"/>
        <v>0.62000000000000099</v>
      </c>
      <c r="S925" s="18">
        <f t="shared" si="125"/>
        <v>2.4031007751938022E-2</v>
      </c>
      <c r="T925" s="17"/>
      <c r="U925" s="19"/>
      <c r="Y925" s="215"/>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row>
    <row r="926" spans="1:205" s="3" customFormat="1" ht="51" x14ac:dyDescent="0.25">
      <c r="A926" s="24" t="s">
        <v>235</v>
      </c>
      <c r="B926" s="27" t="s">
        <v>18</v>
      </c>
      <c r="C926" s="24" t="s">
        <v>238</v>
      </c>
      <c r="D926" s="28" t="s">
        <v>237</v>
      </c>
      <c r="E926" s="256">
        <v>51.61</v>
      </c>
      <c r="F926" s="29">
        <v>50</v>
      </c>
      <c r="G926" s="10"/>
      <c r="H926" s="2" t="s">
        <v>96</v>
      </c>
      <c r="I926" s="11" t="s">
        <v>21</v>
      </c>
      <c r="J926" s="11"/>
      <c r="K926" s="21">
        <v>40544</v>
      </c>
      <c r="L926" s="2"/>
      <c r="M926" s="307">
        <v>3</v>
      </c>
      <c r="N926" s="11">
        <v>1</v>
      </c>
      <c r="O926" s="22"/>
      <c r="P926" s="311">
        <f t="shared" si="123"/>
        <v>52.85</v>
      </c>
      <c r="Q926" s="16">
        <f t="shared" si="122"/>
        <v>52.8596</v>
      </c>
      <c r="R926" s="23">
        <f t="shared" si="124"/>
        <v>1.240000000000002</v>
      </c>
      <c r="S926" s="18">
        <f t="shared" si="125"/>
        <v>2.4026351482270916E-2</v>
      </c>
      <c r="T926" s="17"/>
      <c r="U926" s="19"/>
      <c r="Y926" s="215"/>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5"/>
      <c r="FA926" s="5"/>
      <c r="FB926" s="5"/>
      <c r="FC926" s="5"/>
      <c r="FD926" s="5"/>
      <c r="FE926" s="5"/>
      <c r="FF926" s="5"/>
      <c r="FG926" s="5"/>
      <c r="FH926" s="5"/>
      <c r="FI926" s="5"/>
      <c r="FJ926" s="5"/>
      <c r="FK926" s="5"/>
      <c r="FL926" s="5"/>
      <c r="FM926" s="5"/>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row>
    <row r="927" spans="1:205" s="3" customFormat="1" ht="51" x14ac:dyDescent="0.25">
      <c r="A927" s="24" t="s">
        <v>239</v>
      </c>
      <c r="B927" s="27" t="s">
        <v>18</v>
      </c>
      <c r="C927" s="24" t="s">
        <v>240</v>
      </c>
      <c r="D927" s="28" t="s">
        <v>241</v>
      </c>
      <c r="E927" s="256">
        <v>516.15</v>
      </c>
      <c r="F927" s="29">
        <v>500</v>
      </c>
      <c r="G927" s="10"/>
      <c r="H927" s="2" t="s">
        <v>96</v>
      </c>
      <c r="I927" s="11" t="s">
        <v>21</v>
      </c>
      <c r="J927" s="11"/>
      <c r="K927" s="21">
        <v>40544</v>
      </c>
      <c r="L927" s="2"/>
      <c r="M927" s="307">
        <v>1</v>
      </c>
      <c r="N927" s="11">
        <v>1</v>
      </c>
      <c r="O927" s="22"/>
      <c r="P927" s="311">
        <f t="shared" si="123"/>
        <v>528.64</v>
      </c>
      <c r="Q927" s="16">
        <f t="shared" si="122"/>
        <v>528.64800000000002</v>
      </c>
      <c r="R927" s="23">
        <f t="shared" si="124"/>
        <v>12.490000000000009</v>
      </c>
      <c r="S927" s="18">
        <f t="shared" si="125"/>
        <v>2.4198391940327444E-2</v>
      </c>
      <c r="T927" s="17"/>
      <c r="U927" s="19"/>
      <c r="Y927" s="216"/>
    </row>
    <row r="928" spans="1:205" s="3" customFormat="1" ht="51" x14ac:dyDescent="0.25">
      <c r="A928" s="24" t="s">
        <v>239</v>
      </c>
      <c r="B928" s="27" t="s">
        <v>18</v>
      </c>
      <c r="C928" s="24" t="s">
        <v>242</v>
      </c>
      <c r="D928" s="28" t="s">
        <v>241</v>
      </c>
      <c r="E928" s="256">
        <v>258.07</v>
      </c>
      <c r="F928" s="29">
        <v>250</v>
      </c>
      <c r="G928" s="10"/>
      <c r="H928" s="2" t="s">
        <v>96</v>
      </c>
      <c r="I928" s="11" t="s">
        <v>21</v>
      </c>
      <c r="J928" s="11"/>
      <c r="K928" s="21">
        <v>40544</v>
      </c>
      <c r="L928" s="2"/>
      <c r="M928" s="307">
        <v>1</v>
      </c>
      <c r="N928" s="11">
        <v>1</v>
      </c>
      <c r="O928" s="22"/>
      <c r="P928" s="311">
        <f t="shared" si="123"/>
        <v>264.31</v>
      </c>
      <c r="Q928" s="16">
        <f t="shared" si="122"/>
        <v>264.31889999999999</v>
      </c>
      <c r="R928" s="23">
        <f t="shared" si="124"/>
        <v>6.2400000000000091</v>
      </c>
      <c r="S928" s="18">
        <f t="shared" si="125"/>
        <v>2.4179486185918586E-2</v>
      </c>
      <c r="T928" s="17"/>
      <c r="U928" s="19"/>
      <c r="Y928" s="216"/>
    </row>
    <row r="929" spans="1:205" s="3" customFormat="1" ht="38.25" x14ac:dyDescent="0.25">
      <c r="A929" s="24" t="s">
        <v>239</v>
      </c>
      <c r="B929" s="24" t="s">
        <v>18</v>
      </c>
      <c r="C929" s="24" t="s">
        <v>160</v>
      </c>
      <c r="D929" s="28" t="s">
        <v>241</v>
      </c>
      <c r="E929" s="256">
        <v>51.61</v>
      </c>
      <c r="F929" s="29">
        <v>50</v>
      </c>
      <c r="G929" s="29"/>
      <c r="H929" s="2" t="s">
        <v>243</v>
      </c>
      <c r="I929" s="11"/>
      <c r="J929" s="11"/>
      <c r="K929" s="11"/>
      <c r="L929" s="2"/>
      <c r="M929" s="307">
        <v>1</v>
      </c>
      <c r="N929" s="11">
        <v>1</v>
      </c>
      <c r="O929" s="22"/>
      <c r="P929" s="311">
        <f t="shared" si="123"/>
        <v>52.85</v>
      </c>
      <c r="Q929" s="16">
        <f t="shared" si="122"/>
        <v>52.8596</v>
      </c>
      <c r="R929" s="23">
        <f t="shared" si="124"/>
        <v>1.240000000000002</v>
      </c>
      <c r="S929" s="18">
        <f t="shared" si="125"/>
        <v>2.4026351482270916E-2</v>
      </c>
      <c r="T929" s="17"/>
      <c r="U929" s="19"/>
      <c r="Y929" s="216"/>
    </row>
    <row r="930" spans="1:205" s="3" customFormat="1" ht="51" x14ac:dyDescent="0.25">
      <c r="A930" s="24" t="s">
        <v>239</v>
      </c>
      <c r="B930" s="27" t="s">
        <v>18</v>
      </c>
      <c r="C930" s="24" t="s">
        <v>167</v>
      </c>
      <c r="D930" s="28" t="s">
        <v>244</v>
      </c>
      <c r="E930" s="256">
        <v>103.23</v>
      </c>
      <c r="F930" s="29">
        <v>100</v>
      </c>
      <c r="G930" s="10"/>
      <c r="H930" s="2" t="s">
        <v>96</v>
      </c>
      <c r="I930" s="11" t="s">
        <v>21</v>
      </c>
      <c r="J930" s="11"/>
      <c r="K930" s="21">
        <v>40544</v>
      </c>
      <c r="L930" s="2"/>
      <c r="M930" s="307">
        <v>1</v>
      </c>
      <c r="N930" s="11">
        <v>1</v>
      </c>
      <c r="O930" s="22"/>
      <c r="P930" s="311">
        <f t="shared" si="123"/>
        <v>105.72</v>
      </c>
      <c r="Q930" s="16">
        <f t="shared" si="122"/>
        <v>105.7296</v>
      </c>
      <c r="R930" s="23">
        <f t="shared" si="124"/>
        <v>2.4899999999999949</v>
      </c>
      <c r="S930" s="18">
        <f t="shared" si="125"/>
        <v>2.4120895088636973E-2</v>
      </c>
      <c r="T930" s="17"/>
      <c r="U930" s="19"/>
      <c r="Y930" s="216"/>
    </row>
    <row r="931" spans="1:205" s="3" customFormat="1" ht="38.25" x14ac:dyDescent="0.25">
      <c r="A931" s="27" t="s">
        <v>245</v>
      </c>
      <c r="B931" s="27" t="s">
        <v>18</v>
      </c>
      <c r="C931" s="2" t="s">
        <v>246</v>
      </c>
      <c r="D931" s="2" t="s">
        <v>247</v>
      </c>
      <c r="E931" s="256">
        <v>103.23</v>
      </c>
      <c r="F931" s="10">
        <v>100</v>
      </c>
      <c r="G931" s="10"/>
      <c r="H931" s="2"/>
      <c r="I931" s="11" t="s">
        <v>21</v>
      </c>
      <c r="J931" s="11"/>
      <c r="K931" s="21">
        <v>40544</v>
      </c>
      <c r="L931" s="2"/>
      <c r="M931" s="307">
        <v>6</v>
      </c>
      <c r="N931" s="11">
        <v>1</v>
      </c>
      <c r="O931" s="22"/>
      <c r="P931" s="311">
        <f t="shared" si="123"/>
        <v>105.72</v>
      </c>
      <c r="Q931" s="16">
        <f t="shared" si="122"/>
        <v>105.7296</v>
      </c>
      <c r="R931" s="23">
        <f t="shared" si="124"/>
        <v>2.4899999999999949</v>
      </c>
      <c r="S931" s="18">
        <f t="shared" si="125"/>
        <v>2.4120895088636973E-2</v>
      </c>
      <c r="T931" s="17"/>
      <c r="U931" s="19"/>
      <c r="Y931" s="215"/>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row>
    <row r="932" spans="1:205" s="3" customFormat="1" ht="38.25" x14ac:dyDescent="0.25">
      <c r="A932" s="27" t="s">
        <v>248</v>
      </c>
      <c r="B932" s="27" t="s">
        <v>18</v>
      </c>
      <c r="C932" s="2" t="s">
        <v>249</v>
      </c>
      <c r="D932" s="20" t="s">
        <v>250</v>
      </c>
      <c r="E932" s="256">
        <v>10.32</v>
      </c>
      <c r="F932" s="45">
        <v>10</v>
      </c>
      <c r="G932" s="29"/>
      <c r="H932" s="2"/>
      <c r="I932" s="11" t="s">
        <v>21</v>
      </c>
      <c r="J932" s="11"/>
      <c r="K932" s="21">
        <v>40544</v>
      </c>
      <c r="L932" s="2"/>
      <c r="M932" s="307">
        <v>2</v>
      </c>
      <c r="N932" s="11">
        <v>1</v>
      </c>
      <c r="O932" s="22"/>
      <c r="P932" s="311">
        <f t="shared" si="123"/>
        <v>10.56</v>
      </c>
      <c r="Q932" s="16">
        <f t="shared" si="122"/>
        <v>10.569800000000001</v>
      </c>
      <c r="R932" s="23">
        <f t="shared" si="124"/>
        <v>0.24000000000000021</v>
      </c>
      <c r="S932" s="18">
        <f t="shared" si="125"/>
        <v>2.3255813953488393E-2</v>
      </c>
      <c r="T932" s="17"/>
      <c r="U932" s="19"/>
      <c r="Y932" s="215"/>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row>
    <row r="933" spans="1:205" s="3" customFormat="1" ht="38.25" x14ac:dyDescent="0.25">
      <c r="A933" s="27" t="s">
        <v>251</v>
      </c>
      <c r="B933" s="27" t="s">
        <v>18</v>
      </c>
      <c r="C933" s="2" t="s">
        <v>252</v>
      </c>
      <c r="D933" s="20" t="s">
        <v>253</v>
      </c>
      <c r="E933" s="256">
        <v>103.23</v>
      </c>
      <c r="F933" s="45">
        <v>100</v>
      </c>
      <c r="G933" s="29"/>
      <c r="H933" s="2"/>
      <c r="I933" s="11" t="s">
        <v>21</v>
      </c>
      <c r="J933" s="11"/>
      <c r="K933" s="21">
        <v>40544</v>
      </c>
      <c r="L933" s="2"/>
      <c r="M933" s="307">
        <v>1</v>
      </c>
      <c r="N933" s="11">
        <v>1</v>
      </c>
      <c r="O933" s="22"/>
      <c r="P933" s="311">
        <f t="shared" si="123"/>
        <v>105.72</v>
      </c>
      <c r="Q933" s="16">
        <f t="shared" si="122"/>
        <v>105.7296</v>
      </c>
      <c r="R933" s="23">
        <f t="shared" si="124"/>
        <v>2.4899999999999949</v>
      </c>
      <c r="S933" s="18">
        <f t="shared" si="125"/>
        <v>2.4120895088636973E-2</v>
      </c>
      <c r="T933" s="17"/>
      <c r="U933" s="19"/>
      <c r="Y933" s="215"/>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row>
    <row r="934" spans="1:205" s="3" customFormat="1" ht="51" x14ac:dyDescent="0.25">
      <c r="A934" s="27" t="s">
        <v>254</v>
      </c>
      <c r="B934" s="27" t="s">
        <v>18</v>
      </c>
      <c r="C934" s="24" t="s">
        <v>255</v>
      </c>
      <c r="D934" s="28" t="s">
        <v>256</v>
      </c>
      <c r="E934" s="256">
        <v>51.61</v>
      </c>
      <c r="F934" s="29">
        <v>50</v>
      </c>
      <c r="G934" s="10"/>
      <c r="H934" s="2" t="s">
        <v>96</v>
      </c>
      <c r="I934" s="11" t="s">
        <v>21</v>
      </c>
      <c r="J934" s="11"/>
      <c r="K934" s="21">
        <v>40544</v>
      </c>
      <c r="L934" s="2"/>
      <c r="M934" s="307">
        <v>3</v>
      </c>
      <c r="N934" s="11">
        <v>1</v>
      </c>
      <c r="O934" s="22"/>
      <c r="P934" s="311">
        <f t="shared" si="123"/>
        <v>52.85</v>
      </c>
      <c r="Q934" s="16">
        <f t="shared" si="122"/>
        <v>52.8596</v>
      </c>
      <c r="R934" s="23">
        <f t="shared" si="124"/>
        <v>1.240000000000002</v>
      </c>
      <c r="S934" s="18">
        <f t="shared" si="125"/>
        <v>2.4026351482270916E-2</v>
      </c>
      <c r="T934" s="17"/>
      <c r="U934" s="19"/>
      <c r="Y934" s="215"/>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row>
    <row r="935" spans="1:205" s="3" customFormat="1" ht="51" x14ac:dyDescent="0.25">
      <c r="A935" s="27" t="s">
        <v>251</v>
      </c>
      <c r="B935" s="27" t="s">
        <v>18</v>
      </c>
      <c r="C935" s="24" t="s">
        <v>257</v>
      </c>
      <c r="D935" s="28" t="s">
        <v>258</v>
      </c>
      <c r="E935" s="256">
        <v>516.15</v>
      </c>
      <c r="F935" s="29">
        <v>500</v>
      </c>
      <c r="G935" s="10"/>
      <c r="H935" s="2" t="s">
        <v>96</v>
      </c>
      <c r="I935" s="11" t="s">
        <v>21</v>
      </c>
      <c r="J935" s="11"/>
      <c r="K935" s="21">
        <v>40544</v>
      </c>
      <c r="L935" s="2"/>
      <c r="M935" s="307">
        <v>1</v>
      </c>
      <c r="N935" s="11">
        <v>1</v>
      </c>
      <c r="O935" s="22"/>
      <c r="P935" s="311">
        <f t="shared" si="123"/>
        <v>528.64</v>
      </c>
      <c r="Q935" s="16">
        <f t="shared" si="122"/>
        <v>528.64800000000002</v>
      </c>
      <c r="R935" s="23">
        <f t="shared" si="124"/>
        <v>12.490000000000009</v>
      </c>
      <c r="S935" s="18">
        <f t="shared" si="125"/>
        <v>2.4198391940327444E-2</v>
      </c>
      <c r="T935" s="17"/>
      <c r="U935" s="19"/>
      <c r="Y935" s="216"/>
    </row>
    <row r="936" spans="1:205" s="3" customFormat="1" ht="38.25" x14ac:dyDescent="0.25">
      <c r="A936" s="27" t="s">
        <v>245</v>
      </c>
      <c r="B936" s="27" t="s">
        <v>18</v>
      </c>
      <c r="C936" s="2" t="s">
        <v>259</v>
      </c>
      <c r="D936" s="2" t="s">
        <v>260</v>
      </c>
      <c r="E936" s="256">
        <v>30.96</v>
      </c>
      <c r="F936" s="10">
        <v>30</v>
      </c>
      <c r="G936" s="10"/>
      <c r="H936" s="2"/>
      <c r="I936" s="11" t="s">
        <v>21</v>
      </c>
      <c r="J936" s="11"/>
      <c r="K936" s="21">
        <v>40544</v>
      </c>
      <c r="L936" s="2"/>
      <c r="M936" s="307">
        <v>6</v>
      </c>
      <c r="N936" s="11">
        <v>1</v>
      </c>
      <c r="O936" s="22"/>
      <c r="P936" s="311">
        <f t="shared" si="123"/>
        <v>31.7</v>
      </c>
      <c r="Q936" s="16">
        <f t="shared" si="122"/>
        <v>31.709599999999998</v>
      </c>
      <c r="R936" s="23">
        <f t="shared" si="124"/>
        <v>0.73999999999999844</v>
      </c>
      <c r="S936" s="18">
        <f t="shared" si="125"/>
        <v>2.3901808785529666E-2</v>
      </c>
      <c r="T936" s="17"/>
      <c r="U936" s="19"/>
      <c r="Y936" s="216"/>
    </row>
    <row r="937" spans="1:205" s="3" customFormat="1" ht="38.25" x14ac:dyDescent="0.25">
      <c r="A937" s="27" t="s">
        <v>245</v>
      </c>
      <c r="B937" s="27" t="s">
        <v>18</v>
      </c>
      <c r="C937" s="2" t="s">
        <v>261</v>
      </c>
      <c r="D937" s="2" t="s">
        <v>260</v>
      </c>
      <c r="E937" s="256">
        <v>30.96</v>
      </c>
      <c r="F937" s="10">
        <v>30</v>
      </c>
      <c r="G937" s="10"/>
      <c r="H937" s="2"/>
      <c r="I937" s="11" t="s">
        <v>21</v>
      </c>
      <c r="J937" s="11"/>
      <c r="K937" s="21">
        <v>40544</v>
      </c>
      <c r="L937" s="2"/>
      <c r="M937" s="307">
        <v>6</v>
      </c>
      <c r="N937" s="11">
        <v>1</v>
      </c>
      <c r="O937" s="22"/>
      <c r="P937" s="311">
        <f t="shared" si="123"/>
        <v>31.7</v>
      </c>
      <c r="Q937" s="16">
        <f t="shared" si="122"/>
        <v>31.709599999999998</v>
      </c>
      <c r="R937" s="23">
        <f t="shared" si="124"/>
        <v>0.73999999999999844</v>
      </c>
      <c r="S937" s="18">
        <f t="shared" si="125"/>
        <v>2.3901808785529666E-2</v>
      </c>
      <c r="T937" s="17"/>
      <c r="U937" s="19"/>
      <c r="Y937" s="215"/>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row>
    <row r="938" spans="1:205" s="3" customFormat="1" ht="63.75" x14ac:dyDescent="0.25">
      <c r="A938" s="27" t="s">
        <v>272</v>
      </c>
      <c r="B938" s="27" t="s">
        <v>18</v>
      </c>
      <c r="C938" s="2" t="s">
        <v>273</v>
      </c>
      <c r="D938" s="2" t="s">
        <v>274</v>
      </c>
      <c r="E938" s="255">
        <v>10.32</v>
      </c>
      <c r="F938" s="10">
        <v>10</v>
      </c>
      <c r="G938" s="10"/>
      <c r="H938" s="2" t="s">
        <v>96</v>
      </c>
      <c r="I938" s="11"/>
      <c r="J938" s="11"/>
      <c r="K938" s="21"/>
      <c r="L938" s="2"/>
      <c r="M938" s="307">
        <v>2</v>
      </c>
      <c r="N938" s="11">
        <v>1</v>
      </c>
      <c r="O938" s="22"/>
      <c r="P938" s="311">
        <f t="shared" si="123"/>
        <v>10.56</v>
      </c>
      <c r="Q938" s="16">
        <f t="shared" si="122"/>
        <v>10.569800000000001</v>
      </c>
      <c r="R938" s="23">
        <f t="shared" si="124"/>
        <v>0.24000000000000021</v>
      </c>
      <c r="S938" s="18">
        <f t="shared" si="125"/>
        <v>2.3255813953488393E-2</v>
      </c>
      <c r="T938" s="17"/>
      <c r="U938" s="19"/>
      <c r="V938" s="2"/>
      <c r="W938" s="2"/>
      <c r="X938" s="2"/>
      <c r="Y938" s="215"/>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row>
    <row r="939" spans="1:205" s="3" customFormat="1" ht="38.25" x14ac:dyDescent="0.25">
      <c r="A939" s="27" t="s">
        <v>297</v>
      </c>
      <c r="B939" s="27" t="s">
        <v>18</v>
      </c>
      <c r="C939" s="2" t="s">
        <v>298</v>
      </c>
      <c r="D939" s="2" t="s">
        <v>299</v>
      </c>
      <c r="E939" s="255">
        <v>5.16</v>
      </c>
      <c r="F939" s="10">
        <v>5</v>
      </c>
      <c r="G939" s="10"/>
      <c r="H939" s="2"/>
      <c r="I939" s="11"/>
      <c r="J939" s="11"/>
      <c r="K939" s="21"/>
      <c r="L939" s="2"/>
      <c r="M939" s="307">
        <v>1</v>
      </c>
      <c r="N939" s="11">
        <v>1</v>
      </c>
      <c r="O939" s="22"/>
      <c r="P939" s="311">
        <f t="shared" si="123"/>
        <v>5.28</v>
      </c>
      <c r="Q939" s="16">
        <f t="shared" si="122"/>
        <v>5.2849000000000004</v>
      </c>
      <c r="R939" s="23">
        <f t="shared" si="124"/>
        <v>0.12000000000000011</v>
      </c>
      <c r="S939" s="18">
        <f t="shared" si="125"/>
        <v>2.3255813953488393E-2</v>
      </c>
      <c r="T939" s="17"/>
      <c r="U939" s="19"/>
      <c r="V939" s="2"/>
      <c r="W939" s="2"/>
      <c r="X939" s="2"/>
      <c r="Y939" s="216"/>
    </row>
    <row r="940" spans="1:205" ht="38.25" x14ac:dyDescent="0.25">
      <c r="A940" s="27" t="s">
        <v>297</v>
      </c>
      <c r="B940" s="27" t="s">
        <v>18</v>
      </c>
      <c r="C940" s="2" t="s">
        <v>300</v>
      </c>
      <c r="D940" s="2" t="s">
        <v>301</v>
      </c>
      <c r="E940" s="255" t="s">
        <v>303</v>
      </c>
      <c r="F940" s="10" t="s">
        <v>302</v>
      </c>
      <c r="K940" s="21"/>
      <c r="M940" s="307">
        <v>1</v>
      </c>
      <c r="N940" s="11">
        <v>1</v>
      </c>
      <c r="O940" s="22"/>
      <c r="P940" s="311" t="s">
        <v>3250</v>
      </c>
      <c r="Q940" s="16" t="e">
        <f t="shared" si="122"/>
        <v>#VALUE!</v>
      </c>
      <c r="R940" s="23">
        <v>0.16</v>
      </c>
      <c r="S940" s="18">
        <f>R940/5</f>
        <v>3.2000000000000001E-2</v>
      </c>
      <c r="T940" s="50"/>
      <c r="W940" s="2"/>
      <c r="X940" s="2"/>
      <c r="Y940" s="304"/>
      <c r="Z940" s="3"/>
      <c r="AB940" s="305"/>
    </row>
    <row r="941" spans="1:205" ht="38.25" x14ac:dyDescent="0.25">
      <c r="A941" s="27" t="s">
        <v>297</v>
      </c>
      <c r="B941" s="27" t="s">
        <v>18</v>
      </c>
      <c r="C941" s="2" t="s">
        <v>304</v>
      </c>
      <c r="D941" s="2" t="s">
        <v>305</v>
      </c>
      <c r="E941" s="255">
        <v>1.03</v>
      </c>
      <c r="F941" s="10">
        <v>1</v>
      </c>
      <c r="K941" s="21"/>
      <c r="M941" s="307">
        <v>1</v>
      </c>
      <c r="N941" s="11">
        <v>1</v>
      </c>
      <c r="O941" s="22"/>
      <c r="P941" s="311">
        <f t="shared" ref="P941:P972" si="126">IF(N941=1,INT(E941*$T$1*100)/100,E941)</f>
        <v>1.05</v>
      </c>
      <c r="Q941" s="16">
        <f t="shared" si="122"/>
        <v>1.0548999999999999</v>
      </c>
      <c r="R941" s="23">
        <f t="shared" ref="R941:R1004" si="127">P941-E941</f>
        <v>2.0000000000000018E-2</v>
      </c>
      <c r="S941" s="18">
        <f t="shared" ref="S941:S1004" si="128">IF(E941&lt;&gt;0,R941/E941,0)</f>
        <v>1.9417475728155355E-2</v>
      </c>
      <c r="W941" s="2"/>
      <c r="X941" s="2"/>
      <c r="Y941" s="216"/>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row>
    <row r="942" spans="1:205" ht="38.25" x14ac:dyDescent="0.25">
      <c r="A942" s="27" t="s">
        <v>297</v>
      </c>
      <c r="B942" s="27" t="s">
        <v>18</v>
      </c>
      <c r="C942" s="2" t="s">
        <v>306</v>
      </c>
      <c r="D942" s="2" t="s">
        <v>299</v>
      </c>
      <c r="E942" s="255">
        <v>309.69</v>
      </c>
      <c r="F942" s="10">
        <v>300</v>
      </c>
      <c r="K942" s="21"/>
      <c r="M942" s="307">
        <v>1</v>
      </c>
      <c r="N942" s="11">
        <v>1</v>
      </c>
      <c r="O942" s="22"/>
      <c r="P942" s="311">
        <f t="shared" si="126"/>
        <v>317.18</v>
      </c>
      <c r="Q942" s="16">
        <f t="shared" si="122"/>
        <v>317.18880000000001</v>
      </c>
      <c r="R942" s="23">
        <f t="shared" si="127"/>
        <v>7.4900000000000091</v>
      </c>
      <c r="S942" s="18">
        <f t="shared" si="128"/>
        <v>2.4185475798379055E-2</v>
      </c>
      <c r="W942" s="2"/>
      <c r="X942" s="2"/>
      <c r="Y942" s="216"/>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row>
    <row r="943" spans="1:205" ht="38.25" x14ac:dyDescent="0.25">
      <c r="A943" s="27" t="s">
        <v>307</v>
      </c>
      <c r="B943" s="27" t="s">
        <v>18</v>
      </c>
      <c r="C943" s="2" t="s">
        <v>308</v>
      </c>
      <c r="D943" s="2" t="s">
        <v>309</v>
      </c>
      <c r="E943" s="255">
        <v>1032.3</v>
      </c>
      <c r="F943" s="10">
        <v>1000</v>
      </c>
      <c r="H943" s="2" t="s">
        <v>310</v>
      </c>
      <c r="K943" s="21"/>
      <c r="M943" s="307">
        <v>1</v>
      </c>
      <c r="N943" s="11">
        <v>1</v>
      </c>
      <c r="O943" s="22"/>
      <c r="P943" s="311">
        <f t="shared" si="126"/>
        <v>1057.29</v>
      </c>
      <c r="Q943" s="16">
        <f t="shared" si="122"/>
        <v>1057.2961</v>
      </c>
      <c r="R943" s="23">
        <f t="shared" si="127"/>
        <v>24.990000000000009</v>
      </c>
      <c r="S943" s="18">
        <f t="shared" si="128"/>
        <v>2.4208079046788733E-2</v>
      </c>
      <c r="W943" s="2"/>
      <c r="X943" s="2"/>
      <c r="Y943" s="216"/>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row>
    <row r="944" spans="1:205" ht="38.25" x14ac:dyDescent="0.25">
      <c r="A944" s="27" t="s">
        <v>307</v>
      </c>
      <c r="B944" s="27" t="s">
        <v>18</v>
      </c>
      <c r="C944" s="2" t="s">
        <v>311</v>
      </c>
      <c r="D944" s="2" t="s">
        <v>312</v>
      </c>
      <c r="E944" s="255">
        <v>30.96</v>
      </c>
      <c r="F944" s="10">
        <v>30</v>
      </c>
      <c r="H944" s="2" t="s">
        <v>310</v>
      </c>
      <c r="K944" s="21"/>
      <c r="M944" s="307">
        <v>1</v>
      </c>
      <c r="N944" s="11">
        <v>1</v>
      </c>
      <c r="O944" s="22"/>
      <c r="P944" s="311">
        <f t="shared" si="126"/>
        <v>31.7</v>
      </c>
      <c r="Q944" s="16">
        <f t="shared" si="122"/>
        <v>31.709599999999998</v>
      </c>
      <c r="R944" s="23">
        <f t="shared" si="127"/>
        <v>0.73999999999999844</v>
      </c>
      <c r="S944" s="18">
        <f t="shared" si="128"/>
        <v>2.3901808785529666E-2</v>
      </c>
      <c r="W944" s="2"/>
      <c r="X944" s="2"/>
      <c r="Y944" s="216"/>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row>
    <row r="945" spans="1:205" ht="38.25" x14ac:dyDescent="0.25">
      <c r="A945" s="27" t="s">
        <v>307</v>
      </c>
      <c r="B945" s="27" t="s">
        <v>18</v>
      </c>
      <c r="C945" s="2" t="s">
        <v>313</v>
      </c>
      <c r="D945" s="2" t="s">
        <v>314</v>
      </c>
      <c r="E945" s="255">
        <v>61.93</v>
      </c>
      <c r="F945" s="10">
        <v>60</v>
      </c>
      <c r="H945" s="2" t="s">
        <v>310</v>
      </c>
      <c r="K945" s="21"/>
      <c r="M945" s="307">
        <v>1</v>
      </c>
      <c r="N945" s="11">
        <v>1</v>
      </c>
      <c r="O945" s="22"/>
      <c r="P945" s="311">
        <f t="shared" si="126"/>
        <v>63.42</v>
      </c>
      <c r="Q945" s="16">
        <f t="shared" si="122"/>
        <v>63.429499999999997</v>
      </c>
      <c r="R945" s="23">
        <f t="shared" si="127"/>
        <v>1.490000000000002</v>
      </c>
      <c r="S945" s="18">
        <f t="shared" si="128"/>
        <v>2.405942192798324E-2</v>
      </c>
      <c r="W945" s="2"/>
      <c r="X945" s="2"/>
      <c r="Y945" s="216"/>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row>
    <row r="946" spans="1:205" ht="51" x14ac:dyDescent="0.25">
      <c r="A946" s="27" t="s">
        <v>322</v>
      </c>
      <c r="B946" s="27" t="s">
        <v>18</v>
      </c>
      <c r="C946" s="2" t="s">
        <v>323</v>
      </c>
      <c r="D946" s="2" t="s">
        <v>324</v>
      </c>
      <c r="E946" s="255">
        <v>2.06</v>
      </c>
      <c r="F946" s="10">
        <v>2</v>
      </c>
      <c r="I946" s="11" t="s">
        <v>21</v>
      </c>
      <c r="K946" s="21">
        <v>40544</v>
      </c>
      <c r="M946" s="307">
        <v>2</v>
      </c>
      <c r="N946" s="11">
        <v>1</v>
      </c>
      <c r="O946" s="22"/>
      <c r="P946" s="311">
        <f t="shared" si="126"/>
        <v>2.1</v>
      </c>
      <c r="Q946" s="16">
        <f t="shared" si="122"/>
        <v>2.1097999999999999</v>
      </c>
      <c r="R946" s="23">
        <f t="shared" si="127"/>
        <v>4.0000000000000036E-2</v>
      </c>
      <c r="S946" s="18">
        <f t="shared" si="128"/>
        <v>1.9417475728155355E-2</v>
      </c>
      <c r="W946" s="2"/>
      <c r="X946" s="2"/>
      <c r="Y946" s="216"/>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row>
    <row r="947" spans="1:205" ht="51" x14ac:dyDescent="0.25">
      <c r="A947" s="27" t="s">
        <v>322</v>
      </c>
      <c r="B947" s="27" t="s">
        <v>18</v>
      </c>
      <c r="C947" s="24" t="s">
        <v>325</v>
      </c>
      <c r="D947" s="28" t="s">
        <v>326</v>
      </c>
      <c r="E947" s="255">
        <v>103.23</v>
      </c>
      <c r="F947" s="29">
        <v>100</v>
      </c>
      <c r="G947" s="13"/>
      <c r="H947" s="2" t="s">
        <v>96</v>
      </c>
      <c r="I947" s="11" t="s">
        <v>21</v>
      </c>
      <c r="K947" s="21">
        <v>40544</v>
      </c>
      <c r="M947" s="307">
        <v>2</v>
      </c>
      <c r="N947" s="11">
        <v>1</v>
      </c>
      <c r="O947" s="22"/>
      <c r="P947" s="311">
        <f t="shared" si="126"/>
        <v>105.72</v>
      </c>
      <c r="Q947" s="16">
        <f t="shared" si="122"/>
        <v>105.7296</v>
      </c>
      <c r="R947" s="23">
        <f t="shared" si="127"/>
        <v>2.4899999999999949</v>
      </c>
      <c r="S947" s="18">
        <f t="shared" si="128"/>
        <v>2.4120895088636973E-2</v>
      </c>
      <c r="W947" s="2"/>
      <c r="X947" s="2"/>
      <c r="Y947" s="216"/>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row>
    <row r="948" spans="1:205" ht="51" x14ac:dyDescent="0.25">
      <c r="A948" s="27" t="s">
        <v>322</v>
      </c>
      <c r="B948" s="27" t="s">
        <v>18</v>
      </c>
      <c r="C948" s="2" t="s">
        <v>327</v>
      </c>
      <c r="D948" s="2" t="s">
        <v>328</v>
      </c>
      <c r="E948" s="255">
        <v>10.32</v>
      </c>
      <c r="F948" s="10">
        <v>10</v>
      </c>
      <c r="H948" s="2" t="s">
        <v>96</v>
      </c>
      <c r="I948" s="11" t="s">
        <v>21</v>
      </c>
      <c r="K948" s="21">
        <v>40544</v>
      </c>
      <c r="M948" s="307">
        <v>2</v>
      </c>
      <c r="N948" s="11">
        <v>1</v>
      </c>
      <c r="O948" s="22"/>
      <c r="P948" s="311">
        <f t="shared" si="126"/>
        <v>10.56</v>
      </c>
      <c r="Q948" s="16">
        <f t="shared" si="122"/>
        <v>10.569800000000001</v>
      </c>
      <c r="R948" s="23">
        <f t="shared" si="127"/>
        <v>0.24000000000000021</v>
      </c>
      <c r="S948" s="18">
        <f t="shared" si="128"/>
        <v>2.3255813953488393E-2</v>
      </c>
      <c r="W948" s="2"/>
      <c r="X948" s="2"/>
      <c r="Y948" s="216"/>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row>
    <row r="949" spans="1:205" ht="51" x14ac:dyDescent="0.25">
      <c r="A949" s="27" t="s">
        <v>322</v>
      </c>
      <c r="B949" s="27" t="s">
        <v>18</v>
      </c>
      <c r="C949" s="2" t="s">
        <v>329</v>
      </c>
      <c r="D949" s="2" t="s">
        <v>330</v>
      </c>
      <c r="E949" s="255">
        <v>77.42</v>
      </c>
      <c r="F949" s="10">
        <v>75</v>
      </c>
      <c r="H949" s="2" t="s">
        <v>96</v>
      </c>
      <c r="I949" s="11" t="s">
        <v>21</v>
      </c>
      <c r="K949" s="21">
        <v>40544</v>
      </c>
      <c r="M949" s="307">
        <v>2</v>
      </c>
      <c r="N949" s="11">
        <v>1</v>
      </c>
      <c r="O949" s="22"/>
      <c r="P949" s="311">
        <f t="shared" si="126"/>
        <v>79.290000000000006</v>
      </c>
      <c r="Q949" s="16">
        <f t="shared" si="122"/>
        <v>79.294600000000003</v>
      </c>
      <c r="R949" s="23">
        <f t="shared" si="127"/>
        <v>1.8700000000000045</v>
      </c>
      <c r="S949" s="18">
        <f t="shared" si="128"/>
        <v>2.4153965383621863E-2</v>
      </c>
      <c r="W949" s="2"/>
      <c r="X949" s="2"/>
      <c r="Y949" s="216"/>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row>
    <row r="950" spans="1:205" ht="51" x14ac:dyDescent="0.25">
      <c r="A950" s="27" t="s">
        <v>322</v>
      </c>
      <c r="B950" s="27" t="s">
        <v>18</v>
      </c>
      <c r="C950" s="2" t="s">
        <v>331</v>
      </c>
      <c r="D950" s="2" t="s">
        <v>330</v>
      </c>
      <c r="E950" s="255">
        <v>154.84</v>
      </c>
      <c r="F950" s="10">
        <v>150</v>
      </c>
      <c r="H950" s="2" t="s">
        <v>96</v>
      </c>
      <c r="I950" s="11" t="s">
        <v>21</v>
      </c>
      <c r="K950" s="21">
        <v>40544</v>
      </c>
      <c r="M950" s="307">
        <v>2</v>
      </c>
      <c r="N950" s="11">
        <v>1</v>
      </c>
      <c r="O950" s="22"/>
      <c r="P950" s="311">
        <f t="shared" si="126"/>
        <v>158.58000000000001</v>
      </c>
      <c r="Q950" s="16">
        <f t="shared" si="122"/>
        <v>158.58920000000001</v>
      </c>
      <c r="R950" s="23">
        <f t="shared" si="127"/>
        <v>3.7400000000000091</v>
      </c>
      <c r="S950" s="18">
        <f t="shared" si="128"/>
        <v>2.4153965383621863E-2</v>
      </c>
      <c r="W950" s="2"/>
      <c r="X950" s="2"/>
      <c r="Z950" s="3"/>
    </row>
    <row r="951" spans="1:205" ht="51" x14ac:dyDescent="0.25">
      <c r="A951" s="27" t="s">
        <v>322</v>
      </c>
      <c r="B951" s="27" t="s">
        <v>18</v>
      </c>
      <c r="C951" s="2" t="s">
        <v>332</v>
      </c>
      <c r="D951" s="2" t="s">
        <v>330</v>
      </c>
      <c r="E951" s="255">
        <v>206.46</v>
      </c>
      <c r="F951" s="10">
        <v>200</v>
      </c>
      <c r="H951" s="2" t="s">
        <v>96</v>
      </c>
      <c r="I951" s="11" t="s">
        <v>21</v>
      </c>
      <c r="K951" s="21">
        <v>40544</v>
      </c>
      <c r="M951" s="307">
        <v>2</v>
      </c>
      <c r="N951" s="11">
        <v>1</v>
      </c>
      <c r="O951" s="22"/>
      <c r="P951" s="311">
        <f t="shared" si="126"/>
        <v>211.45</v>
      </c>
      <c r="Q951" s="16">
        <f t="shared" ref="Q951:Q1014" si="129">IF(N951=1,INT(E951*$T$1*10000)/10000,E951)</f>
        <v>211.45920000000001</v>
      </c>
      <c r="R951" s="23">
        <f t="shared" si="127"/>
        <v>4.9899999999999807</v>
      </c>
      <c r="S951" s="18">
        <f t="shared" si="128"/>
        <v>2.4169330620943428E-2</v>
      </c>
      <c r="W951" s="2"/>
      <c r="X951" s="2"/>
      <c r="Z951" s="3"/>
    </row>
    <row r="952" spans="1:205" ht="51" x14ac:dyDescent="0.25">
      <c r="A952" s="27" t="s">
        <v>322</v>
      </c>
      <c r="B952" s="27" t="s">
        <v>18</v>
      </c>
      <c r="C952" s="2" t="s">
        <v>333</v>
      </c>
      <c r="D952" s="2" t="s">
        <v>334</v>
      </c>
      <c r="E952" s="255">
        <v>309.69</v>
      </c>
      <c r="F952" s="10">
        <v>300</v>
      </c>
      <c r="H952" s="2" t="s">
        <v>96</v>
      </c>
      <c r="I952" s="11" t="s">
        <v>21</v>
      </c>
      <c r="K952" s="21">
        <v>40544</v>
      </c>
      <c r="M952" s="307">
        <v>2</v>
      </c>
      <c r="N952" s="11">
        <v>1</v>
      </c>
      <c r="O952" s="22"/>
      <c r="P952" s="311">
        <f t="shared" si="126"/>
        <v>317.18</v>
      </c>
      <c r="Q952" s="16">
        <f t="shared" si="129"/>
        <v>317.18880000000001</v>
      </c>
      <c r="R952" s="23">
        <f t="shared" si="127"/>
        <v>7.4900000000000091</v>
      </c>
      <c r="S952" s="18">
        <f t="shared" si="128"/>
        <v>2.4185475798379055E-2</v>
      </c>
      <c r="W952" s="2"/>
      <c r="X952" s="2"/>
      <c r="Z952" s="3"/>
    </row>
    <row r="953" spans="1:205" ht="38.25" x14ac:dyDescent="0.25">
      <c r="A953" s="27" t="s">
        <v>322</v>
      </c>
      <c r="B953" s="27" t="s">
        <v>18</v>
      </c>
      <c r="C953" s="2" t="s">
        <v>335</v>
      </c>
      <c r="D953" s="2" t="s">
        <v>336</v>
      </c>
      <c r="E953" s="255">
        <v>10.32</v>
      </c>
      <c r="F953" s="10">
        <v>10</v>
      </c>
      <c r="I953" s="11" t="s">
        <v>21</v>
      </c>
      <c r="K953" s="21">
        <v>40544</v>
      </c>
      <c r="M953" s="307">
        <v>2</v>
      </c>
      <c r="N953" s="11">
        <v>1</v>
      </c>
      <c r="O953" s="22"/>
      <c r="P953" s="311">
        <f t="shared" si="126"/>
        <v>10.56</v>
      </c>
      <c r="Q953" s="16">
        <f t="shared" si="129"/>
        <v>10.569800000000001</v>
      </c>
      <c r="R953" s="23">
        <f t="shared" si="127"/>
        <v>0.24000000000000021</v>
      </c>
      <c r="S953" s="18">
        <f t="shared" si="128"/>
        <v>2.3255813953488393E-2</v>
      </c>
      <c r="W953" s="2"/>
      <c r="X953" s="2"/>
      <c r="Z953" s="3"/>
    </row>
    <row r="954" spans="1:205" ht="51" x14ac:dyDescent="0.25">
      <c r="A954" s="27" t="s">
        <v>341</v>
      </c>
      <c r="B954" s="27" t="s">
        <v>18</v>
      </c>
      <c r="C954" s="24" t="s">
        <v>342</v>
      </c>
      <c r="D954" s="28" t="s">
        <v>343</v>
      </c>
      <c r="E954" s="255">
        <v>103.23</v>
      </c>
      <c r="F954" s="29">
        <v>100</v>
      </c>
      <c r="G954" s="29"/>
      <c r="H954" s="2" t="s">
        <v>96</v>
      </c>
      <c r="I954" s="11" t="s">
        <v>21</v>
      </c>
      <c r="K954" s="21">
        <v>40544</v>
      </c>
      <c r="M954" s="307">
        <v>1</v>
      </c>
      <c r="N954" s="11">
        <v>1</v>
      </c>
      <c r="O954" s="22"/>
      <c r="P954" s="311">
        <f t="shared" si="126"/>
        <v>105.72</v>
      </c>
      <c r="Q954" s="16">
        <f t="shared" si="129"/>
        <v>105.7296</v>
      </c>
      <c r="R954" s="23">
        <f t="shared" si="127"/>
        <v>2.4899999999999949</v>
      </c>
      <c r="S954" s="18">
        <f t="shared" si="128"/>
        <v>2.4120895088636973E-2</v>
      </c>
      <c r="W954" s="2"/>
      <c r="X954" s="2"/>
      <c r="Z954" s="3"/>
    </row>
    <row r="955" spans="1:205" ht="51" x14ac:dyDescent="0.25">
      <c r="A955" s="27" t="s">
        <v>341</v>
      </c>
      <c r="B955" s="27" t="s">
        <v>18</v>
      </c>
      <c r="C955" s="24" t="s">
        <v>344</v>
      </c>
      <c r="D955" s="28" t="s">
        <v>345</v>
      </c>
      <c r="E955" s="255">
        <v>20.64</v>
      </c>
      <c r="F955" s="29">
        <v>20</v>
      </c>
      <c r="G955" s="13"/>
      <c r="H955" s="2" t="s">
        <v>96</v>
      </c>
      <c r="I955" s="11" t="s">
        <v>21</v>
      </c>
      <c r="K955" s="21"/>
      <c r="M955" s="307">
        <v>1</v>
      </c>
      <c r="N955" s="11">
        <v>1</v>
      </c>
      <c r="O955" s="22"/>
      <c r="P955" s="311">
        <f t="shared" si="126"/>
        <v>21.13</v>
      </c>
      <c r="Q955" s="16">
        <f t="shared" si="129"/>
        <v>21.139700000000001</v>
      </c>
      <c r="R955" s="23">
        <f t="shared" si="127"/>
        <v>0.48999999999999844</v>
      </c>
      <c r="S955" s="18">
        <f t="shared" si="128"/>
        <v>2.3740310077519304E-2</v>
      </c>
      <c r="W955" s="2"/>
      <c r="X955" s="2"/>
      <c r="Z955" s="3"/>
    </row>
    <row r="956" spans="1:205" ht="51" x14ac:dyDescent="0.25">
      <c r="A956" s="27" t="s">
        <v>341</v>
      </c>
      <c r="B956" s="27" t="s">
        <v>18</v>
      </c>
      <c r="C956" s="24" t="s">
        <v>346</v>
      </c>
      <c r="D956" s="28" t="s">
        <v>345</v>
      </c>
      <c r="E956" s="255">
        <v>20.64</v>
      </c>
      <c r="F956" s="29">
        <v>20</v>
      </c>
      <c r="G956" s="13"/>
      <c r="H956" s="2" t="s">
        <v>96</v>
      </c>
      <c r="I956" s="11" t="s">
        <v>21</v>
      </c>
      <c r="K956" s="21"/>
      <c r="M956" s="307">
        <v>1</v>
      </c>
      <c r="N956" s="11">
        <v>1</v>
      </c>
      <c r="O956" s="22"/>
      <c r="P956" s="311">
        <f t="shared" si="126"/>
        <v>21.13</v>
      </c>
      <c r="Q956" s="16">
        <f t="shared" si="129"/>
        <v>21.139700000000001</v>
      </c>
      <c r="R956" s="23">
        <f t="shared" si="127"/>
        <v>0.48999999999999844</v>
      </c>
      <c r="S956" s="18">
        <f t="shared" si="128"/>
        <v>2.3740310077519304E-2</v>
      </c>
      <c r="W956" s="2"/>
      <c r="X956" s="2"/>
      <c r="Z956" s="3"/>
    </row>
    <row r="957" spans="1:205" ht="51" x14ac:dyDescent="0.25">
      <c r="A957" s="27" t="s">
        <v>341</v>
      </c>
      <c r="B957" s="27" t="s">
        <v>18</v>
      </c>
      <c r="C957" s="24" t="s">
        <v>347</v>
      </c>
      <c r="D957" s="28" t="s">
        <v>345</v>
      </c>
      <c r="E957" s="255">
        <v>20.64</v>
      </c>
      <c r="F957" s="29">
        <v>20</v>
      </c>
      <c r="G957" s="13"/>
      <c r="H957" s="2" t="s">
        <v>96</v>
      </c>
      <c r="I957" s="11" t="s">
        <v>21</v>
      </c>
      <c r="K957" s="21">
        <v>40544</v>
      </c>
      <c r="M957" s="307">
        <v>1</v>
      </c>
      <c r="N957" s="11">
        <v>1</v>
      </c>
      <c r="O957" s="22"/>
      <c r="P957" s="311">
        <f t="shared" si="126"/>
        <v>21.13</v>
      </c>
      <c r="Q957" s="16">
        <f t="shared" si="129"/>
        <v>21.139700000000001</v>
      </c>
      <c r="R957" s="23">
        <f t="shared" si="127"/>
        <v>0.48999999999999844</v>
      </c>
      <c r="S957" s="18">
        <f t="shared" si="128"/>
        <v>2.3740310077519304E-2</v>
      </c>
      <c r="W957" s="2"/>
      <c r="X957" s="2"/>
      <c r="Z957" s="3"/>
    </row>
    <row r="958" spans="1:205" ht="51" x14ac:dyDescent="0.25">
      <c r="A958" s="27" t="s">
        <v>341</v>
      </c>
      <c r="B958" s="27" t="s">
        <v>18</v>
      </c>
      <c r="C958" s="24" t="s">
        <v>348</v>
      </c>
      <c r="D958" s="28" t="s">
        <v>349</v>
      </c>
      <c r="E958" s="255">
        <v>103.23</v>
      </c>
      <c r="F958" s="29">
        <v>100</v>
      </c>
      <c r="G958" s="13"/>
      <c r="H958" s="2" t="s">
        <v>96</v>
      </c>
      <c r="I958" s="11" t="s">
        <v>21</v>
      </c>
      <c r="K958" s="21">
        <v>40544</v>
      </c>
      <c r="M958" s="307">
        <v>2</v>
      </c>
      <c r="N958" s="11">
        <v>1</v>
      </c>
      <c r="O958" s="22"/>
      <c r="P958" s="311">
        <f t="shared" si="126"/>
        <v>105.72</v>
      </c>
      <c r="Q958" s="16">
        <f t="shared" si="129"/>
        <v>105.7296</v>
      </c>
      <c r="R958" s="23">
        <f t="shared" si="127"/>
        <v>2.4899999999999949</v>
      </c>
      <c r="S958" s="18">
        <f t="shared" si="128"/>
        <v>2.4120895088636973E-2</v>
      </c>
      <c r="W958" s="2"/>
      <c r="X958" s="2"/>
      <c r="Z958" s="3"/>
    </row>
    <row r="959" spans="1:205" ht="38.25" x14ac:dyDescent="0.25">
      <c r="A959" s="27" t="s">
        <v>350</v>
      </c>
      <c r="B959" s="27" t="s">
        <v>18</v>
      </c>
      <c r="C959" s="24" t="s">
        <v>354</v>
      </c>
      <c r="D959" s="28" t="s">
        <v>355</v>
      </c>
      <c r="E959" s="256">
        <v>25.8</v>
      </c>
      <c r="F959" s="29">
        <v>25</v>
      </c>
      <c r="G959" s="29"/>
      <c r="I959" s="11" t="s">
        <v>21</v>
      </c>
      <c r="K959" s="21">
        <v>40544</v>
      </c>
      <c r="M959" s="307">
        <v>1</v>
      </c>
      <c r="N959" s="11">
        <v>1</v>
      </c>
      <c r="O959" s="22"/>
      <c r="P959" s="311">
        <f t="shared" si="126"/>
        <v>26.42</v>
      </c>
      <c r="Q959" s="16">
        <f t="shared" si="129"/>
        <v>26.424700000000001</v>
      </c>
      <c r="R959" s="23">
        <f t="shared" si="127"/>
        <v>0.62000000000000099</v>
      </c>
      <c r="S959" s="18">
        <f t="shared" si="128"/>
        <v>2.4031007751938022E-2</v>
      </c>
      <c r="V959" s="3"/>
      <c r="W959" s="3"/>
      <c r="X959" s="3"/>
      <c r="Z959" s="3"/>
    </row>
    <row r="960" spans="1:205" ht="38.25" x14ac:dyDescent="0.25">
      <c r="A960" s="27" t="s">
        <v>350</v>
      </c>
      <c r="B960" s="27" t="s">
        <v>18</v>
      </c>
      <c r="C960" s="24" t="s">
        <v>356</v>
      </c>
      <c r="D960" s="28" t="s">
        <v>355</v>
      </c>
      <c r="E960" s="255">
        <v>1238.76</v>
      </c>
      <c r="F960" s="29">
        <v>1200</v>
      </c>
      <c r="G960" s="29"/>
      <c r="I960" s="11" t="s">
        <v>21</v>
      </c>
      <c r="K960" s="21">
        <v>40544</v>
      </c>
      <c r="M960" s="307">
        <v>1</v>
      </c>
      <c r="N960" s="11">
        <v>1</v>
      </c>
      <c r="O960" s="22"/>
      <c r="P960" s="311">
        <f t="shared" si="126"/>
        <v>1268.75</v>
      </c>
      <c r="Q960" s="16">
        <f t="shared" si="129"/>
        <v>1268.7553</v>
      </c>
      <c r="R960" s="23">
        <f t="shared" si="127"/>
        <v>29.990000000000009</v>
      </c>
      <c r="S960" s="18">
        <f t="shared" si="128"/>
        <v>2.4209693564532283E-2</v>
      </c>
      <c r="W960" s="2"/>
      <c r="X960" s="2"/>
      <c r="Z960" s="3"/>
    </row>
    <row r="961" spans="1:169" ht="38.25" x14ac:dyDescent="0.25">
      <c r="A961" s="27" t="s">
        <v>350</v>
      </c>
      <c r="B961" s="27" t="s">
        <v>18</v>
      </c>
      <c r="C961" s="24" t="s">
        <v>357</v>
      </c>
      <c r="D961" s="28" t="s">
        <v>355</v>
      </c>
      <c r="E961" s="255">
        <v>309.69</v>
      </c>
      <c r="F961" s="29">
        <v>300</v>
      </c>
      <c r="G961" s="29"/>
      <c r="I961" s="11" t="s">
        <v>21</v>
      </c>
      <c r="K961" s="21">
        <v>40544</v>
      </c>
      <c r="M961" s="307">
        <v>1</v>
      </c>
      <c r="N961" s="11">
        <v>1</v>
      </c>
      <c r="O961" s="22"/>
      <c r="P961" s="311">
        <f t="shared" si="126"/>
        <v>317.18</v>
      </c>
      <c r="Q961" s="16">
        <f t="shared" si="129"/>
        <v>317.18880000000001</v>
      </c>
      <c r="R961" s="23">
        <f t="shared" si="127"/>
        <v>7.4900000000000091</v>
      </c>
      <c r="S961" s="18">
        <f t="shared" si="128"/>
        <v>2.4185475798379055E-2</v>
      </c>
      <c r="W961" s="2"/>
      <c r="X961" s="2"/>
      <c r="Z961" s="3"/>
    </row>
    <row r="962" spans="1:169" ht="38.25" x14ac:dyDescent="0.25">
      <c r="A962" s="27" t="s">
        <v>350</v>
      </c>
      <c r="B962" s="27" t="s">
        <v>18</v>
      </c>
      <c r="C962" s="24" t="s">
        <v>358</v>
      </c>
      <c r="D962" s="28" t="s">
        <v>355</v>
      </c>
      <c r="E962" s="256">
        <v>154.84</v>
      </c>
      <c r="F962" s="29">
        <v>150</v>
      </c>
      <c r="G962" s="29"/>
      <c r="I962" s="11" t="s">
        <v>21</v>
      </c>
      <c r="K962" s="21">
        <v>40544</v>
      </c>
      <c r="M962" s="307">
        <v>1</v>
      </c>
      <c r="N962" s="11">
        <v>1</v>
      </c>
      <c r="O962" s="22"/>
      <c r="P962" s="311">
        <f t="shared" si="126"/>
        <v>158.58000000000001</v>
      </c>
      <c r="Q962" s="16">
        <f t="shared" si="129"/>
        <v>158.58920000000001</v>
      </c>
      <c r="R962" s="23">
        <f t="shared" si="127"/>
        <v>3.7400000000000091</v>
      </c>
      <c r="S962" s="18">
        <f t="shared" si="128"/>
        <v>2.4153965383621863E-2</v>
      </c>
      <c r="V962" s="3"/>
      <c r="W962" s="3"/>
      <c r="X962" s="3"/>
      <c r="Z962" s="3"/>
    </row>
    <row r="963" spans="1:169" s="3" customFormat="1" ht="38.25" x14ac:dyDescent="0.25">
      <c r="A963" s="27" t="s">
        <v>350</v>
      </c>
      <c r="B963" s="27" t="s">
        <v>18</v>
      </c>
      <c r="C963" s="24" t="s">
        <v>359</v>
      </c>
      <c r="D963" s="28" t="s">
        <v>355</v>
      </c>
      <c r="E963" s="256">
        <v>25.8</v>
      </c>
      <c r="F963" s="29">
        <v>25</v>
      </c>
      <c r="G963" s="29"/>
      <c r="H963" s="2"/>
      <c r="I963" s="11" t="s">
        <v>21</v>
      </c>
      <c r="J963" s="11"/>
      <c r="K963" s="21">
        <v>40544</v>
      </c>
      <c r="L963" s="2"/>
      <c r="M963" s="307">
        <v>1</v>
      </c>
      <c r="N963" s="11">
        <v>1</v>
      </c>
      <c r="O963" s="22"/>
      <c r="P963" s="311">
        <f t="shared" si="126"/>
        <v>26.42</v>
      </c>
      <c r="Q963" s="16">
        <f t="shared" si="129"/>
        <v>26.424700000000001</v>
      </c>
      <c r="R963" s="23">
        <f t="shared" si="127"/>
        <v>0.62000000000000099</v>
      </c>
      <c r="S963" s="18">
        <f t="shared" si="128"/>
        <v>2.4031007751938022E-2</v>
      </c>
      <c r="T963" s="17"/>
      <c r="U963" s="19"/>
      <c r="Y963" s="215"/>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row>
    <row r="964" spans="1:169" s="3" customFormat="1" ht="38.25" x14ac:dyDescent="0.25">
      <c r="A964" s="27" t="s">
        <v>360</v>
      </c>
      <c r="B964" s="27" t="s">
        <v>18</v>
      </c>
      <c r="C964" s="24" t="s">
        <v>361</v>
      </c>
      <c r="D964" s="28" t="s">
        <v>362</v>
      </c>
      <c r="E964" s="256">
        <v>206.46</v>
      </c>
      <c r="F964" s="29">
        <v>200</v>
      </c>
      <c r="G964" s="29"/>
      <c r="H964" s="2"/>
      <c r="I964" s="11" t="s">
        <v>21</v>
      </c>
      <c r="J964" s="11"/>
      <c r="K964" s="21">
        <v>40544</v>
      </c>
      <c r="L964" s="2"/>
      <c r="M964" s="307">
        <v>1</v>
      </c>
      <c r="N964" s="11">
        <v>1</v>
      </c>
      <c r="O964" s="22"/>
      <c r="P964" s="311">
        <f t="shared" si="126"/>
        <v>211.45</v>
      </c>
      <c r="Q964" s="16">
        <f t="shared" si="129"/>
        <v>211.45920000000001</v>
      </c>
      <c r="R964" s="23">
        <f t="shared" si="127"/>
        <v>4.9899999999999807</v>
      </c>
      <c r="S964" s="18">
        <f t="shared" si="128"/>
        <v>2.4169330620943428E-2</v>
      </c>
      <c r="T964" s="17"/>
      <c r="U964" s="19"/>
      <c r="Y964" s="215"/>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row>
    <row r="965" spans="1:169" s="3" customFormat="1" ht="38.25" x14ac:dyDescent="0.25">
      <c r="A965" s="27" t="s">
        <v>363</v>
      </c>
      <c r="B965" s="27" t="s">
        <v>18</v>
      </c>
      <c r="C965" s="24" t="s">
        <v>364</v>
      </c>
      <c r="D965" s="28" t="s">
        <v>365</v>
      </c>
      <c r="E965" s="256">
        <v>10.32</v>
      </c>
      <c r="F965" s="29">
        <v>10</v>
      </c>
      <c r="G965" s="29"/>
      <c r="H965" s="2"/>
      <c r="I965" s="11" t="s">
        <v>21</v>
      </c>
      <c r="J965" s="11"/>
      <c r="K965" s="21">
        <v>40544</v>
      </c>
      <c r="L965" s="2"/>
      <c r="M965" s="307">
        <v>2</v>
      </c>
      <c r="N965" s="11">
        <v>1</v>
      </c>
      <c r="O965" s="22"/>
      <c r="P965" s="311">
        <f t="shared" si="126"/>
        <v>10.56</v>
      </c>
      <c r="Q965" s="16">
        <f t="shared" si="129"/>
        <v>10.569800000000001</v>
      </c>
      <c r="R965" s="23">
        <f t="shared" si="127"/>
        <v>0.24000000000000021</v>
      </c>
      <c r="S965" s="18">
        <f t="shared" si="128"/>
        <v>2.3255813953488393E-2</v>
      </c>
      <c r="T965" s="17"/>
      <c r="U965" s="19"/>
      <c r="Y965" s="215"/>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row>
    <row r="966" spans="1:169" s="3" customFormat="1" ht="38.25" x14ac:dyDescent="0.25">
      <c r="A966" s="27" t="s">
        <v>360</v>
      </c>
      <c r="B966" s="27" t="s">
        <v>18</v>
      </c>
      <c r="C966" s="24" t="s">
        <v>366</v>
      </c>
      <c r="D966" s="28" t="s">
        <v>367</v>
      </c>
      <c r="E966" s="256">
        <v>103.23</v>
      </c>
      <c r="F966" s="29">
        <v>100</v>
      </c>
      <c r="G966" s="29"/>
      <c r="H966" s="2"/>
      <c r="I966" s="11" t="s">
        <v>21</v>
      </c>
      <c r="J966" s="11"/>
      <c r="K966" s="21">
        <v>40544</v>
      </c>
      <c r="L966" s="2"/>
      <c r="M966" s="307">
        <v>1</v>
      </c>
      <c r="N966" s="11">
        <v>1</v>
      </c>
      <c r="O966" s="22"/>
      <c r="P966" s="311">
        <f t="shared" si="126"/>
        <v>105.72</v>
      </c>
      <c r="Q966" s="16">
        <f t="shared" si="129"/>
        <v>105.7296</v>
      </c>
      <c r="R966" s="23">
        <f t="shared" si="127"/>
        <v>2.4899999999999949</v>
      </c>
      <c r="S966" s="18">
        <f t="shared" si="128"/>
        <v>2.4120895088636973E-2</v>
      </c>
      <c r="T966" s="17"/>
      <c r="U966" s="19"/>
      <c r="Y966" s="215"/>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row>
    <row r="967" spans="1:169" s="3" customFormat="1" ht="51" x14ac:dyDescent="0.25">
      <c r="A967" s="27" t="s">
        <v>368</v>
      </c>
      <c r="B967" s="27" t="s">
        <v>18</v>
      </c>
      <c r="C967" s="24" t="s">
        <v>369</v>
      </c>
      <c r="D967" s="28" t="s">
        <v>370</v>
      </c>
      <c r="E967" s="256">
        <v>51.61</v>
      </c>
      <c r="F967" s="29">
        <v>50</v>
      </c>
      <c r="G967" s="13"/>
      <c r="H967" s="2" t="s">
        <v>96</v>
      </c>
      <c r="I967" s="11" t="s">
        <v>21</v>
      </c>
      <c r="J967" s="11"/>
      <c r="K967" s="21">
        <v>40544</v>
      </c>
      <c r="L967" s="2"/>
      <c r="M967" s="307">
        <v>3</v>
      </c>
      <c r="N967" s="11">
        <v>1</v>
      </c>
      <c r="O967" s="22"/>
      <c r="P967" s="311">
        <f t="shared" si="126"/>
        <v>52.85</v>
      </c>
      <c r="Q967" s="16">
        <f t="shared" si="129"/>
        <v>52.8596</v>
      </c>
      <c r="R967" s="23">
        <f t="shared" si="127"/>
        <v>1.240000000000002</v>
      </c>
      <c r="S967" s="18">
        <f t="shared" si="128"/>
        <v>2.4026351482270916E-2</v>
      </c>
      <c r="T967" s="17"/>
      <c r="U967" s="19"/>
      <c r="Y967" s="215"/>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row>
    <row r="968" spans="1:169" s="3" customFormat="1" ht="38.25" x14ac:dyDescent="0.25">
      <c r="A968" s="27" t="s">
        <v>360</v>
      </c>
      <c r="B968" s="27" t="s">
        <v>18</v>
      </c>
      <c r="C968" s="24" t="s">
        <v>371</v>
      </c>
      <c r="D968" s="28" t="s">
        <v>372</v>
      </c>
      <c r="E968" s="256">
        <v>103.23</v>
      </c>
      <c r="F968" s="29">
        <v>100</v>
      </c>
      <c r="G968" s="29"/>
      <c r="H968" s="2"/>
      <c r="I968" s="11" t="s">
        <v>21</v>
      </c>
      <c r="J968" s="11"/>
      <c r="K968" s="21">
        <v>40544</v>
      </c>
      <c r="L968" s="2"/>
      <c r="M968" s="307">
        <v>1</v>
      </c>
      <c r="N968" s="11">
        <v>1</v>
      </c>
      <c r="O968" s="22"/>
      <c r="P968" s="311">
        <f t="shared" si="126"/>
        <v>105.72</v>
      </c>
      <c r="Q968" s="16">
        <f t="shared" si="129"/>
        <v>105.7296</v>
      </c>
      <c r="R968" s="23">
        <f t="shared" si="127"/>
        <v>2.4899999999999949</v>
      </c>
      <c r="S968" s="18">
        <f t="shared" si="128"/>
        <v>2.4120895088636973E-2</v>
      </c>
      <c r="T968" s="17"/>
      <c r="U968" s="19"/>
      <c r="Y968" s="215"/>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row>
    <row r="969" spans="1:169" s="3" customFormat="1" ht="63.75" x14ac:dyDescent="0.25">
      <c r="A969" s="27" t="s">
        <v>392</v>
      </c>
      <c r="B969" s="27" t="s">
        <v>18</v>
      </c>
      <c r="C969" s="24" t="s">
        <v>393</v>
      </c>
      <c r="D969" s="28" t="s">
        <v>394</v>
      </c>
      <c r="E969" s="255">
        <v>25.8</v>
      </c>
      <c r="F969" s="29">
        <v>25</v>
      </c>
      <c r="G969" s="13"/>
      <c r="H969" s="2" t="s">
        <v>395</v>
      </c>
      <c r="I969" s="11" t="s">
        <v>21</v>
      </c>
      <c r="J969" s="11"/>
      <c r="K969" s="21">
        <v>40544</v>
      </c>
      <c r="L969" s="2"/>
      <c r="M969" s="307">
        <v>1</v>
      </c>
      <c r="N969" s="11">
        <v>1</v>
      </c>
      <c r="O969" s="22"/>
      <c r="P969" s="311">
        <f t="shared" si="126"/>
        <v>26.42</v>
      </c>
      <c r="Q969" s="16">
        <f t="shared" si="129"/>
        <v>26.424700000000001</v>
      </c>
      <c r="R969" s="23">
        <f t="shared" si="127"/>
        <v>0.62000000000000099</v>
      </c>
      <c r="S969" s="18">
        <f t="shared" si="128"/>
        <v>2.4031007751938022E-2</v>
      </c>
      <c r="T969" s="17"/>
      <c r="U969" s="19"/>
      <c r="V969" s="2"/>
      <c r="W969" s="2"/>
      <c r="X969" s="2"/>
      <c r="Y969" s="215"/>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row>
    <row r="970" spans="1:169" s="3" customFormat="1" ht="38.25" x14ac:dyDescent="0.25">
      <c r="A970" s="27" t="s">
        <v>392</v>
      </c>
      <c r="B970" s="27" t="s">
        <v>18</v>
      </c>
      <c r="C970" s="24" t="s">
        <v>396</v>
      </c>
      <c r="D970" s="28" t="s">
        <v>397</v>
      </c>
      <c r="E970" s="255">
        <v>1.03</v>
      </c>
      <c r="F970" s="29">
        <v>1</v>
      </c>
      <c r="G970" s="29"/>
      <c r="H970" s="2"/>
      <c r="I970" s="11" t="s">
        <v>21</v>
      </c>
      <c r="J970" s="11"/>
      <c r="K970" s="21">
        <v>40544</v>
      </c>
      <c r="L970" s="2"/>
      <c r="M970" s="307">
        <v>1</v>
      </c>
      <c r="N970" s="11">
        <v>1</v>
      </c>
      <c r="O970" s="22"/>
      <c r="P970" s="311">
        <f t="shared" si="126"/>
        <v>1.05</v>
      </c>
      <c r="Q970" s="16">
        <f t="shared" si="129"/>
        <v>1.0548999999999999</v>
      </c>
      <c r="R970" s="23">
        <f t="shared" si="127"/>
        <v>2.0000000000000018E-2</v>
      </c>
      <c r="S970" s="18">
        <f t="shared" si="128"/>
        <v>1.9417475728155355E-2</v>
      </c>
      <c r="T970" s="17"/>
      <c r="U970" s="19"/>
      <c r="V970" s="2"/>
      <c r="W970" s="2"/>
      <c r="X970" s="2"/>
      <c r="Y970" s="215"/>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row>
    <row r="971" spans="1:169" s="3" customFormat="1" ht="38.25" x14ac:dyDescent="0.25">
      <c r="A971" s="27" t="s">
        <v>392</v>
      </c>
      <c r="B971" s="27" t="s">
        <v>18</v>
      </c>
      <c r="C971" s="24" t="s">
        <v>398</v>
      </c>
      <c r="D971" s="28" t="s">
        <v>399</v>
      </c>
      <c r="E971" s="255">
        <v>51.61</v>
      </c>
      <c r="F971" s="29">
        <v>50</v>
      </c>
      <c r="G971" s="29"/>
      <c r="H971" s="2"/>
      <c r="I971" s="11" t="s">
        <v>21</v>
      </c>
      <c r="J971" s="11"/>
      <c r="K971" s="21">
        <v>40544</v>
      </c>
      <c r="L971" s="2"/>
      <c r="M971" s="307">
        <v>1</v>
      </c>
      <c r="N971" s="11">
        <v>1</v>
      </c>
      <c r="O971" s="22"/>
      <c r="P971" s="311">
        <f t="shared" si="126"/>
        <v>52.85</v>
      </c>
      <c r="Q971" s="16">
        <f t="shared" si="129"/>
        <v>52.8596</v>
      </c>
      <c r="R971" s="23">
        <f t="shared" si="127"/>
        <v>1.240000000000002</v>
      </c>
      <c r="S971" s="18">
        <f t="shared" si="128"/>
        <v>2.4026351482270916E-2</v>
      </c>
      <c r="T971" s="17"/>
      <c r="U971" s="19"/>
      <c r="V971" s="2"/>
      <c r="W971" s="2"/>
      <c r="X971" s="2"/>
      <c r="Y971" s="215"/>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row>
    <row r="972" spans="1:169" s="3" customFormat="1" ht="63.75" x14ac:dyDescent="0.25">
      <c r="A972" s="27" t="s">
        <v>392</v>
      </c>
      <c r="B972" s="27" t="s">
        <v>18</v>
      </c>
      <c r="C972" s="24" t="s">
        <v>400</v>
      </c>
      <c r="D972" s="28" t="s">
        <v>394</v>
      </c>
      <c r="E972" s="255">
        <v>25.8</v>
      </c>
      <c r="F972" s="29">
        <v>25</v>
      </c>
      <c r="G972" s="13"/>
      <c r="H972" s="2" t="s">
        <v>401</v>
      </c>
      <c r="I972" s="11" t="s">
        <v>21</v>
      </c>
      <c r="J972" s="11"/>
      <c r="K972" s="21">
        <v>40544</v>
      </c>
      <c r="L972" s="2"/>
      <c r="M972" s="307">
        <v>1</v>
      </c>
      <c r="N972" s="11">
        <v>1</v>
      </c>
      <c r="O972" s="22"/>
      <c r="P972" s="311">
        <f t="shared" si="126"/>
        <v>26.42</v>
      </c>
      <c r="Q972" s="16">
        <f t="shared" si="129"/>
        <v>26.424700000000001</v>
      </c>
      <c r="R972" s="23">
        <f t="shared" si="127"/>
        <v>0.62000000000000099</v>
      </c>
      <c r="S972" s="18">
        <f t="shared" si="128"/>
        <v>2.4031007751938022E-2</v>
      </c>
      <c r="T972" s="17"/>
      <c r="U972" s="19"/>
      <c r="V972" s="2"/>
      <c r="W972" s="2"/>
      <c r="X972" s="2"/>
      <c r="Y972" s="215"/>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row>
    <row r="973" spans="1:169" s="3" customFormat="1" ht="51" x14ac:dyDescent="0.25">
      <c r="A973" s="27" t="s">
        <v>402</v>
      </c>
      <c r="B973" s="27" t="s">
        <v>18</v>
      </c>
      <c r="C973" s="24" t="s">
        <v>403</v>
      </c>
      <c r="D973" s="28" t="s">
        <v>404</v>
      </c>
      <c r="E973" s="255">
        <v>206.46</v>
      </c>
      <c r="F973" s="29">
        <v>200</v>
      </c>
      <c r="G973" s="10"/>
      <c r="H973" s="2" t="s">
        <v>96</v>
      </c>
      <c r="I973" s="11" t="s">
        <v>21</v>
      </c>
      <c r="J973" s="11"/>
      <c r="K973" s="21">
        <v>40544</v>
      </c>
      <c r="L973" s="2"/>
      <c r="M973" s="307">
        <v>1</v>
      </c>
      <c r="N973" s="11">
        <v>1</v>
      </c>
      <c r="O973" s="22"/>
      <c r="P973" s="311">
        <f t="shared" ref="P973:P992" si="130">IF(N973=1,INT(E973*$T$1*100)/100,E973)</f>
        <v>211.45</v>
      </c>
      <c r="Q973" s="16">
        <f t="shared" si="129"/>
        <v>211.45920000000001</v>
      </c>
      <c r="R973" s="23">
        <f t="shared" si="127"/>
        <v>4.9899999999999807</v>
      </c>
      <c r="S973" s="18">
        <f t="shared" si="128"/>
        <v>2.4169330620943428E-2</v>
      </c>
      <c r="T973" s="17"/>
      <c r="U973" s="19"/>
      <c r="V973" s="2"/>
      <c r="W973" s="2"/>
      <c r="X973" s="2"/>
      <c r="Y973" s="215"/>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row>
    <row r="974" spans="1:169" s="3" customFormat="1" ht="38.25" x14ac:dyDescent="0.25">
      <c r="A974" s="27" t="s">
        <v>402</v>
      </c>
      <c r="B974" s="27" t="s">
        <v>18</v>
      </c>
      <c r="C974" s="24" t="s">
        <v>405</v>
      </c>
      <c r="D974" s="28" t="s">
        <v>404</v>
      </c>
      <c r="E974" s="255">
        <v>118.71</v>
      </c>
      <c r="F974" s="29">
        <v>115</v>
      </c>
      <c r="G974" s="10"/>
      <c r="H974" s="2"/>
      <c r="I974" s="11" t="s">
        <v>21</v>
      </c>
      <c r="J974" s="11"/>
      <c r="K974" s="21">
        <v>40544</v>
      </c>
      <c r="L974" s="2"/>
      <c r="M974" s="307">
        <v>1</v>
      </c>
      <c r="N974" s="11">
        <v>1</v>
      </c>
      <c r="O974" s="22"/>
      <c r="P974" s="311">
        <f t="shared" si="130"/>
        <v>121.58</v>
      </c>
      <c r="Q974" s="16">
        <f t="shared" si="129"/>
        <v>121.5844</v>
      </c>
      <c r="R974" s="23">
        <f t="shared" si="127"/>
        <v>2.8700000000000045</v>
      </c>
      <c r="S974" s="18">
        <f t="shared" si="128"/>
        <v>2.417656473759586E-2</v>
      </c>
      <c r="T974" s="17"/>
      <c r="U974" s="19"/>
      <c r="V974" s="2"/>
      <c r="W974" s="2"/>
      <c r="X974" s="2"/>
      <c r="Y974" s="215"/>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row>
    <row r="975" spans="1:169" s="3" customFormat="1" ht="38.25" x14ac:dyDescent="0.25">
      <c r="A975" s="27" t="s">
        <v>402</v>
      </c>
      <c r="B975" s="27" t="s">
        <v>18</v>
      </c>
      <c r="C975" s="24" t="s">
        <v>406</v>
      </c>
      <c r="D975" s="28" t="s">
        <v>404</v>
      </c>
      <c r="E975" s="255">
        <v>92.9</v>
      </c>
      <c r="F975" s="29">
        <v>90</v>
      </c>
      <c r="G975" s="10"/>
      <c r="H975" s="2"/>
      <c r="I975" s="11" t="s">
        <v>21</v>
      </c>
      <c r="J975" s="11"/>
      <c r="K975" s="21">
        <v>40544</v>
      </c>
      <c r="L975" s="2"/>
      <c r="M975" s="307">
        <v>1</v>
      </c>
      <c r="N975" s="11">
        <v>1</v>
      </c>
      <c r="O975" s="22"/>
      <c r="P975" s="311">
        <f t="shared" si="130"/>
        <v>95.14</v>
      </c>
      <c r="Q975" s="16">
        <f t="shared" si="129"/>
        <v>95.1494</v>
      </c>
      <c r="R975" s="23">
        <f t="shared" si="127"/>
        <v>2.2399999999999949</v>
      </c>
      <c r="S975" s="18">
        <f t="shared" si="128"/>
        <v>2.4111948331539235E-2</v>
      </c>
      <c r="T975" s="17"/>
      <c r="U975" s="19"/>
      <c r="V975" s="2"/>
      <c r="W975" s="2"/>
      <c r="X975" s="2"/>
      <c r="Y975" s="215"/>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row>
    <row r="976" spans="1:169" s="3" customFormat="1" ht="38.25" x14ac:dyDescent="0.25">
      <c r="A976" s="27" t="s">
        <v>407</v>
      </c>
      <c r="B976" s="27" t="s">
        <v>18</v>
      </c>
      <c r="C976" s="24" t="s">
        <v>408</v>
      </c>
      <c r="D976" s="28" t="s">
        <v>409</v>
      </c>
      <c r="E976" s="255">
        <v>10.32</v>
      </c>
      <c r="F976" s="29">
        <v>10</v>
      </c>
      <c r="G976" s="29"/>
      <c r="H976" s="2"/>
      <c r="I976" s="11" t="s">
        <v>21</v>
      </c>
      <c r="J976" s="11"/>
      <c r="K976" s="21">
        <v>40544</v>
      </c>
      <c r="L976" s="2"/>
      <c r="M976" s="307">
        <v>2</v>
      </c>
      <c r="N976" s="11">
        <v>1</v>
      </c>
      <c r="O976" s="22"/>
      <c r="P976" s="311">
        <f t="shared" si="130"/>
        <v>10.56</v>
      </c>
      <c r="Q976" s="16">
        <f t="shared" si="129"/>
        <v>10.569800000000001</v>
      </c>
      <c r="R976" s="23">
        <f t="shared" si="127"/>
        <v>0.24000000000000021</v>
      </c>
      <c r="S976" s="18">
        <f t="shared" si="128"/>
        <v>2.3255813953488393E-2</v>
      </c>
      <c r="T976" s="17"/>
      <c r="U976" s="19"/>
      <c r="V976" s="2"/>
      <c r="W976" s="2"/>
      <c r="X976" s="2"/>
      <c r="Y976" s="215"/>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row>
    <row r="977" spans="1:205" s="3" customFormat="1" ht="38.25" x14ac:dyDescent="0.25">
      <c r="A977" s="27" t="s">
        <v>407</v>
      </c>
      <c r="B977" s="27" t="s">
        <v>18</v>
      </c>
      <c r="C977" s="24" t="s">
        <v>410</v>
      </c>
      <c r="D977" s="28" t="s">
        <v>411</v>
      </c>
      <c r="E977" s="255">
        <v>103.23</v>
      </c>
      <c r="F977" s="29">
        <v>100</v>
      </c>
      <c r="G977" s="29"/>
      <c r="H977" s="2"/>
      <c r="I977" s="11" t="s">
        <v>21</v>
      </c>
      <c r="J977" s="11"/>
      <c r="K977" s="21">
        <v>40544</v>
      </c>
      <c r="L977" s="2"/>
      <c r="M977" s="307">
        <v>2</v>
      </c>
      <c r="N977" s="11">
        <v>1</v>
      </c>
      <c r="O977" s="22"/>
      <c r="P977" s="311">
        <f t="shared" si="130"/>
        <v>105.72</v>
      </c>
      <c r="Q977" s="16">
        <f t="shared" si="129"/>
        <v>105.7296</v>
      </c>
      <c r="R977" s="23">
        <f t="shared" si="127"/>
        <v>2.4899999999999949</v>
      </c>
      <c r="S977" s="18">
        <f t="shared" si="128"/>
        <v>2.4120895088636973E-2</v>
      </c>
      <c r="T977" s="17"/>
      <c r="U977" s="19"/>
      <c r="V977" s="2"/>
      <c r="W977" s="2"/>
      <c r="X977" s="2"/>
      <c r="Y977" s="215"/>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row>
    <row r="978" spans="1:205" s="3" customFormat="1" ht="51" x14ac:dyDescent="0.25">
      <c r="A978" s="27" t="s">
        <v>412</v>
      </c>
      <c r="B978" s="27" t="s">
        <v>18</v>
      </c>
      <c r="C978" s="24" t="s">
        <v>413</v>
      </c>
      <c r="D978" s="28" t="s">
        <v>414</v>
      </c>
      <c r="E978" s="255">
        <v>258.07</v>
      </c>
      <c r="F978" s="29">
        <v>250</v>
      </c>
      <c r="G978" s="13"/>
      <c r="H978" s="2" t="s">
        <v>96</v>
      </c>
      <c r="I978" s="11" t="s">
        <v>21</v>
      </c>
      <c r="J978" s="11"/>
      <c r="K978" s="21">
        <v>40544</v>
      </c>
      <c r="L978" s="2"/>
      <c r="M978" s="307">
        <v>1</v>
      </c>
      <c r="N978" s="11">
        <v>1</v>
      </c>
      <c r="O978" s="22"/>
      <c r="P978" s="311">
        <f t="shared" si="130"/>
        <v>264.31</v>
      </c>
      <c r="Q978" s="16">
        <f t="shared" si="129"/>
        <v>264.31889999999999</v>
      </c>
      <c r="R978" s="23">
        <f t="shared" si="127"/>
        <v>6.2400000000000091</v>
      </c>
      <c r="S978" s="18">
        <f t="shared" si="128"/>
        <v>2.4179486185918586E-2</v>
      </c>
      <c r="T978" s="17"/>
      <c r="U978" s="19"/>
      <c r="V978" s="2"/>
      <c r="W978" s="2"/>
      <c r="X978" s="2"/>
      <c r="Y978" s="215"/>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row>
    <row r="979" spans="1:205" ht="38.25" x14ac:dyDescent="0.25">
      <c r="A979" s="27" t="s">
        <v>412</v>
      </c>
      <c r="B979" s="27" t="s">
        <v>18</v>
      </c>
      <c r="C979" s="24" t="s">
        <v>415</v>
      </c>
      <c r="D979" s="28" t="s">
        <v>416</v>
      </c>
      <c r="E979" s="255">
        <v>36.130000000000003</v>
      </c>
      <c r="F979" s="29">
        <v>35</v>
      </c>
      <c r="G979" s="29"/>
      <c r="I979" s="11" t="s">
        <v>21</v>
      </c>
      <c r="K979" s="21">
        <v>40544</v>
      </c>
      <c r="M979" s="307">
        <v>1</v>
      </c>
      <c r="N979" s="11">
        <v>1</v>
      </c>
      <c r="O979" s="22"/>
      <c r="P979" s="311">
        <f t="shared" si="130"/>
        <v>37</v>
      </c>
      <c r="Q979" s="16">
        <f t="shared" si="129"/>
        <v>37.004800000000003</v>
      </c>
      <c r="R979" s="23">
        <f t="shared" si="127"/>
        <v>0.86999999999999744</v>
      </c>
      <c r="S979" s="18">
        <f t="shared" si="128"/>
        <v>2.4079712150567322E-2</v>
      </c>
      <c r="W979" s="2"/>
      <c r="X979" s="2"/>
      <c r="Z979" s="3"/>
    </row>
    <row r="980" spans="1:205" ht="51" x14ac:dyDescent="0.25">
      <c r="A980" s="27" t="s">
        <v>412</v>
      </c>
      <c r="B980" s="27" t="s">
        <v>18</v>
      </c>
      <c r="C980" s="24" t="s">
        <v>417</v>
      </c>
      <c r="D980" s="28" t="s">
        <v>418</v>
      </c>
      <c r="E980" s="255">
        <v>2064.6</v>
      </c>
      <c r="F980" s="29">
        <v>2000</v>
      </c>
      <c r="G980" s="13"/>
      <c r="H980" s="2" t="s">
        <v>96</v>
      </c>
      <c r="I980" s="11" t="s">
        <v>21</v>
      </c>
      <c r="K980" s="21">
        <v>40544</v>
      </c>
      <c r="M980" s="307">
        <v>1</v>
      </c>
      <c r="N980" s="11">
        <v>1</v>
      </c>
      <c r="O980" s="22"/>
      <c r="P980" s="311">
        <f t="shared" si="130"/>
        <v>2114.59</v>
      </c>
      <c r="Q980" s="16">
        <f t="shared" si="129"/>
        <v>2114.5922</v>
      </c>
      <c r="R980" s="23">
        <f t="shared" si="127"/>
        <v>49.990000000000236</v>
      </c>
      <c r="S980" s="18">
        <f t="shared" si="128"/>
        <v>2.421292260001949E-2</v>
      </c>
      <c r="W980" s="2"/>
      <c r="X980" s="2"/>
      <c r="Z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row>
    <row r="981" spans="1:205" ht="51" x14ac:dyDescent="0.25">
      <c r="A981" s="27" t="s">
        <v>412</v>
      </c>
      <c r="B981" s="27" t="s">
        <v>18</v>
      </c>
      <c r="C981" s="24" t="s">
        <v>419</v>
      </c>
      <c r="D981" s="28" t="s">
        <v>420</v>
      </c>
      <c r="E981" s="255">
        <v>516.15</v>
      </c>
      <c r="F981" s="29">
        <v>500</v>
      </c>
      <c r="G981" s="13"/>
      <c r="H981" s="2" t="s">
        <v>96</v>
      </c>
      <c r="I981" s="11" t="s">
        <v>21</v>
      </c>
      <c r="K981" s="21">
        <v>40544</v>
      </c>
      <c r="M981" s="307">
        <v>1</v>
      </c>
      <c r="N981" s="11">
        <v>1</v>
      </c>
      <c r="O981" s="22"/>
      <c r="P981" s="311">
        <f t="shared" si="130"/>
        <v>528.64</v>
      </c>
      <c r="Q981" s="16">
        <f t="shared" si="129"/>
        <v>528.64800000000002</v>
      </c>
      <c r="R981" s="23">
        <f t="shared" si="127"/>
        <v>12.490000000000009</v>
      </c>
      <c r="S981" s="18">
        <f t="shared" si="128"/>
        <v>2.4198391940327444E-2</v>
      </c>
      <c r="W981" s="2"/>
      <c r="X981" s="2"/>
      <c r="Z981" s="3"/>
    </row>
    <row r="982" spans="1:205" ht="51" x14ac:dyDescent="0.25">
      <c r="A982" s="27" t="s">
        <v>421</v>
      </c>
      <c r="B982" s="27" t="s">
        <v>18</v>
      </c>
      <c r="C982" s="24" t="s">
        <v>422</v>
      </c>
      <c r="D982" s="28" t="s">
        <v>423</v>
      </c>
      <c r="E982" s="255">
        <v>103.23</v>
      </c>
      <c r="F982" s="29">
        <v>100</v>
      </c>
      <c r="G982" s="13"/>
      <c r="H982" s="2" t="s">
        <v>96</v>
      </c>
      <c r="I982" s="11" t="s">
        <v>21</v>
      </c>
      <c r="K982" s="21">
        <v>40544</v>
      </c>
      <c r="M982" s="307">
        <v>3</v>
      </c>
      <c r="N982" s="11">
        <v>1</v>
      </c>
      <c r="O982" s="22"/>
      <c r="P982" s="311">
        <f t="shared" si="130"/>
        <v>105.72</v>
      </c>
      <c r="Q982" s="16">
        <f t="shared" si="129"/>
        <v>105.7296</v>
      </c>
      <c r="R982" s="23">
        <f t="shared" si="127"/>
        <v>2.4899999999999949</v>
      </c>
      <c r="S982" s="18">
        <f t="shared" si="128"/>
        <v>2.4120895088636973E-2</v>
      </c>
      <c r="W982" s="2"/>
      <c r="X982" s="2"/>
      <c r="Z982" s="3"/>
    </row>
    <row r="983" spans="1:205" ht="51" x14ac:dyDescent="0.25">
      <c r="A983" s="27" t="s">
        <v>421</v>
      </c>
      <c r="B983" s="27" t="s">
        <v>18</v>
      </c>
      <c r="C983" s="24" t="s">
        <v>424</v>
      </c>
      <c r="D983" s="28" t="s">
        <v>423</v>
      </c>
      <c r="E983" s="255">
        <v>30.96</v>
      </c>
      <c r="F983" s="29">
        <v>30</v>
      </c>
      <c r="G983" s="29"/>
      <c r="I983" s="11" t="s">
        <v>21</v>
      </c>
      <c r="K983" s="21">
        <v>40544</v>
      </c>
      <c r="M983" s="307">
        <v>3</v>
      </c>
      <c r="N983" s="11">
        <v>1</v>
      </c>
      <c r="O983" s="22"/>
      <c r="P983" s="311">
        <f t="shared" si="130"/>
        <v>31.7</v>
      </c>
      <c r="Q983" s="16">
        <f t="shared" si="129"/>
        <v>31.709599999999998</v>
      </c>
      <c r="R983" s="23">
        <f t="shared" si="127"/>
        <v>0.73999999999999844</v>
      </c>
      <c r="S983" s="18">
        <f t="shared" si="128"/>
        <v>2.3901808785529666E-2</v>
      </c>
      <c r="W983" s="2"/>
      <c r="X983" s="2"/>
      <c r="Z983" s="3"/>
    </row>
    <row r="984" spans="1:205" ht="38.25" x14ac:dyDescent="0.25">
      <c r="A984" s="27" t="s">
        <v>412</v>
      </c>
      <c r="B984" s="27" t="s">
        <v>18</v>
      </c>
      <c r="C984" s="24" t="s">
        <v>425</v>
      </c>
      <c r="D984" s="28" t="s">
        <v>426</v>
      </c>
      <c r="E984" s="255">
        <v>1032.3</v>
      </c>
      <c r="F984" s="29">
        <v>1000</v>
      </c>
      <c r="G984" s="13"/>
      <c r="I984" s="11" t="s">
        <v>21</v>
      </c>
      <c r="K984" s="21">
        <v>40544</v>
      </c>
      <c r="M984" s="307">
        <v>1</v>
      </c>
      <c r="N984" s="11">
        <v>1</v>
      </c>
      <c r="O984" s="22"/>
      <c r="P984" s="311">
        <f t="shared" si="130"/>
        <v>1057.29</v>
      </c>
      <c r="Q984" s="16">
        <f t="shared" si="129"/>
        <v>1057.2961</v>
      </c>
      <c r="R984" s="23">
        <f t="shared" si="127"/>
        <v>24.990000000000009</v>
      </c>
      <c r="S984" s="18">
        <f t="shared" si="128"/>
        <v>2.4208079046788733E-2</v>
      </c>
      <c r="W984" s="2"/>
      <c r="X984" s="2"/>
      <c r="Z984" s="3"/>
    </row>
    <row r="985" spans="1:205" ht="51" x14ac:dyDescent="0.25">
      <c r="A985" s="27" t="s">
        <v>412</v>
      </c>
      <c r="B985" s="27" t="s">
        <v>18</v>
      </c>
      <c r="C985" s="24" t="s">
        <v>427</v>
      </c>
      <c r="D985" s="28" t="s">
        <v>428</v>
      </c>
      <c r="E985" s="255">
        <v>2064.6</v>
      </c>
      <c r="F985" s="29">
        <v>2000</v>
      </c>
      <c r="G985" s="13"/>
      <c r="H985" s="2" t="s">
        <v>96</v>
      </c>
      <c r="I985" s="11" t="s">
        <v>21</v>
      </c>
      <c r="K985" s="21">
        <v>40544</v>
      </c>
      <c r="M985" s="307">
        <v>1</v>
      </c>
      <c r="N985" s="11">
        <v>1</v>
      </c>
      <c r="O985" s="22"/>
      <c r="P985" s="311">
        <f t="shared" si="130"/>
        <v>2114.59</v>
      </c>
      <c r="Q985" s="16">
        <f t="shared" si="129"/>
        <v>2114.5922</v>
      </c>
      <c r="R985" s="23">
        <f t="shared" si="127"/>
        <v>49.990000000000236</v>
      </c>
      <c r="S985" s="18">
        <f t="shared" si="128"/>
        <v>2.421292260001949E-2</v>
      </c>
      <c r="W985" s="2"/>
      <c r="X985" s="2"/>
      <c r="Z985" s="3"/>
    </row>
    <row r="986" spans="1:205" ht="51" x14ac:dyDescent="0.25">
      <c r="A986" s="27" t="s">
        <v>412</v>
      </c>
      <c r="B986" s="27" t="s">
        <v>18</v>
      </c>
      <c r="C986" s="24" t="s">
        <v>429</v>
      </c>
      <c r="D986" s="28" t="s">
        <v>430</v>
      </c>
      <c r="E986" s="255">
        <v>1032.3</v>
      </c>
      <c r="F986" s="29">
        <v>1000</v>
      </c>
      <c r="G986" s="13"/>
      <c r="H986" s="2" t="s">
        <v>96</v>
      </c>
      <c r="I986" s="11" t="s">
        <v>21</v>
      </c>
      <c r="K986" s="21">
        <v>40544</v>
      </c>
      <c r="M986" s="307">
        <v>1</v>
      </c>
      <c r="N986" s="11">
        <v>1</v>
      </c>
      <c r="O986" s="22"/>
      <c r="P986" s="311">
        <f t="shared" si="130"/>
        <v>1057.29</v>
      </c>
      <c r="Q986" s="16">
        <f t="shared" si="129"/>
        <v>1057.2961</v>
      </c>
      <c r="R986" s="23">
        <f t="shared" si="127"/>
        <v>24.990000000000009</v>
      </c>
      <c r="S986" s="18">
        <f t="shared" si="128"/>
        <v>2.4208079046788733E-2</v>
      </c>
      <c r="W986" s="2"/>
      <c r="X986" s="2"/>
      <c r="Z986" s="3"/>
    </row>
    <row r="987" spans="1:205" ht="51" x14ac:dyDescent="0.25">
      <c r="A987" s="27" t="s">
        <v>431</v>
      </c>
      <c r="B987" s="27" t="s">
        <v>18</v>
      </c>
      <c r="C987" s="24" t="s">
        <v>432</v>
      </c>
      <c r="D987" s="28" t="s">
        <v>433</v>
      </c>
      <c r="E987" s="257">
        <v>516.15</v>
      </c>
      <c r="F987" s="29">
        <v>500</v>
      </c>
      <c r="G987" s="13"/>
      <c r="H987" s="2" t="s">
        <v>96</v>
      </c>
      <c r="I987" s="11" t="s">
        <v>21</v>
      </c>
      <c r="K987" s="21">
        <v>40544</v>
      </c>
      <c r="M987" s="307">
        <v>6</v>
      </c>
      <c r="N987" s="11">
        <v>1</v>
      </c>
      <c r="O987" s="22"/>
      <c r="P987" s="311">
        <f t="shared" si="130"/>
        <v>528.64</v>
      </c>
      <c r="Q987" s="16">
        <f t="shared" si="129"/>
        <v>528.64800000000002</v>
      </c>
      <c r="R987" s="23">
        <f t="shared" si="127"/>
        <v>12.490000000000009</v>
      </c>
      <c r="S987" s="18">
        <f t="shared" si="128"/>
        <v>2.4198391940327444E-2</v>
      </c>
      <c r="T987" s="55"/>
      <c r="V987" s="4"/>
      <c r="W987" s="4"/>
      <c r="X987" s="4"/>
      <c r="Z987" s="3"/>
    </row>
    <row r="988" spans="1:205" ht="51" x14ac:dyDescent="0.25">
      <c r="A988" s="2" t="s">
        <v>434</v>
      </c>
      <c r="B988" s="2" t="s">
        <v>18</v>
      </c>
      <c r="C988" s="2" t="s">
        <v>435</v>
      </c>
      <c r="D988" s="20" t="s">
        <v>436</v>
      </c>
      <c r="E988" s="255">
        <v>139.36000000000001</v>
      </c>
      <c r="F988" s="10">
        <v>135</v>
      </c>
      <c r="H988" s="2" t="s">
        <v>96</v>
      </c>
      <c r="I988" s="11" t="s">
        <v>21</v>
      </c>
      <c r="K988" s="21">
        <v>40544</v>
      </c>
      <c r="M988" s="307">
        <v>1</v>
      </c>
      <c r="N988" s="11">
        <v>1</v>
      </c>
      <c r="O988" s="22"/>
      <c r="P988" s="311">
        <f t="shared" si="130"/>
        <v>142.72999999999999</v>
      </c>
      <c r="Q988" s="16">
        <f t="shared" si="129"/>
        <v>142.73439999999999</v>
      </c>
      <c r="R988" s="23">
        <f t="shared" si="127"/>
        <v>3.3699999999999761</v>
      </c>
      <c r="S988" s="18">
        <f t="shared" si="128"/>
        <v>2.4181974741676059E-2</v>
      </c>
      <c r="W988" s="2"/>
      <c r="X988" s="2"/>
      <c r="Z988" s="3"/>
    </row>
    <row r="989" spans="1:205" ht="51" x14ac:dyDescent="0.25">
      <c r="A989" s="27" t="s">
        <v>437</v>
      </c>
      <c r="B989" s="27" t="s">
        <v>18</v>
      </c>
      <c r="C989" s="24" t="s">
        <v>438</v>
      </c>
      <c r="D989" s="28" t="s">
        <v>439</v>
      </c>
      <c r="E989" s="255">
        <v>516.15</v>
      </c>
      <c r="F989" s="29">
        <v>500</v>
      </c>
      <c r="H989" s="2" t="s">
        <v>96</v>
      </c>
      <c r="I989" s="11" t="s">
        <v>21</v>
      </c>
      <c r="K989" s="21">
        <v>40544</v>
      </c>
      <c r="M989" s="307">
        <v>1</v>
      </c>
      <c r="N989" s="11">
        <v>1</v>
      </c>
      <c r="O989" s="22"/>
      <c r="P989" s="311">
        <f t="shared" si="130"/>
        <v>528.64</v>
      </c>
      <c r="Q989" s="16">
        <f t="shared" si="129"/>
        <v>528.64800000000002</v>
      </c>
      <c r="R989" s="23">
        <f t="shared" si="127"/>
        <v>12.490000000000009</v>
      </c>
      <c r="S989" s="18">
        <f t="shared" si="128"/>
        <v>2.4198391940327444E-2</v>
      </c>
      <c r="W989" s="2"/>
      <c r="X989" s="2"/>
      <c r="Y989" s="216"/>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row>
    <row r="990" spans="1:205" ht="51" x14ac:dyDescent="0.25">
      <c r="A990" s="27" t="s">
        <v>437</v>
      </c>
      <c r="B990" s="27" t="s">
        <v>18</v>
      </c>
      <c r="C990" s="24" t="s">
        <v>440</v>
      </c>
      <c r="D990" s="28" t="s">
        <v>439</v>
      </c>
      <c r="E990" s="255">
        <v>206.46</v>
      </c>
      <c r="F990" s="29">
        <v>200</v>
      </c>
      <c r="H990" s="2" t="s">
        <v>96</v>
      </c>
      <c r="I990" s="11" t="s">
        <v>21</v>
      </c>
      <c r="K990" s="21">
        <v>40544</v>
      </c>
      <c r="M990" s="307">
        <v>1</v>
      </c>
      <c r="N990" s="11">
        <v>1</v>
      </c>
      <c r="O990" s="22"/>
      <c r="P990" s="311">
        <f t="shared" si="130"/>
        <v>211.45</v>
      </c>
      <c r="Q990" s="16">
        <f t="shared" si="129"/>
        <v>211.45920000000001</v>
      </c>
      <c r="R990" s="23">
        <f t="shared" si="127"/>
        <v>4.9899999999999807</v>
      </c>
      <c r="S990" s="18">
        <f t="shared" si="128"/>
        <v>2.4169330620943428E-2</v>
      </c>
      <c r="W990" s="2"/>
      <c r="X990" s="2"/>
      <c r="Z990" s="3"/>
    </row>
    <row r="991" spans="1:205" ht="51" x14ac:dyDescent="0.25">
      <c r="A991" s="27" t="s">
        <v>437</v>
      </c>
      <c r="B991" s="27" t="s">
        <v>18</v>
      </c>
      <c r="C991" s="24" t="s">
        <v>441</v>
      </c>
      <c r="D991" s="28" t="s">
        <v>439</v>
      </c>
      <c r="E991" s="255">
        <v>154.84</v>
      </c>
      <c r="F991" s="29">
        <v>150</v>
      </c>
      <c r="H991" s="2" t="s">
        <v>96</v>
      </c>
      <c r="I991" s="11" t="s">
        <v>21</v>
      </c>
      <c r="K991" s="21">
        <v>40544</v>
      </c>
      <c r="M991" s="307">
        <v>1</v>
      </c>
      <c r="N991" s="11">
        <v>1</v>
      </c>
      <c r="O991" s="22"/>
      <c r="P991" s="311">
        <f t="shared" si="130"/>
        <v>158.58000000000001</v>
      </c>
      <c r="Q991" s="16">
        <f t="shared" si="129"/>
        <v>158.58920000000001</v>
      </c>
      <c r="R991" s="23">
        <f t="shared" si="127"/>
        <v>3.7400000000000091</v>
      </c>
      <c r="S991" s="18">
        <f t="shared" si="128"/>
        <v>2.4153965383621863E-2</v>
      </c>
      <c r="W991" s="2"/>
      <c r="X991" s="2"/>
      <c r="Z991" s="3"/>
    </row>
    <row r="992" spans="1:205" ht="51" x14ac:dyDescent="0.25">
      <c r="A992" s="27" t="s">
        <v>437</v>
      </c>
      <c r="B992" s="27" t="s">
        <v>18</v>
      </c>
      <c r="C992" s="24" t="s">
        <v>442</v>
      </c>
      <c r="D992" s="28" t="s">
        <v>439</v>
      </c>
      <c r="E992" s="255">
        <v>154.84</v>
      </c>
      <c r="F992" s="29">
        <v>150</v>
      </c>
      <c r="H992" s="2" t="s">
        <v>96</v>
      </c>
      <c r="I992" s="11" t="s">
        <v>21</v>
      </c>
      <c r="K992" s="21">
        <v>40544</v>
      </c>
      <c r="M992" s="307">
        <v>1</v>
      </c>
      <c r="N992" s="11">
        <v>1</v>
      </c>
      <c r="O992" s="22"/>
      <c r="P992" s="311">
        <f t="shared" si="130"/>
        <v>158.58000000000001</v>
      </c>
      <c r="Q992" s="16">
        <f t="shared" si="129"/>
        <v>158.58920000000001</v>
      </c>
      <c r="R992" s="23">
        <f t="shared" si="127"/>
        <v>3.7400000000000091</v>
      </c>
      <c r="S992" s="18">
        <f t="shared" si="128"/>
        <v>2.4153965383621863E-2</v>
      </c>
      <c r="W992" s="2"/>
      <c r="X992" s="2"/>
      <c r="Z992" s="3"/>
    </row>
    <row r="993" spans="1:205" ht="51" x14ac:dyDescent="0.25">
      <c r="A993" s="27" t="s">
        <v>437</v>
      </c>
      <c r="B993" s="27" t="s">
        <v>18</v>
      </c>
      <c r="C993" s="24" t="s">
        <v>443</v>
      </c>
      <c r="D993" s="28" t="s">
        <v>439</v>
      </c>
      <c r="E993" s="255" t="s">
        <v>162</v>
      </c>
      <c r="F993" s="29" t="s">
        <v>162</v>
      </c>
      <c r="H993" s="2" t="s">
        <v>96</v>
      </c>
      <c r="I993" s="11" t="s">
        <v>21</v>
      </c>
      <c r="K993" s="21">
        <v>40544</v>
      </c>
      <c r="M993" s="307">
        <v>1</v>
      </c>
      <c r="N993" s="11">
        <v>1</v>
      </c>
      <c r="O993" s="22"/>
      <c r="P993" s="311" t="str">
        <f>E993</f>
        <v>No charge</v>
      </c>
      <c r="Q993" s="16" t="e">
        <f t="shared" si="129"/>
        <v>#VALUE!</v>
      </c>
      <c r="R993" s="29" t="e">
        <f t="shared" si="127"/>
        <v>#VALUE!</v>
      </c>
      <c r="S993" s="29" t="e">
        <f t="shared" si="128"/>
        <v>#VALUE!</v>
      </c>
      <c r="W993" s="2"/>
      <c r="X993" s="2"/>
      <c r="Z993" s="3"/>
    </row>
    <row r="994" spans="1:205" ht="38.25" x14ac:dyDescent="0.25">
      <c r="A994" s="27" t="s">
        <v>437</v>
      </c>
      <c r="B994" s="27" t="s">
        <v>18</v>
      </c>
      <c r="C994" s="24" t="s">
        <v>444</v>
      </c>
      <c r="D994" s="28" t="s">
        <v>439</v>
      </c>
      <c r="E994" s="255">
        <v>51.61</v>
      </c>
      <c r="F994" s="29">
        <v>50</v>
      </c>
      <c r="H994" s="2" t="s">
        <v>445</v>
      </c>
      <c r="I994" s="11" t="s">
        <v>21</v>
      </c>
      <c r="K994" s="21">
        <v>40544</v>
      </c>
      <c r="M994" s="307">
        <v>1</v>
      </c>
      <c r="N994" s="11">
        <v>1</v>
      </c>
      <c r="O994" s="22"/>
      <c r="P994" s="311">
        <f t="shared" ref="P994:P1057" si="131">IF(N994=1,INT(E994*$T$1*100)/100,E994)</f>
        <v>52.85</v>
      </c>
      <c r="Q994" s="16">
        <f t="shared" si="129"/>
        <v>52.8596</v>
      </c>
      <c r="R994" s="23">
        <f t="shared" si="127"/>
        <v>1.240000000000002</v>
      </c>
      <c r="S994" s="18">
        <f t="shared" si="128"/>
        <v>2.4026351482270916E-2</v>
      </c>
      <c r="W994" s="2"/>
      <c r="X994" s="2"/>
      <c r="Z994" s="3"/>
    </row>
    <row r="995" spans="1:205" s="3" customFormat="1" ht="76.5" x14ac:dyDescent="0.25">
      <c r="A995" s="27" t="s">
        <v>450</v>
      </c>
      <c r="B995" s="27" t="s">
        <v>18</v>
      </c>
      <c r="C995" s="24" t="s">
        <v>451</v>
      </c>
      <c r="D995" s="28" t="s">
        <v>452</v>
      </c>
      <c r="E995" s="255">
        <v>1548.45</v>
      </c>
      <c r="F995" s="29">
        <v>1500</v>
      </c>
      <c r="G995" s="13"/>
      <c r="H995" s="56" t="s">
        <v>453</v>
      </c>
      <c r="I995" s="11" t="s">
        <v>21</v>
      </c>
      <c r="J995" s="11"/>
      <c r="K995" s="21">
        <v>40544</v>
      </c>
      <c r="L995" s="2"/>
      <c r="M995" s="307">
        <v>1</v>
      </c>
      <c r="N995" s="11">
        <v>1</v>
      </c>
      <c r="O995" s="22"/>
      <c r="P995" s="311">
        <f t="shared" si="131"/>
        <v>1585.94</v>
      </c>
      <c r="Q995" s="16">
        <f t="shared" si="129"/>
        <v>1585.9440999999999</v>
      </c>
      <c r="R995" s="23">
        <f t="shared" si="127"/>
        <v>37.490000000000009</v>
      </c>
      <c r="S995" s="18">
        <f t="shared" si="128"/>
        <v>2.4211308082275829E-2</v>
      </c>
      <c r="T995" s="17"/>
      <c r="U995" s="19"/>
      <c r="V995" s="2"/>
      <c r="W995" s="2"/>
      <c r="X995" s="2"/>
      <c r="Y995" s="215"/>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row>
    <row r="996" spans="1:205" s="3" customFormat="1" ht="76.5" x14ac:dyDescent="0.25">
      <c r="A996" s="27" t="s">
        <v>450</v>
      </c>
      <c r="B996" s="27" t="s">
        <v>18</v>
      </c>
      <c r="C996" s="24" t="s">
        <v>454</v>
      </c>
      <c r="D996" s="28" t="s">
        <v>452</v>
      </c>
      <c r="E996" s="255">
        <v>774.22</v>
      </c>
      <c r="F996" s="29">
        <v>750</v>
      </c>
      <c r="G996" s="29"/>
      <c r="H996" s="56" t="s">
        <v>453</v>
      </c>
      <c r="I996" s="11" t="s">
        <v>21</v>
      </c>
      <c r="J996" s="11"/>
      <c r="K996" s="21">
        <v>40544</v>
      </c>
      <c r="L996" s="2"/>
      <c r="M996" s="307">
        <v>1</v>
      </c>
      <c r="N996" s="11">
        <v>1</v>
      </c>
      <c r="O996" s="22"/>
      <c r="P996" s="311">
        <f t="shared" si="131"/>
        <v>792.96</v>
      </c>
      <c r="Q996" s="16">
        <f t="shared" si="129"/>
        <v>792.96690000000001</v>
      </c>
      <c r="R996" s="23">
        <f t="shared" si="127"/>
        <v>18.740000000000009</v>
      </c>
      <c r="S996" s="18">
        <f t="shared" si="128"/>
        <v>2.4205006328950437E-2</v>
      </c>
      <c r="T996" s="17"/>
      <c r="U996" s="19"/>
      <c r="V996" s="2"/>
      <c r="W996" s="2"/>
      <c r="X996" s="2"/>
      <c r="Y996" s="215"/>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row>
    <row r="997" spans="1:205" s="3" customFormat="1" ht="38.25" x14ac:dyDescent="0.25">
      <c r="A997" s="27" t="s">
        <v>450</v>
      </c>
      <c r="B997" s="27" t="s">
        <v>18</v>
      </c>
      <c r="C997" s="24" t="s">
        <v>455</v>
      </c>
      <c r="D997" s="28" t="s">
        <v>456</v>
      </c>
      <c r="E997" s="255">
        <v>10.32</v>
      </c>
      <c r="F997" s="29">
        <v>10</v>
      </c>
      <c r="G997" s="29"/>
      <c r="H997" s="2"/>
      <c r="I997" s="11" t="s">
        <v>21</v>
      </c>
      <c r="J997" s="11"/>
      <c r="K997" s="21">
        <v>40544</v>
      </c>
      <c r="L997" s="2"/>
      <c r="M997" s="307">
        <v>1</v>
      </c>
      <c r="N997" s="11">
        <v>1</v>
      </c>
      <c r="O997" s="22"/>
      <c r="P997" s="311">
        <f t="shared" si="131"/>
        <v>10.56</v>
      </c>
      <c r="Q997" s="16">
        <f t="shared" si="129"/>
        <v>10.569800000000001</v>
      </c>
      <c r="R997" s="23">
        <f t="shared" si="127"/>
        <v>0.24000000000000021</v>
      </c>
      <c r="S997" s="18">
        <f t="shared" si="128"/>
        <v>2.3255813953488393E-2</v>
      </c>
      <c r="T997" s="17"/>
      <c r="U997" s="19"/>
      <c r="V997" s="2"/>
      <c r="W997" s="2"/>
      <c r="X997" s="2"/>
      <c r="Y997" s="215"/>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row>
    <row r="998" spans="1:205" s="3" customFormat="1" ht="76.5" x14ac:dyDescent="0.25">
      <c r="A998" s="27" t="s">
        <v>450</v>
      </c>
      <c r="B998" s="27" t="s">
        <v>18</v>
      </c>
      <c r="C998" s="57" t="s">
        <v>457</v>
      </c>
      <c r="D998" s="28" t="s">
        <v>458</v>
      </c>
      <c r="E998" s="255">
        <v>154.84</v>
      </c>
      <c r="F998" s="29">
        <v>150</v>
      </c>
      <c r="G998" s="29"/>
      <c r="H998" s="2"/>
      <c r="I998" s="11" t="s">
        <v>21</v>
      </c>
      <c r="J998" s="11"/>
      <c r="K998" s="21">
        <v>40544</v>
      </c>
      <c r="L998" s="2"/>
      <c r="M998" s="307">
        <v>1</v>
      </c>
      <c r="N998" s="11">
        <v>1</v>
      </c>
      <c r="O998" s="22"/>
      <c r="P998" s="311">
        <f t="shared" si="131"/>
        <v>158.58000000000001</v>
      </c>
      <c r="Q998" s="16">
        <f t="shared" si="129"/>
        <v>158.58920000000001</v>
      </c>
      <c r="R998" s="23">
        <f t="shared" si="127"/>
        <v>3.7400000000000091</v>
      </c>
      <c r="S998" s="18">
        <f t="shared" si="128"/>
        <v>2.4153965383621863E-2</v>
      </c>
      <c r="T998" s="17"/>
      <c r="U998" s="19"/>
      <c r="V998" s="2"/>
      <c r="W998" s="2"/>
      <c r="X998" s="2"/>
      <c r="Y998" s="215"/>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row>
    <row r="999" spans="1:205" s="3" customFormat="1" ht="38.25" x14ac:dyDescent="0.25">
      <c r="A999" s="27" t="s">
        <v>450</v>
      </c>
      <c r="B999" s="27" t="s">
        <v>18</v>
      </c>
      <c r="C999" s="24" t="s">
        <v>459</v>
      </c>
      <c r="D999" s="28" t="s">
        <v>460</v>
      </c>
      <c r="E999" s="255">
        <v>77.42</v>
      </c>
      <c r="F999" s="29">
        <v>75</v>
      </c>
      <c r="G999" s="29"/>
      <c r="H999" s="2"/>
      <c r="I999" s="11" t="s">
        <v>21</v>
      </c>
      <c r="J999" s="11"/>
      <c r="K999" s="21">
        <v>40544</v>
      </c>
      <c r="L999" s="2"/>
      <c r="M999" s="307">
        <v>1</v>
      </c>
      <c r="N999" s="11">
        <v>1</v>
      </c>
      <c r="O999" s="22"/>
      <c r="P999" s="311">
        <f t="shared" si="131"/>
        <v>79.290000000000006</v>
      </c>
      <c r="Q999" s="16">
        <f t="shared" si="129"/>
        <v>79.294600000000003</v>
      </c>
      <c r="R999" s="23">
        <f t="shared" si="127"/>
        <v>1.8700000000000045</v>
      </c>
      <c r="S999" s="18">
        <f t="shared" si="128"/>
        <v>2.4153965383621863E-2</v>
      </c>
      <c r="T999" s="17"/>
      <c r="U999" s="19"/>
      <c r="V999" s="2"/>
      <c r="W999" s="2"/>
      <c r="X999" s="2"/>
      <c r="Y999" s="215"/>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row>
    <row r="1000" spans="1:205" s="3" customFormat="1" ht="51" x14ac:dyDescent="0.25">
      <c r="A1000" s="27" t="s">
        <v>450</v>
      </c>
      <c r="B1000" s="27" t="s">
        <v>18</v>
      </c>
      <c r="C1000" s="24" t="s">
        <v>461</v>
      </c>
      <c r="D1000" s="28" t="s">
        <v>462</v>
      </c>
      <c r="E1000" s="255">
        <v>412.92</v>
      </c>
      <c r="F1000" s="29">
        <v>400</v>
      </c>
      <c r="G1000" s="13"/>
      <c r="H1000" s="2" t="s">
        <v>96</v>
      </c>
      <c r="I1000" s="11" t="s">
        <v>21</v>
      </c>
      <c r="J1000" s="11"/>
      <c r="K1000" s="21">
        <v>40544</v>
      </c>
      <c r="L1000" s="2"/>
      <c r="M1000" s="307">
        <v>1</v>
      </c>
      <c r="N1000" s="11">
        <v>1</v>
      </c>
      <c r="O1000" s="22"/>
      <c r="P1000" s="311">
        <f t="shared" si="131"/>
        <v>422.91</v>
      </c>
      <c r="Q1000" s="16">
        <f t="shared" si="129"/>
        <v>422.91840000000002</v>
      </c>
      <c r="R1000" s="23">
        <f t="shared" si="127"/>
        <v>9.9900000000000091</v>
      </c>
      <c r="S1000" s="18">
        <f t="shared" si="128"/>
        <v>2.4193548387096794E-2</v>
      </c>
      <c r="T1000" s="17"/>
      <c r="U1000" s="19"/>
      <c r="V1000" s="2"/>
      <c r="W1000" s="2"/>
      <c r="X1000" s="2"/>
      <c r="Y1000" s="215"/>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row>
    <row r="1001" spans="1:205" s="3" customFormat="1" ht="51" x14ac:dyDescent="0.25">
      <c r="A1001" s="27" t="s">
        <v>450</v>
      </c>
      <c r="B1001" s="27" t="s">
        <v>18</v>
      </c>
      <c r="C1001" s="24" t="s">
        <v>463</v>
      </c>
      <c r="D1001" s="28" t="s">
        <v>464</v>
      </c>
      <c r="E1001" s="255">
        <v>206.46</v>
      </c>
      <c r="F1001" s="29">
        <v>200</v>
      </c>
      <c r="G1001" s="13"/>
      <c r="H1001" s="2" t="s">
        <v>96</v>
      </c>
      <c r="I1001" s="11" t="s">
        <v>21</v>
      </c>
      <c r="J1001" s="11"/>
      <c r="K1001" s="21">
        <v>40544</v>
      </c>
      <c r="L1001" s="2"/>
      <c r="M1001" s="307">
        <v>1</v>
      </c>
      <c r="N1001" s="11">
        <v>1</v>
      </c>
      <c r="O1001" s="22"/>
      <c r="P1001" s="311">
        <f t="shared" si="131"/>
        <v>211.45</v>
      </c>
      <c r="Q1001" s="16">
        <f t="shared" si="129"/>
        <v>211.45920000000001</v>
      </c>
      <c r="R1001" s="23">
        <f t="shared" si="127"/>
        <v>4.9899999999999807</v>
      </c>
      <c r="S1001" s="18">
        <f t="shared" si="128"/>
        <v>2.4169330620943428E-2</v>
      </c>
      <c r="T1001" s="17"/>
      <c r="U1001" s="19"/>
      <c r="V1001" s="2"/>
      <c r="W1001" s="2"/>
      <c r="X1001" s="2"/>
      <c r="Y1001" s="215"/>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row>
    <row r="1002" spans="1:205" s="3" customFormat="1" ht="140.25" x14ac:dyDescent="0.25">
      <c r="A1002" s="27" t="s">
        <v>465</v>
      </c>
      <c r="B1002" s="27" t="s">
        <v>18</v>
      </c>
      <c r="C1002" s="24" t="s">
        <v>466</v>
      </c>
      <c r="D1002" s="28" t="s">
        <v>467</v>
      </c>
      <c r="E1002" s="255">
        <v>309.69</v>
      </c>
      <c r="F1002" s="29">
        <v>300</v>
      </c>
      <c r="G1002" s="29"/>
      <c r="H1002" s="2" t="s">
        <v>468</v>
      </c>
      <c r="I1002" s="11" t="s">
        <v>21</v>
      </c>
      <c r="J1002" s="11"/>
      <c r="K1002" s="11"/>
      <c r="L1002" s="2"/>
      <c r="M1002" s="307">
        <v>1</v>
      </c>
      <c r="N1002" s="11">
        <v>1</v>
      </c>
      <c r="O1002" s="22"/>
      <c r="P1002" s="311">
        <f t="shared" si="131"/>
        <v>317.18</v>
      </c>
      <c r="Q1002" s="16">
        <f t="shared" si="129"/>
        <v>317.18880000000001</v>
      </c>
      <c r="R1002" s="23">
        <f t="shared" si="127"/>
        <v>7.4900000000000091</v>
      </c>
      <c r="S1002" s="18">
        <f t="shared" si="128"/>
        <v>2.4185475798379055E-2</v>
      </c>
      <c r="T1002" s="17"/>
      <c r="U1002" s="19"/>
      <c r="V1002" s="2"/>
      <c r="W1002" s="2"/>
      <c r="X1002" s="2"/>
      <c r="Y1002" s="215"/>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2"/>
      <c r="GL1002" s="2"/>
      <c r="GM1002" s="2"/>
      <c r="GN1002" s="2"/>
      <c r="GO1002" s="2"/>
      <c r="GP1002" s="2"/>
      <c r="GQ1002" s="2"/>
      <c r="GR1002" s="2"/>
      <c r="GS1002" s="2"/>
      <c r="GT1002" s="2"/>
      <c r="GU1002" s="2"/>
      <c r="GV1002" s="2"/>
      <c r="GW1002" s="2"/>
    </row>
    <row r="1003" spans="1:205" s="3" customFormat="1" ht="25.5" x14ac:dyDescent="0.25">
      <c r="A1003" s="27" t="s">
        <v>480</v>
      </c>
      <c r="B1003" s="27" t="s">
        <v>481</v>
      </c>
      <c r="C1003" s="27" t="s">
        <v>482</v>
      </c>
      <c r="D1003" s="30" t="s">
        <v>483</v>
      </c>
      <c r="E1003" s="255">
        <v>438.72</v>
      </c>
      <c r="F1003" s="31">
        <v>425</v>
      </c>
      <c r="G1003" s="31"/>
      <c r="H1003" s="2" t="s">
        <v>484</v>
      </c>
      <c r="I1003" s="11" t="s">
        <v>21</v>
      </c>
      <c r="J1003" s="11" t="s">
        <v>22</v>
      </c>
      <c r="K1003" s="11"/>
      <c r="L1003" s="2"/>
      <c r="M1003" s="307">
        <v>6</v>
      </c>
      <c r="N1003" s="11">
        <v>1</v>
      </c>
      <c r="O1003" s="22"/>
      <c r="P1003" s="311">
        <f t="shared" si="131"/>
        <v>449.34</v>
      </c>
      <c r="Q1003" s="16">
        <f t="shared" si="129"/>
        <v>449.34309999999999</v>
      </c>
      <c r="R1003" s="23">
        <f t="shared" si="127"/>
        <v>10.619999999999948</v>
      </c>
      <c r="S1003" s="18">
        <f t="shared" si="128"/>
        <v>2.4206783369802944E-2</v>
      </c>
      <c r="T1003" s="17"/>
      <c r="U1003" s="19"/>
      <c r="V1003" s="2"/>
      <c r="W1003" s="2"/>
      <c r="X1003" s="2"/>
      <c r="Y1003" s="215"/>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row>
    <row r="1004" spans="1:205" s="3" customFormat="1" ht="15.75" x14ac:dyDescent="0.25">
      <c r="A1004" s="27" t="s">
        <v>485</v>
      </c>
      <c r="B1004" s="2" t="s">
        <v>481</v>
      </c>
      <c r="C1004" s="24" t="s">
        <v>486</v>
      </c>
      <c r="D1004" s="28" t="s">
        <v>487</v>
      </c>
      <c r="E1004" s="255">
        <v>258.07</v>
      </c>
      <c r="F1004" s="29">
        <v>250</v>
      </c>
      <c r="G1004" s="13"/>
      <c r="H1004" s="2"/>
      <c r="I1004" s="11" t="s">
        <v>21</v>
      </c>
      <c r="J1004" s="11"/>
      <c r="K1004" s="21">
        <v>40544</v>
      </c>
      <c r="L1004" s="2"/>
      <c r="M1004" s="307">
        <v>6</v>
      </c>
      <c r="N1004" s="11">
        <v>1</v>
      </c>
      <c r="O1004" s="22"/>
      <c r="P1004" s="311">
        <f t="shared" si="131"/>
        <v>264.31</v>
      </c>
      <c r="Q1004" s="16">
        <f t="shared" si="129"/>
        <v>264.31889999999999</v>
      </c>
      <c r="R1004" s="23">
        <f t="shared" si="127"/>
        <v>6.2400000000000091</v>
      </c>
      <c r="S1004" s="18">
        <f t="shared" si="128"/>
        <v>2.4179486185918586E-2</v>
      </c>
      <c r="T1004" s="17"/>
      <c r="U1004" s="19"/>
      <c r="V1004" s="2"/>
      <c r="W1004" s="2"/>
      <c r="X1004" s="2"/>
      <c r="Y1004" s="215"/>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row>
    <row r="1005" spans="1:205" s="3" customFormat="1" ht="38.25" x14ac:dyDescent="0.25">
      <c r="A1005" s="27" t="s">
        <v>488</v>
      </c>
      <c r="B1005" s="27" t="s">
        <v>481</v>
      </c>
      <c r="C1005" s="27" t="s">
        <v>502</v>
      </c>
      <c r="D1005" s="30" t="s">
        <v>503</v>
      </c>
      <c r="E1005" s="255">
        <v>0.51</v>
      </c>
      <c r="F1005" s="31">
        <v>0.5</v>
      </c>
      <c r="G1005" s="31"/>
      <c r="H1005" s="2" t="s">
        <v>504</v>
      </c>
      <c r="I1005" s="11" t="s">
        <v>21</v>
      </c>
      <c r="J1005" s="11"/>
      <c r="K1005" s="11"/>
      <c r="L1005" s="2"/>
      <c r="M1005" s="307">
        <v>6</v>
      </c>
      <c r="N1005" s="11">
        <v>1</v>
      </c>
      <c r="O1005" s="22"/>
      <c r="P1005" s="311">
        <f t="shared" si="131"/>
        <v>0.52</v>
      </c>
      <c r="Q1005" s="16">
        <f t="shared" si="129"/>
        <v>0.52229999999999999</v>
      </c>
      <c r="R1005" s="23">
        <f t="shared" ref="R1005:R1068" si="132">P1005-E1005</f>
        <v>1.0000000000000009E-2</v>
      </c>
      <c r="S1005" s="18">
        <f t="shared" ref="S1005:S1068" si="133">IF(E1005&lt;&gt;0,R1005/E1005,0)</f>
        <v>1.9607843137254919E-2</v>
      </c>
      <c r="T1005" s="17"/>
      <c r="U1005" s="19"/>
      <c r="V1005" s="2"/>
      <c r="W1005" s="2"/>
      <c r="X1005" s="2"/>
      <c r="Y1005" s="215"/>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row>
    <row r="1006" spans="1:205" s="3" customFormat="1" ht="25.5" x14ac:dyDescent="0.25">
      <c r="A1006" s="27" t="s">
        <v>488</v>
      </c>
      <c r="B1006" s="27" t="s">
        <v>481</v>
      </c>
      <c r="C1006" s="27" t="s">
        <v>505</v>
      </c>
      <c r="D1006" s="30" t="s">
        <v>503</v>
      </c>
      <c r="E1006" s="255">
        <v>0.25</v>
      </c>
      <c r="F1006" s="31">
        <v>0.25</v>
      </c>
      <c r="G1006" s="31"/>
      <c r="H1006" s="2" t="s">
        <v>28</v>
      </c>
      <c r="I1006" s="11" t="s">
        <v>21</v>
      </c>
      <c r="J1006" s="11"/>
      <c r="K1006" s="11"/>
      <c r="L1006" s="2"/>
      <c r="M1006" s="307">
        <v>6</v>
      </c>
      <c r="N1006" s="11">
        <v>1</v>
      </c>
      <c r="O1006" s="22"/>
      <c r="P1006" s="311">
        <f t="shared" si="131"/>
        <v>0.25</v>
      </c>
      <c r="Q1006" s="16">
        <f t="shared" si="129"/>
        <v>0.25600000000000001</v>
      </c>
      <c r="R1006" s="23">
        <f t="shared" si="132"/>
        <v>0</v>
      </c>
      <c r="S1006" s="18">
        <f t="shared" si="133"/>
        <v>0</v>
      </c>
      <c r="T1006" s="17"/>
      <c r="U1006" s="19"/>
      <c r="V1006" s="2"/>
      <c r="W1006" s="2"/>
      <c r="X1006" s="2"/>
      <c r="Y1006" s="215"/>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2"/>
      <c r="GL1006" s="2"/>
      <c r="GM1006" s="2"/>
      <c r="GN1006" s="2"/>
      <c r="GO1006" s="2"/>
      <c r="GP1006" s="2"/>
      <c r="GQ1006" s="2"/>
      <c r="GR1006" s="2"/>
      <c r="GS1006" s="2"/>
      <c r="GT1006" s="2"/>
      <c r="GU1006" s="2"/>
      <c r="GV1006" s="2"/>
      <c r="GW1006" s="2"/>
    </row>
    <row r="1007" spans="1:205" s="3" customFormat="1" ht="127.5" x14ac:dyDescent="0.25">
      <c r="A1007" s="2" t="s">
        <v>510</v>
      </c>
      <c r="B1007" s="2" t="s">
        <v>511</v>
      </c>
      <c r="C1007" s="24" t="s">
        <v>512</v>
      </c>
      <c r="D1007" s="28" t="s">
        <v>513</v>
      </c>
      <c r="E1007" s="255">
        <v>25.8</v>
      </c>
      <c r="F1007" s="29">
        <v>25</v>
      </c>
      <c r="G1007" s="29"/>
      <c r="H1007" s="2" t="s">
        <v>514</v>
      </c>
      <c r="I1007" s="11"/>
      <c r="J1007" s="11"/>
      <c r="K1007" s="11"/>
      <c r="L1007" s="2"/>
      <c r="M1007" s="307">
        <v>5</v>
      </c>
      <c r="N1007" s="11">
        <v>1</v>
      </c>
      <c r="O1007" s="22"/>
      <c r="P1007" s="311">
        <f t="shared" si="131"/>
        <v>26.42</v>
      </c>
      <c r="Q1007" s="16">
        <f t="shared" si="129"/>
        <v>26.424700000000001</v>
      </c>
      <c r="R1007" s="23">
        <f t="shared" si="132"/>
        <v>0.62000000000000099</v>
      </c>
      <c r="S1007" s="18">
        <f t="shared" si="133"/>
        <v>2.4031007751938022E-2</v>
      </c>
      <c r="T1007" s="17"/>
      <c r="U1007" s="19"/>
      <c r="V1007" s="2"/>
      <c r="W1007" s="2"/>
      <c r="X1007" s="2"/>
      <c r="Y1007" s="215"/>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row>
    <row r="1008" spans="1:205" s="3" customFormat="1" ht="51" x14ac:dyDescent="0.25">
      <c r="A1008" s="27" t="s">
        <v>540</v>
      </c>
      <c r="B1008" s="27" t="s">
        <v>511</v>
      </c>
      <c r="C1008" s="24" t="s">
        <v>541</v>
      </c>
      <c r="D1008" s="28" t="s">
        <v>542</v>
      </c>
      <c r="E1008" s="255">
        <v>82.58</v>
      </c>
      <c r="F1008" s="29">
        <v>80</v>
      </c>
      <c r="G1008" s="45"/>
      <c r="H1008" s="2" t="s">
        <v>96</v>
      </c>
      <c r="I1008" s="11" t="s">
        <v>21</v>
      </c>
      <c r="J1008" s="11"/>
      <c r="K1008" s="21">
        <v>40544</v>
      </c>
      <c r="L1008" s="2"/>
      <c r="M1008" s="307">
        <v>1</v>
      </c>
      <c r="N1008" s="11">
        <v>1</v>
      </c>
      <c r="O1008" s="22"/>
      <c r="P1008" s="311">
        <f t="shared" si="131"/>
        <v>84.57</v>
      </c>
      <c r="Q1008" s="16">
        <f t="shared" si="129"/>
        <v>84.579499999999996</v>
      </c>
      <c r="R1008" s="23">
        <f t="shared" si="132"/>
        <v>1.9899999999999949</v>
      </c>
      <c r="S1008" s="18">
        <f t="shared" si="133"/>
        <v>2.4097844514410209E-2</v>
      </c>
      <c r="T1008" s="17"/>
      <c r="U1008" s="19"/>
      <c r="V1008" s="2"/>
      <c r="W1008" s="2"/>
      <c r="X1008" s="2"/>
      <c r="Y1008" s="215"/>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row>
    <row r="1009" spans="1:205" s="3" customFormat="1" ht="51" x14ac:dyDescent="0.25">
      <c r="A1009" s="27" t="s">
        <v>540</v>
      </c>
      <c r="B1009" s="27" t="s">
        <v>511</v>
      </c>
      <c r="C1009" s="24" t="s">
        <v>543</v>
      </c>
      <c r="D1009" s="28" t="s">
        <v>542</v>
      </c>
      <c r="E1009" s="255">
        <v>82.58</v>
      </c>
      <c r="F1009" s="29">
        <v>80</v>
      </c>
      <c r="G1009" s="29"/>
      <c r="H1009" s="2" t="s">
        <v>96</v>
      </c>
      <c r="I1009" s="11" t="s">
        <v>21</v>
      </c>
      <c r="J1009" s="11"/>
      <c r="K1009" s="21">
        <v>40544</v>
      </c>
      <c r="L1009" s="2"/>
      <c r="M1009" s="307">
        <v>1</v>
      </c>
      <c r="N1009" s="11">
        <v>1</v>
      </c>
      <c r="O1009" s="22"/>
      <c r="P1009" s="311">
        <f t="shared" si="131"/>
        <v>84.57</v>
      </c>
      <c r="Q1009" s="16">
        <f t="shared" si="129"/>
        <v>84.579499999999996</v>
      </c>
      <c r="R1009" s="23">
        <f t="shared" si="132"/>
        <v>1.9899999999999949</v>
      </c>
      <c r="S1009" s="18">
        <f t="shared" si="133"/>
        <v>2.4097844514410209E-2</v>
      </c>
      <c r="T1009" s="17"/>
      <c r="U1009" s="19"/>
      <c r="V1009" s="2"/>
      <c r="W1009" s="2"/>
      <c r="X1009" s="2"/>
      <c r="Y1009" s="215"/>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row>
    <row r="1010" spans="1:205" s="3" customFormat="1" ht="51" x14ac:dyDescent="0.25">
      <c r="A1010" s="27" t="s">
        <v>544</v>
      </c>
      <c r="B1010" s="27" t="s">
        <v>511</v>
      </c>
      <c r="C1010" s="24" t="s">
        <v>545</v>
      </c>
      <c r="D1010" s="28" t="s">
        <v>546</v>
      </c>
      <c r="E1010" s="255">
        <v>82.58</v>
      </c>
      <c r="F1010" s="59">
        <v>80</v>
      </c>
      <c r="G1010" s="45"/>
      <c r="H1010" s="2" t="s">
        <v>96</v>
      </c>
      <c r="I1010" s="11"/>
      <c r="J1010" s="11"/>
      <c r="K1010" s="11"/>
      <c r="L1010" s="2"/>
      <c r="M1010" s="307">
        <v>1</v>
      </c>
      <c r="N1010" s="11">
        <v>1</v>
      </c>
      <c r="O1010" s="22"/>
      <c r="P1010" s="311">
        <f t="shared" si="131"/>
        <v>84.57</v>
      </c>
      <c r="Q1010" s="16">
        <f t="shared" si="129"/>
        <v>84.579499999999996</v>
      </c>
      <c r="R1010" s="23">
        <f t="shared" si="132"/>
        <v>1.9899999999999949</v>
      </c>
      <c r="S1010" s="18">
        <f t="shared" si="133"/>
        <v>2.4097844514410209E-2</v>
      </c>
      <c r="T1010" s="17"/>
      <c r="U1010" s="19"/>
      <c r="V1010" s="2"/>
      <c r="W1010" s="2"/>
      <c r="X1010" s="2"/>
      <c r="Y1010" s="215"/>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2"/>
      <c r="GL1010" s="2"/>
      <c r="GM1010" s="2"/>
      <c r="GN1010" s="2"/>
      <c r="GO1010" s="2"/>
      <c r="GP1010" s="2"/>
      <c r="GQ1010" s="2"/>
      <c r="GR1010" s="2"/>
      <c r="GS1010" s="2"/>
      <c r="GT1010" s="2"/>
      <c r="GU1010" s="2"/>
      <c r="GV1010" s="2"/>
      <c r="GW1010" s="2"/>
    </row>
    <row r="1011" spans="1:205" s="3" customFormat="1" ht="51" x14ac:dyDescent="0.25">
      <c r="A1011" s="27" t="s">
        <v>544</v>
      </c>
      <c r="B1011" s="27" t="s">
        <v>511</v>
      </c>
      <c r="C1011" s="24" t="s">
        <v>547</v>
      </c>
      <c r="D1011" s="28" t="s">
        <v>546</v>
      </c>
      <c r="E1011" s="255">
        <v>82.58</v>
      </c>
      <c r="F1011" s="59">
        <v>80</v>
      </c>
      <c r="G1011" s="45"/>
      <c r="H1011" s="2" t="s">
        <v>96</v>
      </c>
      <c r="I1011" s="11"/>
      <c r="J1011" s="11"/>
      <c r="K1011" s="11"/>
      <c r="L1011" s="2"/>
      <c r="M1011" s="307">
        <v>1</v>
      </c>
      <c r="N1011" s="11">
        <v>1</v>
      </c>
      <c r="O1011" s="22"/>
      <c r="P1011" s="311">
        <f t="shared" si="131"/>
        <v>84.57</v>
      </c>
      <c r="Q1011" s="16">
        <f t="shared" si="129"/>
        <v>84.579499999999996</v>
      </c>
      <c r="R1011" s="23">
        <f t="shared" si="132"/>
        <v>1.9899999999999949</v>
      </c>
      <c r="S1011" s="18">
        <f t="shared" si="133"/>
        <v>2.4097844514410209E-2</v>
      </c>
      <c r="T1011" s="17"/>
      <c r="U1011" s="19"/>
      <c r="V1011" s="2"/>
      <c r="W1011" s="2"/>
      <c r="X1011" s="2"/>
      <c r="Y1011" s="215"/>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c r="EE1011" s="2"/>
      <c r="EF1011" s="2"/>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c r="FD1011" s="2"/>
      <c r="FE1011" s="2"/>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2"/>
      <c r="GL1011" s="2"/>
      <c r="GM1011" s="2"/>
      <c r="GN1011" s="2"/>
      <c r="GO1011" s="2"/>
      <c r="GP1011" s="2"/>
      <c r="GQ1011" s="2"/>
      <c r="GR1011" s="2"/>
      <c r="GS1011" s="2"/>
      <c r="GT1011" s="2"/>
      <c r="GU1011" s="2"/>
      <c r="GV1011" s="2"/>
      <c r="GW1011" s="2"/>
    </row>
    <row r="1012" spans="1:205" s="3" customFormat="1" ht="51" x14ac:dyDescent="0.25">
      <c r="A1012" s="2" t="s">
        <v>560</v>
      </c>
      <c r="B1012" s="2" t="s">
        <v>561</v>
      </c>
      <c r="C1012" s="24" t="s">
        <v>562</v>
      </c>
      <c r="D1012" s="28" t="s">
        <v>563</v>
      </c>
      <c r="E1012" s="255">
        <v>103.23</v>
      </c>
      <c r="F1012" s="29">
        <v>100</v>
      </c>
      <c r="G1012" s="29"/>
      <c r="H1012" s="2" t="s">
        <v>564</v>
      </c>
      <c r="I1012" s="11" t="s">
        <v>21</v>
      </c>
      <c r="J1012" s="11" t="s">
        <v>21</v>
      </c>
      <c r="K1012" s="21">
        <v>40544</v>
      </c>
      <c r="L1012" s="2"/>
      <c r="M1012" s="307">
        <v>3</v>
      </c>
      <c r="N1012" s="11">
        <v>1</v>
      </c>
      <c r="O1012" s="61"/>
      <c r="P1012" s="311">
        <f t="shared" si="131"/>
        <v>105.72</v>
      </c>
      <c r="Q1012" s="16">
        <f t="shared" si="129"/>
        <v>105.7296</v>
      </c>
      <c r="R1012" s="23">
        <f t="shared" si="132"/>
        <v>2.4899999999999949</v>
      </c>
      <c r="S1012" s="18">
        <f t="shared" si="133"/>
        <v>2.4120895088636973E-2</v>
      </c>
      <c r="T1012" s="13"/>
      <c r="U1012" s="19"/>
      <c r="V1012" s="2"/>
      <c r="W1012" s="2"/>
      <c r="X1012" s="2"/>
      <c r="Y1012" s="216"/>
    </row>
    <row r="1013" spans="1:205" s="3" customFormat="1" ht="51" x14ac:dyDescent="0.25">
      <c r="A1013" s="2" t="s">
        <v>560</v>
      </c>
      <c r="B1013" s="2" t="s">
        <v>561</v>
      </c>
      <c r="C1013" s="24" t="s">
        <v>565</v>
      </c>
      <c r="D1013" s="28" t="s">
        <v>566</v>
      </c>
      <c r="E1013" s="255">
        <v>77.42</v>
      </c>
      <c r="F1013" s="29">
        <v>75</v>
      </c>
      <c r="G1013" s="29"/>
      <c r="H1013" s="2" t="s">
        <v>564</v>
      </c>
      <c r="I1013" s="11" t="s">
        <v>21</v>
      </c>
      <c r="J1013" s="11" t="s">
        <v>21</v>
      </c>
      <c r="K1013" s="21">
        <v>40544</v>
      </c>
      <c r="L1013" s="2"/>
      <c r="M1013" s="307">
        <v>3</v>
      </c>
      <c r="N1013" s="11">
        <v>1</v>
      </c>
      <c r="O1013" s="61"/>
      <c r="P1013" s="311">
        <f t="shared" si="131"/>
        <v>79.290000000000006</v>
      </c>
      <c r="Q1013" s="16">
        <f t="shared" si="129"/>
        <v>79.294600000000003</v>
      </c>
      <c r="R1013" s="23">
        <f t="shared" si="132"/>
        <v>1.8700000000000045</v>
      </c>
      <c r="S1013" s="18">
        <f t="shared" si="133"/>
        <v>2.4153965383621863E-2</v>
      </c>
      <c r="T1013" s="13"/>
      <c r="U1013" s="19"/>
      <c r="V1013" s="2"/>
      <c r="W1013" s="2"/>
      <c r="X1013" s="2"/>
      <c r="Y1013" s="216"/>
    </row>
    <row r="1014" spans="1:205" s="3" customFormat="1" ht="76.5" x14ac:dyDescent="0.25">
      <c r="A1014" s="27" t="s">
        <v>567</v>
      </c>
      <c r="B1014" s="27" t="s">
        <v>561</v>
      </c>
      <c r="C1014" s="24" t="s">
        <v>568</v>
      </c>
      <c r="D1014" s="28" t="s">
        <v>569</v>
      </c>
      <c r="E1014" s="255">
        <v>111.48</v>
      </c>
      <c r="F1014" s="10">
        <v>108</v>
      </c>
      <c r="G1014" s="29"/>
      <c r="H1014" s="44" t="s">
        <v>570</v>
      </c>
      <c r="I1014" s="11" t="s">
        <v>21</v>
      </c>
      <c r="J1014" s="11" t="s">
        <v>21</v>
      </c>
      <c r="K1014" s="21">
        <v>40544</v>
      </c>
      <c r="L1014" s="2"/>
      <c r="M1014" s="307" t="s">
        <v>571</v>
      </c>
      <c r="N1014" s="11">
        <v>1</v>
      </c>
      <c r="O1014" s="61"/>
      <c r="P1014" s="311">
        <f t="shared" si="131"/>
        <v>114.17</v>
      </c>
      <c r="Q1014" s="16">
        <f t="shared" si="129"/>
        <v>114.1793</v>
      </c>
      <c r="R1014" s="23">
        <f t="shared" si="132"/>
        <v>2.6899999999999977</v>
      </c>
      <c r="S1014" s="18">
        <f t="shared" si="133"/>
        <v>2.412988876928595E-2</v>
      </c>
      <c r="T1014" s="13"/>
      <c r="U1014" s="19"/>
      <c r="V1014" s="2"/>
      <c r="W1014" s="2"/>
      <c r="X1014" s="2"/>
      <c r="Y1014" s="216"/>
    </row>
    <row r="1015" spans="1:205" s="3" customFormat="1" ht="102" x14ac:dyDescent="0.25">
      <c r="A1015" s="27" t="s">
        <v>572</v>
      </c>
      <c r="B1015" s="27" t="s">
        <v>561</v>
      </c>
      <c r="C1015" s="24" t="s">
        <v>573</v>
      </c>
      <c r="D1015" s="28" t="s">
        <v>574</v>
      </c>
      <c r="E1015" s="255">
        <v>371.62</v>
      </c>
      <c r="F1015" s="29">
        <v>360</v>
      </c>
      <c r="G1015" s="13"/>
      <c r="H1015" s="2" t="s">
        <v>575</v>
      </c>
      <c r="I1015" s="11" t="s">
        <v>21</v>
      </c>
      <c r="J1015" s="11" t="s">
        <v>21</v>
      </c>
      <c r="K1015" s="21">
        <v>40544</v>
      </c>
      <c r="L1015" s="2"/>
      <c r="M1015" s="307">
        <v>6</v>
      </c>
      <c r="N1015" s="11">
        <v>1</v>
      </c>
      <c r="O1015" s="61"/>
      <c r="P1015" s="311">
        <f t="shared" si="131"/>
        <v>380.61</v>
      </c>
      <c r="Q1015" s="16">
        <f t="shared" ref="Q1015:Q1078" si="134">IF(N1015=1,INT(E1015*$T$1*10000)/10000,E1015)</f>
        <v>380.61840000000001</v>
      </c>
      <c r="R1015" s="23">
        <f t="shared" si="132"/>
        <v>8.9900000000000091</v>
      </c>
      <c r="S1015" s="18">
        <f t="shared" si="133"/>
        <v>2.4191378289650744E-2</v>
      </c>
      <c r="T1015" s="13"/>
      <c r="U1015" s="19"/>
      <c r="V1015" s="2"/>
      <c r="W1015" s="2"/>
      <c r="X1015" s="2"/>
      <c r="Y1015" s="216"/>
    </row>
    <row r="1016" spans="1:205" s="3" customFormat="1" ht="51" x14ac:dyDescent="0.25">
      <c r="A1016" s="27" t="s">
        <v>576</v>
      </c>
      <c r="B1016" s="27" t="s">
        <v>561</v>
      </c>
      <c r="C1016" s="24" t="s">
        <v>577</v>
      </c>
      <c r="D1016" s="28" t="s">
        <v>578</v>
      </c>
      <c r="E1016" s="255">
        <v>77.42</v>
      </c>
      <c r="F1016" s="29">
        <v>75</v>
      </c>
      <c r="G1016" s="13"/>
      <c r="H1016" s="2"/>
      <c r="I1016" s="11" t="s">
        <v>21</v>
      </c>
      <c r="J1016" s="11" t="s">
        <v>21</v>
      </c>
      <c r="K1016" s="21">
        <v>40544</v>
      </c>
      <c r="L1016" s="2"/>
      <c r="M1016" s="307">
        <v>1</v>
      </c>
      <c r="N1016" s="11">
        <v>1</v>
      </c>
      <c r="O1016" s="61"/>
      <c r="P1016" s="311">
        <f t="shared" si="131"/>
        <v>79.290000000000006</v>
      </c>
      <c r="Q1016" s="16">
        <f t="shared" si="134"/>
        <v>79.294600000000003</v>
      </c>
      <c r="R1016" s="23">
        <f t="shared" si="132"/>
        <v>1.8700000000000045</v>
      </c>
      <c r="S1016" s="18">
        <f t="shared" si="133"/>
        <v>2.4153965383621863E-2</v>
      </c>
      <c r="T1016" s="13"/>
      <c r="U1016" s="19"/>
      <c r="V1016" s="2"/>
      <c r="W1016" s="2"/>
      <c r="X1016" s="2"/>
      <c r="Y1016" s="216"/>
    </row>
    <row r="1017" spans="1:205" s="3" customFormat="1" ht="51" x14ac:dyDescent="0.25">
      <c r="A1017" s="27" t="s">
        <v>576</v>
      </c>
      <c r="B1017" s="27" t="s">
        <v>561</v>
      </c>
      <c r="C1017" s="24" t="s">
        <v>579</v>
      </c>
      <c r="D1017" s="28" t="s">
        <v>578</v>
      </c>
      <c r="E1017" s="255">
        <v>51.61</v>
      </c>
      <c r="F1017" s="29">
        <v>50</v>
      </c>
      <c r="G1017" s="13"/>
      <c r="H1017" s="2"/>
      <c r="I1017" s="11" t="s">
        <v>21</v>
      </c>
      <c r="J1017" s="11" t="s">
        <v>21</v>
      </c>
      <c r="K1017" s="21">
        <v>40544</v>
      </c>
      <c r="L1017" s="2"/>
      <c r="M1017" s="307">
        <v>1</v>
      </c>
      <c r="N1017" s="11">
        <v>1</v>
      </c>
      <c r="O1017" s="61"/>
      <c r="P1017" s="311">
        <f t="shared" si="131"/>
        <v>52.85</v>
      </c>
      <c r="Q1017" s="16">
        <f t="shared" si="134"/>
        <v>52.8596</v>
      </c>
      <c r="R1017" s="23">
        <f t="shared" si="132"/>
        <v>1.240000000000002</v>
      </c>
      <c r="S1017" s="18">
        <f t="shared" si="133"/>
        <v>2.4026351482270916E-2</v>
      </c>
      <c r="T1017" s="13"/>
      <c r="U1017" s="19"/>
      <c r="V1017" s="2"/>
      <c r="W1017" s="2"/>
      <c r="X1017" s="2"/>
      <c r="Y1017" s="216"/>
    </row>
    <row r="1018" spans="1:205" ht="38.25" x14ac:dyDescent="0.25">
      <c r="A1018" s="2" t="s">
        <v>580</v>
      </c>
      <c r="B1018" s="27" t="s">
        <v>561</v>
      </c>
      <c r="C1018" s="2" t="s">
        <v>581</v>
      </c>
      <c r="D1018" s="2" t="s">
        <v>582</v>
      </c>
      <c r="E1018" s="255">
        <v>309.69</v>
      </c>
      <c r="F1018" s="10">
        <v>300</v>
      </c>
      <c r="H1018" s="2" t="s">
        <v>583</v>
      </c>
      <c r="I1018" s="11" t="s">
        <v>21</v>
      </c>
      <c r="J1018" s="11" t="s">
        <v>21</v>
      </c>
      <c r="K1018" s="21">
        <v>40544</v>
      </c>
      <c r="M1018" s="307">
        <v>3</v>
      </c>
      <c r="N1018" s="11">
        <v>1</v>
      </c>
      <c r="O1018" s="61"/>
      <c r="P1018" s="311">
        <f t="shared" si="131"/>
        <v>317.18</v>
      </c>
      <c r="Q1018" s="16">
        <f t="shared" si="134"/>
        <v>317.18880000000001</v>
      </c>
      <c r="R1018" s="23">
        <f t="shared" si="132"/>
        <v>7.4900000000000091</v>
      </c>
      <c r="S1018" s="18">
        <f t="shared" si="133"/>
        <v>2.4185475798379055E-2</v>
      </c>
      <c r="T1018" s="13"/>
      <c r="W1018" s="2"/>
      <c r="X1018" s="2"/>
      <c r="Y1018" s="216"/>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row>
    <row r="1019" spans="1:205" ht="38.25" x14ac:dyDescent="0.25">
      <c r="A1019" s="2" t="s">
        <v>584</v>
      </c>
      <c r="B1019" s="27" t="s">
        <v>561</v>
      </c>
      <c r="C1019" s="2" t="s">
        <v>585</v>
      </c>
      <c r="D1019" s="2" t="s">
        <v>586</v>
      </c>
      <c r="E1019" s="255">
        <v>619.38</v>
      </c>
      <c r="F1019" s="10">
        <v>600</v>
      </c>
      <c r="H1019" s="2" t="s">
        <v>583</v>
      </c>
      <c r="I1019" s="11" t="s">
        <v>21</v>
      </c>
      <c r="J1019" s="11" t="s">
        <v>21</v>
      </c>
      <c r="K1019" s="21">
        <v>40544</v>
      </c>
      <c r="M1019" s="307">
        <v>3</v>
      </c>
      <c r="N1019" s="11">
        <v>1</v>
      </c>
      <c r="O1019" s="61"/>
      <c r="P1019" s="311">
        <f t="shared" si="131"/>
        <v>634.37</v>
      </c>
      <c r="Q1019" s="16">
        <f t="shared" si="134"/>
        <v>634.37760000000003</v>
      </c>
      <c r="R1019" s="23">
        <f t="shared" si="132"/>
        <v>14.990000000000009</v>
      </c>
      <c r="S1019" s="18">
        <f t="shared" si="133"/>
        <v>2.420162097581454E-2</v>
      </c>
      <c r="T1019" s="13"/>
      <c r="W1019" s="2"/>
      <c r="X1019" s="2"/>
      <c r="Y1019" s="216"/>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row>
    <row r="1020" spans="1:205" ht="38.25" x14ac:dyDescent="0.25">
      <c r="A1020" s="2" t="s">
        <v>584</v>
      </c>
      <c r="B1020" s="27" t="s">
        <v>561</v>
      </c>
      <c r="C1020" s="2" t="s">
        <v>587</v>
      </c>
      <c r="D1020" s="2" t="s">
        <v>586</v>
      </c>
      <c r="E1020" s="255">
        <v>309.69</v>
      </c>
      <c r="F1020" s="10">
        <v>300</v>
      </c>
      <c r="H1020" s="2" t="s">
        <v>583</v>
      </c>
      <c r="I1020" s="11" t="s">
        <v>21</v>
      </c>
      <c r="J1020" s="11" t="s">
        <v>21</v>
      </c>
      <c r="K1020" s="21">
        <v>40544</v>
      </c>
      <c r="M1020" s="307">
        <v>3</v>
      </c>
      <c r="N1020" s="11">
        <v>1</v>
      </c>
      <c r="O1020" s="61"/>
      <c r="P1020" s="311">
        <f t="shared" si="131"/>
        <v>317.18</v>
      </c>
      <c r="Q1020" s="16">
        <f t="shared" si="134"/>
        <v>317.18880000000001</v>
      </c>
      <c r="R1020" s="23">
        <f t="shared" si="132"/>
        <v>7.4900000000000091</v>
      </c>
      <c r="S1020" s="18">
        <f t="shared" si="133"/>
        <v>2.4185475798379055E-2</v>
      </c>
      <c r="T1020" s="13"/>
      <c r="W1020" s="2"/>
      <c r="X1020" s="2"/>
      <c r="Y1020" s="216"/>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row>
    <row r="1021" spans="1:205" ht="38.25" x14ac:dyDescent="0.25">
      <c r="A1021" s="2" t="s">
        <v>584</v>
      </c>
      <c r="B1021" s="27" t="s">
        <v>561</v>
      </c>
      <c r="C1021" s="2" t="s">
        <v>588</v>
      </c>
      <c r="D1021" s="2" t="s">
        <v>586</v>
      </c>
      <c r="E1021" s="255">
        <v>825.84</v>
      </c>
      <c r="F1021" s="10">
        <v>800</v>
      </c>
      <c r="H1021" s="2" t="s">
        <v>583</v>
      </c>
      <c r="I1021" s="11" t="s">
        <v>21</v>
      </c>
      <c r="J1021" s="11" t="s">
        <v>21</v>
      </c>
      <c r="K1021" s="21">
        <v>40544</v>
      </c>
      <c r="M1021" s="307">
        <v>3</v>
      </c>
      <c r="N1021" s="11">
        <v>1</v>
      </c>
      <c r="O1021" s="61"/>
      <c r="P1021" s="311">
        <f t="shared" si="131"/>
        <v>845.83</v>
      </c>
      <c r="Q1021" s="16">
        <f t="shared" si="134"/>
        <v>845.83680000000004</v>
      </c>
      <c r="R1021" s="23">
        <f t="shared" si="132"/>
        <v>19.990000000000009</v>
      </c>
      <c r="S1021" s="18">
        <f t="shared" si="133"/>
        <v>2.420565727017341E-2</v>
      </c>
      <c r="T1021" s="13"/>
      <c r="W1021" s="2"/>
      <c r="X1021" s="2"/>
      <c r="Y1021" s="216"/>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row>
    <row r="1022" spans="1:205" ht="38.25" x14ac:dyDescent="0.25">
      <c r="A1022" s="2" t="s">
        <v>584</v>
      </c>
      <c r="B1022" s="27" t="s">
        <v>561</v>
      </c>
      <c r="C1022" s="2" t="s">
        <v>589</v>
      </c>
      <c r="D1022" s="2" t="s">
        <v>586</v>
      </c>
      <c r="E1022" s="255">
        <v>206.46</v>
      </c>
      <c r="F1022" s="10">
        <v>200</v>
      </c>
      <c r="H1022" s="2" t="s">
        <v>583</v>
      </c>
      <c r="I1022" s="11" t="s">
        <v>21</v>
      </c>
      <c r="J1022" s="11" t="s">
        <v>21</v>
      </c>
      <c r="K1022" s="21">
        <v>40544</v>
      </c>
      <c r="M1022" s="307">
        <v>3</v>
      </c>
      <c r="N1022" s="11">
        <v>1</v>
      </c>
      <c r="O1022" s="61"/>
      <c r="P1022" s="311">
        <f t="shared" si="131"/>
        <v>211.45</v>
      </c>
      <c r="Q1022" s="16">
        <f t="shared" si="134"/>
        <v>211.45920000000001</v>
      </c>
      <c r="R1022" s="23">
        <f t="shared" si="132"/>
        <v>4.9899999999999807</v>
      </c>
      <c r="S1022" s="18">
        <f t="shared" si="133"/>
        <v>2.4169330620943428E-2</v>
      </c>
      <c r="T1022" s="13"/>
      <c r="W1022" s="2"/>
      <c r="X1022" s="2"/>
      <c r="Y1022" s="216"/>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row>
    <row r="1023" spans="1:205" ht="63.75" x14ac:dyDescent="0.25">
      <c r="A1023" s="2" t="s">
        <v>590</v>
      </c>
      <c r="B1023" s="27" t="s">
        <v>561</v>
      </c>
      <c r="C1023" s="2" t="s">
        <v>591</v>
      </c>
      <c r="D1023" s="2" t="s">
        <v>592</v>
      </c>
      <c r="E1023" s="255">
        <v>206.46</v>
      </c>
      <c r="F1023" s="26">
        <v>200</v>
      </c>
      <c r="H1023" s="2" t="s">
        <v>583</v>
      </c>
      <c r="I1023" s="11" t="s">
        <v>21</v>
      </c>
      <c r="J1023" s="11" t="s">
        <v>21</v>
      </c>
      <c r="K1023" s="21">
        <v>40544</v>
      </c>
      <c r="M1023" s="307">
        <v>1</v>
      </c>
      <c r="N1023" s="11">
        <v>1</v>
      </c>
      <c r="O1023" s="61"/>
      <c r="P1023" s="311">
        <f t="shared" si="131"/>
        <v>211.45</v>
      </c>
      <c r="Q1023" s="16">
        <f t="shared" si="134"/>
        <v>211.45920000000001</v>
      </c>
      <c r="R1023" s="23">
        <f t="shared" si="132"/>
        <v>4.9899999999999807</v>
      </c>
      <c r="S1023" s="18">
        <f t="shared" si="133"/>
        <v>2.4169330620943428E-2</v>
      </c>
      <c r="T1023" s="13"/>
      <c r="W1023" s="2"/>
      <c r="X1023" s="2"/>
      <c r="Y1023" s="216"/>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row>
    <row r="1024" spans="1:205" ht="38.25" x14ac:dyDescent="0.25">
      <c r="A1024" s="2" t="s">
        <v>590</v>
      </c>
      <c r="B1024" s="27" t="s">
        <v>561</v>
      </c>
      <c r="C1024" s="2" t="s">
        <v>593</v>
      </c>
      <c r="D1024" s="2" t="s">
        <v>592</v>
      </c>
      <c r="E1024" s="255">
        <v>619.38</v>
      </c>
      <c r="F1024" s="26">
        <f>600</f>
        <v>600</v>
      </c>
      <c r="H1024" s="2" t="s">
        <v>583</v>
      </c>
      <c r="I1024" s="11" t="s">
        <v>21</v>
      </c>
      <c r="J1024" s="11" t="s">
        <v>21</v>
      </c>
      <c r="K1024" s="21">
        <v>40544</v>
      </c>
      <c r="M1024" s="307">
        <v>1</v>
      </c>
      <c r="N1024" s="11">
        <v>1</v>
      </c>
      <c r="O1024" s="61"/>
      <c r="P1024" s="311">
        <f t="shared" si="131"/>
        <v>634.37</v>
      </c>
      <c r="Q1024" s="16">
        <f t="shared" si="134"/>
        <v>634.37760000000003</v>
      </c>
      <c r="R1024" s="23">
        <f t="shared" si="132"/>
        <v>14.990000000000009</v>
      </c>
      <c r="S1024" s="18">
        <f t="shared" si="133"/>
        <v>2.420162097581454E-2</v>
      </c>
      <c r="T1024" s="13"/>
      <c r="W1024" s="2"/>
      <c r="X1024" s="2"/>
      <c r="Y1024" s="216"/>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row>
    <row r="1025" spans="1:205" ht="38.25" x14ac:dyDescent="0.25">
      <c r="A1025" s="2" t="s">
        <v>590</v>
      </c>
      <c r="B1025" s="27" t="s">
        <v>561</v>
      </c>
      <c r="C1025" s="2" t="s">
        <v>594</v>
      </c>
      <c r="D1025" s="2" t="s">
        <v>595</v>
      </c>
      <c r="E1025" s="255">
        <v>129.03</v>
      </c>
      <c r="F1025" s="26">
        <v>125</v>
      </c>
      <c r="H1025" s="2" t="s">
        <v>583</v>
      </c>
      <c r="I1025" s="11" t="s">
        <v>21</v>
      </c>
      <c r="J1025" s="11" t="s">
        <v>21</v>
      </c>
      <c r="K1025" s="21">
        <v>40544</v>
      </c>
      <c r="M1025" s="307">
        <v>1</v>
      </c>
      <c r="N1025" s="11">
        <v>1</v>
      </c>
      <c r="O1025" s="61"/>
      <c r="P1025" s="311">
        <f t="shared" si="131"/>
        <v>132.15</v>
      </c>
      <c r="Q1025" s="16">
        <f t="shared" si="134"/>
        <v>132.15430000000001</v>
      </c>
      <c r="R1025" s="23">
        <f t="shared" si="132"/>
        <v>3.1200000000000045</v>
      </c>
      <c r="S1025" s="18">
        <f t="shared" si="133"/>
        <v>2.418042315740529E-2</v>
      </c>
      <c r="T1025" s="13"/>
      <c r="W1025" s="2"/>
      <c r="X1025" s="2"/>
      <c r="Z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row>
    <row r="1026" spans="1:205" ht="38.25" x14ac:dyDescent="0.25">
      <c r="A1026" s="2" t="s">
        <v>590</v>
      </c>
      <c r="B1026" s="27" t="s">
        <v>561</v>
      </c>
      <c r="C1026" s="2" t="s">
        <v>596</v>
      </c>
      <c r="D1026" s="2" t="s">
        <v>595</v>
      </c>
      <c r="E1026" s="255">
        <v>206.46</v>
      </c>
      <c r="F1026" s="26">
        <v>200</v>
      </c>
      <c r="H1026" s="2" t="s">
        <v>583</v>
      </c>
      <c r="I1026" s="11" t="s">
        <v>21</v>
      </c>
      <c r="J1026" s="11" t="s">
        <v>21</v>
      </c>
      <c r="K1026" s="21">
        <v>40544</v>
      </c>
      <c r="M1026" s="307">
        <v>1</v>
      </c>
      <c r="N1026" s="11">
        <v>1</v>
      </c>
      <c r="O1026" s="61"/>
      <c r="P1026" s="311">
        <f t="shared" si="131"/>
        <v>211.45</v>
      </c>
      <c r="Q1026" s="16">
        <f t="shared" si="134"/>
        <v>211.45920000000001</v>
      </c>
      <c r="R1026" s="23">
        <f t="shared" si="132"/>
        <v>4.9899999999999807</v>
      </c>
      <c r="S1026" s="18">
        <f t="shared" si="133"/>
        <v>2.4169330620943428E-2</v>
      </c>
      <c r="T1026" s="13"/>
      <c r="W1026" s="2"/>
      <c r="X1026" s="2"/>
      <c r="Z1026" s="3"/>
    </row>
    <row r="1027" spans="1:205" ht="63.75" x14ac:dyDescent="0.25">
      <c r="A1027" s="2" t="s">
        <v>590</v>
      </c>
      <c r="B1027" s="27" t="s">
        <v>561</v>
      </c>
      <c r="C1027" s="2" t="s">
        <v>597</v>
      </c>
      <c r="D1027" s="2" t="s">
        <v>598</v>
      </c>
      <c r="E1027" s="255">
        <v>77.42</v>
      </c>
      <c r="F1027" s="10">
        <v>75</v>
      </c>
      <c r="H1027" s="2" t="s">
        <v>583</v>
      </c>
      <c r="I1027" s="11" t="s">
        <v>21</v>
      </c>
      <c r="J1027" s="11" t="s">
        <v>21</v>
      </c>
      <c r="K1027" s="21">
        <v>40544</v>
      </c>
      <c r="M1027" s="307">
        <v>1</v>
      </c>
      <c r="N1027" s="11">
        <v>1</v>
      </c>
      <c r="O1027" s="61"/>
      <c r="P1027" s="311">
        <f t="shared" si="131"/>
        <v>79.290000000000006</v>
      </c>
      <c r="Q1027" s="16">
        <f t="shared" si="134"/>
        <v>79.294600000000003</v>
      </c>
      <c r="R1027" s="23">
        <f t="shared" si="132"/>
        <v>1.8700000000000045</v>
      </c>
      <c r="S1027" s="18">
        <f t="shared" si="133"/>
        <v>2.4153965383621863E-2</v>
      </c>
      <c r="T1027" s="13"/>
      <c r="W1027" s="2"/>
      <c r="X1027" s="2"/>
      <c r="Z1027" s="3"/>
    </row>
    <row r="1028" spans="1:205" ht="51" x14ac:dyDescent="0.25">
      <c r="A1028" s="2" t="s">
        <v>590</v>
      </c>
      <c r="B1028" s="27" t="s">
        <v>561</v>
      </c>
      <c r="C1028" s="2" t="s">
        <v>599</v>
      </c>
      <c r="D1028" s="2" t="s">
        <v>598</v>
      </c>
      <c r="E1028" s="255">
        <v>206.46</v>
      </c>
      <c r="F1028" s="10">
        <v>200</v>
      </c>
      <c r="H1028" s="2" t="s">
        <v>583</v>
      </c>
      <c r="I1028" s="11" t="s">
        <v>21</v>
      </c>
      <c r="J1028" s="11" t="s">
        <v>21</v>
      </c>
      <c r="K1028" s="21">
        <v>40544</v>
      </c>
      <c r="M1028" s="307">
        <v>1</v>
      </c>
      <c r="N1028" s="11">
        <v>1</v>
      </c>
      <c r="O1028" s="61"/>
      <c r="P1028" s="311">
        <f t="shared" si="131"/>
        <v>211.45</v>
      </c>
      <c r="Q1028" s="16">
        <f t="shared" si="134"/>
        <v>211.45920000000001</v>
      </c>
      <c r="R1028" s="23">
        <f t="shared" si="132"/>
        <v>4.9899999999999807</v>
      </c>
      <c r="S1028" s="18">
        <f t="shared" si="133"/>
        <v>2.4169330620943428E-2</v>
      </c>
      <c r="T1028" s="13"/>
      <c r="W1028" s="2"/>
      <c r="X1028" s="2"/>
      <c r="Z1028" s="3"/>
    </row>
    <row r="1029" spans="1:205" ht="51" x14ac:dyDescent="0.25">
      <c r="A1029" s="2" t="s">
        <v>590</v>
      </c>
      <c r="B1029" s="27" t="s">
        <v>561</v>
      </c>
      <c r="C1029" s="2" t="s">
        <v>600</v>
      </c>
      <c r="D1029" s="2" t="s">
        <v>598</v>
      </c>
      <c r="E1029" s="255">
        <v>412.92</v>
      </c>
      <c r="F1029" s="10">
        <v>400</v>
      </c>
      <c r="H1029" s="2" t="s">
        <v>583</v>
      </c>
      <c r="I1029" s="11" t="s">
        <v>21</v>
      </c>
      <c r="J1029" s="11" t="s">
        <v>21</v>
      </c>
      <c r="K1029" s="21">
        <v>40544</v>
      </c>
      <c r="M1029" s="307">
        <v>1</v>
      </c>
      <c r="N1029" s="11">
        <v>1</v>
      </c>
      <c r="O1029" s="61"/>
      <c r="P1029" s="311">
        <f t="shared" si="131"/>
        <v>422.91</v>
      </c>
      <c r="Q1029" s="16">
        <f t="shared" si="134"/>
        <v>422.91840000000002</v>
      </c>
      <c r="R1029" s="23">
        <f t="shared" si="132"/>
        <v>9.9900000000000091</v>
      </c>
      <c r="S1029" s="18">
        <f t="shared" si="133"/>
        <v>2.4193548387096794E-2</v>
      </c>
      <c r="T1029" s="13"/>
      <c r="W1029" s="2"/>
      <c r="X1029" s="2"/>
      <c r="Z1029" s="3"/>
    </row>
    <row r="1030" spans="1:205" ht="51" x14ac:dyDescent="0.25">
      <c r="A1030" s="2" t="s">
        <v>590</v>
      </c>
      <c r="B1030" s="27" t="s">
        <v>561</v>
      </c>
      <c r="C1030" s="2" t="s">
        <v>601</v>
      </c>
      <c r="D1030" s="2" t="s">
        <v>598</v>
      </c>
      <c r="E1030" s="255">
        <v>103.23</v>
      </c>
      <c r="F1030" s="10">
        <v>100</v>
      </c>
      <c r="H1030" s="2" t="s">
        <v>583</v>
      </c>
      <c r="I1030" s="11" t="s">
        <v>21</v>
      </c>
      <c r="J1030" s="11" t="s">
        <v>21</v>
      </c>
      <c r="K1030" s="21">
        <v>40544</v>
      </c>
      <c r="M1030" s="307">
        <v>1</v>
      </c>
      <c r="N1030" s="11">
        <v>1</v>
      </c>
      <c r="O1030" s="61"/>
      <c r="P1030" s="311">
        <f t="shared" si="131"/>
        <v>105.72</v>
      </c>
      <c r="Q1030" s="16">
        <f t="shared" si="134"/>
        <v>105.7296</v>
      </c>
      <c r="R1030" s="23">
        <f t="shared" si="132"/>
        <v>2.4899999999999949</v>
      </c>
      <c r="S1030" s="18">
        <f t="shared" si="133"/>
        <v>2.4120895088636973E-2</v>
      </c>
      <c r="T1030" s="13"/>
      <c r="W1030" s="2"/>
      <c r="X1030" s="2"/>
      <c r="Y1030" s="216"/>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row>
    <row r="1031" spans="1:205" ht="51" x14ac:dyDescent="0.25">
      <c r="A1031" s="2" t="s">
        <v>590</v>
      </c>
      <c r="B1031" s="27" t="s">
        <v>561</v>
      </c>
      <c r="C1031" s="2" t="s">
        <v>602</v>
      </c>
      <c r="D1031" s="2" t="s">
        <v>598</v>
      </c>
      <c r="E1031" s="255">
        <v>206.46</v>
      </c>
      <c r="F1031" s="10">
        <v>200</v>
      </c>
      <c r="H1031" s="2" t="s">
        <v>583</v>
      </c>
      <c r="I1031" s="11" t="s">
        <v>21</v>
      </c>
      <c r="J1031" s="11" t="s">
        <v>21</v>
      </c>
      <c r="K1031" s="21">
        <v>40544</v>
      </c>
      <c r="M1031" s="307">
        <v>1</v>
      </c>
      <c r="N1031" s="11">
        <v>1</v>
      </c>
      <c r="O1031" s="61"/>
      <c r="P1031" s="311">
        <f t="shared" si="131"/>
        <v>211.45</v>
      </c>
      <c r="Q1031" s="16">
        <f t="shared" si="134"/>
        <v>211.45920000000001</v>
      </c>
      <c r="R1031" s="23">
        <f t="shared" si="132"/>
        <v>4.9899999999999807</v>
      </c>
      <c r="S1031" s="18">
        <f t="shared" si="133"/>
        <v>2.4169330620943428E-2</v>
      </c>
      <c r="T1031" s="13"/>
      <c r="W1031" s="2"/>
      <c r="X1031" s="2"/>
      <c r="Y1031" s="216"/>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row>
    <row r="1032" spans="1:205" ht="51" x14ac:dyDescent="0.25">
      <c r="A1032" s="2" t="s">
        <v>590</v>
      </c>
      <c r="B1032" s="27" t="s">
        <v>561</v>
      </c>
      <c r="C1032" s="2" t="s">
        <v>603</v>
      </c>
      <c r="D1032" s="2" t="s">
        <v>598</v>
      </c>
      <c r="E1032" s="255">
        <v>619.38</v>
      </c>
      <c r="F1032" s="10">
        <v>600</v>
      </c>
      <c r="H1032" s="2" t="s">
        <v>583</v>
      </c>
      <c r="I1032" s="11" t="s">
        <v>21</v>
      </c>
      <c r="J1032" s="11" t="s">
        <v>21</v>
      </c>
      <c r="K1032" s="21">
        <v>40544</v>
      </c>
      <c r="M1032" s="307">
        <v>1</v>
      </c>
      <c r="N1032" s="11">
        <v>1</v>
      </c>
      <c r="O1032" s="61"/>
      <c r="P1032" s="311">
        <f t="shared" si="131"/>
        <v>634.37</v>
      </c>
      <c r="Q1032" s="16">
        <f t="shared" si="134"/>
        <v>634.37760000000003</v>
      </c>
      <c r="R1032" s="23">
        <f t="shared" si="132"/>
        <v>14.990000000000009</v>
      </c>
      <c r="S1032" s="18">
        <f t="shared" si="133"/>
        <v>2.420162097581454E-2</v>
      </c>
      <c r="T1032" s="13"/>
      <c r="W1032" s="2"/>
      <c r="X1032" s="2"/>
      <c r="Z1032" s="3"/>
      <c r="FN1032" s="3"/>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row>
    <row r="1033" spans="1:205" ht="38.25" x14ac:dyDescent="0.25">
      <c r="A1033" s="2" t="s">
        <v>590</v>
      </c>
      <c r="B1033" s="27" t="s">
        <v>561</v>
      </c>
      <c r="C1033" s="2" t="s">
        <v>604</v>
      </c>
      <c r="D1033" s="2" t="s">
        <v>605</v>
      </c>
      <c r="E1033" s="255">
        <v>412.92</v>
      </c>
      <c r="F1033" s="26">
        <v>400</v>
      </c>
      <c r="H1033" s="2" t="s">
        <v>583</v>
      </c>
      <c r="I1033" s="11" t="s">
        <v>21</v>
      </c>
      <c r="J1033" s="11" t="s">
        <v>21</v>
      </c>
      <c r="K1033" s="21">
        <v>40544</v>
      </c>
      <c r="M1033" s="307">
        <v>1</v>
      </c>
      <c r="N1033" s="11">
        <v>1</v>
      </c>
      <c r="O1033" s="61"/>
      <c r="P1033" s="311">
        <f t="shared" si="131"/>
        <v>422.91</v>
      </c>
      <c r="Q1033" s="16">
        <f t="shared" si="134"/>
        <v>422.91840000000002</v>
      </c>
      <c r="R1033" s="23">
        <f t="shared" si="132"/>
        <v>9.9900000000000091</v>
      </c>
      <c r="S1033" s="18">
        <f t="shared" si="133"/>
        <v>2.4193548387096794E-2</v>
      </c>
      <c r="T1033" s="13"/>
      <c r="W1033" s="2"/>
      <c r="X1033" s="2"/>
      <c r="Z1033" s="3"/>
    </row>
    <row r="1034" spans="1:205" ht="38.25" x14ac:dyDescent="0.25">
      <c r="A1034" s="2" t="s">
        <v>590</v>
      </c>
      <c r="B1034" s="27" t="s">
        <v>561</v>
      </c>
      <c r="C1034" s="2" t="s">
        <v>606</v>
      </c>
      <c r="D1034" s="2" t="s">
        <v>605</v>
      </c>
      <c r="E1034" s="255">
        <v>82.58</v>
      </c>
      <c r="F1034" s="26">
        <v>80</v>
      </c>
      <c r="H1034" s="2" t="s">
        <v>583</v>
      </c>
      <c r="I1034" s="11" t="s">
        <v>21</v>
      </c>
      <c r="J1034" s="11" t="s">
        <v>21</v>
      </c>
      <c r="K1034" s="21">
        <v>40544</v>
      </c>
      <c r="M1034" s="307">
        <v>1</v>
      </c>
      <c r="N1034" s="11">
        <v>1</v>
      </c>
      <c r="O1034" s="61"/>
      <c r="P1034" s="311">
        <f t="shared" si="131"/>
        <v>84.57</v>
      </c>
      <c r="Q1034" s="16">
        <f t="shared" si="134"/>
        <v>84.579499999999996</v>
      </c>
      <c r="R1034" s="23">
        <f t="shared" si="132"/>
        <v>1.9899999999999949</v>
      </c>
      <c r="S1034" s="18">
        <f t="shared" si="133"/>
        <v>2.4097844514410209E-2</v>
      </c>
      <c r="T1034" s="13"/>
      <c r="W1034" s="2"/>
      <c r="X1034" s="2"/>
      <c r="Z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row>
    <row r="1035" spans="1:205" ht="38.25" x14ac:dyDescent="0.25">
      <c r="A1035" s="2" t="s">
        <v>590</v>
      </c>
      <c r="B1035" s="27" t="s">
        <v>561</v>
      </c>
      <c r="C1035" s="2" t="s">
        <v>607</v>
      </c>
      <c r="D1035" s="2" t="s">
        <v>605</v>
      </c>
      <c r="E1035" s="255">
        <v>206.46</v>
      </c>
      <c r="F1035" s="26">
        <v>200</v>
      </c>
      <c r="H1035" s="2" t="s">
        <v>583</v>
      </c>
      <c r="I1035" s="11" t="s">
        <v>21</v>
      </c>
      <c r="J1035" s="11" t="s">
        <v>21</v>
      </c>
      <c r="K1035" s="21">
        <v>40544</v>
      </c>
      <c r="M1035" s="307">
        <v>1</v>
      </c>
      <c r="N1035" s="11">
        <v>1</v>
      </c>
      <c r="O1035" s="61"/>
      <c r="P1035" s="311">
        <f t="shared" si="131"/>
        <v>211.45</v>
      </c>
      <c r="Q1035" s="16">
        <f t="shared" si="134"/>
        <v>211.45920000000001</v>
      </c>
      <c r="R1035" s="23">
        <f t="shared" si="132"/>
        <v>4.9899999999999807</v>
      </c>
      <c r="S1035" s="18">
        <f t="shared" si="133"/>
        <v>2.4169330620943428E-2</v>
      </c>
      <c r="T1035" s="13"/>
      <c r="W1035" s="2"/>
      <c r="X1035" s="2"/>
      <c r="Z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row>
    <row r="1036" spans="1:205" ht="38.25" x14ac:dyDescent="0.25">
      <c r="A1036" s="2" t="s">
        <v>590</v>
      </c>
      <c r="B1036" s="27" t="s">
        <v>561</v>
      </c>
      <c r="C1036" s="2" t="s">
        <v>608</v>
      </c>
      <c r="D1036" s="2" t="s">
        <v>605</v>
      </c>
      <c r="E1036" s="255">
        <v>412.92</v>
      </c>
      <c r="F1036" s="26">
        <v>400</v>
      </c>
      <c r="H1036" s="2" t="s">
        <v>583</v>
      </c>
      <c r="I1036" s="11" t="s">
        <v>21</v>
      </c>
      <c r="J1036" s="11" t="s">
        <v>21</v>
      </c>
      <c r="K1036" s="21">
        <v>40544</v>
      </c>
      <c r="M1036" s="307">
        <v>1</v>
      </c>
      <c r="N1036" s="11">
        <v>1</v>
      </c>
      <c r="O1036" s="61"/>
      <c r="P1036" s="311">
        <f t="shared" si="131"/>
        <v>422.91</v>
      </c>
      <c r="Q1036" s="16">
        <f t="shared" si="134"/>
        <v>422.91840000000002</v>
      </c>
      <c r="R1036" s="23">
        <f t="shared" si="132"/>
        <v>9.9900000000000091</v>
      </c>
      <c r="S1036" s="18">
        <f t="shared" si="133"/>
        <v>2.4193548387096794E-2</v>
      </c>
      <c r="T1036" s="13"/>
      <c r="W1036" s="2"/>
      <c r="X1036" s="2"/>
      <c r="Z1036" s="3"/>
    </row>
    <row r="1037" spans="1:205" ht="38.25" x14ac:dyDescent="0.25">
      <c r="A1037" s="2" t="s">
        <v>590</v>
      </c>
      <c r="B1037" s="27" t="s">
        <v>561</v>
      </c>
      <c r="C1037" s="2" t="s">
        <v>609</v>
      </c>
      <c r="D1037" s="2" t="s">
        <v>610</v>
      </c>
      <c r="E1037" s="255">
        <v>206.46</v>
      </c>
      <c r="F1037" s="10">
        <f>200</f>
        <v>200</v>
      </c>
      <c r="H1037" s="2" t="s">
        <v>583</v>
      </c>
      <c r="I1037" s="11" t="s">
        <v>21</v>
      </c>
      <c r="J1037" s="11" t="s">
        <v>21</v>
      </c>
      <c r="K1037" s="21">
        <v>40544</v>
      </c>
      <c r="M1037" s="307">
        <v>1</v>
      </c>
      <c r="N1037" s="11">
        <v>1</v>
      </c>
      <c r="O1037" s="61"/>
      <c r="P1037" s="311">
        <f t="shared" si="131"/>
        <v>211.45</v>
      </c>
      <c r="Q1037" s="16">
        <f t="shared" si="134"/>
        <v>211.45920000000001</v>
      </c>
      <c r="R1037" s="23">
        <f t="shared" si="132"/>
        <v>4.9899999999999807</v>
      </c>
      <c r="S1037" s="18">
        <f t="shared" si="133"/>
        <v>2.4169330620943428E-2</v>
      </c>
      <c r="T1037" s="13"/>
      <c r="W1037" s="2"/>
      <c r="X1037" s="2"/>
      <c r="Z1037" s="3"/>
    </row>
    <row r="1038" spans="1:205" ht="38.25" x14ac:dyDescent="0.25">
      <c r="A1038" s="2" t="s">
        <v>590</v>
      </c>
      <c r="B1038" s="27" t="s">
        <v>561</v>
      </c>
      <c r="C1038" s="2" t="s">
        <v>611</v>
      </c>
      <c r="D1038" s="2" t="s">
        <v>612</v>
      </c>
      <c r="E1038" s="255">
        <v>412.92</v>
      </c>
      <c r="F1038" s="26">
        <f>400</f>
        <v>400</v>
      </c>
      <c r="H1038" s="2" t="s">
        <v>583</v>
      </c>
      <c r="I1038" s="11" t="s">
        <v>21</v>
      </c>
      <c r="J1038" s="11" t="s">
        <v>21</v>
      </c>
      <c r="K1038" s="21">
        <v>40544</v>
      </c>
      <c r="M1038" s="307">
        <v>1</v>
      </c>
      <c r="N1038" s="11">
        <v>1</v>
      </c>
      <c r="O1038" s="61"/>
      <c r="P1038" s="311">
        <f t="shared" si="131"/>
        <v>422.91</v>
      </c>
      <c r="Q1038" s="16">
        <f t="shared" si="134"/>
        <v>422.91840000000002</v>
      </c>
      <c r="R1038" s="23">
        <f t="shared" si="132"/>
        <v>9.9900000000000091</v>
      </c>
      <c r="S1038" s="18">
        <f t="shared" si="133"/>
        <v>2.4193548387096794E-2</v>
      </c>
      <c r="T1038" s="13"/>
      <c r="W1038" s="2"/>
      <c r="X1038" s="2"/>
      <c r="Z1038" s="3"/>
    </row>
    <row r="1039" spans="1:205" ht="38.25" x14ac:dyDescent="0.25">
      <c r="A1039" s="2" t="s">
        <v>590</v>
      </c>
      <c r="B1039" s="27" t="s">
        <v>561</v>
      </c>
      <c r="C1039" s="2" t="s">
        <v>613</v>
      </c>
      <c r="D1039" s="2" t="s">
        <v>614</v>
      </c>
      <c r="E1039" s="255">
        <v>206.46</v>
      </c>
      <c r="F1039" s="26">
        <v>200</v>
      </c>
      <c r="H1039" s="2" t="s">
        <v>583</v>
      </c>
      <c r="I1039" s="11" t="s">
        <v>21</v>
      </c>
      <c r="J1039" s="11" t="s">
        <v>21</v>
      </c>
      <c r="K1039" s="21">
        <v>40544</v>
      </c>
      <c r="M1039" s="307">
        <v>1</v>
      </c>
      <c r="N1039" s="11">
        <v>1</v>
      </c>
      <c r="O1039" s="61"/>
      <c r="P1039" s="311">
        <f t="shared" si="131"/>
        <v>211.45</v>
      </c>
      <c r="Q1039" s="16">
        <f t="shared" si="134"/>
        <v>211.45920000000001</v>
      </c>
      <c r="R1039" s="23">
        <f t="shared" si="132"/>
        <v>4.9899999999999807</v>
      </c>
      <c r="S1039" s="18">
        <f t="shared" si="133"/>
        <v>2.4169330620943428E-2</v>
      </c>
      <c r="T1039" s="13"/>
      <c r="W1039" s="2"/>
      <c r="X1039" s="2"/>
      <c r="Z1039" s="3"/>
    </row>
    <row r="1040" spans="1:205" ht="38.25" x14ac:dyDescent="0.25">
      <c r="A1040" s="2" t="s">
        <v>590</v>
      </c>
      <c r="B1040" s="27" t="s">
        <v>561</v>
      </c>
      <c r="C1040" s="2" t="s">
        <v>615</v>
      </c>
      <c r="D1040" s="2" t="s">
        <v>616</v>
      </c>
      <c r="E1040" s="255">
        <v>206.46</v>
      </c>
      <c r="F1040" s="26">
        <f>200</f>
        <v>200</v>
      </c>
      <c r="H1040" s="2" t="s">
        <v>583</v>
      </c>
      <c r="I1040" s="11" t="s">
        <v>21</v>
      </c>
      <c r="J1040" s="11" t="s">
        <v>21</v>
      </c>
      <c r="K1040" s="21">
        <v>40544</v>
      </c>
      <c r="M1040" s="307">
        <v>1</v>
      </c>
      <c r="N1040" s="11">
        <v>1</v>
      </c>
      <c r="O1040" s="61"/>
      <c r="P1040" s="311">
        <f t="shared" si="131"/>
        <v>211.45</v>
      </c>
      <c r="Q1040" s="16">
        <f t="shared" si="134"/>
        <v>211.45920000000001</v>
      </c>
      <c r="R1040" s="23">
        <f t="shared" si="132"/>
        <v>4.9899999999999807</v>
      </c>
      <c r="S1040" s="18">
        <f t="shared" si="133"/>
        <v>2.4169330620943428E-2</v>
      </c>
      <c r="T1040" s="13"/>
      <c r="W1040" s="2"/>
      <c r="X1040" s="2"/>
      <c r="Z1040" s="3"/>
    </row>
    <row r="1041" spans="1:121" ht="63.75" x14ac:dyDescent="0.25">
      <c r="A1041" s="2" t="s">
        <v>590</v>
      </c>
      <c r="B1041" s="27" t="s">
        <v>561</v>
      </c>
      <c r="C1041" s="2" t="s">
        <v>617</v>
      </c>
      <c r="D1041" s="2" t="s">
        <v>618</v>
      </c>
      <c r="E1041" s="255">
        <v>206.46</v>
      </c>
      <c r="F1041" s="26">
        <v>200</v>
      </c>
      <c r="H1041" s="2" t="s">
        <v>583</v>
      </c>
      <c r="I1041" s="11" t="s">
        <v>21</v>
      </c>
      <c r="J1041" s="11" t="s">
        <v>21</v>
      </c>
      <c r="K1041" s="21">
        <v>40544</v>
      </c>
      <c r="M1041" s="307">
        <v>1</v>
      </c>
      <c r="N1041" s="11">
        <v>1</v>
      </c>
      <c r="O1041" s="61"/>
      <c r="P1041" s="311">
        <f t="shared" si="131"/>
        <v>211.45</v>
      </c>
      <c r="Q1041" s="16">
        <f t="shared" si="134"/>
        <v>211.45920000000001</v>
      </c>
      <c r="R1041" s="23">
        <f t="shared" si="132"/>
        <v>4.9899999999999807</v>
      </c>
      <c r="S1041" s="18">
        <f t="shared" si="133"/>
        <v>2.4169330620943428E-2</v>
      </c>
      <c r="T1041" s="13"/>
      <c r="W1041" s="2"/>
      <c r="X1041" s="2"/>
      <c r="Z1041" s="3"/>
    </row>
    <row r="1042" spans="1:121" ht="25.5" x14ac:dyDescent="0.25">
      <c r="A1042" s="2" t="s">
        <v>590</v>
      </c>
      <c r="B1042" s="27" t="s">
        <v>561</v>
      </c>
      <c r="C1042" s="2" t="s">
        <v>619</v>
      </c>
      <c r="D1042" s="2" t="s">
        <v>618</v>
      </c>
      <c r="E1042" s="255">
        <v>619.38</v>
      </c>
      <c r="F1042" s="26">
        <v>600</v>
      </c>
      <c r="H1042" s="2" t="s">
        <v>583</v>
      </c>
      <c r="I1042" s="11" t="s">
        <v>21</v>
      </c>
      <c r="J1042" s="11" t="s">
        <v>21</v>
      </c>
      <c r="K1042" s="21">
        <v>40544</v>
      </c>
      <c r="M1042" s="307">
        <v>1</v>
      </c>
      <c r="N1042" s="11">
        <v>1</v>
      </c>
      <c r="O1042" s="61"/>
      <c r="P1042" s="311">
        <f t="shared" si="131"/>
        <v>634.37</v>
      </c>
      <c r="Q1042" s="16">
        <f t="shared" si="134"/>
        <v>634.37760000000003</v>
      </c>
      <c r="R1042" s="23">
        <f t="shared" si="132"/>
        <v>14.990000000000009</v>
      </c>
      <c r="S1042" s="18">
        <f t="shared" si="133"/>
        <v>2.420162097581454E-2</v>
      </c>
      <c r="T1042" s="13"/>
      <c r="W1042" s="2"/>
      <c r="X1042" s="2"/>
      <c r="Z1042" s="3"/>
    </row>
    <row r="1043" spans="1:121" ht="229.5" x14ac:dyDescent="0.25">
      <c r="A1043" s="2" t="s">
        <v>590</v>
      </c>
      <c r="B1043" s="27" t="s">
        <v>561</v>
      </c>
      <c r="C1043" s="2" t="s">
        <v>620</v>
      </c>
      <c r="D1043" s="2" t="s">
        <v>621</v>
      </c>
      <c r="E1043" s="255">
        <v>309.69</v>
      </c>
      <c r="F1043" s="26">
        <v>300</v>
      </c>
      <c r="H1043" s="2" t="s">
        <v>583</v>
      </c>
      <c r="I1043" s="11" t="s">
        <v>21</v>
      </c>
      <c r="J1043" s="11" t="s">
        <v>21</v>
      </c>
      <c r="K1043" s="21">
        <v>40544</v>
      </c>
      <c r="M1043" s="307">
        <v>1</v>
      </c>
      <c r="N1043" s="11">
        <v>1</v>
      </c>
      <c r="O1043" s="61"/>
      <c r="P1043" s="311">
        <f t="shared" si="131"/>
        <v>317.18</v>
      </c>
      <c r="Q1043" s="16">
        <f t="shared" si="134"/>
        <v>317.18880000000001</v>
      </c>
      <c r="R1043" s="23">
        <f t="shared" si="132"/>
        <v>7.4900000000000091</v>
      </c>
      <c r="S1043" s="18">
        <f t="shared" si="133"/>
        <v>2.4185475798379055E-2</v>
      </c>
      <c r="T1043" s="13"/>
      <c r="W1043" s="2"/>
      <c r="X1043" s="2"/>
      <c r="Z1043" s="3"/>
    </row>
    <row r="1044" spans="1:121" ht="38.25" x14ac:dyDescent="0.25">
      <c r="A1044" s="2" t="s">
        <v>590</v>
      </c>
      <c r="B1044" s="27" t="s">
        <v>561</v>
      </c>
      <c r="C1044" s="2" t="s">
        <v>622</v>
      </c>
      <c r="D1044" s="5" t="s">
        <v>623</v>
      </c>
      <c r="E1044" s="255">
        <v>619.38</v>
      </c>
      <c r="F1044" s="26">
        <v>600</v>
      </c>
      <c r="H1044" s="2" t="s">
        <v>583</v>
      </c>
      <c r="I1044" s="11" t="s">
        <v>21</v>
      </c>
      <c r="J1044" s="11" t="s">
        <v>21</v>
      </c>
      <c r="K1044" s="21">
        <v>40544</v>
      </c>
      <c r="M1044" s="307">
        <v>1</v>
      </c>
      <c r="N1044" s="11">
        <v>1</v>
      </c>
      <c r="O1044" s="61"/>
      <c r="P1044" s="311">
        <f t="shared" si="131"/>
        <v>634.37</v>
      </c>
      <c r="Q1044" s="16">
        <f t="shared" si="134"/>
        <v>634.37760000000003</v>
      </c>
      <c r="R1044" s="23">
        <f t="shared" si="132"/>
        <v>14.990000000000009</v>
      </c>
      <c r="S1044" s="18">
        <f t="shared" si="133"/>
        <v>2.420162097581454E-2</v>
      </c>
      <c r="T1044" s="13"/>
      <c r="W1044" s="2"/>
      <c r="X1044" s="2"/>
      <c r="Z1044" s="3"/>
    </row>
    <row r="1045" spans="1:121" ht="38.25" x14ac:dyDescent="0.25">
      <c r="A1045" s="2" t="s">
        <v>590</v>
      </c>
      <c r="B1045" s="27" t="s">
        <v>561</v>
      </c>
      <c r="C1045" s="2" t="s">
        <v>624</v>
      </c>
      <c r="D1045" s="2" t="s">
        <v>625</v>
      </c>
      <c r="E1045" s="255">
        <v>619.38</v>
      </c>
      <c r="F1045" s="26">
        <v>600</v>
      </c>
      <c r="H1045" s="2" t="s">
        <v>583</v>
      </c>
      <c r="I1045" s="11" t="s">
        <v>21</v>
      </c>
      <c r="J1045" s="11" t="s">
        <v>21</v>
      </c>
      <c r="K1045" s="21">
        <v>40544</v>
      </c>
      <c r="M1045" s="307">
        <v>1</v>
      </c>
      <c r="N1045" s="11">
        <v>1</v>
      </c>
      <c r="O1045" s="61"/>
      <c r="P1045" s="311">
        <f t="shared" si="131"/>
        <v>634.37</v>
      </c>
      <c r="Q1045" s="16">
        <f t="shared" si="134"/>
        <v>634.37760000000003</v>
      </c>
      <c r="R1045" s="23">
        <f t="shared" si="132"/>
        <v>14.990000000000009</v>
      </c>
      <c r="S1045" s="18">
        <f t="shared" si="133"/>
        <v>2.420162097581454E-2</v>
      </c>
      <c r="T1045" s="13"/>
      <c r="W1045" s="2"/>
      <c r="X1045" s="2"/>
      <c r="Z1045" s="3"/>
    </row>
    <row r="1046" spans="1:121" ht="229.5" x14ac:dyDescent="0.25">
      <c r="A1046" s="2" t="s">
        <v>590</v>
      </c>
      <c r="B1046" s="27" t="s">
        <v>561</v>
      </c>
      <c r="C1046" s="2" t="s">
        <v>626</v>
      </c>
      <c r="D1046" s="2" t="s">
        <v>627</v>
      </c>
      <c r="E1046" s="255">
        <v>309.69</v>
      </c>
      <c r="F1046" s="26">
        <v>300</v>
      </c>
      <c r="H1046" s="2" t="s">
        <v>583</v>
      </c>
      <c r="I1046" s="11" t="s">
        <v>21</v>
      </c>
      <c r="J1046" s="11" t="s">
        <v>21</v>
      </c>
      <c r="K1046" s="21">
        <v>40544</v>
      </c>
      <c r="M1046" s="307">
        <v>1</v>
      </c>
      <c r="N1046" s="11">
        <v>1</v>
      </c>
      <c r="O1046" s="61"/>
      <c r="P1046" s="311">
        <f t="shared" si="131"/>
        <v>317.18</v>
      </c>
      <c r="Q1046" s="16">
        <f t="shared" si="134"/>
        <v>317.18880000000001</v>
      </c>
      <c r="R1046" s="23">
        <f t="shared" si="132"/>
        <v>7.4900000000000091</v>
      </c>
      <c r="S1046" s="18">
        <f t="shared" si="133"/>
        <v>2.4185475798379055E-2</v>
      </c>
      <c r="T1046" s="13"/>
      <c r="W1046" s="2"/>
      <c r="X1046" s="2"/>
      <c r="Z1046" s="3"/>
    </row>
    <row r="1047" spans="1:121" ht="38.25" x14ac:dyDescent="0.25">
      <c r="A1047" s="2" t="s">
        <v>590</v>
      </c>
      <c r="B1047" s="27" t="s">
        <v>561</v>
      </c>
      <c r="C1047" s="2" t="s">
        <v>628</v>
      </c>
      <c r="D1047" s="2" t="s">
        <v>627</v>
      </c>
      <c r="E1047" s="255">
        <v>619.38</v>
      </c>
      <c r="F1047" s="26">
        <v>600</v>
      </c>
      <c r="H1047" s="2" t="s">
        <v>583</v>
      </c>
      <c r="I1047" s="11" t="s">
        <v>21</v>
      </c>
      <c r="J1047" s="11" t="s">
        <v>21</v>
      </c>
      <c r="K1047" s="21">
        <v>40544</v>
      </c>
      <c r="M1047" s="307">
        <v>1</v>
      </c>
      <c r="N1047" s="11">
        <v>1</v>
      </c>
      <c r="O1047" s="61"/>
      <c r="P1047" s="311">
        <f t="shared" si="131"/>
        <v>634.37</v>
      </c>
      <c r="Q1047" s="16">
        <f t="shared" si="134"/>
        <v>634.37760000000003</v>
      </c>
      <c r="R1047" s="23">
        <f t="shared" si="132"/>
        <v>14.990000000000009</v>
      </c>
      <c r="S1047" s="18">
        <f t="shared" si="133"/>
        <v>2.420162097581454E-2</v>
      </c>
      <c r="T1047" s="13"/>
      <c r="W1047" s="2"/>
      <c r="X1047" s="2"/>
      <c r="Z1047" s="3"/>
    </row>
    <row r="1048" spans="1:121" ht="38.25" x14ac:dyDescent="0.25">
      <c r="A1048" s="2" t="s">
        <v>590</v>
      </c>
      <c r="B1048" s="27" t="s">
        <v>561</v>
      </c>
      <c r="C1048" s="2" t="s">
        <v>629</v>
      </c>
      <c r="D1048" s="2" t="s">
        <v>630</v>
      </c>
      <c r="E1048" s="255">
        <v>206.46</v>
      </c>
      <c r="F1048" s="26">
        <f>200</f>
        <v>200</v>
      </c>
      <c r="H1048" s="2" t="s">
        <v>583</v>
      </c>
      <c r="I1048" s="11" t="s">
        <v>21</v>
      </c>
      <c r="J1048" s="11" t="s">
        <v>21</v>
      </c>
      <c r="K1048" s="21">
        <v>40544</v>
      </c>
      <c r="M1048" s="307">
        <v>1</v>
      </c>
      <c r="N1048" s="11">
        <v>1</v>
      </c>
      <c r="O1048" s="61"/>
      <c r="P1048" s="311">
        <f t="shared" si="131"/>
        <v>211.45</v>
      </c>
      <c r="Q1048" s="16">
        <f t="shared" si="134"/>
        <v>211.45920000000001</v>
      </c>
      <c r="R1048" s="23">
        <f t="shared" si="132"/>
        <v>4.9899999999999807</v>
      </c>
      <c r="S1048" s="18">
        <f t="shared" si="133"/>
        <v>2.4169330620943428E-2</v>
      </c>
      <c r="T1048" s="13"/>
      <c r="W1048" s="2"/>
      <c r="X1048" s="2"/>
      <c r="Z1048" s="3"/>
    </row>
    <row r="1049" spans="1:121" ht="38.25" x14ac:dyDescent="0.25">
      <c r="A1049" s="2" t="s">
        <v>590</v>
      </c>
      <c r="B1049" s="27" t="s">
        <v>561</v>
      </c>
      <c r="C1049" s="2" t="s">
        <v>631</v>
      </c>
      <c r="D1049" s="2" t="s">
        <v>632</v>
      </c>
      <c r="E1049" s="255">
        <v>412.92</v>
      </c>
      <c r="F1049" s="26">
        <f>400</f>
        <v>400</v>
      </c>
      <c r="H1049" s="2" t="s">
        <v>583</v>
      </c>
      <c r="I1049" s="11" t="s">
        <v>21</v>
      </c>
      <c r="J1049" s="11" t="s">
        <v>21</v>
      </c>
      <c r="K1049" s="21">
        <v>40544</v>
      </c>
      <c r="M1049" s="307">
        <v>1</v>
      </c>
      <c r="N1049" s="11">
        <v>1</v>
      </c>
      <c r="O1049" s="61"/>
      <c r="P1049" s="311">
        <f t="shared" si="131"/>
        <v>422.91</v>
      </c>
      <c r="Q1049" s="16">
        <f t="shared" si="134"/>
        <v>422.91840000000002</v>
      </c>
      <c r="R1049" s="23">
        <f t="shared" si="132"/>
        <v>9.9900000000000091</v>
      </c>
      <c r="S1049" s="18">
        <f t="shared" si="133"/>
        <v>2.4193548387096794E-2</v>
      </c>
      <c r="T1049" s="13"/>
      <c r="W1049" s="2"/>
      <c r="X1049" s="2"/>
      <c r="Z1049" s="3"/>
    </row>
    <row r="1050" spans="1:121" ht="38.25" x14ac:dyDescent="0.25">
      <c r="A1050" s="2" t="s">
        <v>590</v>
      </c>
      <c r="B1050" s="27" t="s">
        <v>561</v>
      </c>
      <c r="C1050" s="2" t="s">
        <v>633</v>
      </c>
      <c r="D1050" s="2" t="s">
        <v>634</v>
      </c>
      <c r="E1050" s="255">
        <v>129.03</v>
      </c>
      <c r="F1050" s="26">
        <f>125</f>
        <v>125</v>
      </c>
      <c r="H1050" s="2" t="s">
        <v>583</v>
      </c>
      <c r="I1050" s="11" t="s">
        <v>21</v>
      </c>
      <c r="J1050" s="11" t="s">
        <v>21</v>
      </c>
      <c r="K1050" s="21">
        <v>40544</v>
      </c>
      <c r="M1050" s="307">
        <v>1</v>
      </c>
      <c r="N1050" s="11">
        <v>1</v>
      </c>
      <c r="O1050" s="61"/>
      <c r="P1050" s="311">
        <f t="shared" si="131"/>
        <v>132.15</v>
      </c>
      <c r="Q1050" s="16">
        <f t="shared" si="134"/>
        <v>132.15430000000001</v>
      </c>
      <c r="R1050" s="23">
        <f t="shared" si="132"/>
        <v>3.1200000000000045</v>
      </c>
      <c r="S1050" s="18">
        <f t="shared" si="133"/>
        <v>2.418042315740529E-2</v>
      </c>
      <c r="T1050" s="13"/>
      <c r="W1050" s="2"/>
      <c r="X1050" s="2"/>
      <c r="Z1050" s="3"/>
    </row>
    <row r="1051" spans="1:121" ht="38.25" x14ac:dyDescent="0.25">
      <c r="A1051" s="2" t="s">
        <v>590</v>
      </c>
      <c r="B1051" s="27" t="s">
        <v>561</v>
      </c>
      <c r="C1051" s="2" t="s">
        <v>635</v>
      </c>
      <c r="D1051" s="2" t="s">
        <v>634</v>
      </c>
      <c r="E1051" s="255">
        <v>103.23</v>
      </c>
      <c r="F1051" s="26">
        <v>100</v>
      </c>
      <c r="H1051" s="2" t="s">
        <v>583</v>
      </c>
      <c r="I1051" s="11" t="s">
        <v>21</v>
      </c>
      <c r="J1051" s="11" t="s">
        <v>21</v>
      </c>
      <c r="K1051" s="21">
        <v>40544</v>
      </c>
      <c r="M1051" s="307">
        <v>1</v>
      </c>
      <c r="N1051" s="11">
        <v>1</v>
      </c>
      <c r="O1051" s="61"/>
      <c r="P1051" s="311">
        <f t="shared" si="131"/>
        <v>105.72</v>
      </c>
      <c r="Q1051" s="16">
        <f t="shared" si="134"/>
        <v>105.7296</v>
      </c>
      <c r="R1051" s="23">
        <f t="shared" si="132"/>
        <v>2.4899999999999949</v>
      </c>
      <c r="S1051" s="18">
        <f t="shared" si="133"/>
        <v>2.4120895088636973E-2</v>
      </c>
      <c r="T1051" s="13"/>
      <c r="W1051" s="2"/>
      <c r="X1051" s="2"/>
      <c r="Y1051" s="216"/>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row>
    <row r="1052" spans="1:121" ht="63.75" x14ac:dyDescent="0.25">
      <c r="A1052" s="2" t="s">
        <v>590</v>
      </c>
      <c r="B1052" s="27" t="s">
        <v>561</v>
      </c>
      <c r="C1052" s="2" t="s">
        <v>636</v>
      </c>
      <c r="D1052" s="2" t="s">
        <v>637</v>
      </c>
      <c r="E1052" s="255">
        <v>206.46</v>
      </c>
      <c r="F1052" s="26">
        <v>200</v>
      </c>
      <c r="H1052" s="2" t="s">
        <v>583</v>
      </c>
      <c r="I1052" s="11" t="s">
        <v>21</v>
      </c>
      <c r="J1052" s="11" t="s">
        <v>21</v>
      </c>
      <c r="K1052" s="21">
        <v>40544</v>
      </c>
      <c r="M1052" s="307">
        <v>1</v>
      </c>
      <c r="N1052" s="11">
        <v>1</v>
      </c>
      <c r="O1052" s="61"/>
      <c r="P1052" s="311">
        <f t="shared" si="131"/>
        <v>211.45</v>
      </c>
      <c r="Q1052" s="16">
        <f t="shared" si="134"/>
        <v>211.45920000000001</v>
      </c>
      <c r="R1052" s="23">
        <f t="shared" si="132"/>
        <v>4.9899999999999807</v>
      </c>
      <c r="S1052" s="18">
        <f t="shared" si="133"/>
        <v>2.4169330620943428E-2</v>
      </c>
      <c r="T1052" s="13"/>
      <c r="W1052" s="2"/>
      <c r="X1052" s="2"/>
      <c r="Y1052" s="216"/>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row>
    <row r="1053" spans="1:121" ht="63.75" x14ac:dyDescent="0.25">
      <c r="A1053" s="2" t="s">
        <v>590</v>
      </c>
      <c r="B1053" s="27" t="s">
        <v>561</v>
      </c>
      <c r="C1053" s="2" t="s">
        <v>638</v>
      </c>
      <c r="D1053" s="2" t="s">
        <v>637</v>
      </c>
      <c r="E1053" s="255">
        <v>361.3</v>
      </c>
      <c r="F1053" s="26">
        <v>350</v>
      </c>
      <c r="H1053" s="2" t="s">
        <v>583</v>
      </c>
      <c r="I1053" s="11" t="s">
        <v>21</v>
      </c>
      <c r="J1053" s="11" t="s">
        <v>21</v>
      </c>
      <c r="K1053" s="21">
        <v>40544</v>
      </c>
      <c r="M1053" s="307">
        <v>1</v>
      </c>
      <c r="N1053" s="11">
        <v>1</v>
      </c>
      <c r="O1053" s="61"/>
      <c r="P1053" s="311">
        <f t="shared" si="131"/>
        <v>370.04</v>
      </c>
      <c r="Q1053" s="16">
        <f t="shared" si="134"/>
        <v>370.04849999999999</v>
      </c>
      <c r="R1053" s="23">
        <f t="shared" si="132"/>
        <v>8.7400000000000091</v>
      </c>
      <c r="S1053" s="18">
        <f t="shared" si="133"/>
        <v>2.4190423470799912E-2</v>
      </c>
      <c r="T1053" s="13"/>
      <c r="W1053" s="2"/>
      <c r="X1053" s="2"/>
      <c r="Z1053" s="3"/>
    </row>
    <row r="1054" spans="1:121" ht="63.75" x14ac:dyDescent="0.25">
      <c r="A1054" s="2" t="s">
        <v>590</v>
      </c>
      <c r="B1054" s="27" t="s">
        <v>561</v>
      </c>
      <c r="C1054" s="2" t="s">
        <v>639</v>
      </c>
      <c r="D1054" s="2" t="s">
        <v>637</v>
      </c>
      <c r="E1054" s="255">
        <v>258.07</v>
      </c>
      <c r="F1054" s="26">
        <v>250</v>
      </c>
      <c r="H1054" s="2" t="s">
        <v>583</v>
      </c>
      <c r="I1054" s="11" t="s">
        <v>21</v>
      </c>
      <c r="J1054" s="11" t="s">
        <v>21</v>
      </c>
      <c r="K1054" s="21">
        <v>40544</v>
      </c>
      <c r="M1054" s="307">
        <v>1</v>
      </c>
      <c r="N1054" s="11">
        <v>1</v>
      </c>
      <c r="O1054" s="61"/>
      <c r="P1054" s="311">
        <f t="shared" si="131"/>
        <v>264.31</v>
      </c>
      <c r="Q1054" s="16">
        <f t="shared" si="134"/>
        <v>264.31889999999999</v>
      </c>
      <c r="R1054" s="23">
        <f t="shared" si="132"/>
        <v>6.2400000000000091</v>
      </c>
      <c r="S1054" s="18">
        <f t="shared" si="133"/>
        <v>2.4179486185918586E-2</v>
      </c>
      <c r="T1054" s="13"/>
      <c r="W1054" s="2"/>
      <c r="X1054" s="2"/>
      <c r="Y1054" s="216"/>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row>
    <row r="1055" spans="1:121" ht="408" x14ac:dyDescent="0.25">
      <c r="A1055" s="2" t="s">
        <v>590</v>
      </c>
      <c r="B1055" s="27" t="s">
        <v>561</v>
      </c>
      <c r="C1055" s="2" t="s">
        <v>640</v>
      </c>
      <c r="D1055" s="2" t="s">
        <v>637</v>
      </c>
      <c r="E1055" s="255">
        <v>309.69</v>
      </c>
      <c r="F1055" s="26">
        <v>300</v>
      </c>
      <c r="H1055" s="2" t="s">
        <v>583</v>
      </c>
      <c r="I1055" s="11" t="s">
        <v>21</v>
      </c>
      <c r="J1055" s="11" t="s">
        <v>21</v>
      </c>
      <c r="K1055" s="21">
        <v>40544</v>
      </c>
      <c r="M1055" s="307">
        <v>1</v>
      </c>
      <c r="N1055" s="11">
        <v>1</v>
      </c>
      <c r="O1055" s="61"/>
      <c r="P1055" s="311">
        <f t="shared" si="131"/>
        <v>317.18</v>
      </c>
      <c r="Q1055" s="16">
        <f t="shared" si="134"/>
        <v>317.18880000000001</v>
      </c>
      <c r="R1055" s="23">
        <f t="shared" si="132"/>
        <v>7.4900000000000091</v>
      </c>
      <c r="S1055" s="18">
        <f t="shared" si="133"/>
        <v>2.4185475798379055E-2</v>
      </c>
      <c r="T1055" s="13"/>
      <c r="W1055" s="2"/>
      <c r="X1055" s="2"/>
      <c r="Y1055" s="216"/>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row>
    <row r="1056" spans="1:121" ht="51" x14ac:dyDescent="0.25">
      <c r="A1056" s="2" t="s">
        <v>590</v>
      </c>
      <c r="B1056" s="27" t="s">
        <v>561</v>
      </c>
      <c r="C1056" s="2" t="s">
        <v>641</v>
      </c>
      <c r="D1056" s="2" t="s">
        <v>637</v>
      </c>
      <c r="E1056" s="255">
        <v>619.38</v>
      </c>
      <c r="F1056" s="26">
        <v>600</v>
      </c>
      <c r="H1056" s="2" t="s">
        <v>583</v>
      </c>
      <c r="I1056" s="11" t="s">
        <v>21</v>
      </c>
      <c r="J1056" s="11" t="s">
        <v>21</v>
      </c>
      <c r="K1056" s="21">
        <v>40544</v>
      </c>
      <c r="M1056" s="307">
        <v>1</v>
      </c>
      <c r="N1056" s="11">
        <v>1</v>
      </c>
      <c r="O1056" s="61"/>
      <c r="P1056" s="311">
        <f t="shared" si="131"/>
        <v>634.37</v>
      </c>
      <c r="Q1056" s="16">
        <f t="shared" si="134"/>
        <v>634.37760000000003</v>
      </c>
      <c r="R1056" s="23">
        <f t="shared" si="132"/>
        <v>14.990000000000009</v>
      </c>
      <c r="S1056" s="18">
        <f t="shared" si="133"/>
        <v>2.420162097581454E-2</v>
      </c>
      <c r="T1056" s="13"/>
      <c r="W1056" s="2"/>
      <c r="X1056" s="2"/>
      <c r="Z1056" s="3"/>
    </row>
    <row r="1057" spans="1:121" ht="38.25" x14ac:dyDescent="0.25">
      <c r="A1057" s="2" t="s">
        <v>590</v>
      </c>
      <c r="B1057" s="27" t="s">
        <v>561</v>
      </c>
      <c r="C1057" s="2" t="s">
        <v>642</v>
      </c>
      <c r="D1057" s="2" t="s">
        <v>643</v>
      </c>
      <c r="E1057" s="255">
        <v>206.46</v>
      </c>
      <c r="F1057" s="26">
        <f>200</f>
        <v>200</v>
      </c>
      <c r="H1057" s="2" t="s">
        <v>583</v>
      </c>
      <c r="I1057" s="11" t="s">
        <v>21</v>
      </c>
      <c r="J1057" s="11" t="s">
        <v>21</v>
      </c>
      <c r="K1057" s="21">
        <v>40544</v>
      </c>
      <c r="M1057" s="307">
        <v>1</v>
      </c>
      <c r="N1057" s="11">
        <v>1</v>
      </c>
      <c r="O1057" s="61"/>
      <c r="P1057" s="311">
        <f t="shared" si="131"/>
        <v>211.45</v>
      </c>
      <c r="Q1057" s="16">
        <f t="shared" si="134"/>
        <v>211.45920000000001</v>
      </c>
      <c r="R1057" s="23">
        <f t="shared" si="132"/>
        <v>4.9899999999999807</v>
      </c>
      <c r="S1057" s="18">
        <f t="shared" si="133"/>
        <v>2.4169330620943428E-2</v>
      </c>
      <c r="T1057" s="13"/>
      <c r="W1057" s="2"/>
      <c r="X1057" s="2"/>
      <c r="Z1057" s="3"/>
    </row>
    <row r="1058" spans="1:121" ht="38.25" x14ac:dyDescent="0.25">
      <c r="A1058" s="2" t="s">
        <v>590</v>
      </c>
      <c r="B1058" s="27" t="s">
        <v>561</v>
      </c>
      <c r="C1058" s="2" t="s">
        <v>644</v>
      </c>
      <c r="D1058" s="2" t="s">
        <v>645</v>
      </c>
      <c r="E1058" s="255">
        <v>206.46</v>
      </c>
      <c r="F1058" s="26">
        <f>200</f>
        <v>200</v>
      </c>
      <c r="H1058" s="2" t="s">
        <v>583</v>
      </c>
      <c r="I1058" s="11" t="s">
        <v>21</v>
      </c>
      <c r="J1058" s="11" t="s">
        <v>21</v>
      </c>
      <c r="K1058" s="21">
        <v>40544</v>
      </c>
      <c r="M1058" s="307">
        <v>1</v>
      </c>
      <c r="N1058" s="11">
        <v>1</v>
      </c>
      <c r="O1058" s="61"/>
      <c r="P1058" s="311">
        <f t="shared" ref="P1058:P1121" si="135">IF(N1058=1,INT(E1058*$T$1*100)/100,E1058)</f>
        <v>211.45</v>
      </c>
      <c r="Q1058" s="16">
        <f t="shared" si="134"/>
        <v>211.45920000000001</v>
      </c>
      <c r="R1058" s="23">
        <f t="shared" si="132"/>
        <v>4.9899999999999807</v>
      </c>
      <c r="S1058" s="18">
        <f t="shared" si="133"/>
        <v>2.4169330620943428E-2</v>
      </c>
      <c r="T1058" s="13"/>
      <c r="W1058" s="2"/>
      <c r="X1058" s="2"/>
      <c r="Z1058" s="3"/>
    </row>
    <row r="1059" spans="1:121" ht="38.25" x14ac:dyDescent="0.25">
      <c r="A1059" s="2" t="s">
        <v>590</v>
      </c>
      <c r="B1059" s="27" t="s">
        <v>561</v>
      </c>
      <c r="C1059" s="2" t="s">
        <v>646</v>
      </c>
      <c r="D1059" s="2" t="s">
        <v>647</v>
      </c>
      <c r="E1059" s="255">
        <v>206.46</v>
      </c>
      <c r="F1059" s="26">
        <f>200</f>
        <v>200</v>
      </c>
      <c r="H1059" s="2" t="s">
        <v>583</v>
      </c>
      <c r="I1059" s="11" t="s">
        <v>21</v>
      </c>
      <c r="J1059" s="11" t="s">
        <v>21</v>
      </c>
      <c r="K1059" s="21">
        <v>40544</v>
      </c>
      <c r="M1059" s="307">
        <v>1</v>
      </c>
      <c r="N1059" s="11">
        <v>1</v>
      </c>
      <c r="O1059" s="61"/>
      <c r="P1059" s="311">
        <f t="shared" si="135"/>
        <v>211.45</v>
      </c>
      <c r="Q1059" s="16">
        <f t="shared" si="134"/>
        <v>211.45920000000001</v>
      </c>
      <c r="R1059" s="23">
        <f t="shared" si="132"/>
        <v>4.9899999999999807</v>
      </c>
      <c r="S1059" s="18">
        <f t="shared" si="133"/>
        <v>2.4169330620943428E-2</v>
      </c>
      <c r="T1059" s="13"/>
      <c r="W1059" s="2"/>
      <c r="X1059" s="2"/>
      <c r="Z1059" s="3"/>
    </row>
    <row r="1060" spans="1:121" ht="409.5" x14ac:dyDescent="0.25">
      <c r="A1060" s="2" t="s">
        <v>590</v>
      </c>
      <c r="B1060" s="27" t="s">
        <v>561</v>
      </c>
      <c r="C1060" s="2" t="s">
        <v>648</v>
      </c>
      <c r="D1060" s="2" t="s">
        <v>649</v>
      </c>
      <c r="E1060" s="255">
        <v>309.69</v>
      </c>
      <c r="F1060" s="26">
        <v>300</v>
      </c>
      <c r="H1060" s="2" t="s">
        <v>583</v>
      </c>
      <c r="I1060" s="11" t="s">
        <v>21</v>
      </c>
      <c r="J1060" s="11" t="s">
        <v>21</v>
      </c>
      <c r="K1060" s="21">
        <v>40544</v>
      </c>
      <c r="M1060" s="307">
        <v>1</v>
      </c>
      <c r="N1060" s="11">
        <v>1</v>
      </c>
      <c r="O1060" s="61"/>
      <c r="P1060" s="311">
        <f t="shared" si="135"/>
        <v>317.18</v>
      </c>
      <c r="Q1060" s="16">
        <f t="shared" si="134"/>
        <v>317.18880000000001</v>
      </c>
      <c r="R1060" s="23">
        <f t="shared" si="132"/>
        <v>7.4900000000000091</v>
      </c>
      <c r="S1060" s="18">
        <f t="shared" si="133"/>
        <v>2.4185475798379055E-2</v>
      </c>
      <c r="T1060" s="13"/>
      <c r="W1060" s="2"/>
      <c r="X1060" s="2"/>
      <c r="Y1060" s="216"/>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row>
    <row r="1061" spans="1:121" ht="76.5" x14ac:dyDescent="0.25">
      <c r="A1061" s="2" t="s">
        <v>590</v>
      </c>
      <c r="B1061" s="27" t="s">
        <v>561</v>
      </c>
      <c r="C1061" s="2" t="s">
        <v>650</v>
      </c>
      <c r="D1061" s="2" t="s">
        <v>649</v>
      </c>
      <c r="E1061" s="255">
        <v>619.38</v>
      </c>
      <c r="F1061" s="26">
        <v>600</v>
      </c>
      <c r="H1061" s="2" t="s">
        <v>583</v>
      </c>
      <c r="I1061" s="11" t="s">
        <v>21</v>
      </c>
      <c r="J1061" s="11" t="s">
        <v>21</v>
      </c>
      <c r="K1061" s="21">
        <v>40544</v>
      </c>
      <c r="M1061" s="307">
        <v>1</v>
      </c>
      <c r="N1061" s="11">
        <v>1</v>
      </c>
      <c r="O1061" s="61"/>
      <c r="P1061" s="311">
        <f t="shared" si="135"/>
        <v>634.37</v>
      </c>
      <c r="Q1061" s="16">
        <f t="shared" si="134"/>
        <v>634.37760000000003</v>
      </c>
      <c r="R1061" s="23">
        <f t="shared" si="132"/>
        <v>14.990000000000009</v>
      </c>
      <c r="S1061" s="18">
        <f t="shared" si="133"/>
        <v>2.420162097581454E-2</v>
      </c>
      <c r="T1061" s="13"/>
      <c r="W1061" s="2"/>
      <c r="X1061" s="2"/>
      <c r="Y1061" s="216"/>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row>
    <row r="1062" spans="1:121" ht="38.25" x14ac:dyDescent="0.25">
      <c r="A1062" s="2" t="s">
        <v>590</v>
      </c>
      <c r="B1062" s="27" t="s">
        <v>561</v>
      </c>
      <c r="C1062" s="2" t="s">
        <v>651</v>
      </c>
      <c r="D1062" s="2" t="s">
        <v>652</v>
      </c>
      <c r="E1062" s="255">
        <v>412.92</v>
      </c>
      <c r="F1062" s="10">
        <v>400</v>
      </c>
      <c r="H1062" s="2" t="s">
        <v>583</v>
      </c>
      <c r="I1062" s="11" t="s">
        <v>21</v>
      </c>
      <c r="J1062" s="11" t="s">
        <v>21</v>
      </c>
      <c r="K1062" s="21">
        <v>40544</v>
      </c>
      <c r="M1062" s="307">
        <v>1</v>
      </c>
      <c r="N1062" s="11">
        <v>1</v>
      </c>
      <c r="O1062" s="61"/>
      <c r="P1062" s="311">
        <f t="shared" si="135"/>
        <v>422.91</v>
      </c>
      <c r="Q1062" s="16">
        <f t="shared" si="134"/>
        <v>422.91840000000002</v>
      </c>
      <c r="R1062" s="23">
        <f t="shared" si="132"/>
        <v>9.9900000000000091</v>
      </c>
      <c r="S1062" s="18">
        <f t="shared" si="133"/>
        <v>2.4193548387096794E-2</v>
      </c>
      <c r="T1062" s="13"/>
      <c r="W1062" s="2"/>
      <c r="X1062" s="2"/>
      <c r="Y1062" s="216"/>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row>
    <row r="1063" spans="1:121" ht="38.25" x14ac:dyDescent="0.25">
      <c r="A1063" s="2" t="s">
        <v>590</v>
      </c>
      <c r="B1063" s="27" t="s">
        <v>561</v>
      </c>
      <c r="C1063" s="2" t="s">
        <v>653</v>
      </c>
      <c r="D1063" s="2" t="s">
        <v>652</v>
      </c>
      <c r="E1063" s="255">
        <v>619.38</v>
      </c>
      <c r="F1063" s="10">
        <v>600</v>
      </c>
      <c r="H1063" s="2" t="s">
        <v>583</v>
      </c>
      <c r="I1063" s="11" t="s">
        <v>21</v>
      </c>
      <c r="J1063" s="11" t="s">
        <v>21</v>
      </c>
      <c r="K1063" s="21">
        <v>40544</v>
      </c>
      <c r="M1063" s="307">
        <v>1</v>
      </c>
      <c r="N1063" s="11">
        <v>1</v>
      </c>
      <c r="O1063" s="61"/>
      <c r="P1063" s="311">
        <f t="shared" si="135"/>
        <v>634.37</v>
      </c>
      <c r="Q1063" s="16">
        <f t="shared" si="134"/>
        <v>634.37760000000003</v>
      </c>
      <c r="R1063" s="23">
        <f t="shared" si="132"/>
        <v>14.990000000000009</v>
      </c>
      <c r="S1063" s="18">
        <f t="shared" si="133"/>
        <v>2.420162097581454E-2</v>
      </c>
      <c r="T1063" s="13"/>
      <c r="W1063" s="2"/>
      <c r="X1063" s="2"/>
      <c r="Y1063" s="216"/>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row>
    <row r="1064" spans="1:121" ht="38.25" x14ac:dyDescent="0.25">
      <c r="A1064" s="2" t="s">
        <v>590</v>
      </c>
      <c r="B1064" s="27" t="s">
        <v>561</v>
      </c>
      <c r="C1064" s="2" t="s">
        <v>654</v>
      </c>
      <c r="D1064" s="2" t="s">
        <v>655</v>
      </c>
      <c r="E1064" s="255">
        <v>206.46</v>
      </c>
      <c r="F1064" s="10">
        <f>200</f>
        <v>200</v>
      </c>
      <c r="H1064" s="2" t="s">
        <v>583</v>
      </c>
      <c r="I1064" s="11" t="s">
        <v>21</v>
      </c>
      <c r="J1064" s="11" t="s">
        <v>21</v>
      </c>
      <c r="K1064" s="21">
        <v>40544</v>
      </c>
      <c r="M1064" s="307">
        <v>1</v>
      </c>
      <c r="N1064" s="11">
        <v>1</v>
      </c>
      <c r="O1064" s="61"/>
      <c r="P1064" s="311">
        <f t="shared" si="135"/>
        <v>211.45</v>
      </c>
      <c r="Q1064" s="16">
        <f t="shared" si="134"/>
        <v>211.45920000000001</v>
      </c>
      <c r="R1064" s="23">
        <f t="shared" si="132"/>
        <v>4.9899999999999807</v>
      </c>
      <c r="S1064" s="18">
        <f t="shared" si="133"/>
        <v>2.4169330620943428E-2</v>
      </c>
      <c r="T1064" s="13"/>
      <c r="W1064" s="2"/>
      <c r="X1064" s="2"/>
      <c r="Y1064" s="216"/>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row>
    <row r="1065" spans="1:121" ht="38.25" x14ac:dyDescent="0.25">
      <c r="A1065" s="2" t="s">
        <v>590</v>
      </c>
      <c r="B1065" s="27" t="s">
        <v>561</v>
      </c>
      <c r="C1065" s="2" t="s">
        <v>656</v>
      </c>
      <c r="D1065" s="2" t="s">
        <v>657</v>
      </c>
      <c r="E1065" s="255">
        <v>206.46</v>
      </c>
      <c r="F1065" s="10">
        <f>200</f>
        <v>200</v>
      </c>
      <c r="H1065" s="2" t="s">
        <v>583</v>
      </c>
      <c r="I1065" s="11" t="s">
        <v>21</v>
      </c>
      <c r="J1065" s="11" t="s">
        <v>21</v>
      </c>
      <c r="K1065" s="21">
        <v>40544</v>
      </c>
      <c r="M1065" s="307">
        <v>1</v>
      </c>
      <c r="N1065" s="11">
        <v>1</v>
      </c>
      <c r="O1065" s="61"/>
      <c r="P1065" s="311">
        <f t="shared" si="135"/>
        <v>211.45</v>
      </c>
      <c r="Q1065" s="16">
        <f t="shared" si="134"/>
        <v>211.45920000000001</v>
      </c>
      <c r="R1065" s="23">
        <f t="shared" si="132"/>
        <v>4.9899999999999807</v>
      </c>
      <c r="S1065" s="18">
        <f t="shared" si="133"/>
        <v>2.4169330620943428E-2</v>
      </c>
      <c r="T1065" s="13"/>
      <c r="W1065" s="2"/>
      <c r="X1065" s="2"/>
      <c r="Y1065" s="216"/>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row>
    <row r="1066" spans="1:121" ht="38.25" x14ac:dyDescent="0.25">
      <c r="A1066" s="2" t="s">
        <v>590</v>
      </c>
      <c r="B1066" s="27" t="s">
        <v>561</v>
      </c>
      <c r="C1066" s="2" t="s">
        <v>658</v>
      </c>
      <c r="D1066" s="2" t="s">
        <v>659</v>
      </c>
      <c r="E1066" s="255">
        <v>154.84</v>
      </c>
      <c r="F1066" s="10">
        <v>150</v>
      </c>
      <c r="H1066" s="2" t="s">
        <v>583</v>
      </c>
      <c r="I1066" s="11" t="s">
        <v>21</v>
      </c>
      <c r="J1066" s="11" t="s">
        <v>21</v>
      </c>
      <c r="K1066" s="21">
        <v>40544</v>
      </c>
      <c r="M1066" s="307">
        <v>1</v>
      </c>
      <c r="N1066" s="11">
        <v>1</v>
      </c>
      <c r="O1066" s="61"/>
      <c r="P1066" s="311">
        <f t="shared" si="135"/>
        <v>158.58000000000001</v>
      </c>
      <c r="Q1066" s="16">
        <f t="shared" si="134"/>
        <v>158.58920000000001</v>
      </c>
      <c r="R1066" s="23">
        <f t="shared" si="132"/>
        <v>3.7400000000000091</v>
      </c>
      <c r="S1066" s="18">
        <f t="shared" si="133"/>
        <v>2.4153965383621863E-2</v>
      </c>
      <c r="T1066" s="13"/>
      <c r="W1066" s="2"/>
      <c r="X1066" s="2"/>
      <c r="Y1066" s="216"/>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row>
    <row r="1067" spans="1:121" ht="38.25" x14ac:dyDescent="0.25">
      <c r="A1067" s="2" t="s">
        <v>590</v>
      </c>
      <c r="B1067" s="27" t="s">
        <v>561</v>
      </c>
      <c r="C1067" s="2" t="s">
        <v>660</v>
      </c>
      <c r="D1067" s="2" t="s">
        <v>659</v>
      </c>
      <c r="E1067" s="255">
        <v>309.69</v>
      </c>
      <c r="F1067" s="10">
        <v>300</v>
      </c>
      <c r="H1067" s="2" t="s">
        <v>583</v>
      </c>
      <c r="I1067" s="11" t="s">
        <v>21</v>
      </c>
      <c r="J1067" s="11" t="s">
        <v>21</v>
      </c>
      <c r="K1067" s="21">
        <v>40544</v>
      </c>
      <c r="M1067" s="307">
        <v>1</v>
      </c>
      <c r="N1067" s="11">
        <v>1</v>
      </c>
      <c r="O1067" s="61"/>
      <c r="P1067" s="311">
        <f t="shared" si="135"/>
        <v>317.18</v>
      </c>
      <c r="Q1067" s="16">
        <f t="shared" si="134"/>
        <v>317.18880000000001</v>
      </c>
      <c r="R1067" s="23">
        <f t="shared" si="132"/>
        <v>7.4900000000000091</v>
      </c>
      <c r="S1067" s="18">
        <f t="shared" si="133"/>
        <v>2.4185475798379055E-2</v>
      </c>
      <c r="T1067" s="13"/>
      <c r="W1067" s="2"/>
      <c r="X1067" s="2"/>
      <c r="Y1067" s="216"/>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row>
    <row r="1068" spans="1:121" ht="38.25" x14ac:dyDescent="0.25">
      <c r="A1068" s="2" t="s">
        <v>590</v>
      </c>
      <c r="B1068" s="27" t="s">
        <v>561</v>
      </c>
      <c r="C1068" s="2" t="s">
        <v>661</v>
      </c>
      <c r="D1068" s="2" t="s">
        <v>662</v>
      </c>
      <c r="E1068" s="255">
        <v>129.03</v>
      </c>
      <c r="F1068" s="10">
        <v>125</v>
      </c>
      <c r="H1068" s="2" t="s">
        <v>583</v>
      </c>
      <c r="I1068" s="11" t="s">
        <v>21</v>
      </c>
      <c r="J1068" s="11" t="s">
        <v>21</v>
      </c>
      <c r="K1068" s="21">
        <v>40544</v>
      </c>
      <c r="M1068" s="307">
        <v>1</v>
      </c>
      <c r="N1068" s="11">
        <v>1</v>
      </c>
      <c r="O1068" s="61"/>
      <c r="P1068" s="311">
        <f t="shared" si="135"/>
        <v>132.15</v>
      </c>
      <c r="Q1068" s="16">
        <f t="shared" si="134"/>
        <v>132.15430000000001</v>
      </c>
      <c r="R1068" s="23">
        <f t="shared" si="132"/>
        <v>3.1200000000000045</v>
      </c>
      <c r="S1068" s="18">
        <f t="shared" si="133"/>
        <v>2.418042315740529E-2</v>
      </c>
      <c r="T1068" s="13"/>
      <c r="W1068" s="2"/>
      <c r="X1068" s="2"/>
      <c r="Z1068" s="3"/>
    </row>
    <row r="1069" spans="1:121" ht="38.25" x14ac:dyDescent="0.25">
      <c r="A1069" s="2" t="s">
        <v>590</v>
      </c>
      <c r="B1069" s="27" t="s">
        <v>561</v>
      </c>
      <c r="C1069" s="2" t="s">
        <v>663</v>
      </c>
      <c r="D1069" s="2" t="s">
        <v>662</v>
      </c>
      <c r="E1069" s="255">
        <v>309.69</v>
      </c>
      <c r="F1069" s="10">
        <v>300</v>
      </c>
      <c r="H1069" s="2" t="s">
        <v>583</v>
      </c>
      <c r="I1069" s="11" t="s">
        <v>21</v>
      </c>
      <c r="J1069" s="11" t="s">
        <v>21</v>
      </c>
      <c r="K1069" s="21">
        <v>40544</v>
      </c>
      <c r="M1069" s="307">
        <v>1</v>
      </c>
      <c r="N1069" s="11">
        <v>1</v>
      </c>
      <c r="O1069" s="61"/>
      <c r="P1069" s="311">
        <f t="shared" si="135"/>
        <v>317.18</v>
      </c>
      <c r="Q1069" s="16">
        <f t="shared" si="134"/>
        <v>317.18880000000001</v>
      </c>
      <c r="R1069" s="23">
        <f t="shared" ref="R1069:R1132" si="136">P1069-E1069</f>
        <v>7.4900000000000091</v>
      </c>
      <c r="S1069" s="18">
        <f t="shared" ref="S1069:S1132" si="137">IF(E1069&lt;&gt;0,R1069/E1069,0)</f>
        <v>2.4185475798379055E-2</v>
      </c>
      <c r="T1069" s="13"/>
      <c r="W1069" s="2"/>
      <c r="X1069" s="2"/>
      <c r="Z1069" s="3"/>
    </row>
    <row r="1070" spans="1:121" ht="38.25" x14ac:dyDescent="0.25">
      <c r="A1070" s="2" t="s">
        <v>590</v>
      </c>
      <c r="B1070" s="27" t="s">
        <v>561</v>
      </c>
      <c r="C1070" s="2" t="s">
        <v>664</v>
      </c>
      <c r="D1070" s="2" t="s">
        <v>662</v>
      </c>
      <c r="E1070" s="255">
        <v>206.46</v>
      </c>
      <c r="F1070" s="10">
        <v>200</v>
      </c>
      <c r="H1070" s="2" t="s">
        <v>583</v>
      </c>
      <c r="I1070" s="11" t="s">
        <v>21</v>
      </c>
      <c r="J1070" s="11" t="s">
        <v>21</v>
      </c>
      <c r="K1070" s="21">
        <v>40544</v>
      </c>
      <c r="M1070" s="307">
        <v>1</v>
      </c>
      <c r="N1070" s="11">
        <v>1</v>
      </c>
      <c r="O1070" s="61"/>
      <c r="P1070" s="311">
        <f t="shared" si="135"/>
        <v>211.45</v>
      </c>
      <c r="Q1070" s="16">
        <f t="shared" si="134"/>
        <v>211.45920000000001</v>
      </c>
      <c r="R1070" s="23">
        <f t="shared" si="136"/>
        <v>4.9899999999999807</v>
      </c>
      <c r="S1070" s="18">
        <f t="shared" si="137"/>
        <v>2.4169330620943428E-2</v>
      </c>
      <c r="T1070" s="13"/>
      <c r="W1070" s="2"/>
      <c r="X1070" s="2"/>
      <c r="Z1070" s="3"/>
    </row>
    <row r="1071" spans="1:121" ht="38.25" x14ac:dyDescent="0.25">
      <c r="A1071" s="2" t="s">
        <v>590</v>
      </c>
      <c r="B1071" s="27" t="s">
        <v>561</v>
      </c>
      <c r="C1071" s="2" t="s">
        <v>665</v>
      </c>
      <c r="D1071" s="2" t="s">
        <v>666</v>
      </c>
      <c r="E1071" s="255">
        <v>206.46</v>
      </c>
      <c r="F1071" s="10">
        <f>200</f>
        <v>200</v>
      </c>
      <c r="H1071" s="2" t="s">
        <v>583</v>
      </c>
      <c r="I1071" s="11" t="s">
        <v>21</v>
      </c>
      <c r="J1071" s="11" t="s">
        <v>21</v>
      </c>
      <c r="K1071" s="21">
        <v>40544</v>
      </c>
      <c r="M1071" s="307">
        <v>1</v>
      </c>
      <c r="N1071" s="11">
        <v>1</v>
      </c>
      <c r="O1071" s="61"/>
      <c r="P1071" s="311">
        <f t="shared" si="135"/>
        <v>211.45</v>
      </c>
      <c r="Q1071" s="16">
        <f t="shared" si="134"/>
        <v>211.45920000000001</v>
      </c>
      <c r="R1071" s="23">
        <f t="shared" si="136"/>
        <v>4.9899999999999807</v>
      </c>
      <c r="S1071" s="18">
        <f t="shared" si="137"/>
        <v>2.4169330620943428E-2</v>
      </c>
      <c r="T1071" s="13"/>
      <c r="W1071" s="2"/>
      <c r="X1071" s="2"/>
      <c r="Y1071" s="216"/>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row>
    <row r="1072" spans="1:121" ht="38.25" x14ac:dyDescent="0.25">
      <c r="A1072" s="2" t="s">
        <v>590</v>
      </c>
      <c r="B1072" s="27" t="s">
        <v>561</v>
      </c>
      <c r="C1072" s="2" t="s">
        <v>667</v>
      </c>
      <c r="D1072" s="2" t="s">
        <v>668</v>
      </c>
      <c r="E1072" s="255">
        <v>361.3</v>
      </c>
      <c r="F1072" s="10">
        <v>350</v>
      </c>
      <c r="H1072" s="2" t="s">
        <v>583</v>
      </c>
      <c r="I1072" s="11" t="s">
        <v>21</v>
      </c>
      <c r="J1072" s="11" t="s">
        <v>21</v>
      </c>
      <c r="K1072" s="21">
        <v>40544</v>
      </c>
      <c r="M1072" s="307">
        <v>1</v>
      </c>
      <c r="N1072" s="11">
        <v>1</v>
      </c>
      <c r="O1072" s="61"/>
      <c r="P1072" s="311">
        <f t="shared" si="135"/>
        <v>370.04</v>
      </c>
      <c r="Q1072" s="16">
        <f t="shared" si="134"/>
        <v>370.04849999999999</v>
      </c>
      <c r="R1072" s="23">
        <f t="shared" si="136"/>
        <v>8.7400000000000091</v>
      </c>
      <c r="S1072" s="18">
        <f t="shared" si="137"/>
        <v>2.4190423470799912E-2</v>
      </c>
      <c r="T1072" s="13"/>
      <c r="W1072" s="2"/>
      <c r="X1072" s="2"/>
      <c r="Y1072" s="216"/>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row>
    <row r="1073" spans="1:121" ht="38.25" x14ac:dyDescent="0.25">
      <c r="A1073" s="2" t="s">
        <v>590</v>
      </c>
      <c r="B1073" s="27" t="s">
        <v>561</v>
      </c>
      <c r="C1073" s="2" t="s">
        <v>669</v>
      </c>
      <c r="D1073" s="2" t="s">
        <v>668</v>
      </c>
      <c r="E1073" s="255">
        <v>361.3</v>
      </c>
      <c r="F1073" s="10">
        <v>350</v>
      </c>
      <c r="H1073" s="2" t="s">
        <v>583</v>
      </c>
      <c r="I1073" s="11" t="s">
        <v>21</v>
      </c>
      <c r="J1073" s="11" t="s">
        <v>21</v>
      </c>
      <c r="K1073" s="21">
        <v>40544</v>
      </c>
      <c r="M1073" s="307">
        <v>1</v>
      </c>
      <c r="N1073" s="11">
        <v>1</v>
      </c>
      <c r="O1073" s="61"/>
      <c r="P1073" s="311">
        <f t="shared" si="135"/>
        <v>370.04</v>
      </c>
      <c r="Q1073" s="16">
        <f t="shared" si="134"/>
        <v>370.04849999999999</v>
      </c>
      <c r="R1073" s="23">
        <f t="shared" si="136"/>
        <v>8.7400000000000091</v>
      </c>
      <c r="S1073" s="18">
        <f t="shared" si="137"/>
        <v>2.4190423470799912E-2</v>
      </c>
      <c r="T1073" s="13"/>
      <c r="W1073" s="2"/>
      <c r="X1073" s="2"/>
      <c r="Z1073" s="3"/>
    </row>
    <row r="1074" spans="1:121" ht="38.25" x14ac:dyDescent="0.25">
      <c r="A1074" s="2" t="s">
        <v>590</v>
      </c>
      <c r="B1074" s="27" t="s">
        <v>561</v>
      </c>
      <c r="C1074" s="2" t="s">
        <v>670</v>
      </c>
      <c r="D1074" s="2" t="s">
        <v>668</v>
      </c>
      <c r="E1074" s="255">
        <v>619.38</v>
      </c>
      <c r="F1074" s="10">
        <v>600</v>
      </c>
      <c r="H1074" s="2" t="s">
        <v>583</v>
      </c>
      <c r="I1074" s="11" t="s">
        <v>21</v>
      </c>
      <c r="J1074" s="11" t="s">
        <v>21</v>
      </c>
      <c r="K1074" s="21">
        <v>40544</v>
      </c>
      <c r="M1074" s="307">
        <v>1</v>
      </c>
      <c r="N1074" s="11">
        <v>1</v>
      </c>
      <c r="O1074" s="61"/>
      <c r="P1074" s="311">
        <f t="shared" si="135"/>
        <v>634.37</v>
      </c>
      <c r="Q1074" s="16">
        <f t="shared" si="134"/>
        <v>634.37760000000003</v>
      </c>
      <c r="R1074" s="23">
        <f t="shared" si="136"/>
        <v>14.990000000000009</v>
      </c>
      <c r="S1074" s="18">
        <f t="shared" si="137"/>
        <v>2.420162097581454E-2</v>
      </c>
      <c r="T1074" s="13"/>
      <c r="W1074" s="2"/>
      <c r="X1074" s="2"/>
      <c r="Z1074" s="3"/>
    </row>
    <row r="1075" spans="1:121" ht="38.25" x14ac:dyDescent="0.25">
      <c r="A1075" s="2" t="s">
        <v>590</v>
      </c>
      <c r="B1075" s="27" t="s">
        <v>561</v>
      </c>
      <c r="C1075" s="2" t="s">
        <v>671</v>
      </c>
      <c r="D1075" s="2" t="s">
        <v>672</v>
      </c>
      <c r="E1075" s="255">
        <v>129.03</v>
      </c>
      <c r="F1075" s="10">
        <v>125</v>
      </c>
      <c r="H1075" s="2" t="s">
        <v>583</v>
      </c>
      <c r="I1075" s="11" t="s">
        <v>21</v>
      </c>
      <c r="J1075" s="11" t="s">
        <v>21</v>
      </c>
      <c r="K1075" s="21">
        <v>40544</v>
      </c>
      <c r="M1075" s="307">
        <v>1</v>
      </c>
      <c r="N1075" s="11">
        <v>1</v>
      </c>
      <c r="O1075" s="61"/>
      <c r="P1075" s="311">
        <f t="shared" si="135"/>
        <v>132.15</v>
      </c>
      <c r="Q1075" s="16">
        <f t="shared" si="134"/>
        <v>132.15430000000001</v>
      </c>
      <c r="R1075" s="23">
        <f t="shared" si="136"/>
        <v>3.1200000000000045</v>
      </c>
      <c r="S1075" s="18">
        <f t="shared" si="137"/>
        <v>2.418042315740529E-2</v>
      </c>
      <c r="T1075" s="13"/>
      <c r="W1075" s="2"/>
      <c r="X1075" s="2"/>
      <c r="Z1075" s="3"/>
    </row>
    <row r="1076" spans="1:121" ht="38.25" x14ac:dyDescent="0.25">
      <c r="A1076" s="2" t="s">
        <v>590</v>
      </c>
      <c r="B1076" s="27" t="s">
        <v>561</v>
      </c>
      <c r="C1076" s="2" t="s">
        <v>673</v>
      </c>
      <c r="D1076" s="2" t="s">
        <v>672</v>
      </c>
      <c r="E1076" s="255">
        <v>206.46</v>
      </c>
      <c r="F1076" s="10">
        <v>200</v>
      </c>
      <c r="H1076" s="2" t="s">
        <v>583</v>
      </c>
      <c r="I1076" s="11" t="s">
        <v>21</v>
      </c>
      <c r="J1076" s="11" t="s">
        <v>21</v>
      </c>
      <c r="K1076" s="21">
        <v>40544</v>
      </c>
      <c r="M1076" s="307">
        <v>1</v>
      </c>
      <c r="N1076" s="11">
        <v>1</v>
      </c>
      <c r="O1076" s="61"/>
      <c r="P1076" s="311">
        <f t="shared" si="135"/>
        <v>211.45</v>
      </c>
      <c r="Q1076" s="16">
        <f t="shared" si="134"/>
        <v>211.45920000000001</v>
      </c>
      <c r="R1076" s="23">
        <f t="shared" si="136"/>
        <v>4.9899999999999807</v>
      </c>
      <c r="S1076" s="18">
        <f t="shared" si="137"/>
        <v>2.4169330620943428E-2</v>
      </c>
      <c r="T1076" s="13"/>
      <c r="W1076" s="2"/>
      <c r="X1076" s="2"/>
      <c r="Z1076" s="3"/>
    </row>
    <row r="1077" spans="1:121" ht="38.25" x14ac:dyDescent="0.25">
      <c r="A1077" s="2" t="s">
        <v>590</v>
      </c>
      <c r="B1077" s="27" t="s">
        <v>561</v>
      </c>
      <c r="C1077" s="2" t="s">
        <v>674</v>
      </c>
      <c r="D1077" s="2" t="s">
        <v>675</v>
      </c>
      <c r="E1077" s="255">
        <v>309.69</v>
      </c>
      <c r="F1077" s="10">
        <f>300</f>
        <v>300</v>
      </c>
      <c r="H1077" s="2" t="s">
        <v>583</v>
      </c>
      <c r="I1077" s="11" t="s">
        <v>21</v>
      </c>
      <c r="J1077" s="11" t="s">
        <v>21</v>
      </c>
      <c r="K1077" s="21">
        <v>40544</v>
      </c>
      <c r="M1077" s="307">
        <v>1</v>
      </c>
      <c r="N1077" s="11">
        <v>1</v>
      </c>
      <c r="O1077" s="61"/>
      <c r="P1077" s="311">
        <f t="shared" si="135"/>
        <v>317.18</v>
      </c>
      <c r="Q1077" s="16">
        <f t="shared" si="134"/>
        <v>317.18880000000001</v>
      </c>
      <c r="R1077" s="23">
        <f t="shared" si="136"/>
        <v>7.4900000000000091</v>
      </c>
      <c r="S1077" s="18">
        <f t="shared" si="137"/>
        <v>2.4185475798379055E-2</v>
      </c>
      <c r="T1077" s="13"/>
      <c r="W1077" s="2"/>
      <c r="X1077" s="2"/>
      <c r="Z1077" s="3"/>
    </row>
    <row r="1078" spans="1:121" ht="38.25" x14ac:dyDescent="0.25">
      <c r="A1078" s="2" t="s">
        <v>590</v>
      </c>
      <c r="B1078" s="27" t="s">
        <v>561</v>
      </c>
      <c r="C1078" s="2" t="s">
        <v>676</v>
      </c>
      <c r="D1078" s="2" t="s">
        <v>677</v>
      </c>
      <c r="E1078" s="255">
        <v>309.69</v>
      </c>
      <c r="F1078" s="10">
        <f>300</f>
        <v>300</v>
      </c>
      <c r="H1078" s="2" t="s">
        <v>583</v>
      </c>
      <c r="I1078" s="11" t="s">
        <v>21</v>
      </c>
      <c r="J1078" s="11" t="s">
        <v>21</v>
      </c>
      <c r="K1078" s="21">
        <v>40544</v>
      </c>
      <c r="M1078" s="307">
        <v>1</v>
      </c>
      <c r="N1078" s="11">
        <v>1</v>
      </c>
      <c r="O1078" s="61"/>
      <c r="P1078" s="311">
        <f t="shared" si="135"/>
        <v>317.18</v>
      </c>
      <c r="Q1078" s="16">
        <f t="shared" si="134"/>
        <v>317.18880000000001</v>
      </c>
      <c r="R1078" s="23">
        <f t="shared" si="136"/>
        <v>7.4900000000000091</v>
      </c>
      <c r="S1078" s="18">
        <f t="shared" si="137"/>
        <v>2.4185475798379055E-2</v>
      </c>
      <c r="T1078" s="13"/>
      <c r="W1078" s="2"/>
      <c r="X1078" s="2"/>
      <c r="Z1078" s="3"/>
    </row>
    <row r="1079" spans="1:121" ht="38.25" x14ac:dyDescent="0.25">
      <c r="A1079" s="2" t="s">
        <v>590</v>
      </c>
      <c r="B1079" s="27" t="s">
        <v>561</v>
      </c>
      <c r="C1079" s="2" t="s">
        <v>678</v>
      </c>
      <c r="D1079" s="2" t="s">
        <v>679</v>
      </c>
      <c r="E1079" s="255">
        <v>129.03</v>
      </c>
      <c r="F1079" s="10">
        <f>125</f>
        <v>125</v>
      </c>
      <c r="H1079" s="2" t="s">
        <v>583</v>
      </c>
      <c r="I1079" s="11" t="s">
        <v>21</v>
      </c>
      <c r="J1079" s="11" t="s">
        <v>21</v>
      </c>
      <c r="K1079" s="21">
        <v>40544</v>
      </c>
      <c r="M1079" s="307">
        <v>1</v>
      </c>
      <c r="N1079" s="11">
        <v>1</v>
      </c>
      <c r="O1079" s="61"/>
      <c r="P1079" s="311">
        <f t="shared" si="135"/>
        <v>132.15</v>
      </c>
      <c r="Q1079" s="16">
        <f t="shared" ref="Q1079:Q1142" si="138">IF(N1079=1,INT(E1079*$T$1*10000)/10000,E1079)</f>
        <v>132.15430000000001</v>
      </c>
      <c r="R1079" s="23">
        <f t="shared" si="136"/>
        <v>3.1200000000000045</v>
      </c>
      <c r="S1079" s="18">
        <f t="shared" si="137"/>
        <v>2.418042315740529E-2</v>
      </c>
      <c r="T1079" s="13"/>
      <c r="W1079" s="2"/>
      <c r="X1079" s="2"/>
      <c r="Z1079" s="3"/>
      <c r="DM1079" s="5"/>
      <c r="DN1079" s="5"/>
      <c r="DO1079" s="5"/>
      <c r="DP1079" s="5"/>
      <c r="DQ1079" s="5"/>
    </row>
    <row r="1080" spans="1:121" ht="38.25" x14ac:dyDescent="0.25">
      <c r="A1080" s="2" t="s">
        <v>590</v>
      </c>
      <c r="B1080" s="27" t="s">
        <v>561</v>
      </c>
      <c r="C1080" s="2" t="s">
        <v>680</v>
      </c>
      <c r="D1080" s="2" t="s">
        <v>681</v>
      </c>
      <c r="E1080" s="255">
        <v>619.38</v>
      </c>
      <c r="F1080" s="10">
        <v>600</v>
      </c>
      <c r="H1080" s="2" t="s">
        <v>583</v>
      </c>
      <c r="I1080" s="11" t="s">
        <v>21</v>
      </c>
      <c r="J1080" s="11" t="s">
        <v>21</v>
      </c>
      <c r="K1080" s="21">
        <v>40544</v>
      </c>
      <c r="M1080" s="307">
        <v>1</v>
      </c>
      <c r="N1080" s="11">
        <v>1</v>
      </c>
      <c r="O1080" s="61"/>
      <c r="P1080" s="311">
        <f t="shared" si="135"/>
        <v>634.37</v>
      </c>
      <c r="Q1080" s="16">
        <f t="shared" si="138"/>
        <v>634.37760000000003</v>
      </c>
      <c r="R1080" s="23">
        <f t="shared" si="136"/>
        <v>14.990000000000009</v>
      </c>
      <c r="S1080" s="18">
        <f t="shared" si="137"/>
        <v>2.420162097581454E-2</v>
      </c>
      <c r="T1080" s="13"/>
      <c r="W1080" s="2"/>
      <c r="X1080" s="2"/>
      <c r="Z1080" s="3"/>
    </row>
    <row r="1081" spans="1:121" ht="51" x14ac:dyDescent="0.25">
      <c r="A1081" s="2" t="s">
        <v>590</v>
      </c>
      <c r="B1081" s="27" t="s">
        <v>561</v>
      </c>
      <c r="C1081" s="2" t="s">
        <v>682</v>
      </c>
      <c r="D1081" s="2" t="s">
        <v>683</v>
      </c>
      <c r="E1081" s="255">
        <v>309.69</v>
      </c>
      <c r="F1081" s="10">
        <v>300</v>
      </c>
      <c r="H1081" s="2" t="s">
        <v>583</v>
      </c>
      <c r="I1081" s="11" t="s">
        <v>21</v>
      </c>
      <c r="J1081" s="11" t="s">
        <v>21</v>
      </c>
      <c r="K1081" s="21">
        <v>40544</v>
      </c>
      <c r="M1081" s="307">
        <v>1</v>
      </c>
      <c r="N1081" s="11">
        <v>1</v>
      </c>
      <c r="O1081" s="61"/>
      <c r="P1081" s="311">
        <f t="shared" si="135"/>
        <v>317.18</v>
      </c>
      <c r="Q1081" s="16">
        <f t="shared" si="138"/>
        <v>317.18880000000001</v>
      </c>
      <c r="R1081" s="23">
        <f t="shared" si="136"/>
        <v>7.4900000000000091</v>
      </c>
      <c r="S1081" s="18">
        <f t="shared" si="137"/>
        <v>2.4185475798379055E-2</v>
      </c>
      <c r="T1081" s="13"/>
      <c r="W1081" s="2"/>
      <c r="X1081" s="2"/>
      <c r="Z1081" s="3"/>
    </row>
    <row r="1082" spans="1:121" ht="51" x14ac:dyDescent="0.25">
      <c r="A1082" s="2" t="s">
        <v>590</v>
      </c>
      <c r="B1082" s="27" t="s">
        <v>561</v>
      </c>
      <c r="C1082" s="2" t="s">
        <v>684</v>
      </c>
      <c r="D1082" s="2" t="s">
        <v>683</v>
      </c>
      <c r="E1082" s="255">
        <v>412.92</v>
      </c>
      <c r="F1082" s="10">
        <v>400</v>
      </c>
      <c r="H1082" s="2" t="s">
        <v>583</v>
      </c>
      <c r="I1082" s="11" t="s">
        <v>21</v>
      </c>
      <c r="J1082" s="11" t="s">
        <v>21</v>
      </c>
      <c r="K1082" s="21">
        <v>40544</v>
      </c>
      <c r="M1082" s="307">
        <v>1</v>
      </c>
      <c r="N1082" s="11">
        <v>1</v>
      </c>
      <c r="O1082" s="61"/>
      <c r="P1082" s="311">
        <f t="shared" si="135"/>
        <v>422.91</v>
      </c>
      <c r="Q1082" s="16">
        <f t="shared" si="138"/>
        <v>422.91840000000002</v>
      </c>
      <c r="R1082" s="23">
        <f t="shared" si="136"/>
        <v>9.9900000000000091</v>
      </c>
      <c r="S1082" s="18">
        <f t="shared" si="137"/>
        <v>2.4193548387096794E-2</v>
      </c>
      <c r="T1082" s="13"/>
      <c r="W1082" s="2"/>
      <c r="X1082" s="2"/>
      <c r="Z1082" s="3"/>
    </row>
    <row r="1083" spans="1:121" ht="51" x14ac:dyDescent="0.25">
      <c r="A1083" s="2" t="s">
        <v>590</v>
      </c>
      <c r="B1083" s="27" t="s">
        <v>561</v>
      </c>
      <c r="C1083" s="2" t="s">
        <v>685</v>
      </c>
      <c r="D1083" s="2" t="s">
        <v>683</v>
      </c>
      <c r="E1083" s="255">
        <v>206.46</v>
      </c>
      <c r="F1083" s="10">
        <v>200</v>
      </c>
      <c r="H1083" s="2" t="s">
        <v>583</v>
      </c>
      <c r="I1083" s="11" t="s">
        <v>21</v>
      </c>
      <c r="J1083" s="11" t="s">
        <v>21</v>
      </c>
      <c r="K1083" s="21">
        <v>40544</v>
      </c>
      <c r="M1083" s="307">
        <v>1</v>
      </c>
      <c r="N1083" s="11">
        <v>1</v>
      </c>
      <c r="O1083" s="61"/>
      <c r="P1083" s="311">
        <f t="shared" si="135"/>
        <v>211.45</v>
      </c>
      <c r="Q1083" s="16">
        <f t="shared" si="138"/>
        <v>211.45920000000001</v>
      </c>
      <c r="R1083" s="23">
        <f t="shared" si="136"/>
        <v>4.9899999999999807</v>
      </c>
      <c r="S1083" s="18">
        <f t="shared" si="137"/>
        <v>2.4169330620943428E-2</v>
      </c>
      <c r="T1083" s="13"/>
      <c r="W1083" s="2"/>
      <c r="X1083" s="2"/>
      <c r="Z1083" s="3"/>
      <c r="DM1083" s="5"/>
      <c r="DN1083" s="5"/>
      <c r="DO1083" s="5"/>
      <c r="DP1083" s="5"/>
      <c r="DQ1083" s="5"/>
    </row>
    <row r="1084" spans="1:121" ht="51" x14ac:dyDescent="0.25">
      <c r="A1084" s="2" t="s">
        <v>590</v>
      </c>
      <c r="B1084" s="27" t="s">
        <v>561</v>
      </c>
      <c r="C1084" s="2" t="s">
        <v>686</v>
      </c>
      <c r="D1084" s="2" t="s">
        <v>687</v>
      </c>
      <c r="E1084" s="255">
        <v>619.38</v>
      </c>
      <c r="F1084" s="10">
        <v>600</v>
      </c>
      <c r="H1084" s="2" t="s">
        <v>583</v>
      </c>
      <c r="I1084" s="11" t="s">
        <v>21</v>
      </c>
      <c r="J1084" s="11" t="s">
        <v>21</v>
      </c>
      <c r="K1084" s="21">
        <v>40544</v>
      </c>
      <c r="M1084" s="307">
        <v>1</v>
      </c>
      <c r="N1084" s="11">
        <v>1</v>
      </c>
      <c r="O1084" s="61"/>
      <c r="P1084" s="311">
        <f t="shared" si="135"/>
        <v>634.37</v>
      </c>
      <c r="Q1084" s="16">
        <f t="shared" si="138"/>
        <v>634.37760000000003</v>
      </c>
      <c r="R1084" s="23">
        <f t="shared" si="136"/>
        <v>14.990000000000009</v>
      </c>
      <c r="S1084" s="18">
        <f t="shared" si="137"/>
        <v>2.420162097581454E-2</v>
      </c>
      <c r="T1084" s="13"/>
      <c r="W1084" s="2"/>
      <c r="X1084" s="2"/>
      <c r="Z1084" s="3"/>
    </row>
    <row r="1085" spans="1:121" ht="38.25" x14ac:dyDescent="0.25">
      <c r="A1085" s="2" t="s">
        <v>590</v>
      </c>
      <c r="B1085" s="27" t="s">
        <v>561</v>
      </c>
      <c r="C1085" s="2" t="s">
        <v>688</v>
      </c>
      <c r="D1085" s="2" t="s">
        <v>689</v>
      </c>
      <c r="E1085" s="255">
        <v>206.46</v>
      </c>
      <c r="F1085" s="10">
        <f>200</f>
        <v>200</v>
      </c>
      <c r="H1085" s="2" t="s">
        <v>583</v>
      </c>
      <c r="I1085" s="11" t="s">
        <v>21</v>
      </c>
      <c r="J1085" s="11" t="s">
        <v>21</v>
      </c>
      <c r="K1085" s="21">
        <v>40544</v>
      </c>
      <c r="M1085" s="307">
        <v>1</v>
      </c>
      <c r="N1085" s="11">
        <v>1</v>
      </c>
      <c r="O1085" s="61"/>
      <c r="P1085" s="311">
        <f t="shared" si="135"/>
        <v>211.45</v>
      </c>
      <c r="Q1085" s="16">
        <f t="shared" si="138"/>
        <v>211.45920000000001</v>
      </c>
      <c r="R1085" s="23">
        <f t="shared" si="136"/>
        <v>4.9899999999999807</v>
      </c>
      <c r="S1085" s="18">
        <f t="shared" si="137"/>
        <v>2.4169330620943428E-2</v>
      </c>
      <c r="T1085" s="13"/>
      <c r="W1085" s="2"/>
      <c r="X1085" s="2"/>
      <c r="Z1085" s="3"/>
    </row>
    <row r="1086" spans="1:121" ht="38.25" x14ac:dyDescent="0.25">
      <c r="A1086" s="2" t="s">
        <v>590</v>
      </c>
      <c r="B1086" s="27" t="s">
        <v>561</v>
      </c>
      <c r="C1086" s="2" t="s">
        <v>690</v>
      </c>
      <c r="D1086" s="2" t="s">
        <v>691</v>
      </c>
      <c r="E1086" s="255">
        <v>206.46</v>
      </c>
      <c r="F1086" s="10">
        <f>200</f>
        <v>200</v>
      </c>
      <c r="H1086" s="2" t="s">
        <v>583</v>
      </c>
      <c r="I1086" s="11" t="s">
        <v>21</v>
      </c>
      <c r="J1086" s="11" t="s">
        <v>21</v>
      </c>
      <c r="K1086" s="21">
        <v>40544</v>
      </c>
      <c r="M1086" s="307">
        <v>1</v>
      </c>
      <c r="N1086" s="11">
        <v>1</v>
      </c>
      <c r="O1086" s="61"/>
      <c r="P1086" s="311">
        <f t="shared" si="135"/>
        <v>211.45</v>
      </c>
      <c r="Q1086" s="16">
        <f t="shared" si="138"/>
        <v>211.45920000000001</v>
      </c>
      <c r="R1086" s="23">
        <f t="shared" si="136"/>
        <v>4.9899999999999807</v>
      </c>
      <c r="S1086" s="18">
        <f t="shared" si="137"/>
        <v>2.4169330620943428E-2</v>
      </c>
      <c r="T1086" s="13"/>
      <c r="W1086" s="2"/>
      <c r="X1086" s="2"/>
      <c r="Z1086" s="3"/>
    </row>
    <row r="1087" spans="1:121" ht="38.25" x14ac:dyDescent="0.25">
      <c r="A1087" s="2" t="s">
        <v>590</v>
      </c>
      <c r="B1087" s="27" t="s">
        <v>561</v>
      </c>
      <c r="C1087" s="2" t="s">
        <v>692</v>
      </c>
      <c r="D1087" s="2" t="s">
        <v>693</v>
      </c>
      <c r="E1087" s="255">
        <v>206.46</v>
      </c>
      <c r="F1087" s="10">
        <f>200</f>
        <v>200</v>
      </c>
      <c r="H1087" s="2" t="s">
        <v>583</v>
      </c>
      <c r="I1087" s="11" t="s">
        <v>21</v>
      </c>
      <c r="J1087" s="11" t="s">
        <v>21</v>
      </c>
      <c r="K1087" s="21">
        <v>40544</v>
      </c>
      <c r="M1087" s="307">
        <v>1</v>
      </c>
      <c r="N1087" s="11">
        <v>1</v>
      </c>
      <c r="O1087" s="61"/>
      <c r="P1087" s="311">
        <f t="shared" si="135"/>
        <v>211.45</v>
      </c>
      <c r="Q1087" s="16">
        <f t="shared" si="138"/>
        <v>211.45920000000001</v>
      </c>
      <c r="R1087" s="23">
        <f t="shared" si="136"/>
        <v>4.9899999999999807</v>
      </c>
      <c r="S1087" s="18">
        <f t="shared" si="137"/>
        <v>2.4169330620943428E-2</v>
      </c>
      <c r="T1087" s="13"/>
      <c r="W1087" s="2"/>
      <c r="X1087" s="2"/>
      <c r="Z1087" s="3"/>
    </row>
    <row r="1088" spans="1:121" ht="38.25" x14ac:dyDescent="0.25">
      <c r="A1088" s="2" t="s">
        <v>590</v>
      </c>
      <c r="B1088" s="27" t="s">
        <v>561</v>
      </c>
      <c r="C1088" s="2" t="s">
        <v>694</v>
      </c>
      <c r="D1088" s="2" t="s">
        <v>695</v>
      </c>
      <c r="E1088" s="255">
        <v>206.46</v>
      </c>
      <c r="F1088" s="10">
        <f>200</f>
        <v>200</v>
      </c>
      <c r="H1088" s="2" t="s">
        <v>583</v>
      </c>
      <c r="I1088" s="11" t="s">
        <v>21</v>
      </c>
      <c r="J1088" s="11" t="s">
        <v>21</v>
      </c>
      <c r="K1088" s="21">
        <v>40544</v>
      </c>
      <c r="M1088" s="307">
        <v>1</v>
      </c>
      <c r="N1088" s="11">
        <v>1</v>
      </c>
      <c r="O1088" s="61"/>
      <c r="P1088" s="311">
        <f t="shared" si="135"/>
        <v>211.45</v>
      </c>
      <c r="Q1088" s="16">
        <f t="shared" si="138"/>
        <v>211.45920000000001</v>
      </c>
      <c r="R1088" s="23">
        <f t="shared" si="136"/>
        <v>4.9899999999999807</v>
      </c>
      <c r="S1088" s="18">
        <f t="shared" si="137"/>
        <v>2.4169330620943428E-2</v>
      </c>
      <c r="T1088" s="13"/>
      <c r="W1088" s="2"/>
      <c r="X1088" s="2"/>
      <c r="Z1088" s="3"/>
    </row>
    <row r="1089" spans="1:121" ht="38.25" x14ac:dyDescent="0.25">
      <c r="A1089" s="2" t="s">
        <v>590</v>
      </c>
      <c r="B1089" s="27" t="s">
        <v>561</v>
      </c>
      <c r="C1089" s="2" t="s">
        <v>696</v>
      </c>
      <c r="D1089" s="2" t="s">
        <v>697</v>
      </c>
      <c r="E1089" s="255">
        <v>206.46</v>
      </c>
      <c r="F1089" s="10">
        <f>200</f>
        <v>200</v>
      </c>
      <c r="H1089" s="2" t="s">
        <v>583</v>
      </c>
      <c r="I1089" s="11" t="s">
        <v>21</v>
      </c>
      <c r="J1089" s="11" t="s">
        <v>21</v>
      </c>
      <c r="K1089" s="21">
        <v>40544</v>
      </c>
      <c r="M1089" s="307">
        <v>1</v>
      </c>
      <c r="N1089" s="11">
        <v>1</v>
      </c>
      <c r="O1089" s="61"/>
      <c r="P1089" s="311">
        <f t="shared" si="135"/>
        <v>211.45</v>
      </c>
      <c r="Q1089" s="16">
        <f t="shared" si="138"/>
        <v>211.45920000000001</v>
      </c>
      <c r="R1089" s="23">
        <f t="shared" si="136"/>
        <v>4.9899999999999807</v>
      </c>
      <c r="S1089" s="18">
        <f t="shared" si="137"/>
        <v>2.4169330620943428E-2</v>
      </c>
      <c r="T1089" s="13"/>
      <c r="W1089" s="2"/>
      <c r="X1089" s="2"/>
      <c r="Y1089" s="216"/>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row>
    <row r="1090" spans="1:121" ht="38.25" x14ac:dyDescent="0.25">
      <c r="A1090" s="2" t="s">
        <v>590</v>
      </c>
      <c r="B1090" s="27" t="s">
        <v>561</v>
      </c>
      <c r="C1090" s="2" t="s">
        <v>698</v>
      </c>
      <c r="D1090" s="2" t="s">
        <v>699</v>
      </c>
      <c r="E1090" s="255">
        <v>206.46</v>
      </c>
      <c r="F1090" s="10">
        <f>200</f>
        <v>200</v>
      </c>
      <c r="H1090" s="2" t="s">
        <v>583</v>
      </c>
      <c r="I1090" s="11" t="s">
        <v>21</v>
      </c>
      <c r="J1090" s="11" t="s">
        <v>21</v>
      </c>
      <c r="K1090" s="21">
        <v>40544</v>
      </c>
      <c r="M1090" s="307">
        <v>1</v>
      </c>
      <c r="N1090" s="11">
        <v>1</v>
      </c>
      <c r="O1090" s="61"/>
      <c r="P1090" s="311">
        <f t="shared" si="135"/>
        <v>211.45</v>
      </c>
      <c r="Q1090" s="16">
        <f t="shared" si="138"/>
        <v>211.45920000000001</v>
      </c>
      <c r="R1090" s="23">
        <f t="shared" si="136"/>
        <v>4.9899999999999807</v>
      </c>
      <c r="S1090" s="18">
        <f t="shared" si="137"/>
        <v>2.4169330620943428E-2</v>
      </c>
      <c r="T1090" s="13"/>
      <c r="W1090" s="2"/>
      <c r="X1090" s="2"/>
      <c r="Y1090" s="216"/>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row>
    <row r="1091" spans="1:121" ht="38.25" x14ac:dyDescent="0.25">
      <c r="A1091" s="2" t="s">
        <v>590</v>
      </c>
      <c r="B1091" s="27" t="s">
        <v>561</v>
      </c>
      <c r="C1091" s="2" t="s">
        <v>700</v>
      </c>
      <c r="D1091" s="2" t="s">
        <v>701</v>
      </c>
      <c r="E1091" s="255">
        <v>206.46</v>
      </c>
      <c r="F1091" s="10">
        <f>200</f>
        <v>200</v>
      </c>
      <c r="H1091" s="2" t="s">
        <v>583</v>
      </c>
      <c r="I1091" s="11" t="s">
        <v>21</v>
      </c>
      <c r="J1091" s="11" t="s">
        <v>21</v>
      </c>
      <c r="K1091" s="21">
        <v>40544</v>
      </c>
      <c r="M1091" s="307">
        <v>1</v>
      </c>
      <c r="N1091" s="11">
        <v>1</v>
      </c>
      <c r="O1091" s="61"/>
      <c r="P1091" s="311">
        <f t="shared" si="135"/>
        <v>211.45</v>
      </c>
      <c r="Q1091" s="16">
        <f t="shared" si="138"/>
        <v>211.45920000000001</v>
      </c>
      <c r="R1091" s="23">
        <f t="shared" si="136"/>
        <v>4.9899999999999807</v>
      </c>
      <c r="S1091" s="18">
        <f t="shared" si="137"/>
        <v>2.4169330620943428E-2</v>
      </c>
      <c r="T1091" s="13"/>
      <c r="W1091" s="2"/>
      <c r="X1091" s="2"/>
      <c r="Y1091" s="216"/>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row>
    <row r="1092" spans="1:121" ht="38.25" x14ac:dyDescent="0.25">
      <c r="A1092" s="2" t="s">
        <v>713</v>
      </c>
      <c r="B1092" s="27" t="s">
        <v>561</v>
      </c>
      <c r="C1092" s="2" t="s">
        <v>714</v>
      </c>
      <c r="D1092" s="2" t="s">
        <v>715</v>
      </c>
      <c r="E1092" s="255">
        <v>64.510000000000005</v>
      </c>
      <c r="F1092" s="10">
        <v>62.5</v>
      </c>
      <c r="H1092" s="2" t="s">
        <v>583</v>
      </c>
      <c r="I1092" s="11" t="s">
        <v>21</v>
      </c>
      <c r="J1092" s="11" t="s">
        <v>21</v>
      </c>
      <c r="K1092" s="21">
        <v>40544</v>
      </c>
      <c r="M1092" s="307">
        <v>3</v>
      </c>
      <c r="N1092" s="11">
        <v>1</v>
      </c>
      <c r="O1092" s="61"/>
      <c r="P1092" s="311">
        <f t="shared" si="135"/>
        <v>66.069999999999993</v>
      </c>
      <c r="Q1092" s="16">
        <f t="shared" si="138"/>
        <v>66.072000000000003</v>
      </c>
      <c r="R1092" s="23">
        <f t="shared" si="136"/>
        <v>1.5599999999999881</v>
      </c>
      <c r="S1092" s="18">
        <f t="shared" si="137"/>
        <v>2.4182297318245047E-2</v>
      </c>
      <c r="T1092" s="13"/>
      <c r="W1092" s="2"/>
      <c r="X1092" s="2"/>
      <c r="Y1092" s="216"/>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row>
    <row r="1093" spans="1:121" ht="38.25" x14ac:dyDescent="0.25">
      <c r="A1093" s="2" t="s">
        <v>713</v>
      </c>
      <c r="B1093" s="27" t="s">
        <v>561</v>
      </c>
      <c r="C1093" s="2" t="s">
        <v>716</v>
      </c>
      <c r="D1093" s="2" t="s">
        <v>715</v>
      </c>
      <c r="E1093" s="255">
        <v>289.04000000000002</v>
      </c>
      <c r="F1093" s="10">
        <v>280</v>
      </c>
      <c r="H1093" s="2" t="s">
        <v>583</v>
      </c>
      <c r="I1093" s="11" t="s">
        <v>21</v>
      </c>
      <c r="J1093" s="11" t="s">
        <v>21</v>
      </c>
      <c r="K1093" s="21">
        <v>40544</v>
      </c>
      <c r="M1093" s="307">
        <v>3</v>
      </c>
      <c r="N1093" s="11">
        <v>1</v>
      </c>
      <c r="O1093" s="61"/>
      <c r="P1093" s="311">
        <f t="shared" si="135"/>
        <v>296.02999999999997</v>
      </c>
      <c r="Q1093" s="16">
        <f t="shared" si="138"/>
        <v>296.03879999999998</v>
      </c>
      <c r="R1093" s="23">
        <f t="shared" si="136"/>
        <v>6.9899999999999523</v>
      </c>
      <c r="S1093" s="18">
        <f t="shared" si="137"/>
        <v>2.418350401328519E-2</v>
      </c>
      <c r="T1093" s="13"/>
      <c r="W1093" s="2"/>
      <c r="X1093" s="2"/>
      <c r="Y1093" s="216"/>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row>
    <row r="1094" spans="1:121" ht="51" x14ac:dyDescent="0.25">
      <c r="A1094" s="27" t="s">
        <v>738</v>
      </c>
      <c r="B1094" s="2" t="s">
        <v>718</v>
      </c>
      <c r="C1094" s="24" t="s">
        <v>739</v>
      </c>
      <c r="D1094" s="28" t="s">
        <v>740</v>
      </c>
      <c r="E1094" s="256">
        <v>103.23</v>
      </c>
      <c r="F1094" s="29">
        <v>100</v>
      </c>
      <c r="H1094" s="2" t="s">
        <v>96</v>
      </c>
      <c r="I1094" s="11" t="s">
        <v>21</v>
      </c>
      <c r="K1094" s="11"/>
      <c r="M1094" s="307">
        <v>1</v>
      </c>
      <c r="N1094" s="11">
        <v>1</v>
      </c>
      <c r="O1094" s="22"/>
      <c r="P1094" s="311">
        <f t="shared" si="135"/>
        <v>105.72</v>
      </c>
      <c r="Q1094" s="16">
        <f t="shared" si="138"/>
        <v>105.7296</v>
      </c>
      <c r="R1094" s="23">
        <f t="shared" si="136"/>
        <v>2.4899999999999949</v>
      </c>
      <c r="S1094" s="18">
        <f t="shared" si="137"/>
        <v>2.4120895088636973E-2</v>
      </c>
      <c r="V1094" s="3"/>
      <c r="W1094" s="3"/>
      <c r="X1094" s="3"/>
      <c r="Y1094" s="216"/>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row>
    <row r="1095" spans="1:121" ht="51" x14ac:dyDescent="0.25">
      <c r="A1095" s="27" t="s">
        <v>741</v>
      </c>
      <c r="B1095" s="2" t="s">
        <v>718</v>
      </c>
      <c r="C1095" s="24" t="s">
        <v>742</v>
      </c>
      <c r="D1095" s="28" t="s">
        <v>743</v>
      </c>
      <c r="E1095" s="256">
        <v>283.88</v>
      </c>
      <c r="F1095" s="29">
        <v>275</v>
      </c>
      <c r="H1095" s="2" t="s">
        <v>96</v>
      </c>
      <c r="I1095" s="11" t="s">
        <v>21</v>
      </c>
      <c r="K1095" s="11"/>
      <c r="M1095" s="307">
        <v>3</v>
      </c>
      <c r="N1095" s="11">
        <v>1</v>
      </c>
      <c r="O1095" s="22"/>
      <c r="P1095" s="311">
        <f t="shared" si="135"/>
        <v>290.75</v>
      </c>
      <c r="Q1095" s="16">
        <f t="shared" si="138"/>
        <v>290.75380000000001</v>
      </c>
      <c r="R1095" s="23">
        <f t="shared" si="136"/>
        <v>6.8700000000000045</v>
      </c>
      <c r="S1095" s="18">
        <f t="shared" si="137"/>
        <v>2.4200366351979728E-2</v>
      </c>
      <c r="V1095" s="3"/>
      <c r="W1095" s="3"/>
      <c r="X1095" s="3"/>
      <c r="Y1095" s="216"/>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row>
    <row r="1096" spans="1:121" ht="51" x14ac:dyDescent="0.25">
      <c r="A1096" s="27" t="s">
        <v>738</v>
      </c>
      <c r="B1096" s="2" t="s">
        <v>718</v>
      </c>
      <c r="C1096" s="24" t="s">
        <v>744</v>
      </c>
      <c r="D1096" s="28" t="s">
        <v>743</v>
      </c>
      <c r="E1096" s="256">
        <v>1032.3</v>
      </c>
      <c r="F1096" s="29">
        <v>1000</v>
      </c>
      <c r="H1096" s="2" t="s">
        <v>96</v>
      </c>
      <c r="I1096" s="11" t="s">
        <v>21</v>
      </c>
      <c r="K1096" s="11"/>
      <c r="M1096" s="307">
        <v>1</v>
      </c>
      <c r="N1096" s="11">
        <v>1</v>
      </c>
      <c r="O1096" s="22"/>
      <c r="P1096" s="311">
        <f t="shared" si="135"/>
        <v>1057.29</v>
      </c>
      <c r="Q1096" s="16">
        <f t="shared" si="138"/>
        <v>1057.2961</v>
      </c>
      <c r="R1096" s="23">
        <f t="shared" si="136"/>
        <v>24.990000000000009</v>
      </c>
      <c r="S1096" s="18">
        <f t="shared" si="137"/>
        <v>2.4208079046788733E-2</v>
      </c>
      <c r="V1096" s="3"/>
      <c r="W1096" s="3"/>
      <c r="X1096" s="3"/>
      <c r="Y1096" s="216"/>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row>
    <row r="1097" spans="1:121" ht="51" x14ac:dyDescent="0.25">
      <c r="A1097" s="27" t="s">
        <v>738</v>
      </c>
      <c r="B1097" s="2" t="s">
        <v>718</v>
      </c>
      <c r="C1097" s="24" t="s">
        <v>745</v>
      </c>
      <c r="D1097" s="28" t="s">
        <v>743</v>
      </c>
      <c r="E1097" s="256">
        <v>825.84</v>
      </c>
      <c r="F1097" s="29">
        <v>800</v>
      </c>
      <c r="H1097" s="2" t="s">
        <v>96</v>
      </c>
      <c r="I1097" s="11" t="s">
        <v>21</v>
      </c>
      <c r="K1097" s="11"/>
      <c r="M1097" s="307">
        <v>1</v>
      </c>
      <c r="N1097" s="11">
        <v>1</v>
      </c>
      <c r="O1097" s="22"/>
      <c r="P1097" s="311">
        <f t="shared" si="135"/>
        <v>845.83</v>
      </c>
      <c r="Q1097" s="16">
        <f t="shared" si="138"/>
        <v>845.83680000000004</v>
      </c>
      <c r="R1097" s="23">
        <f t="shared" si="136"/>
        <v>19.990000000000009</v>
      </c>
      <c r="S1097" s="18">
        <f t="shared" si="137"/>
        <v>2.420565727017341E-2</v>
      </c>
      <c r="V1097" s="3"/>
      <c r="W1097" s="3"/>
      <c r="X1097" s="3"/>
      <c r="Z1097" s="3"/>
    </row>
    <row r="1098" spans="1:121" ht="38.25" x14ac:dyDescent="0.25">
      <c r="A1098" s="2" t="s">
        <v>746</v>
      </c>
      <c r="B1098" s="2" t="s">
        <v>718</v>
      </c>
      <c r="C1098" s="2" t="s">
        <v>747</v>
      </c>
      <c r="D1098" s="20" t="s">
        <v>748</v>
      </c>
      <c r="E1098" s="256">
        <v>15.48</v>
      </c>
      <c r="F1098" s="10">
        <v>15</v>
      </c>
      <c r="H1098" s="2" t="s">
        <v>749</v>
      </c>
      <c r="I1098" s="11" t="s">
        <v>22</v>
      </c>
      <c r="K1098" s="11"/>
      <c r="M1098" s="307">
        <v>6</v>
      </c>
      <c r="N1098" s="11">
        <v>1</v>
      </c>
      <c r="O1098" s="22"/>
      <c r="P1098" s="311">
        <f t="shared" si="135"/>
        <v>15.85</v>
      </c>
      <c r="Q1098" s="16">
        <f t="shared" si="138"/>
        <v>15.854799999999999</v>
      </c>
      <c r="R1098" s="23">
        <f t="shared" si="136"/>
        <v>0.36999999999999922</v>
      </c>
      <c r="S1098" s="18">
        <f t="shared" si="137"/>
        <v>2.3901808785529666E-2</v>
      </c>
      <c r="V1098" s="3"/>
      <c r="W1098" s="3"/>
      <c r="X1098" s="3"/>
      <c r="Y1098" s="216"/>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row>
    <row r="1099" spans="1:121" ht="51" x14ac:dyDescent="0.25">
      <c r="A1099" s="27" t="s">
        <v>750</v>
      </c>
      <c r="B1099" s="27" t="s">
        <v>718</v>
      </c>
      <c r="C1099" s="24" t="s">
        <v>751</v>
      </c>
      <c r="D1099" s="28" t="s">
        <v>752</v>
      </c>
      <c r="E1099" s="256">
        <v>825.84</v>
      </c>
      <c r="F1099" s="29">
        <v>800</v>
      </c>
      <c r="H1099" s="2" t="s">
        <v>96</v>
      </c>
      <c r="I1099" s="11" t="s">
        <v>21</v>
      </c>
      <c r="J1099" s="11" t="s">
        <v>22</v>
      </c>
      <c r="K1099" s="11"/>
      <c r="M1099" s="307">
        <v>1</v>
      </c>
      <c r="N1099" s="11">
        <v>1</v>
      </c>
      <c r="O1099" s="22"/>
      <c r="P1099" s="311">
        <f t="shared" si="135"/>
        <v>845.83</v>
      </c>
      <c r="Q1099" s="16">
        <f t="shared" si="138"/>
        <v>845.83680000000004</v>
      </c>
      <c r="R1099" s="23">
        <f t="shared" si="136"/>
        <v>19.990000000000009</v>
      </c>
      <c r="S1099" s="18">
        <f t="shared" si="137"/>
        <v>2.420565727017341E-2</v>
      </c>
      <c r="V1099" s="3"/>
      <c r="W1099" s="3"/>
      <c r="X1099" s="3"/>
      <c r="Y1099" s="216"/>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row>
    <row r="1100" spans="1:121" ht="51" x14ac:dyDescent="0.25">
      <c r="A1100" s="27" t="s">
        <v>750</v>
      </c>
      <c r="B1100" s="27" t="s">
        <v>718</v>
      </c>
      <c r="C1100" s="24" t="s">
        <v>753</v>
      </c>
      <c r="D1100" s="28" t="s">
        <v>754</v>
      </c>
      <c r="E1100" s="256">
        <v>361.3</v>
      </c>
      <c r="F1100" s="29">
        <v>350</v>
      </c>
      <c r="H1100" s="2" t="s">
        <v>96</v>
      </c>
      <c r="I1100" s="11" t="s">
        <v>21</v>
      </c>
      <c r="J1100" s="11" t="s">
        <v>22</v>
      </c>
      <c r="K1100" s="11"/>
      <c r="M1100" s="307">
        <v>1</v>
      </c>
      <c r="N1100" s="11">
        <v>1</v>
      </c>
      <c r="O1100" s="22"/>
      <c r="P1100" s="311">
        <f t="shared" si="135"/>
        <v>370.04</v>
      </c>
      <c r="Q1100" s="16">
        <f t="shared" si="138"/>
        <v>370.04849999999999</v>
      </c>
      <c r="R1100" s="23">
        <f t="shared" si="136"/>
        <v>8.7400000000000091</v>
      </c>
      <c r="S1100" s="18">
        <f t="shared" si="137"/>
        <v>2.4190423470799912E-2</v>
      </c>
      <c r="V1100" s="3"/>
      <c r="W1100" s="3"/>
      <c r="X1100" s="3"/>
      <c r="Y1100" s="216"/>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row>
    <row r="1101" spans="1:121" ht="51" x14ac:dyDescent="0.25">
      <c r="A1101" s="27" t="s">
        <v>750</v>
      </c>
      <c r="B1101" s="27" t="s">
        <v>718</v>
      </c>
      <c r="C1101" s="24" t="s">
        <v>755</v>
      </c>
      <c r="D1101" s="28" t="s">
        <v>756</v>
      </c>
      <c r="E1101" s="256">
        <v>227.1</v>
      </c>
      <c r="F1101" s="29">
        <v>220</v>
      </c>
      <c r="H1101" s="2" t="s">
        <v>96</v>
      </c>
      <c r="I1101" s="11" t="s">
        <v>21</v>
      </c>
      <c r="J1101" s="11" t="s">
        <v>22</v>
      </c>
      <c r="K1101" s="11"/>
      <c r="M1101" s="307">
        <v>1</v>
      </c>
      <c r="N1101" s="11">
        <v>1</v>
      </c>
      <c r="O1101" s="22"/>
      <c r="P1101" s="311">
        <f t="shared" si="135"/>
        <v>232.59</v>
      </c>
      <c r="Q1101" s="16">
        <f t="shared" si="138"/>
        <v>232.59889999999999</v>
      </c>
      <c r="R1101" s="23">
        <f t="shared" si="136"/>
        <v>5.4900000000000091</v>
      </c>
      <c r="S1101" s="18">
        <f t="shared" si="137"/>
        <v>2.4174372523117611E-2</v>
      </c>
      <c r="V1101" s="3"/>
      <c r="W1101" s="3"/>
      <c r="X1101" s="3"/>
      <c r="Y1101" s="216"/>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row>
    <row r="1102" spans="1:121" ht="51" x14ac:dyDescent="0.25">
      <c r="A1102" s="27" t="s">
        <v>750</v>
      </c>
      <c r="B1102" s="27" t="s">
        <v>718</v>
      </c>
      <c r="C1102" s="24" t="s">
        <v>757</v>
      </c>
      <c r="D1102" s="28" t="s">
        <v>758</v>
      </c>
      <c r="E1102" s="256">
        <v>516.15</v>
      </c>
      <c r="F1102" s="29">
        <v>500</v>
      </c>
      <c r="H1102" s="2" t="s">
        <v>96</v>
      </c>
      <c r="I1102" s="11" t="s">
        <v>21</v>
      </c>
      <c r="J1102" s="11" t="s">
        <v>22</v>
      </c>
      <c r="K1102" s="11"/>
      <c r="M1102" s="307">
        <v>1</v>
      </c>
      <c r="N1102" s="11">
        <v>1</v>
      </c>
      <c r="O1102" s="22"/>
      <c r="P1102" s="311">
        <f t="shared" si="135"/>
        <v>528.64</v>
      </c>
      <c r="Q1102" s="16">
        <f t="shared" si="138"/>
        <v>528.64800000000002</v>
      </c>
      <c r="R1102" s="23">
        <f t="shared" si="136"/>
        <v>12.490000000000009</v>
      </c>
      <c r="S1102" s="18">
        <f t="shared" si="137"/>
        <v>2.4198391940327444E-2</v>
      </c>
      <c r="V1102" s="3"/>
      <c r="W1102" s="3"/>
      <c r="X1102" s="3"/>
      <c r="Y1102" s="217"/>
      <c r="Z1102" s="3"/>
      <c r="AA1102" s="4"/>
      <c r="AB1102" s="4"/>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c r="BG1102" s="4"/>
      <c r="BH1102" s="4"/>
      <c r="BI1102" s="4"/>
      <c r="BJ1102" s="4"/>
      <c r="BK1102" s="4"/>
      <c r="BL1102" s="4"/>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4"/>
      <c r="CL1102" s="4"/>
      <c r="CM1102" s="4"/>
      <c r="CN1102" s="4"/>
      <c r="CO1102" s="4"/>
      <c r="CP1102" s="4"/>
      <c r="CQ1102" s="4"/>
      <c r="CR1102" s="4"/>
      <c r="CS1102" s="4"/>
      <c r="CT1102" s="4"/>
      <c r="CU1102" s="4"/>
      <c r="CV1102" s="4"/>
      <c r="CW1102" s="4"/>
      <c r="CX1102" s="4"/>
      <c r="CY1102" s="4"/>
      <c r="CZ1102" s="4"/>
      <c r="DA1102" s="4"/>
      <c r="DB1102" s="4"/>
      <c r="DC1102" s="4"/>
      <c r="DD1102" s="4"/>
      <c r="DE1102" s="4"/>
      <c r="DF1102" s="4"/>
      <c r="DG1102" s="4"/>
      <c r="DH1102" s="4"/>
      <c r="DI1102" s="4"/>
      <c r="DJ1102" s="4"/>
      <c r="DK1102" s="4"/>
      <c r="DL1102" s="4"/>
    </row>
    <row r="1103" spans="1:121" ht="51" x14ac:dyDescent="0.25">
      <c r="A1103" s="27" t="s">
        <v>750</v>
      </c>
      <c r="B1103" s="27" t="s">
        <v>718</v>
      </c>
      <c r="C1103" s="24" t="s">
        <v>759</v>
      </c>
      <c r="D1103" s="28" t="s">
        <v>760</v>
      </c>
      <c r="E1103" s="256">
        <v>670.99</v>
      </c>
      <c r="F1103" s="29">
        <v>650</v>
      </c>
      <c r="H1103" s="2" t="s">
        <v>96</v>
      </c>
      <c r="I1103" s="11" t="s">
        <v>21</v>
      </c>
      <c r="J1103" s="11" t="s">
        <v>22</v>
      </c>
      <c r="K1103" s="11"/>
      <c r="M1103" s="307">
        <v>1</v>
      </c>
      <c r="N1103" s="11">
        <v>1</v>
      </c>
      <c r="O1103" s="22"/>
      <c r="P1103" s="311">
        <f t="shared" si="135"/>
        <v>687.23</v>
      </c>
      <c r="Q1103" s="16">
        <f t="shared" si="138"/>
        <v>687.2373</v>
      </c>
      <c r="R1103" s="23">
        <f t="shared" si="136"/>
        <v>16.240000000000009</v>
      </c>
      <c r="S1103" s="18">
        <f t="shared" si="137"/>
        <v>2.4203043264430183E-2</v>
      </c>
      <c r="V1103" s="3"/>
      <c r="W1103" s="3"/>
      <c r="X1103" s="3"/>
      <c r="Z1103" s="3"/>
    </row>
    <row r="1104" spans="1:121" ht="51" x14ac:dyDescent="0.25">
      <c r="A1104" s="27" t="s">
        <v>750</v>
      </c>
      <c r="B1104" s="27" t="s">
        <v>718</v>
      </c>
      <c r="C1104" s="24" t="s">
        <v>761</v>
      </c>
      <c r="D1104" s="28" t="s">
        <v>762</v>
      </c>
      <c r="E1104" s="256">
        <v>154.84</v>
      </c>
      <c r="F1104" s="29">
        <v>150</v>
      </c>
      <c r="H1104" s="2" t="s">
        <v>96</v>
      </c>
      <c r="I1104" s="11" t="s">
        <v>21</v>
      </c>
      <c r="J1104" s="11" t="s">
        <v>22</v>
      </c>
      <c r="K1104" s="11"/>
      <c r="M1104" s="307">
        <v>1</v>
      </c>
      <c r="N1104" s="11">
        <v>1</v>
      </c>
      <c r="O1104" s="22"/>
      <c r="P1104" s="311">
        <f t="shared" si="135"/>
        <v>158.58000000000001</v>
      </c>
      <c r="Q1104" s="16">
        <f t="shared" si="138"/>
        <v>158.58920000000001</v>
      </c>
      <c r="R1104" s="23">
        <f t="shared" si="136"/>
        <v>3.7400000000000091</v>
      </c>
      <c r="S1104" s="18">
        <f t="shared" si="137"/>
        <v>2.4153965383621863E-2</v>
      </c>
      <c r="V1104" s="3"/>
      <c r="W1104" s="3"/>
      <c r="X1104" s="3"/>
      <c r="Z1104" s="3"/>
    </row>
    <row r="1105" spans="1:121" ht="127.5" x14ac:dyDescent="0.25">
      <c r="A1105" s="27" t="s">
        <v>750</v>
      </c>
      <c r="B1105" s="27" t="s">
        <v>718</v>
      </c>
      <c r="C1105" s="24" t="s">
        <v>763</v>
      </c>
      <c r="D1105" s="28" t="s">
        <v>764</v>
      </c>
      <c r="E1105" s="256">
        <v>51.61</v>
      </c>
      <c r="F1105" s="29">
        <v>50</v>
      </c>
      <c r="H1105" s="2" t="s">
        <v>765</v>
      </c>
      <c r="I1105" s="11" t="s">
        <v>21</v>
      </c>
      <c r="J1105" s="11" t="s">
        <v>22</v>
      </c>
      <c r="K1105" s="11"/>
      <c r="M1105" s="307">
        <v>1</v>
      </c>
      <c r="N1105" s="11">
        <v>1</v>
      </c>
      <c r="O1105" s="22"/>
      <c r="P1105" s="311">
        <f t="shared" si="135"/>
        <v>52.85</v>
      </c>
      <c r="Q1105" s="16">
        <f t="shared" si="138"/>
        <v>52.8596</v>
      </c>
      <c r="R1105" s="23">
        <f t="shared" si="136"/>
        <v>1.240000000000002</v>
      </c>
      <c r="S1105" s="18">
        <f t="shared" si="137"/>
        <v>2.4026351482270916E-2</v>
      </c>
      <c r="V1105" s="3"/>
      <c r="W1105" s="3"/>
      <c r="X1105" s="3"/>
      <c r="Z1105" s="3"/>
    </row>
    <row r="1106" spans="1:121" ht="38.25" x14ac:dyDescent="0.25">
      <c r="A1106" s="27" t="s">
        <v>750</v>
      </c>
      <c r="B1106" s="27" t="s">
        <v>718</v>
      </c>
      <c r="C1106" s="24" t="s">
        <v>766</v>
      </c>
      <c r="D1106" s="28" t="s">
        <v>767</v>
      </c>
      <c r="E1106" s="256">
        <v>51.61</v>
      </c>
      <c r="F1106" s="29">
        <v>50</v>
      </c>
      <c r="I1106" s="11" t="s">
        <v>21</v>
      </c>
      <c r="J1106" s="11" t="s">
        <v>22</v>
      </c>
      <c r="K1106" s="11"/>
      <c r="M1106" s="307">
        <v>1</v>
      </c>
      <c r="N1106" s="11">
        <v>1</v>
      </c>
      <c r="O1106" s="22"/>
      <c r="P1106" s="311">
        <f t="shared" si="135"/>
        <v>52.85</v>
      </c>
      <c r="Q1106" s="16">
        <f t="shared" si="138"/>
        <v>52.8596</v>
      </c>
      <c r="R1106" s="23">
        <f t="shared" si="136"/>
        <v>1.240000000000002</v>
      </c>
      <c r="S1106" s="18">
        <f t="shared" si="137"/>
        <v>2.4026351482270916E-2</v>
      </c>
      <c r="V1106" s="3"/>
      <c r="W1106" s="3"/>
      <c r="X1106" s="3"/>
      <c r="Y1106" s="216"/>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row>
    <row r="1107" spans="1:121" ht="25.5" x14ac:dyDescent="0.25">
      <c r="A1107" s="27" t="s">
        <v>750</v>
      </c>
      <c r="B1107" s="27" t="s">
        <v>718</v>
      </c>
      <c r="C1107" s="24" t="s">
        <v>768</v>
      </c>
      <c r="D1107" s="28" t="s">
        <v>769</v>
      </c>
      <c r="E1107" s="256">
        <v>10.32</v>
      </c>
      <c r="F1107" s="29">
        <v>10</v>
      </c>
      <c r="I1107" s="11" t="s">
        <v>21</v>
      </c>
      <c r="J1107" s="11" t="s">
        <v>22</v>
      </c>
      <c r="K1107" s="11"/>
      <c r="M1107" s="307">
        <v>1</v>
      </c>
      <c r="N1107" s="11">
        <v>1</v>
      </c>
      <c r="O1107" s="22"/>
      <c r="P1107" s="311">
        <f t="shared" si="135"/>
        <v>10.56</v>
      </c>
      <c r="Q1107" s="16">
        <f t="shared" si="138"/>
        <v>10.569800000000001</v>
      </c>
      <c r="R1107" s="23">
        <f t="shared" si="136"/>
        <v>0.24000000000000021</v>
      </c>
      <c r="S1107" s="18">
        <f t="shared" si="137"/>
        <v>2.3255813953488393E-2</v>
      </c>
      <c r="V1107" s="3"/>
      <c r="W1107" s="3"/>
      <c r="X1107" s="3"/>
      <c r="Y1107" s="216"/>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row>
    <row r="1108" spans="1:121" ht="38.25" x14ac:dyDescent="0.25">
      <c r="A1108" s="27" t="s">
        <v>770</v>
      </c>
      <c r="B1108" s="27" t="s">
        <v>718</v>
      </c>
      <c r="C1108" s="24" t="s">
        <v>771</v>
      </c>
      <c r="D1108" s="28" t="s">
        <v>772</v>
      </c>
      <c r="E1108" s="256">
        <v>10.32</v>
      </c>
      <c r="F1108" s="29">
        <v>10</v>
      </c>
      <c r="I1108" s="11" t="s">
        <v>21</v>
      </c>
      <c r="J1108" s="11" t="s">
        <v>22</v>
      </c>
      <c r="K1108" s="11"/>
      <c r="M1108" s="307">
        <v>4</v>
      </c>
      <c r="N1108" s="11">
        <v>1</v>
      </c>
      <c r="O1108" s="22"/>
      <c r="P1108" s="311">
        <f t="shared" si="135"/>
        <v>10.56</v>
      </c>
      <c r="Q1108" s="16">
        <f t="shared" si="138"/>
        <v>10.569800000000001</v>
      </c>
      <c r="R1108" s="23">
        <f t="shared" si="136"/>
        <v>0.24000000000000021</v>
      </c>
      <c r="S1108" s="18">
        <f t="shared" si="137"/>
        <v>2.3255813953488393E-2</v>
      </c>
      <c r="V1108" s="3"/>
      <c r="W1108" s="3"/>
      <c r="X1108" s="3"/>
      <c r="Z1108" s="3"/>
    </row>
    <row r="1109" spans="1:121" ht="25.5" x14ac:dyDescent="0.25">
      <c r="A1109" s="27" t="s">
        <v>770</v>
      </c>
      <c r="B1109" s="27" t="s">
        <v>718</v>
      </c>
      <c r="C1109" s="24" t="s">
        <v>773</v>
      </c>
      <c r="D1109" s="28" t="s">
        <v>772</v>
      </c>
      <c r="E1109" s="256">
        <v>25.8</v>
      </c>
      <c r="F1109" s="29">
        <v>25</v>
      </c>
      <c r="I1109" s="11" t="s">
        <v>21</v>
      </c>
      <c r="J1109" s="11" t="s">
        <v>22</v>
      </c>
      <c r="K1109" s="11"/>
      <c r="M1109" s="307">
        <v>4</v>
      </c>
      <c r="N1109" s="11">
        <v>1</v>
      </c>
      <c r="O1109" s="22"/>
      <c r="P1109" s="311">
        <f t="shared" si="135"/>
        <v>26.42</v>
      </c>
      <c r="Q1109" s="16">
        <f t="shared" si="138"/>
        <v>26.424700000000001</v>
      </c>
      <c r="R1109" s="23">
        <f t="shared" si="136"/>
        <v>0.62000000000000099</v>
      </c>
      <c r="S1109" s="18">
        <f t="shared" si="137"/>
        <v>2.4031007751938022E-2</v>
      </c>
      <c r="V1109" s="3"/>
      <c r="W1109" s="3"/>
      <c r="X1109" s="3"/>
      <c r="Z1109" s="3"/>
    </row>
    <row r="1110" spans="1:121" ht="38.25" x14ac:dyDescent="0.25">
      <c r="A1110" s="27" t="s">
        <v>770</v>
      </c>
      <c r="B1110" s="27" t="s">
        <v>718</v>
      </c>
      <c r="C1110" s="57" t="s">
        <v>774</v>
      </c>
      <c r="D1110" s="28" t="s">
        <v>772</v>
      </c>
      <c r="E1110" s="256">
        <v>51.61</v>
      </c>
      <c r="F1110" s="66">
        <v>50</v>
      </c>
      <c r="I1110" s="11" t="s">
        <v>21</v>
      </c>
      <c r="J1110" s="11" t="s">
        <v>22</v>
      </c>
      <c r="K1110" s="11"/>
      <c r="M1110" s="307">
        <v>4</v>
      </c>
      <c r="N1110" s="11">
        <v>1</v>
      </c>
      <c r="O1110" s="22"/>
      <c r="P1110" s="311">
        <f t="shared" si="135"/>
        <v>52.85</v>
      </c>
      <c r="Q1110" s="16">
        <f t="shared" si="138"/>
        <v>52.8596</v>
      </c>
      <c r="R1110" s="23">
        <f t="shared" si="136"/>
        <v>1.240000000000002</v>
      </c>
      <c r="S1110" s="18">
        <f t="shared" si="137"/>
        <v>2.4026351482270916E-2</v>
      </c>
      <c r="V1110" s="3"/>
      <c r="W1110" s="3"/>
      <c r="X1110" s="3"/>
      <c r="Z1110" s="3"/>
    </row>
    <row r="1111" spans="1:121" ht="38.25" x14ac:dyDescent="0.25">
      <c r="A1111" s="27" t="s">
        <v>770</v>
      </c>
      <c r="B1111" s="27" t="s">
        <v>718</v>
      </c>
      <c r="C1111" s="24" t="s">
        <v>775</v>
      </c>
      <c r="D1111" s="28" t="s">
        <v>772</v>
      </c>
      <c r="E1111" s="256">
        <v>619.38</v>
      </c>
      <c r="F1111" s="29">
        <v>600</v>
      </c>
      <c r="I1111" s="11" t="s">
        <v>21</v>
      </c>
      <c r="J1111" s="11" t="s">
        <v>22</v>
      </c>
      <c r="K1111" s="11"/>
      <c r="M1111" s="307">
        <v>4</v>
      </c>
      <c r="N1111" s="11">
        <v>1</v>
      </c>
      <c r="O1111" s="22"/>
      <c r="P1111" s="311">
        <f t="shared" si="135"/>
        <v>634.37</v>
      </c>
      <c r="Q1111" s="16">
        <f t="shared" si="138"/>
        <v>634.37760000000003</v>
      </c>
      <c r="R1111" s="23">
        <f t="shared" si="136"/>
        <v>14.990000000000009</v>
      </c>
      <c r="S1111" s="18">
        <f t="shared" si="137"/>
        <v>2.420162097581454E-2</v>
      </c>
      <c r="V1111" s="3"/>
      <c r="W1111" s="3"/>
      <c r="X1111" s="3"/>
      <c r="Z1111" s="3"/>
    </row>
    <row r="1112" spans="1:121" ht="38.25" x14ac:dyDescent="0.25">
      <c r="A1112" s="27" t="s">
        <v>770</v>
      </c>
      <c r="B1112" s="27" t="s">
        <v>718</v>
      </c>
      <c r="C1112" s="57" t="s">
        <v>776</v>
      </c>
      <c r="D1112" s="28" t="s">
        <v>772</v>
      </c>
      <c r="E1112" s="256">
        <v>1238.76</v>
      </c>
      <c r="F1112" s="66">
        <v>1200</v>
      </c>
      <c r="I1112" s="11" t="s">
        <v>21</v>
      </c>
      <c r="J1112" s="11" t="s">
        <v>22</v>
      </c>
      <c r="K1112" s="11"/>
      <c r="M1112" s="307">
        <v>4</v>
      </c>
      <c r="N1112" s="11">
        <v>1</v>
      </c>
      <c r="O1112" s="22"/>
      <c r="P1112" s="311">
        <f t="shared" si="135"/>
        <v>1268.75</v>
      </c>
      <c r="Q1112" s="16">
        <f t="shared" si="138"/>
        <v>1268.7553</v>
      </c>
      <c r="R1112" s="23">
        <f t="shared" si="136"/>
        <v>29.990000000000009</v>
      </c>
      <c r="S1112" s="18">
        <f t="shared" si="137"/>
        <v>2.4209693564532283E-2</v>
      </c>
      <c r="V1112" s="3"/>
      <c r="W1112" s="3"/>
      <c r="X1112" s="3"/>
      <c r="Z1112" s="3"/>
    </row>
    <row r="1113" spans="1:121" ht="25.5" x14ac:dyDescent="0.25">
      <c r="A1113" s="27" t="s">
        <v>770</v>
      </c>
      <c r="B1113" s="27" t="s">
        <v>718</v>
      </c>
      <c r="C1113" s="24" t="s">
        <v>777</v>
      </c>
      <c r="D1113" s="28" t="s">
        <v>772</v>
      </c>
      <c r="E1113" s="256">
        <v>206.46</v>
      </c>
      <c r="F1113" s="29">
        <v>200</v>
      </c>
      <c r="I1113" s="11" t="s">
        <v>21</v>
      </c>
      <c r="J1113" s="11" t="s">
        <v>22</v>
      </c>
      <c r="K1113" s="11"/>
      <c r="M1113" s="307">
        <v>4</v>
      </c>
      <c r="N1113" s="11">
        <v>1</v>
      </c>
      <c r="O1113" s="22"/>
      <c r="P1113" s="311">
        <f t="shared" si="135"/>
        <v>211.45</v>
      </c>
      <c r="Q1113" s="16">
        <f t="shared" si="138"/>
        <v>211.45920000000001</v>
      </c>
      <c r="R1113" s="23">
        <f t="shared" si="136"/>
        <v>4.9899999999999807</v>
      </c>
      <c r="S1113" s="18">
        <f t="shared" si="137"/>
        <v>2.4169330620943428E-2</v>
      </c>
      <c r="V1113" s="3"/>
      <c r="W1113" s="3"/>
      <c r="X1113" s="3"/>
      <c r="Y1113" s="216"/>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row>
    <row r="1114" spans="1:121" ht="38.25" x14ac:dyDescent="0.25">
      <c r="A1114" s="27" t="s">
        <v>770</v>
      </c>
      <c r="B1114" s="27" t="s">
        <v>718</v>
      </c>
      <c r="C1114" s="57" t="s">
        <v>778</v>
      </c>
      <c r="D1114" s="28" t="s">
        <v>772</v>
      </c>
      <c r="E1114" s="256">
        <v>412.92</v>
      </c>
      <c r="F1114" s="66">
        <v>400</v>
      </c>
      <c r="I1114" s="11" t="s">
        <v>21</v>
      </c>
      <c r="J1114" s="11" t="s">
        <v>22</v>
      </c>
      <c r="K1114" s="11"/>
      <c r="M1114" s="307">
        <v>4</v>
      </c>
      <c r="N1114" s="11">
        <v>1</v>
      </c>
      <c r="O1114" s="22"/>
      <c r="P1114" s="311">
        <f t="shared" si="135"/>
        <v>422.91</v>
      </c>
      <c r="Q1114" s="16">
        <f t="shared" si="138"/>
        <v>422.91840000000002</v>
      </c>
      <c r="R1114" s="23">
        <f t="shared" si="136"/>
        <v>9.9900000000000091</v>
      </c>
      <c r="S1114" s="18">
        <f t="shared" si="137"/>
        <v>2.4193548387096794E-2</v>
      </c>
      <c r="V1114" s="3"/>
      <c r="W1114" s="3"/>
      <c r="X1114" s="3"/>
      <c r="Y1114" s="216"/>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row>
    <row r="1115" spans="1:121" ht="25.5" x14ac:dyDescent="0.25">
      <c r="A1115" s="27" t="s">
        <v>770</v>
      </c>
      <c r="B1115" s="27" t="s">
        <v>718</v>
      </c>
      <c r="C1115" s="24" t="s">
        <v>779</v>
      </c>
      <c r="D1115" s="28" t="s">
        <v>772</v>
      </c>
      <c r="E1115" s="256">
        <v>309.69</v>
      </c>
      <c r="F1115" s="29">
        <v>300</v>
      </c>
      <c r="I1115" s="11" t="s">
        <v>21</v>
      </c>
      <c r="J1115" s="11" t="s">
        <v>22</v>
      </c>
      <c r="K1115" s="11"/>
      <c r="M1115" s="307">
        <v>4</v>
      </c>
      <c r="N1115" s="11">
        <v>1</v>
      </c>
      <c r="O1115" s="22"/>
      <c r="P1115" s="311">
        <f t="shared" si="135"/>
        <v>317.18</v>
      </c>
      <c r="Q1115" s="16">
        <f t="shared" si="138"/>
        <v>317.18880000000001</v>
      </c>
      <c r="R1115" s="23">
        <f t="shared" si="136"/>
        <v>7.4900000000000091</v>
      </c>
      <c r="S1115" s="18">
        <f t="shared" si="137"/>
        <v>2.4185475798379055E-2</v>
      </c>
      <c r="V1115" s="3"/>
      <c r="W1115" s="3"/>
      <c r="X1115" s="3"/>
      <c r="Z1115" s="3"/>
    </row>
    <row r="1116" spans="1:121" ht="38.25" x14ac:dyDescent="0.25">
      <c r="A1116" s="27" t="s">
        <v>770</v>
      </c>
      <c r="B1116" s="27" t="s">
        <v>718</v>
      </c>
      <c r="C1116" s="57" t="s">
        <v>780</v>
      </c>
      <c r="D1116" s="28" t="s">
        <v>772</v>
      </c>
      <c r="E1116" s="256">
        <v>619.38</v>
      </c>
      <c r="F1116" s="66">
        <v>600</v>
      </c>
      <c r="I1116" s="11" t="s">
        <v>21</v>
      </c>
      <c r="J1116" s="11" t="s">
        <v>22</v>
      </c>
      <c r="K1116" s="11"/>
      <c r="M1116" s="307">
        <v>4</v>
      </c>
      <c r="N1116" s="11">
        <v>1</v>
      </c>
      <c r="O1116" s="22"/>
      <c r="P1116" s="311">
        <f t="shared" si="135"/>
        <v>634.37</v>
      </c>
      <c r="Q1116" s="16">
        <f t="shared" si="138"/>
        <v>634.37760000000003</v>
      </c>
      <c r="R1116" s="23">
        <f t="shared" si="136"/>
        <v>14.990000000000009</v>
      </c>
      <c r="S1116" s="18">
        <f t="shared" si="137"/>
        <v>2.420162097581454E-2</v>
      </c>
      <c r="V1116" s="3"/>
      <c r="W1116" s="3"/>
      <c r="X1116" s="3"/>
      <c r="Z1116" s="3"/>
    </row>
    <row r="1117" spans="1:121" ht="25.5" x14ac:dyDescent="0.25">
      <c r="A1117" s="27" t="s">
        <v>770</v>
      </c>
      <c r="B1117" s="27" t="s">
        <v>718</v>
      </c>
      <c r="C1117" s="24" t="s">
        <v>781</v>
      </c>
      <c r="D1117" s="28" t="s">
        <v>772</v>
      </c>
      <c r="E1117" s="256">
        <v>412.92</v>
      </c>
      <c r="F1117" s="29">
        <v>400</v>
      </c>
      <c r="I1117" s="11" t="s">
        <v>21</v>
      </c>
      <c r="J1117" s="11" t="s">
        <v>22</v>
      </c>
      <c r="K1117" s="11"/>
      <c r="M1117" s="307">
        <v>4</v>
      </c>
      <c r="N1117" s="11">
        <v>1</v>
      </c>
      <c r="O1117" s="22"/>
      <c r="P1117" s="311">
        <f t="shared" si="135"/>
        <v>422.91</v>
      </c>
      <c r="Q1117" s="16">
        <f t="shared" si="138"/>
        <v>422.91840000000002</v>
      </c>
      <c r="R1117" s="23">
        <f t="shared" si="136"/>
        <v>9.9900000000000091</v>
      </c>
      <c r="S1117" s="18">
        <f t="shared" si="137"/>
        <v>2.4193548387096794E-2</v>
      </c>
      <c r="V1117" s="3"/>
      <c r="W1117" s="3"/>
      <c r="X1117" s="3"/>
      <c r="Z1117" s="3"/>
    </row>
    <row r="1118" spans="1:121" ht="38.25" x14ac:dyDescent="0.25">
      <c r="A1118" s="27" t="s">
        <v>770</v>
      </c>
      <c r="B1118" s="27" t="s">
        <v>718</v>
      </c>
      <c r="C1118" s="57" t="s">
        <v>782</v>
      </c>
      <c r="D1118" s="28" t="s">
        <v>772</v>
      </c>
      <c r="E1118" s="256">
        <v>825.84</v>
      </c>
      <c r="F1118" s="66">
        <v>800</v>
      </c>
      <c r="I1118" s="11" t="s">
        <v>21</v>
      </c>
      <c r="J1118" s="11" t="s">
        <v>22</v>
      </c>
      <c r="K1118" s="11"/>
      <c r="M1118" s="307">
        <v>4</v>
      </c>
      <c r="N1118" s="11">
        <v>1</v>
      </c>
      <c r="O1118" s="22"/>
      <c r="P1118" s="311">
        <f t="shared" si="135"/>
        <v>845.83</v>
      </c>
      <c r="Q1118" s="16">
        <f t="shared" si="138"/>
        <v>845.83680000000004</v>
      </c>
      <c r="R1118" s="23">
        <f t="shared" si="136"/>
        <v>19.990000000000009</v>
      </c>
      <c r="S1118" s="18">
        <f t="shared" si="137"/>
        <v>2.420565727017341E-2</v>
      </c>
      <c r="V1118" s="3"/>
      <c r="W1118" s="3"/>
      <c r="X1118" s="3"/>
      <c r="Z1118" s="3"/>
    </row>
    <row r="1119" spans="1:121" ht="25.5" x14ac:dyDescent="0.25">
      <c r="A1119" s="27" t="s">
        <v>770</v>
      </c>
      <c r="B1119" s="27" t="s">
        <v>718</v>
      </c>
      <c r="C1119" s="24" t="s">
        <v>783</v>
      </c>
      <c r="D1119" s="28" t="s">
        <v>772</v>
      </c>
      <c r="E1119" s="256">
        <v>516.15</v>
      </c>
      <c r="F1119" s="29">
        <v>500</v>
      </c>
      <c r="I1119" s="11" t="s">
        <v>21</v>
      </c>
      <c r="J1119" s="11" t="s">
        <v>22</v>
      </c>
      <c r="K1119" s="11"/>
      <c r="M1119" s="307">
        <v>4</v>
      </c>
      <c r="N1119" s="11">
        <v>1</v>
      </c>
      <c r="O1119" s="22"/>
      <c r="P1119" s="311">
        <f t="shared" si="135"/>
        <v>528.64</v>
      </c>
      <c r="Q1119" s="16">
        <f t="shared" si="138"/>
        <v>528.64800000000002</v>
      </c>
      <c r="R1119" s="23">
        <f t="shared" si="136"/>
        <v>12.490000000000009</v>
      </c>
      <c r="S1119" s="18">
        <f t="shared" si="137"/>
        <v>2.4198391940327444E-2</v>
      </c>
      <c r="V1119" s="3"/>
      <c r="W1119" s="3"/>
      <c r="X1119" s="3"/>
      <c r="Z1119" s="3"/>
    </row>
    <row r="1120" spans="1:121" ht="38.25" x14ac:dyDescent="0.25">
      <c r="A1120" s="27" t="s">
        <v>770</v>
      </c>
      <c r="B1120" s="27" t="s">
        <v>718</v>
      </c>
      <c r="C1120" s="57" t="s">
        <v>784</v>
      </c>
      <c r="D1120" s="28" t="s">
        <v>772</v>
      </c>
      <c r="E1120" s="256">
        <v>1032.3</v>
      </c>
      <c r="F1120" s="66">
        <v>1000</v>
      </c>
      <c r="I1120" s="11" t="s">
        <v>21</v>
      </c>
      <c r="J1120" s="11" t="s">
        <v>22</v>
      </c>
      <c r="K1120" s="11"/>
      <c r="M1120" s="307">
        <v>4</v>
      </c>
      <c r="N1120" s="11">
        <v>1</v>
      </c>
      <c r="O1120" s="22"/>
      <c r="P1120" s="311">
        <f t="shared" si="135"/>
        <v>1057.29</v>
      </c>
      <c r="Q1120" s="16">
        <f t="shared" si="138"/>
        <v>1057.2961</v>
      </c>
      <c r="R1120" s="23">
        <f t="shared" si="136"/>
        <v>24.990000000000009</v>
      </c>
      <c r="S1120" s="18">
        <f t="shared" si="137"/>
        <v>2.4208079046788733E-2</v>
      </c>
      <c r="V1120" s="3"/>
      <c r="W1120" s="3"/>
      <c r="X1120" s="3"/>
      <c r="Z1120" s="3"/>
    </row>
    <row r="1121" spans="1:121" ht="25.5" x14ac:dyDescent="0.25">
      <c r="A1121" s="27" t="s">
        <v>770</v>
      </c>
      <c r="B1121" s="27" t="s">
        <v>718</v>
      </c>
      <c r="C1121" s="24" t="s">
        <v>785</v>
      </c>
      <c r="D1121" s="28" t="s">
        <v>772</v>
      </c>
      <c r="E1121" s="256">
        <v>154.84</v>
      </c>
      <c r="F1121" s="29">
        <v>150</v>
      </c>
      <c r="I1121" s="11" t="s">
        <v>21</v>
      </c>
      <c r="J1121" s="11" t="s">
        <v>22</v>
      </c>
      <c r="K1121" s="11"/>
      <c r="M1121" s="307">
        <v>4</v>
      </c>
      <c r="N1121" s="11">
        <v>1</v>
      </c>
      <c r="O1121" s="22"/>
      <c r="P1121" s="311">
        <f t="shared" si="135"/>
        <v>158.58000000000001</v>
      </c>
      <c r="Q1121" s="16">
        <f t="shared" si="138"/>
        <v>158.58920000000001</v>
      </c>
      <c r="R1121" s="23">
        <f t="shared" si="136"/>
        <v>3.7400000000000091</v>
      </c>
      <c r="S1121" s="18">
        <f t="shared" si="137"/>
        <v>2.4153965383621863E-2</v>
      </c>
      <c r="V1121" s="3"/>
      <c r="W1121" s="3"/>
      <c r="X1121" s="3"/>
      <c r="Z1121" s="3"/>
    </row>
    <row r="1122" spans="1:121" ht="38.25" x14ac:dyDescent="0.25">
      <c r="A1122" s="27" t="s">
        <v>770</v>
      </c>
      <c r="B1122" s="27" t="s">
        <v>718</v>
      </c>
      <c r="C1122" s="57" t="s">
        <v>786</v>
      </c>
      <c r="D1122" s="28" t="s">
        <v>772</v>
      </c>
      <c r="E1122" s="256">
        <v>309.69</v>
      </c>
      <c r="F1122" s="66">
        <v>300</v>
      </c>
      <c r="I1122" s="11" t="s">
        <v>21</v>
      </c>
      <c r="J1122" s="11" t="s">
        <v>22</v>
      </c>
      <c r="K1122" s="11"/>
      <c r="M1122" s="307">
        <v>4</v>
      </c>
      <c r="N1122" s="11">
        <v>1</v>
      </c>
      <c r="O1122" s="22"/>
      <c r="P1122" s="311">
        <f t="shared" ref="P1122:P1185" si="139">IF(N1122=1,INT(E1122*$T$1*100)/100,E1122)</f>
        <v>317.18</v>
      </c>
      <c r="Q1122" s="16">
        <f t="shared" si="138"/>
        <v>317.18880000000001</v>
      </c>
      <c r="R1122" s="23">
        <f t="shared" si="136"/>
        <v>7.4900000000000091</v>
      </c>
      <c r="S1122" s="18">
        <f t="shared" si="137"/>
        <v>2.4185475798379055E-2</v>
      </c>
      <c r="V1122" s="3"/>
      <c r="W1122" s="3"/>
      <c r="X1122" s="3"/>
      <c r="Z1122" s="3"/>
    </row>
    <row r="1123" spans="1:121" ht="38.25" x14ac:dyDescent="0.25">
      <c r="A1123" s="27" t="s">
        <v>770</v>
      </c>
      <c r="B1123" s="27" t="s">
        <v>718</v>
      </c>
      <c r="C1123" s="24" t="s">
        <v>787</v>
      </c>
      <c r="D1123" s="28" t="s">
        <v>772</v>
      </c>
      <c r="E1123" s="256">
        <v>722.61</v>
      </c>
      <c r="F1123" s="29">
        <v>700</v>
      </c>
      <c r="I1123" s="11" t="s">
        <v>21</v>
      </c>
      <c r="J1123" s="11" t="s">
        <v>22</v>
      </c>
      <c r="K1123" s="11"/>
      <c r="M1123" s="307">
        <v>4</v>
      </c>
      <c r="N1123" s="11">
        <v>1</v>
      </c>
      <c r="O1123" s="22"/>
      <c r="P1123" s="311">
        <f t="shared" si="139"/>
        <v>740.1</v>
      </c>
      <c r="Q1123" s="16">
        <f t="shared" si="138"/>
        <v>740.10720000000003</v>
      </c>
      <c r="R1123" s="23">
        <f t="shared" si="136"/>
        <v>17.490000000000009</v>
      </c>
      <c r="S1123" s="18">
        <f t="shared" si="137"/>
        <v>2.4203927429733894E-2</v>
      </c>
      <c r="V1123" s="3"/>
      <c r="W1123" s="3"/>
      <c r="X1123" s="3"/>
      <c r="Z1123" s="3"/>
    </row>
    <row r="1124" spans="1:121" ht="38.25" x14ac:dyDescent="0.25">
      <c r="A1124" s="27" t="s">
        <v>770</v>
      </c>
      <c r="B1124" s="27" t="s">
        <v>718</v>
      </c>
      <c r="C1124" s="57" t="s">
        <v>788</v>
      </c>
      <c r="D1124" s="28" t="s">
        <v>772</v>
      </c>
      <c r="E1124" s="256">
        <v>1445.22</v>
      </c>
      <c r="F1124" s="66">
        <v>1400</v>
      </c>
      <c r="I1124" s="11" t="s">
        <v>21</v>
      </c>
      <c r="J1124" s="11" t="s">
        <v>22</v>
      </c>
      <c r="K1124" s="11"/>
      <c r="M1124" s="307">
        <v>4</v>
      </c>
      <c r="N1124" s="11">
        <v>1</v>
      </c>
      <c r="O1124" s="22"/>
      <c r="P1124" s="311">
        <f t="shared" si="139"/>
        <v>1480.21</v>
      </c>
      <c r="Q1124" s="16">
        <f t="shared" si="138"/>
        <v>1480.2145</v>
      </c>
      <c r="R1124" s="23">
        <f t="shared" si="136"/>
        <v>34.990000000000009</v>
      </c>
      <c r="S1124" s="18">
        <f t="shared" si="137"/>
        <v>2.421084679149196E-2</v>
      </c>
      <c r="V1124" s="3"/>
      <c r="W1124" s="3"/>
      <c r="X1124" s="3"/>
      <c r="Z1124" s="3"/>
    </row>
    <row r="1125" spans="1:121" ht="51" x14ac:dyDescent="0.25">
      <c r="A1125" s="27" t="s">
        <v>789</v>
      </c>
      <c r="B1125" s="27" t="s">
        <v>718</v>
      </c>
      <c r="C1125" s="24" t="s">
        <v>790</v>
      </c>
      <c r="D1125" s="28" t="s">
        <v>791</v>
      </c>
      <c r="E1125" s="256">
        <v>175.49</v>
      </c>
      <c r="F1125" s="29">
        <v>170</v>
      </c>
      <c r="H1125" s="2" t="s">
        <v>96</v>
      </c>
      <c r="I1125" s="11" t="s">
        <v>21</v>
      </c>
      <c r="J1125" s="11" t="s">
        <v>22</v>
      </c>
      <c r="K1125" s="11"/>
      <c r="M1125" s="307">
        <v>1</v>
      </c>
      <c r="N1125" s="11">
        <v>1</v>
      </c>
      <c r="O1125" s="22"/>
      <c r="P1125" s="311">
        <f t="shared" si="139"/>
        <v>179.73</v>
      </c>
      <c r="Q1125" s="16">
        <f t="shared" si="138"/>
        <v>179.73929999999999</v>
      </c>
      <c r="R1125" s="23">
        <f t="shared" si="136"/>
        <v>4.2399999999999807</v>
      </c>
      <c r="S1125" s="18">
        <f t="shared" si="137"/>
        <v>2.4160920850190781E-2</v>
      </c>
      <c r="V1125" s="3"/>
      <c r="W1125" s="3"/>
      <c r="X1125" s="3"/>
      <c r="Y1125" s="216"/>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row>
    <row r="1126" spans="1:121" ht="51" x14ac:dyDescent="0.25">
      <c r="A1126" s="27" t="s">
        <v>792</v>
      </c>
      <c r="B1126" s="27" t="s">
        <v>718</v>
      </c>
      <c r="C1126" s="24" t="s">
        <v>793</v>
      </c>
      <c r="D1126" s="28" t="s">
        <v>791</v>
      </c>
      <c r="E1126" s="256">
        <v>87.74</v>
      </c>
      <c r="F1126" s="29">
        <v>85</v>
      </c>
      <c r="H1126" s="2" t="s">
        <v>96</v>
      </c>
      <c r="I1126" s="11" t="s">
        <v>21</v>
      </c>
      <c r="J1126" s="11" t="s">
        <v>22</v>
      </c>
      <c r="K1126" s="11"/>
      <c r="M1126" s="307">
        <v>3</v>
      </c>
      <c r="N1126" s="11">
        <v>1</v>
      </c>
      <c r="O1126" s="22"/>
      <c r="P1126" s="311">
        <f t="shared" si="139"/>
        <v>89.86</v>
      </c>
      <c r="Q1126" s="16">
        <f t="shared" si="138"/>
        <v>89.864500000000007</v>
      </c>
      <c r="R1126" s="23">
        <f t="shared" si="136"/>
        <v>2.1200000000000045</v>
      </c>
      <c r="S1126" s="18">
        <f t="shared" si="137"/>
        <v>2.4162297697743387E-2</v>
      </c>
      <c r="V1126" s="3"/>
      <c r="W1126" s="3"/>
      <c r="X1126" s="3"/>
      <c r="Z1126" s="3"/>
    </row>
    <row r="1127" spans="1:121" ht="51" x14ac:dyDescent="0.2">
      <c r="A1127" s="67" t="s">
        <v>794</v>
      </c>
      <c r="B1127" s="27" t="s">
        <v>718</v>
      </c>
      <c r="C1127" s="67" t="s">
        <v>795</v>
      </c>
      <c r="D1127" s="20" t="s">
        <v>796</v>
      </c>
      <c r="E1127" s="256">
        <v>25.8</v>
      </c>
      <c r="F1127" s="68">
        <v>25</v>
      </c>
      <c r="G1127" s="69"/>
      <c r="H1127" s="2" t="s">
        <v>96</v>
      </c>
      <c r="I1127" s="11" t="s">
        <v>21</v>
      </c>
      <c r="K1127" s="11"/>
      <c r="M1127" s="307">
        <v>6</v>
      </c>
      <c r="N1127" s="11">
        <v>1</v>
      </c>
      <c r="O1127" s="70"/>
      <c r="P1127" s="311">
        <f t="shared" si="139"/>
        <v>26.42</v>
      </c>
      <c r="Q1127" s="16">
        <f t="shared" si="138"/>
        <v>26.424700000000001</v>
      </c>
      <c r="R1127" s="23">
        <f t="shared" si="136"/>
        <v>0.62000000000000099</v>
      </c>
      <c r="S1127" s="18">
        <f t="shared" si="137"/>
        <v>2.4031007751938022E-2</v>
      </c>
      <c r="V1127" s="3"/>
      <c r="W1127" s="3"/>
      <c r="X1127" s="3"/>
      <c r="Z1127" s="3"/>
    </row>
    <row r="1128" spans="1:121" ht="38.25" x14ac:dyDescent="0.25">
      <c r="A1128" s="2" t="s">
        <v>797</v>
      </c>
      <c r="B1128" s="2" t="s">
        <v>718</v>
      </c>
      <c r="C1128" s="2" t="s">
        <v>832</v>
      </c>
      <c r="D1128" s="20" t="s">
        <v>833</v>
      </c>
      <c r="E1128" s="256">
        <v>10.32</v>
      </c>
      <c r="F1128" s="10">
        <v>10</v>
      </c>
      <c r="H1128" s="24"/>
      <c r="I1128" s="11" t="s">
        <v>21</v>
      </c>
      <c r="K1128" s="11"/>
      <c r="M1128" s="307">
        <v>1</v>
      </c>
      <c r="N1128" s="11">
        <v>1</v>
      </c>
      <c r="O1128" s="22"/>
      <c r="P1128" s="311">
        <f t="shared" si="139"/>
        <v>10.56</v>
      </c>
      <c r="Q1128" s="16">
        <f t="shared" si="138"/>
        <v>10.569800000000001</v>
      </c>
      <c r="R1128" s="23">
        <f t="shared" si="136"/>
        <v>0.24000000000000021</v>
      </c>
      <c r="S1128" s="18">
        <f t="shared" si="137"/>
        <v>2.3255813953488393E-2</v>
      </c>
      <c r="V1128" s="3"/>
      <c r="W1128" s="3"/>
      <c r="X1128" s="3"/>
      <c r="Y1128" s="216"/>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row>
    <row r="1129" spans="1:121" ht="25.5" x14ac:dyDescent="0.25">
      <c r="A1129" s="2" t="s">
        <v>797</v>
      </c>
      <c r="B1129" s="2" t="s">
        <v>718</v>
      </c>
      <c r="C1129" s="2" t="s">
        <v>834</v>
      </c>
      <c r="D1129" s="20" t="s">
        <v>833</v>
      </c>
      <c r="E1129" s="256">
        <v>30.96</v>
      </c>
      <c r="F1129" s="10">
        <v>30</v>
      </c>
      <c r="H1129" s="24"/>
      <c r="I1129" s="11" t="s">
        <v>21</v>
      </c>
      <c r="K1129" s="11"/>
      <c r="M1129" s="307">
        <v>1</v>
      </c>
      <c r="N1129" s="11">
        <v>1</v>
      </c>
      <c r="O1129" s="22"/>
      <c r="P1129" s="311">
        <f t="shared" si="139"/>
        <v>31.7</v>
      </c>
      <c r="Q1129" s="16">
        <f t="shared" si="138"/>
        <v>31.709599999999998</v>
      </c>
      <c r="R1129" s="23">
        <f t="shared" si="136"/>
        <v>0.73999999999999844</v>
      </c>
      <c r="S1129" s="18">
        <f t="shared" si="137"/>
        <v>2.3901808785529666E-2</v>
      </c>
      <c r="V1129" s="3"/>
      <c r="W1129" s="3"/>
      <c r="X1129" s="3"/>
      <c r="Y1129" s="216"/>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row>
    <row r="1130" spans="1:121" ht="25.5" x14ac:dyDescent="0.25">
      <c r="A1130" s="2" t="s">
        <v>797</v>
      </c>
      <c r="B1130" s="2" t="s">
        <v>718</v>
      </c>
      <c r="C1130" s="2" t="s">
        <v>835</v>
      </c>
      <c r="D1130" s="20" t="s">
        <v>836</v>
      </c>
      <c r="E1130" s="256">
        <v>103.23</v>
      </c>
      <c r="F1130" s="10">
        <v>100</v>
      </c>
      <c r="H1130" s="24"/>
      <c r="I1130" s="11" t="s">
        <v>21</v>
      </c>
      <c r="K1130" s="11"/>
      <c r="M1130" s="307">
        <v>1</v>
      </c>
      <c r="N1130" s="11">
        <v>1</v>
      </c>
      <c r="O1130" s="22"/>
      <c r="P1130" s="311">
        <f t="shared" si="139"/>
        <v>105.72</v>
      </c>
      <c r="Q1130" s="16">
        <f t="shared" si="138"/>
        <v>105.7296</v>
      </c>
      <c r="R1130" s="23">
        <f t="shared" si="136"/>
        <v>2.4899999999999949</v>
      </c>
      <c r="S1130" s="18">
        <f t="shared" si="137"/>
        <v>2.4120895088636973E-2</v>
      </c>
      <c r="V1130" s="3"/>
      <c r="W1130" s="3"/>
      <c r="X1130" s="3"/>
      <c r="Z1130" s="3"/>
    </row>
    <row r="1131" spans="1:121" ht="25.5" x14ac:dyDescent="0.25">
      <c r="A1131" s="2" t="s">
        <v>797</v>
      </c>
      <c r="B1131" s="2" t="s">
        <v>718</v>
      </c>
      <c r="C1131" s="2" t="s">
        <v>837</v>
      </c>
      <c r="D1131" s="20" t="s">
        <v>836</v>
      </c>
      <c r="E1131" s="256">
        <v>10.32</v>
      </c>
      <c r="F1131" s="10">
        <v>10</v>
      </c>
      <c r="H1131" s="24"/>
      <c r="I1131" s="11" t="s">
        <v>21</v>
      </c>
      <c r="K1131" s="11"/>
      <c r="M1131" s="307">
        <v>1</v>
      </c>
      <c r="N1131" s="11">
        <v>1</v>
      </c>
      <c r="O1131" s="22"/>
      <c r="P1131" s="311">
        <f t="shared" si="139"/>
        <v>10.56</v>
      </c>
      <c r="Q1131" s="16">
        <f t="shared" si="138"/>
        <v>10.569800000000001</v>
      </c>
      <c r="R1131" s="23">
        <f t="shared" si="136"/>
        <v>0.24000000000000021</v>
      </c>
      <c r="S1131" s="18">
        <f t="shared" si="137"/>
        <v>2.3255813953488393E-2</v>
      </c>
      <c r="V1131" s="3"/>
      <c r="W1131" s="3"/>
      <c r="X1131" s="3"/>
      <c r="Z1131" s="3"/>
    </row>
    <row r="1132" spans="1:121" ht="25.5" x14ac:dyDescent="0.25">
      <c r="A1132" s="2" t="s">
        <v>797</v>
      </c>
      <c r="B1132" s="2" t="s">
        <v>718</v>
      </c>
      <c r="C1132" s="2" t="s">
        <v>838</v>
      </c>
      <c r="D1132" s="20" t="s">
        <v>836</v>
      </c>
      <c r="E1132" s="256">
        <v>30.96</v>
      </c>
      <c r="F1132" s="10">
        <v>30</v>
      </c>
      <c r="H1132" s="24"/>
      <c r="I1132" s="11" t="s">
        <v>21</v>
      </c>
      <c r="K1132" s="11"/>
      <c r="M1132" s="307">
        <v>1</v>
      </c>
      <c r="N1132" s="11">
        <v>1</v>
      </c>
      <c r="O1132" s="22"/>
      <c r="P1132" s="311">
        <f t="shared" si="139"/>
        <v>31.7</v>
      </c>
      <c r="Q1132" s="16">
        <f t="shared" si="138"/>
        <v>31.709599999999998</v>
      </c>
      <c r="R1132" s="23">
        <f t="shared" si="136"/>
        <v>0.73999999999999844</v>
      </c>
      <c r="S1132" s="18">
        <f t="shared" si="137"/>
        <v>2.3901808785529666E-2</v>
      </c>
      <c r="V1132" s="3"/>
      <c r="W1132" s="3"/>
      <c r="X1132" s="3"/>
      <c r="Z1132" s="3"/>
      <c r="DM1132" s="4"/>
      <c r="DN1132" s="4"/>
      <c r="DO1132" s="4"/>
      <c r="DP1132" s="4"/>
      <c r="DQ1132" s="4"/>
    </row>
    <row r="1133" spans="1:121" ht="25.5" x14ac:dyDescent="0.25">
      <c r="A1133" s="27" t="s">
        <v>1186</v>
      </c>
      <c r="B1133" s="27" t="s">
        <v>718</v>
      </c>
      <c r="C1133" s="24" t="s">
        <v>1187</v>
      </c>
      <c r="D1133" s="28" t="s">
        <v>1188</v>
      </c>
      <c r="E1133" s="255">
        <v>206.46</v>
      </c>
      <c r="F1133" s="29">
        <v>200</v>
      </c>
      <c r="I1133" s="11" t="s">
        <v>21</v>
      </c>
      <c r="J1133" s="11" t="s">
        <v>22</v>
      </c>
      <c r="K1133" s="11"/>
      <c r="M1133" s="307">
        <v>2</v>
      </c>
      <c r="N1133" s="11">
        <v>1</v>
      </c>
      <c r="O1133" s="22"/>
      <c r="P1133" s="311">
        <f t="shared" si="139"/>
        <v>211.45</v>
      </c>
      <c r="Q1133" s="16">
        <f t="shared" si="138"/>
        <v>211.45920000000001</v>
      </c>
      <c r="R1133" s="23">
        <f t="shared" ref="R1133:R1196" si="140">P1133-E1133</f>
        <v>4.9899999999999807</v>
      </c>
      <c r="S1133" s="18">
        <f t="shared" ref="S1133:S1196" si="141">IF(E1133&lt;&gt;0,R1133/E1133,0)</f>
        <v>2.4169330620943428E-2</v>
      </c>
      <c r="W1133" s="2"/>
      <c r="X1133" s="2"/>
      <c r="Y1133" s="216"/>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row>
    <row r="1134" spans="1:121" ht="51" x14ac:dyDescent="0.25">
      <c r="A1134" s="27" t="s">
        <v>1186</v>
      </c>
      <c r="B1134" s="27" t="s">
        <v>718</v>
      </c>
      <c r="C1134" s="24" t="s">
        <v>1189</v>
      </c>
      <c r="D1134" s="28" t="s">
        <v>1190</v>
      </c>
      <c r="E1134" s="256">
        <v>552.28</v>
      </c>
      <c r="F1134" s="29">
        <v>535</v>
      </c>
      <c r="H1134" s="2" t="s">
        <v>96</v>
      </c>
      <c r="I1134" s="11" t="s">
        <v>21</v>
      </c>
      <c r="J1134" s="11" t="s">
        <v>22</v>
      </c>
      <c r="K1134" s="11"/>
      <c r="M1134" s="307">
        <v>2</v>
      </c>
      <c r="N1134" s="11">
        <v>1</v>
      </c>
      <c r="O1134" s="22"/>
      <c r="P1134" s="311">
        <f t="shared" si="139"/>
        <v>565.65</v>
      </c>
      <c r="Q1134" s="16">
        <f t="shared" si="138"/>
        <v>565.65290000000005</v>
      </c>
      <c r="R1134" s="23">
        <f t="shared" si="140"/>
        <v>13.370000000000005</v>
      </c>
      <c r="S1134" s="18">
        <f t="shared" si="141"/>
        <v>2.4208734699789972E-2</v>
      </c>
      <c r="V1134" s="3"/>
      <c r="W1134" s="3"/>
      <c r="X1134" s="3"/>
      <c r="Y1134" s="216"/>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row>
    <row r="1135" spans="1:121" ht="25.5" x14ac:dyDescent="0.25">
      <c r="A1135" s="27" t="s">
        <v>1186</v>
      </c>
      <c r="B1135" s="27" t="s">
        <v>718</v>
      </c>
      <c r="C1135" s="24" t="s">
        <v>1191</v>
      </c>
      <c r="D1135" s="28" t="s">
        <v>1190</v>
      </c>
      <c r="E1135" s="255">
        <v>10.32</v>
      </c>
      <c r="F1135" s="29">
        <v>10</v>
      </c>
      <c r="I1135" s="11" t="s">
        <v>21</v>
      </c>
      <c r="J1135" s="11" t="s">
        <v>22</v>
      </c>
      <c r="K1135" s="11"/>
      <c r="M1135" s="307">
        <v>2</v>
      </c>
      <c r="N1135" s="11">
        <v>1</v>
      </c>
      <c r="O1135" s="22"/>
      <c r="P1135" s="311">
        <f t="shared" si="139"/>
        <v>10.56</v>
      </c>
      <c r="Q1135" s="16">
        <f t="shared" si="138"/>
        <v>10.569800000000001</v>
      </c>
      <c r="R1135" s="23">
        <f t="shared" si="140"/>
        <v>0.24000000000000021</v>
      </c>
      <c r="S1135" s="18">
        <f t="shared" si="141"/>
        <v>2.3255813953488393E-2</v>
      </c>
      <c r="W1135" s="2"/>
      <c r="X1135" s="2"/>
      <c r="Y1135" s="216"/>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row>
    <row r="1136" spans="1:121" ht="25.5" x14ac:dyDescent="0.25">
      <c r="A1136" s="27" t="s">
        <v>1186</v>
      </c>
      <c r="B1136" s="27" t="s">
        <v>718</v>
      </c>
      <c r="C1136" s="24" t="s">
        <v>1192</v>
      </c>
      <c r="D1136" s="28" t="s">
        <v>1193</v>
      </c>
      <c r="E1136" s="255">
        <v>25.8</v>
      </c>
      <c r="F1136" s="29">
        <v>25</v>
      </c>
      <c r="I1136" s="11" t="s">
        <v>21</v>
      </c>
      <c r="J1136" s="11" t="s">
        <v>22</v>
      </c>
      <c r="K1136" s="11"/>
      <c r="M1136" s="307">
        <v>2</v>
      </c>
      <c r="N1136" s="11">
        <v>1</v>
      </c>
      <c r="O1136" s="22"/>
      <c r="P1136" s="311">
        <f t="shared" si="139"/>
        <v>26.42</v>
      </c>
      <c r="Q1136" s="16">
        <f t="shared" si="138"/>
        <v>26.424700000000001</v>
      </c>
      <c r="R1136" s="23">
        <f t="shared" si="140"/>
        <v>0.62000000000000099</v>
      </c>
      <c r="S1136" s="18">
        <f t="shared" si="141"/>
        <v>2.4031007751938022E-2</v>
      </c>
      <c r="W1136" s="2"/>
      <c r="X1136" s="2"/>
      <c r="Z1136" s="3"/>
    </row>
    <row r="1137" spans="1:16376" ht="25.5" x14ac:dyDescent="0.25">
      <c r="A1137" s="2" t="s">
        <v>1194</v>
      </c>
      <c r="B1137" s="2" t="s">
        <v>718</v>
      </c>
      <c r="C1137" s="24" t="s">
        <v>1195</v>
      </c>
      <c r="D1137" s="28" t="s">
        <v>1196</v>
      </c>
      <c r="E1137" s="255">
        <v>103.23</v>
      </c>
      <c r="F1137" s="29">
        <v>100</v>
      </c>
      <c r="K1137" s="11"/>
      <c r="M1137" s="307">
        <v>1</v>
      </c>
      <c r="N1137" s="11">
        <v>1</v>
      </c>
      <c r="O1137" s="22"/>
      <c r="P1137" s="311">
        <f t="shared" si="139"/>
        <v>105.72</v>
      </c>
      <c r="Q1137" s="16">
        <f t="shared" si="138"/>
        <v>105.7296</v>
      </c>
      <c r="R1137" s="23">
        <f t="shared" si="140"/>
        <v>2.4899999999999949</v>
      </c>
      <c r="S1137" s="18">
        <f t="shared" si="141"/>
        <v>2.4120895088636973E-2</v>
      </c>
      <c r="W1137" s="2"/>
      <c r="X1137" s="2"/>
      <c r="Z1137" s="3"/>
    </row>
    <row r="1138" spans="1:16376" ht="25.5" x14ac:dyDescent="0.25">
      <c r="A1138" s="2" t="s">
        <v>1194</v>
      </c>
      <c r="B1138" s="2" t="s">
        <v>718</v>
      </c>
      <c r="C1138" s="24" t="s">
        <v>1197</v>
      </c>
      <c r="D1138" s="28" t="s">
        <v>1198</v>
      </c>
      <c r="E1138" s="255">
        <v>30.96</v>
      </c>
      <c r="F1138" s="29">
        <v>30</v>
      </c>
      <c r="K1138" s="11"/>
      <c r="M1138" s="307">
        <v>1</v>
      </c>
      <c r="N1138" s="11">
        <v>1</v>
      </c>
      <c r="O1138" s="22"/>
      <c r="P1138" s="311">
        <f t="shared" si="139"/>
        <v>31.7</v>
      </c>
      <c r="Q1138" s="16">
        <f t="shared" si="138"/>
        <v>31.709599999999998</v>
      </c>
      <c r="R1138" s="23">
        <f t="shared" si="140"/>
        <v>0.73999999999999844</v>
      </c>
      <c r="S1138" s="18">
        <f t="shared" si="141"/>
        <v>2.3901808785529666E-2</v>
      </c>
      <c r="W1138" s="2"/>
      <c r="X1138" s="2"/>
      <c r="Z1138" s="3"/>
    </row>
    <row r="1139" spans="1:16376" ht="25.5" x14ac:dyDescent="0.25">
      <c r="A1139" s="2" t="s">
        <v>1194</v>
      </c>
      <c r="B1139" s="2" t="s">
        <v>718</v>
      </c>
      <c r="C1139" s="24" t="s">
        <v>1199</v>
      </c>
      <c r="D1139" s="28" t="s">
        <v>1200</v>
      </c>
      <c r="E1139" s="255">
        <v>51.61</v>
      </c>
      <c r="F1139" s="29">
        <v>50</v>
      </c>
      <c r="K1139" s="11"/>
      <c r="M1139" s="307">
        <v>1</v>
      </c>
      <c r="N1139" s="11">
        <v>1</v>
      </c>
      <c r="O1139" s="22"/>
      <c r="P1139" s="311">
        <f t="shared" si="139"/>
        <v>52.85</v>
      </c>
      <c r="Q1139" s="16">
        <f t="shared" si="138"/>
        <v>52.8596</v>
      </c>
      <c r="R1139" s="23">
        <f t="shared" si="140"/>
        <v>1.240000000000002</v>
      </c>
      <c r="S1139" s="18">
        <f t="shared" si="141"/>
        <v>2.4026351482270916E-2</v>
      </c>
      <c r="W1139" s="2"/>
      <c r="X1139" s="2"/>
      <c r="Z1139" s="3"/>
    </row>
    <row r="1140" spans="1:16376" ht="25.5" x14ac:dyDescent="0.25">
      <c r="A1140" s="2" t="s">
        <v>1194</v>
      </c>
      <c r="B1140" s="2" t="s">
        <v>718</v>
      </c>
      <c r="C1140" s="24" t="s">
        <v>1201</v>
      </c>
      <c r="D1140" s="28" t="s">
        <v>1202</v>
      </c>
      <c r="E1140" s="255">
        <v>10.32</v>
      </c>
      <c r="F1140" s="29">
        <v>10</v>
      </c>
      <c r="K1140" s="11"/>
      <c r="M1140" s="307">
        <v>1</v>
      </c>
      <c r="N1140" s="11">
        <v>1</v>
      </c>
      <c r="O1140" s="22"/>
      <c r="P1140" s="311">
        <f t="shared" si="139"/>
        <v>10.56</v>
      </c>
      <c r="Q1140" s="16">
        <f t="shared" si="138"/>
        <v>10.569800000000001</v>
      </c>
      <c r="R1140" s="23">
        <f t="shared" si="140"/>
        <v>0.24000000000000021</v>
      </c>
      <c r="S1140" s="18">
        <f t="shared" si="141"/>
        <v>2.3255813953488393E-2</v>
      </c>
      <c r="W1140" s="2"/>
      <c r="X1140" s="2"/>
      <c r="Y1140" s="216"/>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row>
    <row r="1141" spans="1:16376" ht="25.5" x14ac:dyDescent="0.25">
      <c r="A1141" s="27" t="s">
        <v>1203</v>
      </c>
      <c r="B1141" s="27" t="s">
        <v>718</v>
      </c>
      <c r="C1141" s="24" t="s">
        <v>1204</v>
      </c>
      <c r="D1141" s="28" t="s">
        <v>1205</v>
      </c>
      <c r="E1141" s="255">
        <v>113.55</v>
      </c>
      <c r="F1141" s="29">
        <v>110</v>
      </c>
      <c r="I1141" s="11" t="s">
        <v>21</v>
      </c>
      <c r="K1141" s="11"/>
      <c r="M1141" s="307">
        <v>1</v>
      </c>
      <c r="N1141" s="11">
        <v>1</v>
      </c>
      <c r="O1141" s="22"/>
      <c r="P1141" s="311">
        <f t="shared" si="139"/>
        <v>116.29</v>
      </c>
      <c r="Q1141" s="16">
        <f t="shared" si="138"/>
        <v>116.29940000000001</v>
      </c>
      <c r="R1141" s="23">
        <f t="shared" si="140"/>
        <v>2.7400000000000091</v>
      </c>
      <c r="S1141" s="18">
        <f t="shared" si="141"/>
        <v>2.4130339057683921E-2</v>
      </c>
      <c r="W1141" s="2"/>
      <c r="X1141" s="2"/>
      <c r="Y1141" s="216"/>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row>
    <row r="1142" spans="1:16376" ht="25.5" x14ac:dyDescent="0.25">
      <c r="A1142" s="27" t="s">
        <v>1203</v>
      </c>
      <c r="B1142" s="27" t="s">
        <v>718</v>
      </c>
      <c r="C1142" s="24" t="s">
        <v>1206</v>
      </c>
      <c r="D1142" s="28" t="s">
        <v>1205</v>
      </c>
      <c r="E1142" s="255">
        <v>9.2899999999999991</v>
      </c>
      <c r="F1142" s="29">
        <v>9</v>
      </c>
      <c r="I1142" s="11" t="s">
        <v>21</v>
      </c>
      <c r="K1142" s="11"/>
      <c r="M1142" s="307">
        <v>1</v>
      </c>
      <c r="N1142" s="11">
        <v>1</v>
      </c>
      <c r="O1142" s="22"/>
      <c r="P1142" s="311">
        <f t="shared" si="139"/>
        <v>9.51</v>
      </c>
      <c r="Q1142" s="16">
        <f t="shared" si="138"/>
        <v>9.5149000000000008</v>
      </c>
      <c r="R1142" s="23">
        <f t="shared" si="140"/>
        <v>0.22000000000000064</v>
      </c>
      <c r="S1142" s="18">
        <f t="shared" si="141"/>
        <v>2.3681377825619018E-2</v>
      </c>
      <c r="W1142" s="2"/>
      <c r="X1142" s="2"/>
      <c r="Z1142" s="3"/>
    </row>
    <row r="1143" spans="1:16376" ht="25.5" x14ac:dyDescent="0.25">
      <c r="A1143" s="27" t="s">
        <v>1203</v>
      </c>
      <c r="B1143" s="27" t="s">
        <v>718</v>
      </c>
      <c r="C1143" s="24" t="s">
        <v>1207</v>
      </c>
      <c r="D1143" s="28" t="s">
        <v>1205</v>
      </c>
      <c r="E1143" s="255">
        <v>55.74</v>
      </c>
      <c r="F1143" s="29">
        <v>54</v>
      </c>
      <c r="I1143" s="11" t="s">
        <v>21</v>
      </c>
      <c r="K1143" s="11"/>
      <c r="M1143" s="307">
        <v>4</v>
      </c>
      <c r="N1143" s="11">
        <v>1</v>
      </c>
      <c r="O1143" s="22"/>
      <c r="P1143" s="311">
        <f t="shared" si="139"/>
        <v>57.08</v>
      </c>
      <c r="Q1143" s="16">
        <f t="shared" ref="Q1143:Q1206" si="142">IF(N1143=1,INT(E1143*$T$1*10000)/10000,E1143)</f>
        <v>57.089599999999997</v>
      </c>
      <c r="R1143" s="23">
        <f t="shared" si="140"/>
        <v>1.3399999999999963</v>
      </c>
      <c r="S1143" s="18">
        <f t="shared" si="141"/>
        <v>2.40401865805525E-2</v>
      </c>
      <c r="W1143" s="2"/>
      <c r="X1143" s="2"/>
      <c r="Z1143" s="3"/>
    </row>
    <row r="1144" spans="1:16376" ht="38.25" x14ac:dyDescent="0.25">
      <c r="A1144" s="27" t="s">
        <v>1203</v>
      </c>
      <c r="B1144" s="27" t="s">
        <v>718</v>
      </c>
      <c r="C1144" s="24" t="s">
        <v>1208</v>
      </c>
      <c r="D1144" s="28" t="s">
        <v>762</v>
      </c>
      <c r="E1144" s="255">
        <v>619.38</v>
      </c>
      <c r="F1144" s="29">
        <v>600</v>
      </c>
      <c r="I1144" s="11" t="s">
        <v>21</v>
      </c>
      <c r="J1144" s="11" t="s">
        <v>22</v>
      </c>
      <c r="K1144" s="11"/>
      <c r="M1144" s="307">
        <v>1</v>
      </c>
      <c r="N1144" s="11">
        <v>1</v>
      </c>
      <c r="O1144" s="22"/>
      <c r="P1144" s="311">
        <f t="shared" si="139"/>
        <v>634.37</v>
      </c>
      <c r="Q1144" s="16">
        <f t="shared" si="142"/>
        <v>634.37760000000003</v>
      </c>
      <c r="R1144" s="23">
        <f t="shared" si="140"/>
        <v>14.990000000000009</v>
      </c>
      <c r="S1144" s="18">
        <f t="shared" si="141"/>
        <v>2.420162097581454E-2</v>
      </c>
      <c r="W1144" s="2"/>
      <c r="X1144" s="2"/>
      <c r="Z1144" s="3"/>
    </row>
    <row r="1145" spans="1:16376" ht="25.5" x14ac:dyDescent="0.25">
      <c r="A1145" s="27" t="s">
        <v>1203</v>
      </c>
      <c r="B1145" s="27" t="s">
        <v>718</v>
      </c>
      <c r="C1145" s="24" t="s">
        <v>1209</v>
      </c>
      <c r="D1145" s="28" t="s">
        <v>762</v>
      </c>
      <c r="E1145" s="255">
        <v>61.93</v>
      </c>
      <c r="F1145" s="29">
        <v>60</v>
      </c>
      <c r="I1145" s="11" t="s">
        <v>21</v>
      </c>
      <c r="J1145" s="11" t="s">
        <v>22</v>
      </c>
      <c r="K1145" s="11"/>
      <c r="M1145" s="307">
        <v>1</v>
      </c>
      <c r="N1145" s="11">
        <v>1</v>
      </c>
      <c r="O1145" s="22"/>
      <c r="P1145" s="311">
        <f t="shared" si="139"/>
        <v>63.42</v>
      </c>
      <c r="Q1145" s="16">
        <f t="shared" si="142"/>
        <v>63.429499999999997</v>
      </c>
      <c r="R1145" s="23">
        <f t="shared" si="140"/>
        <v>1.490000000000002</v>
      </c>
      <c r="S1145" s="18">
        <f t="shared" si="141"/>
        <v>2.405942192798324E-2</v>
      </c>
      <c r="W1145" s="2"/>
      <c r="X1145" s="2"/>
      <c r="Y1145" s="216"/>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row>
    <row r="1146" spans="1:16376" s="88" customFormat="1" ht="25.5" x14ac:dyDescent="0.25">
      <c r="A1146" s="27" t="s">
        <v>1210</v>
      </c>
      <c r="B1146" s="27" t="s">
        <v>718</v>
      </c>
      <c r="C1146" s="24" t="s">
        <v>1211</v>
      </c>
      <c r="D1146" s="28" t="s">
        <v>1212</v>
      </c>
      <c r="E1146" s="255">
        <v>258.07</v>
      </c>
      <c r="F1146" s="29">
        <v>250</v>
      </c>
      <c r="G1146" s="10"/>
      <c r="H1146" s="2"/>
      <c r="I1146" s="11" t="s">
        <v>21</v>
      </c>
      <c r="J1146" s="11"/>
      <c r="K1146" s="11"/>
      <c r="L1146" s="2"/>
      <c r="M1146" s="307">
        <v>2</v>
      </c>
      <c r="N1146" s="11">
        <v>1</v>
      </c>
      <c r="O1146" s="22"/>
      <c r="P1146" s="311">
        <f t="shared" si="139"/>
        <v>264.31</v>
      </c>
      <c r="Q1146" s="16">
        <f t="shared" si="142"/>
        <v>264.31889999999999</v>
      </c>
      <c r="R1146" s="23">
        <f t="shared" si="140"/>
        <v>6.2400000000000091</v>
      </c>
      <c r="S1146" s="18">
        <f t="shared" si="141"/>
        <v>2.4179486185918586E-2</v>
      </c>
      <c r="T1146" s="17"/>
      <c r="U1146" s="19"/>
      <c r="V1146" s="2"/>
      <c r="W1146" s="2"/>
      <c r="X1146" s="2"/>
      <c r="Y1146" s="215"/>
      <c r="Z1146" s="3"/>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5"/>
      <c r="DL1146" s="5"/>
      <c r="DM1146" s="5"/>
      <c r="DN1146" s="5"/>
      <c r="DO1146" s="5"/>
      <c r="DP1146" s="5"/>
      <c r="DQ1146" s="5"/>
      <c r="DR1146" s="5"/>
      <c r="DS1146" s="5"/>
      <c r="DT1146" s="5"/>
      <c r="DU1146" s="5"/>
      <c r="DV1146" s="5"/>
      <c r="DW1146" s="5"/>
      <c r="DX1146" s="5"/>
      <c r="DY1146" s="5"/>
      <c r="DZ1146" s="5"/>
      <c r="EA1146" s="5"/>
      <c r="EB1146" s="5"/>
      <c r="EC1146" s="5"/>
      <c r="ED1146" s="5"/>
      <c r="EE1146" s="5"/>
      <c r="EF1146" s="5"/>
      <c r="EG1146" s="5"/>
      <c r="EH1146" s="5"/>
      <c r="EI1146" s="5"/>
      <c r="EJ1146" s="5"/>
      <c r="EK1146" s="5"/>
      <c r="EL1146" s="5"/>
      <c r="EM1146" s="5"/>
      <c r="EN1146" s="5"/>
      <c r="EO1146" s="5"/>
      <c r="EP1146" s="5"/>
      <c r="EQ1146" s="5"/>
      <c r="ER1146" s="5"/>
      <c r="ES1146" s="5"/>
      <c r="ET1146" s="5"/>
      <c r="EU1146" s="5"/>
      <c r="EV1146" s="5"/>
      <c r="EW1146" s="5"/>
      <c r="EX1146" s="5"/>
      <c r="EY1146" s="5"/>
      <c r="EZ1146" s="5"/>
      <c r="FA1146" s="5"/>
      <c r="FB1146" s="5"/>
      <c r="FC1146" s="5"/>
      <c r="FD1146" s="5"/>
      <c r="FE1146" s="5"/>
      <c r="FF1146" s="5"/>
      <c r="FG1146" s="5"/>
      <c r="FH1146" s="5"/>
      <c r="FI1146" s="5"/>
      <c r="FJ1146" s="5"/>
      <c r="FK1146" s="5"/>
      <c r="FL1146" s="5"/>
      <c r="FM1146" s="5"/>
      <c r="FN1146" s="5"/>
      <c r="FO1146" s="5"/>
      <c r="FP1146" s="5"/>
      <c r="FQ1146" s="5"/>
      <c r="FR1146" s="5"/>
      <c r="FS1146" s="5"/>
      <c r="FT1146" s="5"/>
      <c r="FU1146" s="5"/>
      <c r="FV1146" s="5"/>
      <c r="FW1146" s="5"/>
      <c r="FX1146" s="5"/>
      <c r="FY1146" s="5"/>
      <c r="FZ1146" s="5"/>
      <c r="GA1146" s="5"/>
      <c r="GB1146" s="5"/>
      <c r="GC1146" s="5"/>
      <c r="GD1146" s="5"/>
      <c r="GE1146" s="5"/>
      <c r="GF1146" s="5"/>
      <c r="GG1146" s="5"/>
      <c r="GH1146" s="5"/>
      <c r="GI1146" s="5"/>
      <c r="GJ1146" s="5"/>
      <c r="GK1146" s="5"/>
      <c r="GL1146" s="5"/>
      <c r="GM1146" s="5"/>
      <c r="GN1146" s="5"/>
      <c r="GO1146" s="5"/>
      <c r="GP1146" s="5"/>
      <c r="GQ1146" s="5"/>
      <c r="GR1146" s="5"/>
      <c r="GS1146" s="5"/>
      <c r="GT1146" s="5"/>
      <c r="GU1146" s="5"/>
      <c r="GV1146" s="5"/>
      <c r="GW1146" s="5"/>
      <c r="GX1146" s="5"/>
      <c r="GY1146" s="5"/>
      <c r="GZ1146" s="5"/>
      <c r="HA1146" s="5"/>
      <c r="HB1146" s="5"/>
      <c r="HC1146" s="5"/>
      <c r="HD1146" s="5"/>
      <c r="HE1146" s="5"/>
      <c r="HF1146" s="5"/>
      <c r="HG1146" s="5"/>
      <c r="HH1146" s="5"/>
      <c r="HI1146" s="5"/>
      <c r="HJ1146" s="5"/>
      <c r="HK1146" s="5"/>
      <c r="HL1146" s="5"/>
      <c r="HM1146" s="5"/>
      <c r="HN1146" s="5"/>
      <c r="HO1146" s="5"/>
      <c r="HP1146" s="5"/>
      <c r="HQ1146" s="5"/>
      <c r="HR1146" s="5"/>
      <c r="HS1146" s="5"/>
      <c r="HT1146" s="5"/>
      <c r="HU1146" s="5"/>
      <c r="HV1146" s="5"/>
      <c r="HW1146" s="5"/>
      <c r="HX1146" s="5"/>
      <c r="HY1146" s="5"/>
      <c r="HZ1146" s="5"/>
      <c r="IA1146" s="5"/>
      <c r="IB1146" s="5"/>
      <c r="IC1146" s="5"/>
      <c r="ID1146" s="5"/>
      <c r="IE1146" s="5"/>
      <c r="IF1146" s="5"/>
      <c r="IG1146" s="5"/>
      <c r="IH1146" s="5"/>
      <c r="II1146" s="5"/>
      <c r="IJ1146" s="5"/>
      <c r="IK1146" s="5"/>
      <c r="IL1146" s="5"/>
      <c r="IM1146" s="5"/>
      <c r="IN1146" s="5"/>
      <c r="IO1146" s="5"/>
      <c r="IP1146" s="5"/>
      <c r="IQ1146" s="5"/>
      <c r="IR1146" s="5"/>
      <c r="IS1146" s="5"/>
      <c r="IT1146" s="5"/>
      <c r="IU1146" s="5"/>
      <c r="IV1146" s="5"/>
      <c r="IW1146" s="5"/>
      <c r="IX1146" s="5"/>
      <c r="IY1146" s="5"/>
      <c r="IZ1146" s="5"/>
      <c r="JA1146" s="5"/>
      <c r="JB1146" s="5"/>
      <c r="JC1146" s="5"/>
      <c r="JD1146" s="5"/>
      <c r="JE1146" s="5"/>
      <c r="JF1146" s="5"/>
      <c r="JG1146" s="5"/>
      <c r="JH1146" s="5"/>
      <c r="JI1146" s="5"/>
      <c r="JJ1146" s="5"/>
      <c r="JK1146" s="5"/>
      <c r="JL1146" s="5"/>
      <c r="JM1146" s="5"/>
      <c r="JN1146" s="5"/>
      <c r="JO1146" s="5"/>
      <c r="JP1146" s="5"/>
      <c r="JQ1146" s="5"/>
      <c r="JR1146" s="5"/>
      <c r="JS1146" s="5"/>
      <c r="JT1146" s="5"/>
      <c r="JU1146" s="5"/>
      <c r="JV1146" s="5"/>
      <c r="JW1146" s="5"/>
      <c r="JX1146" s="5"/>
      <c r="JY1146" s="5"/>
      <c r="JZ1146" s="5"/>
      <c r="KA1146" s="5"/>
      <c r="KB1146" s="5"/>
      <c r="KC1146" s="5"/>
      <c r="KD1146" s="5"/>
      <c r="KE1146" s="5"/>
      <c r="KF1146" s="5"/>
      <c r="KG1146" s="5"/>
      <c r="KH1146" s="5"/>
      <c r="KI1146" s="5"/>
      <c r="KJ1146" s="5"/>
      <c r="KK1146" s="5"/>
      <c r="KL1146" s="5"/>
      <c r="KM1146" s="5"/>
      <c r="KN1146" s="5"/>
      <c r="KO1146" s="5"/>
      <c r="KP1146" s="5"/>
      <c r="KQ1146" s="5"/>
      <c r="KR1146" s="5"/>
      <c r="KS1146" s="5"/>
      <c r="KT1146" s="5"/>
      <c r="KU1146" s="5"/>
      <c r="KV1146" s="5"/>
      <c r="KW1146" s="5"/>
      <c r="KX1146" s="5"/>
      <c r="KY1146" s="5"/>
      <c r="KZ1146" s="5"/>
      <c r="LA1146" s="5"/>
      <c r="LB1146" s="5"/>
      <c r="LC1146" s="5"/>
      <c r="LD1146" s="5"/>
      <c r="LE1146" s="5"/>
      <c r="LF1146" s="5"/>
      <c r="LG1146" s="5"/>
      <c r="LH1146" s="5"/>
      <c r="LI1146" s="5"/>
      <c r="LJ1146" s="5"/>
      <c r="LK1146" s="5"/>
      <c r="LL1146" s="5"/>
      <c r="LM1146" s="5"/>
      <c r="LN1146" s="5"/>
      <c r="LO1146" s="5"/>
      <c r="LP1146" s="5"/>
      <c r="LQ1146" s="5"/>
      <c r="LR1146" s="5"/>
      <c r="LS1146" s="5"/>
      <c r="LT1146" s="5"/>
      <c r="LU1146" s="5"/>
      <c r="LV1146" s="5"/>
      <c r="LW1146" s="5"/>
      <c r="LX1146" s="5"/>
      <c r="LY1146" s="5"/>
      <c r="LZ1146" s="5"/>
      <c r="MA1146" s="5"/>
      <c r="MB1146" s="5"/>
      <c r="MC1146" s="5"/>
      <c r="MD1146" s="5"/>
      <c r="ME1146" s="5"/>
      <c r="MF1146" s="5"/>
      <c r="MG1146" s="5"/>
      <c r="MH1146" s="5"/>
      <c r="MI1146" s="5"/>
      <c r="MJ1146" s="5"/>
      <c r="MK1146" s="5"/>
      <c r="ML1146" s="5"/>
      <c r="MM1146" s="5"/>
      <c r="MN1146" s="5"/>
      <c r="MO1146" s="5"/>
      <c r="MP1146" s="5"/>
      <c r="MQ1146" s="5"/>
      <c r="MR1146" s="5"/>
      <c r="MS1146" s="5"/>
      <c r="MT1146" s="5"/>
      <c r="MU1146" s="5"/>
      <c r="MV1146" s="5"/>
      <c r="MW1146" s="5"/>
      <c r="MX1146" s="5"/>
      <c r="MY1146" s="5"/>
      <c r="MZ1146" s="5"/>
      <c r="NA1146" s="5"/>
      <c r="NB1146" s="5"/>
      <c r="NC1146" s="5"/>
      <c r="ND1146" s="5"/>
      <c r="NE1146" s="5"/>
      <c r="NF1146" s="5"/>
      <c r="NG1146" s="5"/>
      <c r="NH1146" s="5"/>
      <c r="NI1146" s="5"/>
      <c r="NJ1146" s="5"/>
      <c r="NK1146" s="5"/>
      <c r="NL1146" s="5"/>
      <c r="NM1146" s="5"/>
      <c r="NN1146" s="5"/>
      <c r="NO1146" s="5"/>
      <c r="NP1146" s="5"/>
      <c r="NQ1146" s="5"/>
      <c r="NR1146" s="5"/>
      <c r="NS1146" s="5"/>
      <c r="NT1146" s="5"/>
      <c r="NU1146" s="5"/>
      <c r="NV1146" s="5"/>
      <c r="NW1146" s="5"/>
      <c r="NX1146" s="5"/>
      <c r="NY1146" s="5"/>
      <c r="NZ1146" s="5"/>
      <c r="OA1146" s="5"/>
      <c r="OB1146" s="5"/>
      <c r="OC1146" s="5"/>
      <c r="OD1146" s="5"/>
      <c r="OE1146" s="5"/>
      <c r="OF1146" s="5"/>
      <c r="OG1146" s="5"/>
      <c r="OH1146" s="5"/>
      <c r="OI1146" s="5"/>
      <c r="OJ1146" s="5"/>
      <c r="OK1146" s="5"/>
      <c r="OL1146" s="5"/>
      <c r="OM1146" s="5"/>
      <c r="ON1146" s="5"/>
      <c r="OO1146" s="5"/>
      <c r="OP1146" s="5"/>
      <c r="OQ1146" s="5"/>
      <c r="OR1146" s="5"/>
      <c r="OS1146" s="5"/>
      <c r="OT1146" s="5"/>
      <c r="OU1146" s="5"/>
      <c r="OV1146" s="5"/>
      <c r="OW1146" s="5"/>
      <c r="OX1146" s="5"/>
      <c r="OY1146" s="5"/>
      <c r="OZ1146" s="5"/>
      <c r="PA1146" s="5"/>
      <c r="PB1146" s="5"/>
      <c r="PC1146" s="5"/>
      <c r="PD1146" s="5"/>
      <c r="PE1146" s="5"/>
      <c r="PF1146" s="5"/>
      <c r="PG1146" s="5"/>
      <c r="PH1146" s="5"/>
      <c r="PI1146" s="5"/>
      <c r="PJ1146" s="5"/>
      <c r="PK1146" s="5"/>
      <c r="PL1146" s="5"/>
      <c r="PM1146" s="5"/>
      <c r="PN1146" s="5"/>
      <c r="PO1146" s="5"/>
      <c r="PP1146" s="5"/>
      <c r="PQ1146" s="5"/>
      <c r="PR1146" s="5"/>
      <c r="PS1146" s="5"/>
      <c r="PT1146" s="5"/>
      <c r="PU1146" s="5"/>
      <c r="PV1146" s="5"/>
      <c r="PW1146" s="5"/>
      <c r="PX1146" s="5"/>
      <c r="PY1146" s="5"/>
      <c r="PZ1146" s="5"/>
      <c r="QA1146" s="5"/>
      <c r="QB1146" s="5"/>
      <c r="QC1146" s="5"/>
      <c r="QD1146" s="5"/>
      <c r="QE1146" s="5"/>
      <c r="QF1146" s="5"/>
      <c r="QG1146" s="5"/>
      <c r="QH1146" s="5"/>
      <c r="QI1146" s="5"/>
      <c r="QJ1146" s="5"/>
      <c r="QK1146" s="5"/>
      <c r="QL1146" s="5"/>
      <c r="QM1146" s="5"/>
      <c r="QN1146" s="5"/>
      <c r="QO1146" s="5"/>
      <c r="QP1146" s="5"/>
      <c r="QQ1146" s="5"/>
      <c r="QR1146" s="5"/>
      <c r="QS1146" s="5"/>
      <c r="QT1146" s="5"/>
      <c r="QU1146" s="5"/>
      <c r="QV1146" s="5"/>
      <c r="QW1146" s="5"/>
      <c r="QX1146" s="5"/>
      <c r="QY1146" s="5"/>
      <c r="QZ1146" s="5"/>
      <c r="RA1146" s="5"/>
      <c r="RB1146" s="5"/>
      <c r="RC1146" s="5"/>
      <c r="RD1146" s="5"/>
      <c r="RE1146" s="5"/>
      <c r="RF1146" s="5"/>
      <c r="RG1146" s="5"/>
      <c r="RH1146" s="5"/>
      <c r="RI1146" s="5"/>
      <c r="RJ1146" s="5"/>
      <c r="RK1146" s="5"/>
      <c r="RL1146" s="5"/>
      <c r="RM1146" s="5"/>
      <c r="RN1146" s="5"/>
      <c r="RO1146" s="5"/>
      <c r="RP1146" s="5"/>
      <c r="RQ1146" s="5"/>
      <c r="RR1146" s="5"/>
      <c r="RS1146" s="5"/>
      <c r="RT1146" s="5"/>
      <c r="RU1146" s="5"/>
      <c r="RV1146" s="5"/>
      <c r="RW1146" s="5"/>
      <c r="RX1146" s="5"/>
      <c r="RY1146" s="5"/>
      <c r="RZ1146" s="5"/>
      <c r="SA1146" s="5"/>
      <c r="SB1146" s="5"/>
      <c r="SC1146" s="5"/>
      <c r="SD1146" s="5"/>
      <c r="SE1146" s="5"/>
      <c r="SF1146" s="5"/>
      <c r="SG1146" s="5"/>
      <c r="SH1146" s="5"/>
      <c r="SI1146" s="5"/>
      <c r="SJ1146" s="5"/>
      <c r="SK1146" s="5"/>
      <c r="SL1146" s="5"/>
      <c r="SM1146" s="5"/>
      <c r="SN1146" s="5"/>
      <c r="SO1146" s="5"/>
      <c r="SP1146" s="5"/>
      <c r="SQ1146" s="5"/>
      <c r="SR1146" s="5"/>
      <c r="SS1146" s="5"/>
      <c r="ST1146" s="5"/>
      <c r="SU1146" s="5"/>
      <c r="SV1146" s="5"/>
      <c r="SW1146" s="5"/>
      <c r="SX1146" s="5"/>
      <c r="SY1146" s="5"/>
      <c r="SZ1146" s="5"/>
      <c r="TA1146" s="5"/>
      <c r="TB1146" s="5"/>
      <c r="TC1146" s="5"/>
      <c r="TD1146" s="5"/>
      <c r="TE1146" s="5"/>
      <c r="TF1146" s="5"/>
      <c r="TG1146" s="5"/>
      <c r="TH1146" s="5"/>
      <c r="TI1146" s="5"/>
      <c r="TJ1146" s="5"/>
      <c r="TK1146" s="5"/>
      <c r="TL1146" s="5"/>
      <c r="TM1146" s="5"/>
      <c r="TN1146" s="5"/>
      <c r="TO1146" s="5"/>
      <c r="TP1146" s="5"/>
      <c r="TQ1146" s="5"/>
      <c r="TR1146" s="5"/>
      <c r="TS1146" s="5"/>
      <c r="TT1146" s="5"/>
      <c r="TU1146" s="5"/>
      <c r="TV1146" s="5"/>
      <c r="TW1146" s="5"/>
      <c r="TX1146" s="5"/>
      <c r="TY1146" s="5"/>
      <c r="TZ1146" s="5"/>
      <c r="UA1146" s="5"/>
      <c r="UB1146" s="5"/>
      <c r="UC1146" s="5"/>
      <c r="UD1146" s="5"/>
      <c r="UE1146" s="5"/>
      <c r="UF1146" s="5"/>
      <c r="UG1146" s="5"/>
      <c r="UH1146" s="5"/>
      <c r="UI1146" s="5"/>
      <c r="UJ1146" s="5"/>
      <c r="UK1146" s="5"/>
      <c r="UL1146" s="5"/>
      <c r="UM1146" s="5"/>
      <c r="UN1146" s="5"/>
      <c r="UO1146" s="5"/>
      <c r="UP1146" s="5"/>
      <c r="UQ1146" s="5"/>
      <c r="UR1146" s="5"/>
      <c r="US1146" s="5"/>
      <c r="UT1146" s="5"/>
      <c r="UU1146" s="5"/>
      <c r="UV1146" s="5"/>
      <c r="UW1146" s="5"/>
      <c r="UX1146" s="5"/>
      <c r="UY1146" s="5"/>
      <c r="UZ1146" s="5"/>
      <c r="VA1146" s="5"/>
      <c r="VB1146" s="5"/>
      <c r="VC1146" s="5"/>
      <c r="VD1146" s="5"/>
      <c r="VE1146" s="5"/>
      <c r="VF1146" s="5"/>
      <c r="VG1146" s="5"/>
      <c r="VH1146" s="5"/>
      <c r="VI1146" s="5"/>
      <c r="VJ1146" s="5"/>
      <c r="VK1146" s="5"/>
      <c r="VL1146" s="5"/>
      <c r="VM1146" s="5"/>
      <c r="VN1146" s="5"/>
      <c r="VO1146" s="5"/>
      <c r="VP1146" s="5"/>
      <c r="VQ1146" s="5"/>
      <c r="VR1146" s="5"/>
      <c r="VS1146" s="5"/>
      <c r="VT1146" s="5"/>
      <c r="VU1146" s="5"/>
      <c r="VV1146" s="5"/>
      <c r="VW1146" s="5"/>
      <c r="VX1146" s="5"/>
      <c r="VY1146" s="5"/>
      <c r="VZ1146" s="5"/>
      <c r="WA1146" s="5"/>
      <c r="WB1146" s="5"/>
      <c r="WC1146" s="5"/>
      <c r="WD1146" s="5"/>
      <c r="WE1146" s="5"/>
      <c r="WF1146" s="5"/>
      <c r="WG1146" s="5"/>
      <c r="WH1146" s="5"/>
      <c r="WI1146" s="5"/>
      <c r="WJ1146" s="5"/>
      <c r="WK1146" s="5"/>
      <c r="WL1146" s="5"/>
      <c r="WM1146" s="5"/>
      <c r="WN1146" s="5"/>
      <c r="WO1146" s="5"/>
      <c r="WP1146" s="5"/>
      <c r="WQ1146" s="5"/>
      <c r="WR1146" s="5"/>
      <c r="WS1146" s="5"/>
      <c r="WT1146" s="5"/>
      <c r="WU1146" s="5"/>
      <c r="WV1146" s="5"/>
      <c r="WW1146" s="5"/>
      <c r="WX1146" s="5"/>
      <c r="WY1146" s="5"/>
      <c r="WZ1146" s="5"/>
      <c r="XA1146" s="5"/>
      <c r="XB1146" s="5"/>
      <c r="XC1146" s="5"/>
      <c r="XD1146" s="5"/>
      <c r="XE1146" s="5"/>
      <c r="XF1146" s="5"/>
      <c r="XG1146" s="5"/>
      <c r="XH1146" s="5"/>
      <c r="XI1146" s="5"/>
      <c r="XJ1146" s="5"/>
      <c r="XK1146" s="5"/>
      <c r="XL1146" s="5"/>
      <c r="XM1146" s="5"/>
      <c r="XN1146" s="5"/>
      <c r="XO1146" s="5"/>
      <c r="XP1146" s="5"/>
      <c r="XQ1146" s="5"/>
      <c r="XR1146" s="5"/>
      <c r="XS1146" s="5"/>
      <c r="XT1146" s="5"/>
      <c r="XU1146" s="5"/>
      <c r="XV1146" s="5"/>
      <c r="XW1146" s="5"/>
      <c r="XX1146" s="5"/>
      <c r="XY1146" s="5"/>
      <c r="XZ1146" s="5"/>
      <c r="YA1146" s="5"/>
      <c r="YB1146" s="5"/>
      <c r="YC1146" s="5"/>
      <c r="YD1146" s="5"/>
      <c r="YE1146" s="5"/>
      <c r="YF1146" s="5"/>
      <c r="YG1146" s="5"/>
      <c r="YH1146" s="5"/>
      <c r="YI1146" s="5"/>
      <c r="YJ1146" s="5"/>
      <c r="YK1146" s="5"/>
      <c r="YL1146" s="5"/>
      <c r="YM1146" s="5"/>
      <c r="YN1146" s="5"/>
      <c r="YO1146" s="5"/>
      <c r="YP1146" s="5"/>
      <c r="YQ1146" s="5"/>
      <c r="YR1146" s="5"/>
      <c r="YS1146" s="5"/>
      <c r="YT1146" s="5"/>
      <c r="YU1146" s="5"/>
      <c r="YV1146" s="5"/>
      <c r="YW1146" s="5"/>
      <c r="YX1146" s="5"/>
      <c r="YY1146" s="5"/>
      <c r="YZ1146" s="5"/>
      <c r="ZA1146" s="5"/>
      <c r="ZB1146" s="5"/>
      <c r="ZC1146" s="5"/>
      <c r="ZD1146" s="5"/>
      <c r="ZE1146" s="5"/>
      <c r="ZF1146" s="5"/>
      <c r="ZG1146" s="5"/>
      <c r="ZH1146" s="5"/>
      <c r="ZI1146" s="5"/>
      <c r="ZJ1146" s="5"/>
      <c r="ZK1146" s="5"/>
      <c r="ZL1146" s="5"/>
      <c r="ZM1146" s="5"/>
      <c r="ZN1146" s="5"/>
      <c r="ZO1146" s="5"/>
      <c r="ZP1146" s="5"/>
      <c r="ZQ1146" s="5"/>
      <c r="ZR1146" s="5"/>
      <c r="ZS1146" s="5"/>
      <c r="ZT1146" s="5"/>
      <c r="ZU1146" s="5"/>
      <c r="ZV1146" s="5"/>
      <c r="ZW1146" s="5"/>
      <c r="ZX1146" s="5"/>
      <c r="ZY1146" s="5"/>
      <c r="ZZ1146" s="5"/>
      <c r="AAA1146" s="5"/>
      <c r="AAB1146" s="5"/>
      <c r="AAC1146" s="5"/>
      <c r="AAD1146" s="5"/>
      <c r="AAE1146" s="5"/>
      <c r="AAF1146" s="5"/>
      <c r="AAG1146" s="5"/>
      <c r="AAH1146" s="5"/>
      <c r="AAI1146" s="5"/>
      <c r="AAJ1146" s="5"/>
      <c r="AAK1146" s="5"/>
      <c r="AAL1146" s="5"/>
      <c r="AAM1146" s="5"/>
      <c r="AAN1146" s="5"/>
      <c r="AAO1146" s="5"/>
      <c r="AAP1146" s="5"/>
      <c r="AAQ1146" s="5"/>
      <c r="AAR1146" s="5"/>
      <c r="AAS1146" s="5"/>
      <c r="AAT1146" s="5"/>
      <c r="AAU1146" s="5"/>
      <c r="AAV1146" s="5"/>
      <c r="AAW1146" s="5"/>
      <c r="AAX1146" s="5"/>
      <c r="AAY1146" s="5"/>
      <c r="AAZ1146" s="5"/>
      <c r="ABA1146" s="5"/>
      <c r="ABB1146" s="5"/>
      <c r="ABC1146" s="5"/>
      <c r="ABD1146" s="5"/>
      <c r="ABE1146" s="5"/>
      <c r="ABF1146" s="5"/>
      <c r="ABG1146" s="5"/>
      <c r="ABH1146" s="5"/>
      <c r="ABI1146" s="5"/>
      <c r="ABJ1146" s="5"/>
      <c r="ABK1146" s="5"/>
      <c r="ABL1146" s="5"/>
      <c r="ABM1146" s="5"/>
      <c r="ABN1146" s="5"/>
      <c r="ABO1146" s="5"/>
      <c r="ABP1146" s="5"/>
      <c r="ABQ1146" s="5"/>
      <c r="ABR1146" s="5"/>
      <c r="ABS1146" s="5"/>
      <c r="ABT1146" s="5"/>
      <c r="ABU1146" s="5"/>
      <c r="ABV1146" s="5"/>
      <c r="ABW1146" s="5"/>
      <c r="ABX1146" s="5"/>
      <c r="ABY1146" s="5"/>
      <c r="ABZ1146" s="5"/>
      <c r="ACA1146" s="5"/>
      <c r="ACB1146" s="5"/>
      <c r="ACC1146" s="5"/>
      <c r="ACD1146" s="5"/>
      <c r="ACE1146" s="5"/>
      <c r="ACF1146" s="5"/>
      <c r="ACG1146" s="5"/>
      <c r="ACH1146" s="5"/>
      <c r="ACI1146" s="5"/>
      <c r="ACJ1146" s="5"/>
      <c r="ACK1146" s="5"/>
      <c r="ACL1146" s="5"/>
      <c r="ACM1146" s="5"/>
      <c r="ACN1146" s="5"/>
      <c r="ACO1146" s="5"/>
      <c r="ACP1146" s="5"/>
      <c r="ACQ1146" s="5"/>
      <c r="ACR1146" s="5"/>
      <c r="ACS1146" s="5"/>
      <c r="ACT1146" s="5"/>
      <c r="ACU1146" s="5"/>
      <c r="ACV1146" s="5"/>
      <c r="ACW1146" s="5"/>
      <c r="ACX1146" s="5"/>
      <c r="ACY1146" s="5"/>
      <c r="ACZ1146" s="5"/>
      <c r="ADA1146" s="5"/>
      <c r="ADB1146" s="5"/>
      <c r="ADC1146" s="5"/>
      <c r="ADD1146" s="5"/>
      <c r="ADE1146" s="5"/>
      <c r="ADF1146" s="5"/>
      <c r="ADG1146" s="5"/>
      <c r="ADH1146" s="5"/>
      <c r="ADI1146" s="5"/>
      <c r="ADJ1146" s="5"/>
      <c r="ADK1146" s="5"/>
      <c r="ADL1146" s="5"/>
      <c r="ADM1146" s="5"/>
      <c r="ADN1146" s="5"/>
      <c r="ADO1146" s="5"/>
      <c r="ADP1146" s="5"/>
      <c r="ADQ1146" s="5"/>
      <c r="ADR1146" s="5"/>
      <c r="ADS1146" s="5"/>
      <c r="ADT1146" s="5"/>
      <c r="ADU1146" s="5"/>
      <c r="ADV1146" s="5"/>
      <c r="ADW1146" s="5"/>
      <c r="ADX1146" s="5"/>
      <c r="ADY1146" s="5"/>
      <c r="ADZ1146" s="5"/>
      <c r="AEA1146" s="5"/>
      <c r="AEB1146" s="5"/>
      <c r="AEC1146" s="5"/>
      <c r="AED1146" s="5"/>
      <c r="AEE1146" s="5"/>
      <c r="AEF1146" s="5"/>
      <c r="AEG1146" s="5"/>
      <c r="AEH1146" s="5"/>
      <c r="AEI1146" s="5"/>
      <c r="AEJ1146" s="5"/>
      <c r="AEK1146" s="5"/>
      <c r="AEL1146" s="5"/>
      <c r="AEM1146" s="5"/>
      <c r="AEN1146" s="5"/>
      <c r="AEO1146" s="5"/>
      <c r="AEP1146" s="5"/>
      <c r="AEQ1146" s="5"/>
      <c r="AER1146" s="5"/>
      <c r="AES1146" s="5"/>
      <c r="AET1146" s="5"/>
      <c r="AEU1146" s="5"/>
      <c r="AEV1146" s="5"/>
      <c r="AEW1146" s="5"/>
      <c r="AEX1146" s="5"/>
      <c r="AEY1146" s="5"/>
      <c r="AEZ1146" s="5"/>
      <c r="AFA1146" s="5"/>
      <c r="AFB1146" s="5"/>
      <c r="AFC1146" s="5"/>
      <c r="AFD1146" s="5"/>
      <c r="AFE1146" s="5"/>
      <c r="AFF1146" s="5"/>
      <c r="AFG1146" s="5"/>
      <c r="AFH1146" s="5"/>
      <c r="AFI1146" s="5"/>
      <c r="AFJ1146" s="5"/>
      <c r="AFK1146" s="5"/>
      <c r="AFL1146" s="5"/>
      <c r="AFM1146" s="5"/>
      <c r="AFN1146" s="5"/>
      <c r="AFO1146" s="5"/>
      <c r="AFP1146" s="5"/>
      <c r="AFQ1146" s="5"/>
      <c r="AFR1146" s="5"/>
      <c r="AFS1146" s="5"/>
      <c r="AFT1146" s="5"/>
      <c r="AFU1146" s="5"/>
      <c r="AFV1146" s="5"/>
      <c r="AFW1146" s="5"/>
      <c r="AFX1146" s="5"/>
      <c r="AFY1146" s="5"/>
      <c r="AFZ1146" s="5"/>
      <c r="AGA1146" s="5"/>
      <c r="AGB1146" s="5"/>
      <c r="AGC1146" s="5"/>
      <c r="AGD1146" s="5"/>
      <c r="AGE1146" s="5"/>
      <c r="AGF1146" s="5"/>
      <c r="AGG1146" s="5"/>
      <c r="AGH1146" s="5"/>
      <c r="AGI1146" s="5"/>
      <c r="AGJ1146" s="5"/>
      <c r="AGK1146" s="5"/>
      <c r="AGL1146" s="5"/>
      <c r="AGM1146" s="5"/>
      <c r="AGN1146" s="5"/>
      <c r="AGO1146" s="5"/>
      <c r="AGP1146" s="5"/>
      <c r="AGQ1146" s="5"/>
      <c r="AGR1146" s="5"/>
      <c r="AGS1146" s="5"/>
      <c r="AGT1146" s="5"/>
      <c r="AGU1146" s="5"/>
      <c r="AGV1146" s="5"/>
      <c r="AGW1146" s="5"/>
      <c r="AGX1146" s="5"/>
      <c r="AGY1146" s="5"/>
      <c r="AGZ1146" s="5"/>
      <c r="AHA1146" s="5"/>
      <c r="AHB1146" s="5"/>
      <c r="AHC1146" s="5"/>
      <c r="AHD1146" s="5"/>
      <c r="AHE1146" s="5"/>
      <c r="AHF1146" s="5"/>
      <c r="AHG1146" s="5"/>
      <c r="AHH1146" s="5"/>
      <c r="AHI1146" s="5"/>
      <c r="AHJ1146" s="5"/>
      <c r="AHK1146" s="5"/>
      <c r="AHL1146" s="5"/>
      <c r="AHM1146" s="5"/>
      <c r="AHN1146" s="5"/>
      <c r="AHO1146" s="5"/>
      <c r="AHP1146" s="5"/>
      <c r="AHQ1146" s="5"/>
      <c r="AHR1146" s="5"/>
      <c r="AHS1146" s="5"/>
      <c r="AHT1146" s="5"/>
      <c r="AHU1146" s="5"/>
      <c r="AHV1146" s="5"/>
      <c r="AHW1146" s="5"/>
      <c r="AHX1146" s="5"/>
      <c r="AHY1146" s="5"/>
      <c r="AHZ1146" s="5"/>
      <c r="AIA1146" s="5"/>
      <c r="AIB1146" s="5"/>
      <c r="AIC1146" s="5"/>
      <c r="AID1146" s="5"/>
      <c r="AIE1146" s="5"/>
      <c r="AIF1146" s="5"/>
      <c r="AIG1146" s="5"/>
      <c r="AIH1146" s="5"/>
      <c r="AII1146" s="5"/>
      <c r="AIJ1146" s="5"/>
      <c r="AIK1146" s="5"/>
      <c r="AIL1146" s="5"/>
      <c r="AIM1146" s="5"/>
      <c r="AIN1146" s="5"/>
      <c r="AIO1146" s="5"/>
      <c r="AIP1146" s="5"/>
      <c r="AIQ1146" s="5"/>
      <c r="AIR1146" s="5"/>
      <c r="AIS1146" s="5"/>
      <c r="AIT1146" s="5"/>
      <c r="AIU1146" s="5"/>
      <c r="AIV1146" s="5"/>
      <c r="AIW1146" s="5"/>
      <c r="AIX1146" s="5"/>
      <c r="AIY1146" s="5"/>
      <c r="AIZ1146" s="5"/>
      <c r="AJA1146" s="5"/>
      <c r="AJB1146" s="5"/>
      <c r="AJC1146" s="5"/>
      <c r="AJD1146" s="5"/>
      <c r="AJE1146" s="5"/>
      <c r="AJF1146" s="5"/>
      <c r="AJG1146" s="5"/>
      <c r="AJH1146" s="5"/>
      <c r="AJI1146" s="5"/>
      <c r="AJJ1146" s="5"/>
      <c r="AJK1146" s="5"/>
      <c r="AJL1146" s="5"/>
      <c r="AJM1146" s="5"/>
      <c r="AJN1146" s="5"/>
      <c r="AJO1146" s="5"/>
      <c r="AJP1146" s="5"/>
      <c r="AJQ1146" s="5"/>
      <c r="AJR1146" s="5"/>
      <c r="AJS1146" s="5"/>
      <c r="AJT1146" s="5"/>
      <c r="AJU1146" s="5"/>
      <c r="AJV1146" s="5"/>
      <c r="AJW1146" s="5"/>
      <c r="AJX1146" s="5"/>
      <c r="AJY1146" s="5"/>
      <c r="AJZ1146" s="5"/>
      <c r="AKA1146" s="5"/>
      <c r="AKB1146" s="5"/>
      <c r="AKC1146" s="5"/>
      <c r="AKD1146" s="5"/>
      <c r="AKE1146" s="5"/>
      <c r="AKF1146" s="5"/>
      <c r="AKG1146" s="5"/>
      <c r="AKH1146" s="5"/>
      <c r="AKI1146" s="5"/>
      <c r="AKJ1146" s="5"/>
      <c r="AKK1146" s="5"/>
      <c r="AKL1146" s="5"/>
      <c r="AKM1146" s="5"/>
      <c r="AKN1146" s="5"/>
      <c r="AKO1146" s="5"/>
      <c r="AKP1146" s="5"/>
      <c r="AKQ1146" s="5"/>
      <c r="AKR1146" s="5"/>
      <c r="AKS1146" s="5"/>
      <c r="AKT1146" s="5"/>
      <c r="AKU1146" s="5"/>
      <c r="AKV1146" s="5"/>
      <c r="AKW1146" s="5"/>
      <c r="AKX1146" s="5"/>
      <c r="AKY1146" s="5"/>
      <c r="AKZ1146" s="5"/>
      <c r="ALA1146" s="5"/>
      <c r="ALB1146" s="5"/>
      <c r="ALC1146" s="5"/>
      <c r="ALD1146" s="5"/>
      <c r="ALE1146" s="5"/>
      <c r="ALF1146" s="5"/>
      <c r="ALG1146" s="5"/>
      <c r="ALH1146" s="5"/>
      <c r="ALI1146" s="5"/>
      <c r="ALJ1146" s="5"/>
      <c r="ALK1146" s="5"/>
      <c r="ALL1146" s="5"/>
      <c r="ALM1146" s="5"/>
      <c r="ALN1146" s="5"/>
      <c r="ALO1146" s="5"/>
      <c r="ALP1146" s="5"/>
      <c r="ALQ1146" s="5"/>
      <c r="ALR1146" s="5"/>
      <c r="ALS1146" s="5"/>
      <c r="ALT1146" s="5"/>
      <c r="ALU1146" s="5"/>
      <c r="ALV1146" s="5"/>
      <c r="ALW1146" s="5"/>
      <c r="ALX1146" s="5"/>
      <c r="ALY1146" s="5"/>
      <c r="ALZ1146" s="5"/>
      <c r="AMA1146" s="5"/>
      <c r="AMB1146" s="5"/>
      <c r="AMC1146" s="5"/>
      <c r="AMD1146" s="5"/>
      <c r="AME1146" s="5"/>
      <c r="AMF1146" s="5"/>
      <c r="AMG1146" s="5"/>
      <c r="AMH1146" s="5"/>
      <c r="AMI1146" s="5"/>
      <c r="AMJ1146" s="5"/>
      <c r="AMK1146" s="5"/>
      <c r="AML1146" s="5"/>
      <c r="AMM1146" s="5"/>
      <c r="AMN1146" s="5"/>
      <c r="AMO1146" s="5"/>
      <c r="AMP1146" s="5"/>
      <c r="AMQ1146" s="5"/>
      <c r="AMR1146" s="5"/>
      <c r="AMS1146" s="5"/>
      <c r="AMT1146" s="5"/>
      <c r="AMU1146" s="5"/>
      <c r="AMV1146" s="5"/>
      <c r="AMW1146" s="5"/>
      <c r="AMX1146" s="5"/>
      <c r="AMY1146" s="5"/>
      <c r="AMZ1146" s="5"/>
      <c r="ANA1146" s="5"/>
      <c r="ANB1146" s="5"/>
      <c r="ANC1146" s="5"/>
      <c r="AND1146" s="5"/>
      <c r="ANE1146" s="5"/>
      <c r="ANF1146" s="5"/>
      <c r="ANG1146" s="5"/>
      <c r="ANH1146" s="5"/>
      <c r="ANI1146" s="5"/>
      <c r="ANJ1146" s="5"/>
      <c r="ANK1146" s="5"/>
      <c r="ANL1146" s="5"/>
      <c r="ANM1146" s="5"/>
      <c r="ANN1146" s="5"/>
      <c r="ANO1146" s="5"/>
      <c r="ANP1146" s="5"/>
      <c r="ANQ1146" s="5"/>
      <c r="ANR1146" s="5"/>
      <c r="ANS1146" s="5"/>
      <c r="ANT1146" s="5"/>
      <c r="ANU1146" s="5"/>
      <c r="ANV1146" s="5"/>
      <c r="ANW1146" s="5"/>
      <c r="ANX1146" s="5"/>
      <c r="ANY1146" s="5"/>
      <c r="ANZ1146" s="5"/>
      <c r="AOA1146" s="5"/>
      <c r="AOB1146" s="5"/>
      <c r="AOC1146" s="5"/>
      <c r="AOD1146" s="5"/>
      <c r="AOE1146" s="5"/>
      <c r="AOF1146" s="5"/>
      <c r="AOG1146" s="5"/>
      <c r="AOH1146" s="5"/>
      <c r="AOI1146" s="5"/>
      <c r="AOJ1146" s="5"/>
      <c r="AOK1146" s="5"/>
      <c r="AOL1146" s="5"/>
      <c r="AOM1146" s="5"/>
      <c r="AON1146" s="5"/>
      <c r="AOO1146" s="5"/>
      <c r="AOP1146" s="5"/>
      <c r="AOQ1146" s="5"/>
      <c r="AOR1146" s="5"/>
      <c r="AOS1146" s="5"/>
      <c r="AOT1146" s="5"/>
      <c r="AOU1146" s="5"/>
      <c r="AOV1146" s="5"/>
      <c r="AOW1146" s="5"/>
      <c r="AOX1146" s="5"/>
      <c r="AOY1146" s="5"/>
      <c r="AOZ1146" s="5"/>
      <c r="APA1146" s="5"/>
      <c r="APB1146" s="5"/>
      <c r="APC1146" s="5"/>
      <c r="APD1146" s="5"/>
      <c r="APE1146" s="5"/>
      <c r="APF1146" s="5"/>
      <c r="APG1146" s="5"/>
      <c r="APH1146" s="5"/>
      <c r="API1146" s="5"/>
      <c r="APJ1146" s="5"/>
      <c r="APK1146" s="5"/>
      <c r="APL1146" s="5"/>
      <c r="APM1146" s="5"/>
      <c r="APN1146" s="5"/>
      <c r="APO1146" s="5"/>
      <c r="APP1146" s="5"/>
      <c r="APQ1146" s="5"/>
      <c r="APR1146" s="5"/>
      <c r="APS1146" s="5"/>
      <c r="APT1146" s="5"/>
      <c r="APU1146" s="5"/>
      <c r="APV1146" s="5"/>
      <c r="APW1146" s="5"/>
      <c r="APX1146" s="5"/>
      <c r="APY1146" s="5"/>
      <c r="APZ1146" s="5"/>
      <c r="AQA1146" s="5"/>
      <c r="AQB1146" s="5"/>
      <c r="AQC1146" s="5"/>
      <c r="AQD1146" s="5"/>
      <c r="AQE1146" s="5"/>
      <c r="AQF1146" s="5"/>
      <c r="AQG1146" s="5"/>
      <c r="AQH1146" s="5"/>
      <c r="AQI1146" s="5"/>
      <c r="AQJ1146" s="5"/>
      <c r="AQK1146" s="5"/>
      <c r="AQL1146" s="5"/>
      <c r="AQM1146" s="5"/>
      <c r="AQN1146" s="5"/>
      <c r="AQO1146" s="5"/>
      <c r="AQP1146" s="5"/>
      <c r="AQQ1146" s="5"/>
      <c r="AQR1146" s="5"/>
      <c r="AQS1146" s="5"/>
      <c r="AQT1146" s="5"/>
      <c r="AQU1146" s="5"/>
      <c r="AQV1146" s="5"/>
      <c r="AQW1146" s="5"/>
      <c r="AQX1146" s="5"/>
      <c r="AQY1146" s="5"/>
      <c r="AQZ1146" s="5"/>
      <c r="ARA1146" s="5"/>
      <c r="ARB1146" s="5"/>
      <c r="ARC1146" s="5"/>
      <c r="ARD1146" s="5"/>
      <c r="ARE1146" s="5"/>
      <c r="ARF1146" s="5"/>
      <c r="ARG1146" s="5"/>
      <c r="ARH1146" s="5"/>
      <c r="ARI1146" s="5"/>
      <c r="ARJ1146" s="5"/>
      <c r="ARK1146" s="5"/>
      <c r="ARL1146" s="5"/>
      <c r="ARM1146" s="5"/>
      <c r="ARN1146" s="5"/>
      <c r="ARO1146" s="5"/>
      <c r="ARP1146" s="5"/>
      <c r="ARQ1146" s="5"/>
      <c r="ARR1146" s="5"/>
      <c r="ARS1146" s="5"/>
      <c r="ART1146" s="5"/>
      <c r="ARU1146" s="5"/>
      <c r="ARV1146" s="5"/>
      <c r="ARW1146" s="5"/>
      <c r="ARX1146" s="5"/>
      <c r="ARY1146" s="5"/>
      <c r="ARZ1146" s="5"/>
      <c r="ASA1146" s="5"/>
      <c r="ASB1146" s="5"/>
      <c r="ASC1146" s="5"/>
      <c r="ASD1146" s="5"/>
      <c r="ASE1146" s="5"/>
      <c r="ASF1146" s="5"/>
      <c r="ASG1146" s="5"/>
      <c r="ASH1146" s="5"/>
      <c r="ASI1146" s="5"/>
      <c r="ASJ1146" s="5"/>
      <c r="ASK1146" s="5"/>
      <c r="ASL1146" s="5"/>
      <c r="ASM1146" s="5"/>
      <c r="ASN1146" s="5"/>
      <c r="ASO1146" s="5"/>
      <c r="ASP1146" s="5"/>
      <c r="ASQ1146" s="5"/>
      <c r="ASR1146" s="5"/>
      <c r="ASS1146" s="5"/>
      <c r="AST1146" s="5"/>
      <c r="ASU1146" s="5"/>
      <c r="ASV1146" s="5"/>
      <c r="ASW1146" s="5"/>
      <c r="ASX1146" s="5"/>
      <c r="ASY1146" s="5"/>
      <c r="ASZ1146" s="5"/>
      <c r="ATA1146" s="5"/>
      <c r="ATB1146" s="5"/>
      <c r="ATC1146" s="5"/>
      <c r="ATD1146" s="5"/>
      <c r="ATE1146" s="5"/>
      <c r="ATF1146" s="5"/>
      <c r="ATG1146" s="5"/>
      <c r="ATH1146" s="5"/>
      <c r="ATI1146" s="5"/>
      <c r="ATJ1146" s="5"/>
      <c r="ATK1146" s="5"/>
      <c r="ATL1146" s="5"/>
      <c r="ATM1146" s="5"/>
      <c r="ATN1146" s="5"/>
      <c r="ATO1146" s="5"/>
      <c r="ATP1146" s="5"/>
      <c r="ATQ1146" s="5"/>
      <c r="ATR1146" s="5"/>
      <c r="ATS1146" s="5"/>
      <c r="ATT1146" s="5"/>
      <c r="ATU1146" s="5"/>
      <c r="ATV1146" s="5"/>
      <c r="ATW1146" s="5"/>
      <c r="ATX1146" s="5"/>
      <c r="ATY1146" s="5"/>
      <c r="ATZ1146" s="5"/>
      <c r="AUA1146" s="5"/>
      <c r="AUB1146" s="5"/>
      <c r="AUC1146" s="5"/>
      <c r="AUD1146" s="5"/>
      <c r="AUE1146" s="5"/>
      <c r="AUF1146" s="5"/>
      <c r="AUG1146" s="5"/>
      <c r="AUH1146" s="5"/>
      <c r="AUI1146" s="5"/>
      <c r="AUJ1146" s="5"/>
      <c r="AUK1146" s="5"/>
      <c r="AUL1146" s="5"/>
      <c r="AUM1146" s="5"/>
      <c r="AUN1146" s="5"/>
      <c r="AUO1146" s="5"/>
      <c r="AUP1146" s="5"/>
      <c r="AUQ1146" s="5"/>
      <c r="AUR1146" s="5"/>
      <c r="AUS1146" s="5"/>
      <c r="AUT1146" s="5"/>
      <c r="AUU1146" s="5"/>
      <c r="AUV1146" s="5"/>
      <c r="AUW1146" s="5"/>
      <c r="AUX1146" s="5"/>
      <c r="AUY1146" s="5"/>
      <c r="AUZ1146" s="5"/>
      <c r="AVA1146" s="5"/>
      <c r="AVB1146" s="5"/>
      <c r="AVC1146" s="5"/>
      <c r="AVD1146" s="5"/>
      <c r="AVE1146" s="5"/>
      <c r="AVF1146" s="5"/>
      <c r="AVG1146" s="5"/>
      <c r="AVH1146" s="5"/>
      <c r="AVI1146" s="5"/>
      <c r="AVJ1146" s="5"/>
      <c r="AVK1146" s="5"/>
      <c r="AVL1146" s="5"/>
      <c r="AVM1146" s="5"/>
      <c r="AVN1146" s="5"/>
      <c r="AVO1146" s="5"/>
      <c r="AVP1146" s="5"/>
      <c r="AVQ1146" s="5"/>
      <c r="AVR1146" s="5"/>
      <c r="AVS1146" s="5"/>
      <c r="AVT1146" s="5"/>
      <c r="AVU1146" s="5"/>
      <c r="AVV1146" s="5"/>
      <c r="AVW1146" s="5"/>
      <c r="AVX1146" s="5"/>
      <c r="AVY1146" s="5"/>
      <c r="AVZ1146" s="5"/>
      <c r="AWA1146" s="5"/>
      <c r="AWB1146" s="5"/>
      <c r="AWC1146" s="5"/>
      <c r="AWD1146" s="5"/>
      <c r="AWE1146" s="5"/>
      <c r="AWF1146" s="5"/>
      <c r="AWG1146" s="5"/>
      <c r="AWH1146" s="5"/>
      <c r="AWI1146" s="5"/>
      <c r="AWJ1146" s="5"/>
      <c r="AWK1146" s="5"/>
      <c r="AWL1146" s="5"/>
      <c r="AWM1146" s="5"/>
      <c r="AWN1146" s="5"/>
      <c r="AWO1146" s="5"/>
      <c r="AWP1146" s="5"/>
      <c r="AWQ1146" s="5"/>
      <c r="AWR1146" s="5"/>
      <c r="AWS1146" s="5"/>
      <c r="AWT1146" s="5"/>
      <c r="AWU1146" s="5"/>
      <c r="AWV1146" s="5"/>
      <c r="AWW1146" s="5"/>
      <c r="AWX1146" s="5"/>
      <c r="AWY1146" s="5"/>
      <c r="AWZ1146" s="5"/>
      <c r="AXA1146" s="5"/>
      <c r="AXB1146" s="5"/>
      <c r="AXC1146" s="5"/>
      <c r="AXD1146" s="5"/>
      <c r="AXE1146" s="5"/>
      <c r="AXF1146" s="5"/>
      <c r="AXG1146" s="5"/>
      <c r="AXH1146" s="5"/>
      <c r="AXI1146" s="5"/>
      <c r="AXJ1146" s="5"/>
      <c r="AXK1146" s="5"/>
      <c r="AXL1146" s="5"/>
      <c r="AXM1146" s="5"/>
      <c r="AXN1146" s="5"/>
      <c r="AXO1146" s="5"/>
      <c r="AXP1146" s="5"/>
      <c r="AXQ1146" s="5"/>
      <c r="AXR1146" s="5"/>
      <c r="AXS1146" s="5"/>
      <c r="AXT1146" s="5"/>
      <c r="AXU1146" s="5"/>
      <c r="AXV1146" s="5"/>
      <c r="AXW1146" s="5"/>
      <c r="AXX1146" s="5"/>
      <c r="AXY1146" s="5"/>
      <c r="AXZ1146" s="5"/>
      <c r="AYA1146" s="5"/>
      <c r="AYB1146" s="5"/>
      <c r="AYC1146" s="5"/>
      <c r="AYD1146" s="5"/>
      <c r="AYE1146" s="5"/>
      <c r="AYF1146" s="5"/>
      <c r="AYG1146" s="5"/>
      <c r="AYH1146" s="5"/>
      <c r="AYI1146" s="5"/>
      <c r="AYJ1146" s="5"/>
      <c r="AYK1146" s="5"/>
      <c r="AYL1146" s="5"/>
      <c r="AYM1146" s="5"/>
      <c r="AYN1146" s="5"/>
      <c r="AYO1146" s="5"/>
      <c r="AYP1146" s="5"/>
      <c r="AYQ1146" s="5"/>
      <c r="AYR1146" s="5"/>
      <c r="AYS1146" s="5"/>
      <c r="AYT1146" s="5"/>
      <c r="AYU1146" s="5"/>
      <c r="AYV1146" s="5"/>
      <c r="AYW1146" s="5"/>
      <c r="AYX1146" s="5"/>
      <c r="AYY1146" s="5"/>
      <c r="AYZ1146" s="5"/>
      <c r="AZA1146" s="5"/>
      <c r="AZB1146" s="5"/>
      <c r="AZC1146" s="5"/>
      <c r="AZD1146" s="5"/>
      <c r="AZE1146" s="5"/>
      <c r="AZF1146" s="5"/>
      <c r="AZG1146" s="5"/>
      <c r="AZH1146" s="5"/>
      <c r="AZI1146" s="5"/>
      <c r="AZJ1146" s="5"/>
      <c r="AZK1146" s="5"/>
      <c r="AZL1146" s="5"/>
      <c r="AZM1146" s="5"/>
      <c r="AZN1146" s="5"/>
      <c r="AZO1146" s="5"/>
      <c r="AZP1146" s="5"/>
      <c r="AZQ1146" s="5"/>
      <c r="AZR1146" s="5"/>
      <c r="AZS1146" s="5"/>
      <c r="AZT1146" s="5"/>
      <c r="AZU1146" s="5"/>
      <c r="AZV1146" s="5"/>
      <c r="AZW1146" s="5"/>
      <c r="AZX1146" s="5"/>
      <c r="AZY1146" s="5"/>
      <c r="AZZ1146" s="5"/>
      <c r="BAA1146" s="5"/>
      <c r="BAB1146" s="5"/>
      <c r="BAC1146" s="5"/>
      <c r="BAD1146" s="5"/>
      <c r="BAE1146" s="5"/>
      <c r="BAF1146" s="5"/>
      <c r="BAG1146" s="5"/>
      <c r="BAH1146" s="5"/>
      <c r="BAI1146" s="5"/>
      <c r="BAJ1146" s="5"/>
      <c r="BAK1146" s="5"/>
      <c r="BAL1146" s="5"/>
      <c r="BAM1146" s="5"/>
      <c r="BAN1146" s="5"/>
      <c r="BAO1146" s="5"/>
      <c r="BAP1146" s="5"/>
      <c r="BAQ1146" s="5"/>
      <c r="BAR1146" s="5"/>
      <c r="BAS1146" s="5"/>
      <c r="BAT1146" s="5"/>
      <c r="BAU1146" s="5"/>
      <c r="BAV1146" s="5"/>
      <c r="BAW1146" s="5"/>
      <c r="BAX1146" s="5"/>
      <c r="BAY1146" s="5"/>
      <c r="BAZ1146" s="5"/>
      <c r="BBA1146" s="5"/>
      <c r="BBB1146" s="5"/>
      <c r="BBC1146" s="5"/>
      <c r="BBD1146" s="5"/>
      <c r="BBE1146" s="5"/>
      <c r="BBF1146" s="5"/>
      <c r="BBG1146" s="5"/>
      <c r="BBH1146" s="5"/>
      <c r="BBI1146" s="5"/>
      <c r="BBJ1146" s="5"/>
      <c r="BBK1146" s="5"/>
      <c r="BBL1146" s="5"/>
      <c r="BBM1146" s="5"/>
      <c r="BBN1146" s="5"/>
      <c r="BBO1146" s="5"/>
      <c r="BBP1146" s="5"/>
      <c r="BBQ1146" s="5"/>
      <c r="BBR1146" s="5"/>
      <c r="BBS1146" s="5"/>
      <c r="BBT1146" s="5"/>
      <c r="BBU1146" s="5"/>
      <c r="BBV1146" s="5"/>
      <c r="BBW1146" s="5"/>
      <c r="BBX1146" s="5"/>
      <c r="BBY1146" s="5"/>
      <c r="BBZ1146" s="5"/>
      <c r="BCA1146" s="5"/>
      <c r="BCB1146" s="5"/>
      <c r="BCC1146" s="5"/>
      <c r="BCD1146" s="5"/>
      <c r="BCE1146" s="5"/>
      <c r="BCF1146" s="5"/>
      <c r="BCG1146" s="5"/>
      <c r="BCH1146" s="5"/>
      <c r="BCI1146" s="5"/>
      <c r="BCJ1146" s="5"/>
      <c r="BCK1146" s="5"/>
      <c r="BCL1146" s="5"/>
      <c r="BCM1146" s="5"/>
      <c r="BCN1146" s="5"/>
      <c r="BCO1146" s="5"/>
      <c r="BCP1146" s="5"/>
      <c r="BCQ1146" s="5"/>
      <c r="BCR1146" s="5"/>
      <c r="BCS1146" s="5"/>
      <c r="BCT1146" s="5"/>
      <c r="BCU1146" s="5"/>
      <c r="BCV1146" s="5"/>
      <c r="BCW1146" s="5"/>
      <c r="BCX1146" s="5"/>
      <c r="BCY1146" s="5"/>
      <c r="BCZ1146" s="5"/>
      <c r="BDA1146" s="5"/>
      <c r="BDB1146" s="5"/>
      <c r="BDC1146" s="5"/>
      <c r="BDD1146" s="5"/>
      <c r="BDE1146" s="5"/>
      <c r="BDF1146" s="5"/>
      <c r="BDG1146" s="5"/>
      <c r="BDH1146" s="5"/>
      <c r="BDI1146" s="5"/>
      <c r="BDJ1146" s="5"/>
      <c r="BDK1146" s="5"/>
      <c r="BDL1146" s="5"/>
      <c r="BDM1146" s="5"/>
      <c r="BDN1146" s="5"/>
      <c r="BDO1146" s="5"/>
      <c r="BDP1146" s="5"/>
      <c r="BDQ1146" s="5"/>
      <c r="BDR1146" s="5"/>
      <c r="BDS1146" s="5"/>
      <c r="BDT1146" s="5"/>
      <c r="BDU1146" s="5"/>
      <c r="BDV1146" s="5"/>
      <c r="BDW1146" s="5"/>
      <c r="BDX1146" s="5"/>
      <c r="BDY1146" s="5"/>
      <c r="BDZ1146" s="5"/>
      <c r="BEA1146" s="5"/>
      <c r="BEB1146" s="5"/>
      <c r="BEC1146" s="5"/>
      <c r="BED1146" s="5"/>
      <c r="BEE1146" s="5"/>
      <c r="BEF1146" s="5"/>
      <c r="BEG1146" s="5"/>
      <c r="BEH1146" s="5"/>
      <c r="BEI1146" s="5"/>
      <c r="BEJ1146" s="5"/>
      <c r="BEK1146" s="5"/>
      <c r="BEL1146" s="5"/>
      <c r="BEM1146" s="5"/>
      <c r="BEN1146" s="5"/>
      <c r="BEO1146" s="5"/>
      <c r="BEP1146" s="5"/>
      <c r="BEQ1146" s="5"/>
      <c r="BER1146" s="5"/>
      <c r="BES1146" s="5"/>
      <c r="BET1146" s="5"/>
      <c r="BEU1146" s="5"/>
      <c r="BEV1146" s="5"/>
      <c r="BEW1146" s="5"/>
      <c r="BEX1146" s="5"/>
      <c r="BEY1146" s="5"/>
      <c r="BEZ1146" s="5"/>
      <c r="BFA1146" s="5"/>
      <c r="BFB1146" s="5"/>
      <c r="BFC1146" s="5"/>
      <c r="BFD1146" s="5"/>
      <c r="BFE1146" s="5"/>
      <c r="BFF1146" s="5"/>
      <c r="BFG1146" s="5"/>
      <c r="BFH1146" s="5"/>
      <c r="BFI1146" s="5"/>
      <c r="BFJ1146" s="5"/>
      <c r="BFK1146" s="5"/>
      <c r="BFL1146" s="5"/>
      <c r="BFM1146" s="5"/>
      <c r="BFN1146" s="5"/>
      <c r="BFO1146" s="5"/>
      <c r="BFP1146" s="5"/>
      <c r="BFQ1146" s="5"/>
      <c r="BFR1146" s="5"/>
      <c r="BFS1146" s="5"/>
      <c r="BFT1146" s="5"/>
      <c r="BFU1146" s="5"/>
      <c r="BFV1146" s="5"/>
      <c r="BFW1146" s="5"/>
      <c r="BFX1146" s="5"/>
      <c r="BFY1146" s="5"/>
      <c r="BFZ1146" s="5"/>
      <c r="BGA1146" s="5"/>
      <c r="BGB1146" s="5"/>
      <c r="BGC1146" s="5"/>
      <c r="BGD1146" s="5"/>
      <c r="BGE1146" s="5"/>
      <c r="BGF1146" s="5"/>
      <c r="BGG1146" s="5"/>
      <c r="BGH1146" s="5"/>
      <c r="BGI1146" s="5"/>
      <c r="BGJ1146" s="5"/>
      <c r="BGK1146" s="5"/>
      <c r="BGL1146" s="5"/>
      <c r="BGM1146" s="5"/>
      <c r="BGN1146" s="5"/>
      <c r="BGO1146" s="5"/>
      <c r="BGP1146" s="5"/>
      <c r="BGQ1146" s="5"/>
      <c r="BGR1146" s="5"/>
      <c r="BGS1146" s="5"/>
      <c r="BGT1146" s="5"/>
      <c r="BGU1146" s="5"/>
      <c r="BGV1146" s="5"/>
      <c r="BGW1146" s="5"/>
      <c r="BGX1146" s="5"/>
      <c r="BGY1146" s="5"/>
      <c r="BGZ1146" s="5"/>
      <c r="BHA1146" s="5"/>
      <c r="BHB1146" s="5"/>
      <c r="BHC1146" s="5"/>
      <c r="BHD1146" s="5"/>
      <c r="BHE1146" s="5"/>
      <c r="BHF1146" s="5"/>
      <c r="BHG1146" s="5"/>
      <c r="BHH1146" s="5"/>
      <c r="BHI1146" s="5"/>
      <c r="BHJ1146" s="5"/>
      <c r="BHK1146" s="5"/>
      <c r="BHL1146" s="5"/>
      <c r="BHM1146" s="5"/>
      <c r="BHN1146" s="5"/>
      <c r="BHO1146" s="5"/>
      <c r="BHP1146" s="5"/>
      <c r="BHQ1146" s="5"/>
      <c r="BHR1146" s="5"/>
      <c r="BHS1146" s="5"/>
      <c r="BHT1146" s="5"/>
      <c r="BHU1146" s="5"/>
      <c r="BHV1146" s="5"/>
      <c r="BHW1146" s="5"/>
      <c r="BHX1146" s="5"/>
      <c r="BHY1146" s="5"/>
      <c r="BHZ1146" s="5"/>
      <c r="BIA1146" s="5"/>
      <c r="BIB1146" s="5"/>
      <c r="BIC1146" s="5"/>
      <c r="BID1146" s="5"/>
      <c r="BIE1146" s="5"/>
      <c r="BIF1146" s="5"/>
      <c r="BIG1146" s="5"/>
      <c r="BIH1146" s="5"/>
      <c r="BII1146" s="5"/>
      <c r="BIJ1146" s="5"/>
      <c r="BIK1146" s="5"/>
      <c r="BIL1146" s="5"/>
      <c r="BIM1146" s="5"/>
      <c r="BIN1146" s="5"/>
      <c r="BIO1146" s="5"/>
      <c r="BIP1146" s="5"/>
      <c r="BIQ1146" s="5"/>
      <c r="BIR1146" s="5"/>
      <c r="BIS1146" s="5"/>
      <c r="BIT1146" s="5"/>
      <c r="BIU1146" s="5"/>
      <c r="BIV1146" s="5"/>
      <c r="BIW1146" s="5"/>
      <c r="BIX1146" s="5"/>
      <c r="BIY1146" s="5"/>
      <c r="BIZ1146" s="5"/>
      <c r="BJA1146" s="5"/>
      <c r="BJB1146" s="5"/>
      <c r="BJC1146" s="5"/>
      <c r="BJD1146" s="5"/>
      <c r="BJE1146" s="5"/>
      <c r="BJF1146" s="5"/>
      <c r="BJG1146" s="5"/>
      <c r="BJH1146" s="5"/>
      <c r="BJI1146" s="5"/>
      <c r="BJJ1146" s="5"/>
      <c r="BJK1146" s="5"/>
      <c r="BJL1146" s="5"/>
      <c r="BJM1146" s="5"/>
      <c r="BJN1146" s="5"/>
      <c r="BJO1146" s="5"/>
      <c r="BJP1146" s="5"/>
      <c r="BJQ1146" s="5"/>
      <c r="BJR1146" s="5"/>
      <c r="BJS1146" s="5"/>
      <c r="BJT1146" s="5"/>
      <c r="BJU1146" s="5"/>
      <c r="BJV1146" s="5"/>
      <c r="BJW1146" s="5"/>
      <c r="BJX1146" s="5"/>
      <c r="BJY1146" s="5"/>
      <c r="BJZ1146" s="5"/>
      <c r="BKA1146" s="5"/>
      <c r="BKB1146" s="5"/>
      <c r="BKC1146" s="5"/>
      <c r="BKD1146" s="5"/>
      <c r="BKE1146" s="5"/>
      <c r="BKF1146" s="5"/>
      <c r="BKG1146" s="5"/>
      <c r="BKH1146" s="5"/>
      <c r="BKI1146" s="5"/>
      <c r="BKJ1146" s="5"/>
      <c r="BKK1146" s="5"/>
      <c r="BKL1146" s="5"/>
      <c r="BKM1146" s="5"/>
      <c r="BKN1146" s="5"/>
      <c r="BKO1146" s="5"/>
      <c r="BKP1146" s="5"/>
      <c r="BKQ1146" s="5"/>
      <c r="BKR1146" s="5"/>
      <c r="BKS1146" s="5"/>
      <c r="BKT1146" s="5"/>
      <c r="BKU1146" s="5"/>
      <c r="BKV1146" s="5"/>
      <c r="BKW1146" s="5"/>
      <c r="BKX1146" s="5"/>
      <c r="BKY1146" s="5"/>
      <c r="BKZ1146" s="5"/>
      <c r="BLA1146" s="5"/>
      <c r="BLB1146" s="5"/>
      <c r="BLC1146" s="5"/>
      <c r="BLD1146" s="5"/>
      <c r="BLE1146" s="5"/>
      <c r="BLF1146" s="5"/>
      <c r="BLG1146" s="5"/>
      <c r="BLH1146" s="5"/>
      <c r="BLI1146" s="5"/>
      <c r="BLJ1146" s="5"/>
      <c r="BLK1146" s="5"/>
      <c r="BLL1146" s="5"/>
      <c r="BLM1146" s="5"/>
      <c r="BLN1146" s="5"/>
      <c r="BLO1146" s="5"/>
      <c r="BLP1146" s="5"/>
      <c r="BLQ1146" s="5"/>
      <c r="BLR1146" s="5"/>
      <c r="BLS1146" s="5"/>
      <c r="BLT1146" s="5"/>
      <c r="BLU1146" s="5"/>
      <c r="BLV1146" s="5"/>
      <c r="BLW1146" s="5"/>
      <c r="BLX1146" s="5"/>
      <c r="BLY1146" s="5"/>
      <c r="BLZ1146" s="5"/>
      <c r="BMA1146" s="5"/>
      <c r="BMB1146" s="5"/>
      <c r="BMC1146" s="5"/>
      <c r="BMD1146" s="5"/>
      <c r="BME1146" s="5"/>
      <c r="BMF1146" s="5"/>
      <c r="BMG1146" s="5"/>
      <c r="BMH1146" s="5"/>
      <c r="BMI1146" s="5"/>
      <c r="BMJ1146" s="5"/>
      <c r="BMK1146" s="5"/>
      <c r="BML1146" s="5"/>
      <c r="BMM1146" s="5"/>
      <c r="BMN1146" s="5"/>
      <c r="BMO1146" s="5"/>
      <c r="BMP1146" s="5"/>
      <c r="BMQ1146" s="5"/>
      <c r="BMR1146" s="5"/>
      <c r="BMS1146" s="5"/>
      <c r="BMT1146" s="5"/>
      <c r="BMU1146" s="5"/>
      <c r="BMV1146" s="5"/>
      <c r="BMW1146" s="5"/>
      <c r="BMX1146" s="5"/>
      <c r="BMY1146" s="5"/>
      <c r="BMZ1146" s="5"/>
      <c r="BNA1146" s="5"/>
      <c r="BNB1146" s="5"/>
      <c r="BNC1146" s="5"/>
      <c r="BND1146" s="5"/>
      <c r="BNE1146" s="5"/>
      <c r="BNF1146" s="5"/>
      <c r="BNG1146" s="5"/>
      <c r="BNH1146" s="5"/>
      <c r="BNI1146" s="5"/>
      <c r="BNJ1146" s="5"/>
      <c r="BNK1146" s="5"/>
      <c r="BNL1146" s="5"/>
      <c r="BNM1146" s="5"/>
      <c r="BNN1146" s="5"/>
      <c r="BNO1146" s="5"/>
      <c r="BNP1146" s="5"/>
      <c r="BNQ1146" s="5"/>
      <c r="BNR1146" s="5"/>
      <c r="BNS1146" s="5"/>
      <c r="BNT1146" s="5"/>
      <c r="BNU1146" s="5"/>
      <c r="BNV1146" s="5"/>
      <c r="BNW1146" s="5"/>
      <c r="BNX1146" s="5"/>
      <c r="BNY1146" s="5"/>
      <c r="BNZ1146" s="5"/>
      <c r="BOA1146" s="5"/>
      <c r="BOB1146" s="5"/>
      <c r="BOC1146" s="5"/>
      <c r="BOD1146" s="5"/>
      <c r="BOE1146" s="5"/>
      <c r="BOF1146" s="5"/>
      <c r="BOG1146" s="5"/>
      <c r="BOH1146" s="5"/>
      <c r="BOI1146" s="5"/>
      <c r="BOJ1146" s="5"/>
      <c r="BOK1146" s="5"/>
      <c r="BOL1146" s="5"/>
      <c r="BOM1146" s="5"/>
      <c r="BON1146" s="5"/>
      <c r="BOO1146" s="5"/>
      <c r="BOP1146" s="5"/>
      <c r="BOQ1146" s="5"/>
      <c r="BOR1146" s="5"/>
      <c r="BOS1146" s="5"/>
      <c r="BOT1146" s="5"/>
      <c r="BOU1146" s="5"/>
      <c r="BOV1146" s="5"/>
      <c r="BOW1146" s="5"/>
      <c r="BOX1146" s="5"/>
      <c r="BOY1146" s="5"/>
      <c r="BOZ1146" s="5"/>
      <c r="BPA1146" s="5"/>
      <c r="BPB1146" s="5"/>
      <c r="BPC1146" s="5"/>
      <c r="BPD1146" s="5"/>
      <c r="BPE1146" s="5"/>
      <c r="BPF1146" s="5"/>
      <c r="BPG1146" s="5"/>
      <c r="BPH1146" s="5"/>
      <c r="BPI1146" s="5"/>
      <c r="BPJ1146" s="5"/>
      <c r="BPK1146" s="5"/>
      <c r="BPL1146" s="5"/>
      <c r="BPM1146" s="5"/>
      <c r="BPN1146" s="5"/>
      <c r="BPO1146" s="5"/>
      <c r="BPP1146" s="5"/>
      <c r="BPQ1146" s="5"/>
      <c r="BPR1146" s="5"/>
      <c r="BPS1146" s="5"/>
      <c r="BPT1146" s="5"/>
      <c r="BPU1146" s="5"/>
      <c r="BPV1146" s="5"/>
      <c r="BPW1146" s="5"/>
      <c r="BPX1146" s="5"/>
      <c r="BPY1146" s="5"/>
      <c r="BPZ1146" s="5"/>
      <c r="BQA1146" s="5"/>
      <c r="BQB1146" s="5"/>
      <c r="BQC1146" s="5"/>
      <c r="BQD1146" s="5"/>
      <c r="BQE1146" s="5"/>
      <c r="BQF1146" s="5"/>
      <c r="BQG1146" s="5"/>
      <c r="BQH1146" s="5"/>
      <c r="BQI1146" s="5"/>
      <c r="BQJ1146" s="5"/>
      <c r="BQK1146" s="5"/>
      <c r="BQL1146" s="5"/>
      <c r="BQM1146" s="5"/>
      <c r="BQN1146" s="5"/>
      <c r="BQO1146" s="5"/>
      <c r="BQP1146" s="5"/>
      <c r="BQQ1146" s="5"/>
      <c r="BQR1146" s="5"/>
      <c r="BQS1146" s="5"/>
      <c r="BQT1146" s="5"/>
      <c r="BQU1146" s="5"/>
      <c r="BQV1146" s="5"/>
      <c r="BQW1146" s="5"/>
      <c r="BQX1146" s="5"/>
      <c r="BQY1146" s="5"/>
      <c r="BQZ1146" s="5"/>
      <c r="BRA1146" s="5"/>
      <c r="BRB1146" s="5"/>
      <c r="BRC1146" s="5"/>
      <c r="BRD1146" s="5"/>
      <c r="BRE1146" s="5"/>
      <c r="BRF1146" s="5"/>
      <c r="BRG1146" s="5"/>
      <c r="BRH1146" s="5"/>
      <c r="BRI1146" s="5"/>
      <c r="BRJ1146" s="5"/>
      <c r="BRK1146" s="5"/>
      <c r="BRL1146" s="5"/>
      <c r="BRM1146" s="5"/>
      <c r="BRN1146" s="5"/>
      <c r="BRO1146" s="5"/>
      <c r="BRP1146" s="5"/>
      <c r="BRQ1146" s="5"/>
      <c r="BRR1146" s="5"/>
      <c r="BRS1146" s="5"/>
      <c r="BRT1146" s="5"/>
      <c r="BRU1146" s="5"/>
      <c r="BRV1146" s="5"/>
      <c r="BRW1146" s="5"/>
      <c r="BRX1146" s="5"/>
      <c r="BRY1146" s="5"/>
      <c r="BRZ1146" s="5"/>
      <c r="BSA1146" s="5"/>
      <c r="BSB1146" s="5"/>
      <c r="BSC1146" s="5"/>
      <c r="BSD1146" s="5"/>
      <c r="BSE1146" s="5"/>
      <c r="BSF1146" s="5"/>
      <c r="BSG1146" s="5"/>
      <c r="BSH1146" s="5"/>
      <c r="BSI1146" s="5"/>
      <c r="BSJ1146" s="5"/>
      <c r="BSK1146" s="5"/>
      <c r="BSL1146" s="5"/>
      <c r="BSM1146" s="5"/>
      <c r="BSN1146" s="5"/>
      <c r="BSO1146" s="5"/>
      <c r="BSP1146" s="5"/>
      <c r="BSQ1146" s="5"/>
      <c r="BSR1146" s="5"/>
      <c r="BSS1146" s="5"/>
      <c r="BST1146" s="5"/>
      <c r="BSU1146" s="5"/>
      <c r="BSV1146" s="5"/>
      <c r="BSW1146" s="5"/>
      <c r="BSX1146" s="5"/>
      <c r="BSY1146" s="5"/>
      <c r="BSZ1146" s="5"/>
      <c r="BTA1146" s="5"/>
      <c r="BTB1146" s="5"/>
      <c r="BTC1146" s="5"/>
      <c r="BTD1146" s="5"/>
      <c r="BTE1146" s="5"/>
      <c r="BTF1146" s="5"/>
      <c r="BTG1146" s="5"/>
      <c r="BTH1146" s="5"/>
      <c r="BTI1146" s="5"/>
      <c r="BTJ1146" s="5"/>
      <c r="BTK1146" s="5"/>
      <c r="BTL1146" s="5"/>
      <c r="BTM1146" s="5"/>
      <c r="BTN1146" s="5"/>
      <c r="BTO1146" s="5"/>
      <c r="BTP1146" s="5"/>
      <c r="BTQ1146" s="5"/>
      <c r="BTR1146" s="5"/>
      <c r="BTS1146" s="5"/>
      <c r="BTT1146" s="5"/>
      <c r="BTU1146" s="5"/>
      <c r="BTV1146" s="5"/>
      <c r="BTW1146" s="5"/>
      <c r="BTX1146" s="5"/>
      <c r="BTY1146" s="5"/>
      <c r="BTZ1146" s="5"/>
      <c r="BUA1146" s="5"/>
      <c r="BUB1146" s="5"/>
      <c r="BUC1146" s="5"/>
      <c r="BUD1146" s="5"/>
      <c r="BUE1146" s="5"/>
      <c r="BUF1146" s="5"/>
      <c r="BUG1146" s="5"/>
      <c r="BUH1146" s="5"/>
      <c r="BUI1146" s="5"/>
      <c r="BUJ1146" s="5"/>
      <c r="BUK1146" s="5"/>
      <c r="BUL1146" s="5"/>
      <c r="BUM1146" s="5"/>
      <c r="BUN1146" s="5"/>
      <c r="BUO1146" s="5"/>
      <c r="BUP1146" s="5"/>
      <c r="BUQ1146" s="5"/>
      <c r="BUR1146" s="5"/>
      <c r="BUS1146" s="5"/>
      <c r="BUT1146" s="5"/>
      <c r="BUU1146" s="5"/>
      <c r="BUV1146" s="5"/>
      <c r="BUW1146" s="5"/>
      <c r="BUX1146" s="5"/>
      <c r="BUY1146" s="5"/>
      <c r="BUZ1146" s="5"/>
      <c r="BVA1146" s="5"/>
      <c r="BVB1146" s="5"/>
      <c r="BVC1146" s="5"/>
      <c r="BVD1146" s="5"/>
      <c r="BVE1146" s="5"/>
      <c r="BVF1146" s="5"/>
      <c r="BVG1146" s="5"/>
      <c r="BVH1146" s="5"/>
      <c r="BVI1146" s="5"/>
      <c r="BVJ1146" s="5"/>
      <c r="BVK1146" s="5"/>
      <c r="BVL1146" s="5"/>
      <c r="BVM1146" s="5"/>
      <c r="BVN1146" s="5"/>
      <c r="BVO1146" s="5"/>
      <c r="BVP1146" s="5"/>
      <c r="BVQ1146" s="5"/>
      <c r="BVR1146" s="5"/>
      <c r="BVS1146" s="5"/>
      <c r="BVT1146" s="5"/>
      <c r="BVU1146" s="5"/>
      <c r="BVV1146" s="5"/>
      <c r="BVW1146" s="5"/>
      <c r="BVX1146" s="5"/>
      <c r="BVY1146" s="5"/>
      <c r="BVZ1146" s="5"/>
      <c r="BWA1146" s="5"/>
      <c r="BWB1146" s="5"/>
      <c r="BWC1146" s="5"/>
      <c r="BWD1146" s="5"/>
      <c r="BWE1146" s="5"/>
      <c r="BWF1146" s="5"/>
      <c r="BWG1146" s="5"/>
      <c r="BWH1146" s="5"/>
      <c r="BWI1146" s="5"/>
      <c r="BWJ1146" s="5"/>
      <c r="BWK1146" s="5"/>
      <c r="BWL1146" s="5"/>
      <c r="BWM1146" s="5"/>
      <c r="BWN1146" s="5"/>
      <c r="BWO1146" s="5"/>
      <c r="BWP1146" s="5"/>
      <c r="BWQ1146" s="5"/>
      <c r="BWR1146" s="5"/>
      <c r="BWS1146" s="5"/>
      <c r="BWT1146" s="5"/>
      <c r="BWU1146" s="5"/>
      <c r="BWV1146" s="5"/>
      <c r="BWW1146" s="5"/>
      <c r="BWX1146" s="5"/>
      <c r="BWY1146" s="5"/>
      <c r="BWZ1146" s="5"/>
      <c r="BXA1146" s="5"/>
      <c r="BXB1146" s="5"/>
      <c r="BXC1146" s="5"/>
      <c r="BXD1146" s="5"/>
      <c r="BXE1146" s="5"/>
      <c r="BXF1146" s="5"/>
      <c r="BXG1146" s="5"/>
      <c r="BXH1146" s="5"/>
      <c r="BXI1146" s="5"/>
      <c r="BXJ1146" s="5"/>
      <c r="BXK1146" s="5"/>
      <c r="BXL1146" s="5"/>
      <c r="BXM1146" s="5"/>
      <c r="BXN1146" s="5"/>
      <c r="BXO1146" s="5"/>
      <c r="BXP1146" s="5"/>
      <c r="BXQ1146" s="5"/>
      <c r="BXR1146" s="5"/>
      <c r="BXS1146" s="5"/>
      <c r="BXT1146" s="5"/>
      <c r="BXU1146" s="5"/>
      <c r="BXV1146" s="5"/>
      <c r="BXW1146" s="5"/>
      <c r="BXX1146" s="5"/>
      <c r="BXY1146" s="5"/>
      <c r="BXZ1146" s="5"/>
      <c r="BYA1146" s="5"/>
      <c r="BYB1146" s="5"/>
      <c r="BYC1146" s="5"/>
      <c r="BYD1146" s="5"/>
      <c r="BYE1146" s="5"/>
      <c r="BYF1146" s="5"/>
      <c r="BYG1146" s="5"/>
      <c r="BYH1146" s="5"/>
      <c r="BYI1146" s="5"/>
      <c r="BYJ1146" s="5"/>
      <c r="BYK1146" s="5"/>
      <c r="BYL1146" s="5"/>
      <c r="BYM1146" s="5"/>
      <c r="BYN1146" s="5"/>
      <c r="BYO1146" s="5"/>
      <c r="BYP1146" s="5"/>
      <c r="BYQ1146" s="5"/>
      <c r="BYR1146" s="5"/>
      <c r="BYS1146" s="5"/>
      <c r="BYT1146" s="5"/>
      <c r="BYU1146" s="5"/>
      <c r="BYV1146" s="5"/>
      <c r="BYW1146" s="5"/>
      <c r="BYX1146" s="5"/>
      <c r="BYY1146" s="5"/>
      <c r="BYZ1146" s="5"/>
      <c r="BZA1146" s="5"/>
      <c r="BZB1146" s="5"/>
      <c r="BZC1146" s="5"/>
      <c r="BZD1146" s="5"/>
      <c r="BZE1146" s="5"/>
      <c r="BZF1146" s="5"/>
      <c r="BZG1146" s="5"/>
      <c r="BZH1146" s="5"/>
      <c r="BZI1146" s="5"/>
      <c r="BZJ1146" s="5"/>
      <c r="BZK1146" s="5"/>
      <c r="BZL1146" s="5"/>
      <c r="BZM1146" s="5"/>
      <c r="BZN1146" s="5"/>
      <c r="BZO1146" s="5"/>
      <c r="BZP1146" s="5"/>
      <c r="BZQ1146" s="5"/>
      <c r="BZR1146" s="5"/>
      <c r="BZS1146" s="5"/>
      <c r="BZT1146" s="5"/>
      <c r="BZU1146" s="5"/>
      <c r="BZV1146" s="5"/>
      <c r="BZW1146" s="5"/>
      <c r="BZX1146" s="5"/>
      <c r="BZY1146" s="5"/>
      <c r="BZZ1146" s="5"/>
      <c r="CAA1146" s="5"/>
      <c r="CAB1146" s="5"/>
      <c r="CAC1146" s="5"/>
      <c r="CAD1146" s="5"/>
      <c r="CAE1146" s="5"/>
      <c r="CAF1146" s="5"/>
      <c r="CAG1146" s="5"/>
      <c r="CAH1146" s="5"/>
      <c r="CAI1146" s="5"/>
      <c r="CAJ1146" s="5"/>
      <c r="CAK1146" s="5"/>
      <c r="CAL1146" s="5"/>
      <c r="CAM1146" s="5"/>
      <c r="CAN1146" s="5"/>
      <c r="CAO1146" s="5"/>
      <c r="CAP1146" s="5"/>
      <c r="CAQ1146" s="5"/>
      <c r="CAR1146" s="5"/>
      <c r="CAS1146" s="5"/>
      <c r="CAT1146" s="5"/>
      <c r="CAU1146" s="5"/>
      <c r="CAV1146" s="5"/>
      <c r="CAW1146" s="5"/>
      <c r="CAX1146" s="5"/>
      <c r="CAY1146" s="5"/>
      <c r="CAZ1146" s="5"/>
      <c r="CBA1146" s="5"/>
      <c r="CBB1146" s="5"/>
      <c r="CBC1146" s="5"/>
      <c r="CBD1146" s="5"/>
      <c r="CBE1146" s="5"/>
      <c r="CBF1146" s="5"/>
      <c r="CBG1146" s="5"/>
      <c r="CBH1146" s="5"/>
      <c r="CBI1146" s="5"/>
      <c r="CBJ1146" s="5"/>
      <c r="CBK1146" s="5"/>
      <c r="CBL1146" s="5"/>
      <c r="CBM1146" s="5"/>
      <c r="CBN1146" s="5"/>
      <c r="CBO1146" s="5"/>
      <c r="CBP1146" s="5"/>
      <c r="CBQ1146" s="5"/>
      <c r="CBR1146" s="5"/>
      <c r="CBS1146" s="5"/>
      <c r="CBT1146" s="5"/>
      <c r="CBU1146" s="5"/>
      <c r="CBV1146" s="5"/>
      <c r="CBW1146" s="5"/>
      <c r="CBX1146" s="5"/>
      <c r="CBY1146" s="5"/>
      <c r="CBZ1146" s="5"/>
      <c r="CCA1146" s="5"/>
      <c r="CCB1146" s="5"/>
      <c r="CCC1146" s="5"/>
      <c r="CCD1146" s="5"/>
      <c r="CCE1146" s="5"/>
      <c r="CCF1146" s="5"/>
      <c r="CCG1146" s="5"/>
      <c r="CCH1146" s="5"/>
      <c r="CCI1146" s="5"/>
      <c r="CCJ1146" s="5"/>
      <c r="CCK1146" s="5"/>
      <c r="CCL1146" s="5"/>
      <c r="CCM1146" s="5"/>
      <c r="CCN1146" s="5"/>
      <c r="CCO1146" s="5"/>
      <c r="CCP1146" s="5"/>
      <c r="CCQ1146" s="5"/>
      <c r="CCR1146" s="5"/>
      <c r="CCS1146" s="5"/>
      <c r="CCT1146" s="5"/>
      <c r="CCU1146" s="5"/>
      <c r="CCV1146" s="5"/>
      <c r="CCW1146" s="5"/>
      <c r="CCX1146" s="5"/>
      <c r="CCY1146" s="5"/>
      <c r="CCZ1146" s="5"/>
      <c r="CDA1146" s="5"/>
      <c r="CDB1146" s="5"/>
      <c r="CDC1146" s="5"/>
      <c r="CDD1146" s="5"/>
      <c r="CDE1146" s="5"/>
      <c r="CDF1146" s="5"/>
      <c r="CDG1146" s="5"/>
      <c r="CDH1146" s="5"/>
      <c r="CDI1146" s="5"/>
      <c r="CDJ1146" s="5"/>
      <c r="CDK1146" s="5"/>
      <c r="CDL1146" s="5"/>
      <c r="CDM1146" s="5"/>
      <c r="CDN1146" s="5"/>
      <c r="CDO1146" s="5"/>
      <c r="CDP1146" s="5"/>
      <c r="CDQ1146" s="5"/>
      <c r="CDR1146" s="5"/>
      <c r="CDS1146" s="5"/>
      <c r="CDT1146" s="5"/>
      <c r="CDU1146" s="5"/>
      <c r="CDV1146" s="5"/>
      <c r="CDW1146" s="5"/>
      <c r="CDX1146" s="5"/>
      <c r="CDY1146" s="5"/>
      <c r="CDZ1146" s="5"/>
      <c r="CEA1146" s="5"/>
      <c r="CEB1146" s="5"/>
      <c r="CEC1146" s="5"/>
      <c r="CED1146" s="5"/>
      <c r="CEE1146" s="5"/>
      <c r="CEF1146" s="5"/>
      <c r="CEG1146" s="5"/>
      <c r="CEH1146" s="5"/>
      <c r="CEI1146" s="5"/>
      <c r="CEJ1146" s="5"/>
      <c r="CEK1146" s="5"/>
      <c r="CEL1146" s="5"/>
      <c r="CEM1146" s="5"/>
      <c r="CEN1146" s="5"/>
      <c r="CEO1146" s="5"/>
      <c r="CEP1146" s="5"/>
      <c r="CEQ1146" s="5"/>
      <c r="CER1146" s="5"/>
      <c r="CES1146" s="5"/>
      <c r="CET1146" s="5"/>
      <c r="CEU1146" s="5"/>
      <c r="CEV1146" s="5"/>
      <c r="CEW1146" s="5"/>
      <c r="CEX1146" s="5"/>
      <c r="CEY1146" s="5"/>
      <c r="CEZ1146" s="5"/>
      <c r="CFA1146" s="5"/>
      <c r="CFB1146" s="5"/>
      <c r="CFC1146" s="5"/>
      <c r="CFD1146" s="5"/>
      <c r="CFE1146" s="5"/>
      <c r="CFF1146" s="5"/>
      <c r="CFG1146" s="5"/>
      <c r="CFH1146" s="5"/>
      <c r="CFI1146" s="5"/>
      <c r="CFJ1146" s="5"/>
      <c r="CFK1146" s="5"/>
      <c r="CFL1146" s="5"/>
      <c r="CFM1146" s="5"/>
      <c r="CFN1146" s="5"/>
      <c r="CFO1146" s="5"/>
      <c r="CFP1146" s="5"/>
      <c r="CFQ1146" s="5"/>
      <c r="CFR1146" s="5"/>
      <c r="CFS1146" s="5"/>
      <c r="CFT1146" s="5"/>
      <c r="CFU1146" s="5"/>
      <c r="CFV1146" s="5"/>
      <c r="CFW1146" s="5"/>
      <c r="CFX1146" s="5"/>
      <c r="CFY1146" s="5"/>
      <c r="CFZ1146" s="5"/>
      <c r="CGA1146" s="5"/>
      <c r="CGB1146" s="5"/>
      <c r="CGC1146" s="5"/>
      <c r="CGD1146" s="5"/>
      <c r="CGE1146" s="5"/>
      <c r="CGF1146" s="5"/>
      <c r="CGG1146" s="5"/>
      <c r="CGH1146" s="5"/>
      <c r="CGI1146" s="5"/>
      <c r="CGJ1146" s="5"/>
      <c r="CGK1146" s="5"/>
      <c r="CGL1146" s="5"/>
      <c r="CGM1146" s="5"/>
      <c r="CGN1146" s="5"/>
      <c r="CGO1146" s="5"/>
      <c r="CGP1146" s="5"/>
      <c r="CGQ1146" s="5"/>
      <c r="CGR1146" s="5"/>
      <c r="CGS1146" s="5"/>
      <c r="CGT1146" s="5"/>
      <c r="CGU1146" s="5"/>
      <c r="CGV1146" s="5"/>
      <c r="CGW1146" s="5"/>
      <c r="CGX1146" s="5"/>
      <c r="CGY1146" s="5"/>
      <c r="CGZ1146" s="5"/>
      <c r="CHA1146" s="5"/>
      <c r="CHB1146" s="5"/>
      <c r="CHC1146" s="5"/>
      <c r="CHD1146" s="5"/>
      <c r="CHE1146" s="5"/>
      <c r="CHF1146" s="5"/>
      <c r="CHG1146" s="5"/>
      <c r="CHH1146" s="5"/>
      <c r="CHI1146" s="5"/>
      <c r="CHJ1146" s="5"/>
      <c r="CHK1146" s="5"/>
      <c r="CHL1146" s="5"/>
      <c r="CHM1146" s="5"/>
      <c r="CHN1146" s="5"/>
      <c r="CHO1146" s="5"/>
      <c r="CHP1146" s="5"/>
      <c r="CHQ1146" s="5"/>
      <c r="CHR1146" s="5"/>
      <c r="CHS1146" s="5"/>
      <c r="CHT1146" s="5"/>
      <c r="CHU1146" s="5"/>
      <c r="CHV1146" s="5"/>
      <c r="CHW1146" s="5"/>
      <c r="CHX1146" s="5"/>
      <c r="CHY1146" s="5"/>
      <c r="CHZ1146" s="5"/>
      <c r="CIA1146" s="5"/>
      <c r="CIB1146" s="5"/>
      <c r="CIC1146" s="5"/>
      <c r="CID1146" s="5"/>
      <c r="CIE1146" s="5"/>
      <c r="CIF1146" s="5"/>
      <c r="CIG1146" s="5"/>
      <c r="CIH1146" s="5"/>
      <c r="CII1146" s="5"/>
      <c r="CIJ1146" s="5"/>
      <c r="CIK1146" s="5"/>
      <c r="CIL1146" s="5"/>
      <c r="CIM1146" s="5"/>
      <c r="CIN1146" s="5"/>
      <c r="CIO1146" s="5"/>
      <c r="CIP1146" s="5"/>
      <c r="CIQ1146" s="5"/>
      <c r="CIR1146" s="5"/>
      <c r="CIS1146" s="5"/>
      <c r="CIT1146" s="5"/>
      <c r="CIU1146" s="5"/>
      <c r="CIV1146" s="5"/>
      <c r="CIW1146" s="5"/>
      <c r="CIX1146" s="5"/>
      <c r="CIY1146" s="5"/>
      <c r="CIZ1146" s="5"/>
      <c r="CJA1146" s="5"/>
      <c r="CJB1146" s="5"/>
      <c r="CJC1146" s="5"/>
      <c r="CJD1146" s="5"/>
      <c r="CJE1146" s="5"/>
      <c r="CJF1146" s="5"/>
      <c r="CJG1146" s="5"/>
      <c r="CJH1146" s="5"/>
      <c r="CJI1146" s="5"/>
      <c r="CJJ1146" s="5"/>
      <c r="CJK1146" s="5"/>
      <c r="CJL1146" s="5"/>
      <c r="CJM1146" s="5"/>
      <c r="CJN1146" s="5"/>
      <c r="CJO1146" s="5"/>
      <c r="CJP1146" s="5"/>
      <c r="CJQ1146" s="5"/>
      <c r="CJR1146" s="5"/>
      <c r="CJS1146" s="5"/>
      <c r="CJT1146" s="5"/>
      <c r="CJU1146" s="5"/>
      <c r="CJV1146" s="5"/>
      <c r="CJW1146" s="5"/>
      <c r="CJX1146" s="5"/>
      <c r="CJY1146" s="5"/>
      <c r="CJZ1146" s="5"/>
      <c r="CKA1146" s="5"/>
      <c r="CKB1146" s="5"/>
      <c r="CKC1146" s="5"/>
      <c r="CKD1146" s="5"/>
      <c r="CKE1146" s="5"/>
      <c r="CKF1146" s="5"/>
      <c r="CKG1146" s="5"/>
      <c r="CKH1146" s="5"/>
      <c r="CKI1146" s="5"/>
      <c r="CKJ1146" s="5"/>
      <c r="CKK1146" s="5"/>
      <c r="CKL1146" s="5"/>
      <c r="CKM1146" s="5"/>
      <c r="CKN1146" s="5"/>
      <c r="CKO1146" s="5"/>
      <c r="CKP1146" s="5"/>
      <c r="CKQ1146" s="5"/>
      <c r="CKR1146" s="5"/>
      <c r="CKS1146" s="5"/>
      <c r="CKT1146" s="5"/>
      <c r="CKU1146" s="5"/>
      <c r="CKV1146" s="5"/>
      <c r="CKW1146" s="5"/>
      <c r="CKX1146" s="5"/>
      <c r="CKY1146" s="5"/>
      <c r="CKZ1146" s="5"/>
      <c r="CLA1146" s="5"/>
      <c r="CLB1146" s="5"/>
      <c r="CLC1146" s="5"/>
      <c r="CLD1146" s="5"/>
      <c r="CLE1146" s="5"/>
      <c r="CLF1146" s="5"/>
      <c r="CLG1146" s="5"/>
      <c r="CLH1146" s="5"/>
      <c r="CLI1146" s="5"/>
      <c r="CLJ1146" s="5"/>
      <c r="CLK1146" s="5"/>
      <c r="CLL1146" s="5"/>
      <c r="CLM1146" s="5"/>
      <c r="CLN1146" s="5"/>
      <c r="CLO1146" s="5"/>
      <c r="CLP1146" s="5"/>
      <c r="CLQ1146" s="5"/>
      <c r="CLR1146" s="5"/>
      <c r="CLS1146" s="5"/>
      <c r="CLT1146" s="5"/>
      <c r="CLU1146" s="5"/>
      <c r="CLV1146" s="5"/>
      <c r="CLW1146" s="5"/>
      <c r="CLX1146" s="5"/>
      <c r="CLY1146" s="5"/>
      <c r="CLZ1146" s="5"/>
      <c r="CMA1146" s="5"/>
      <c r="CMB1146" s="5"/>
      <c r="CMC1146" s="5"/>
      <c r="CMD1146" s="5"/>
      <c r="CME1146" s="5"/>
      <c r="CMF1146" s="5"/>
      <c r="CMG1146" s="5"/>
      <c r="CMH1146" s="5"/>
      <c r="CMI1146" s="5"/>
      <c r="CMJ1146" s="5"/>
      <c r="CMK1146" s="5"/>
      <c r="CML1146" s="5"/>
      <c r="CMM1146" s="5"/>
      <c r="CMN1146" s="5"/>
      <c r="CMO1146" s="5"/>
      <c r="CMP1146" s="5"/>
      <c r="CMQ1146" s="5"/>
      <c r="CMR1146" s="5"/>
      <c r="CMS1146" s="5"/>
      <c r="CMT1146" s="5"/>
      <c r="CMU1146" s="5"/>
      <c r="CMV1146" s="5"/>
      <c r="CMW1146" s="5"/>
      <c r="CMX1146" s="5"/>
      <c r="CMY1146" s="5"/>
      <c r="CMZ1146" s="5"/>
      <c r="CNA1146" s="5"/>
      <c r="CNB1146" s="5"/>
      <c r="CNC1146" s="5"/>
      <c r="CND1146" s="5"/>
      <c r="CNE1146" s="5"/>
      <c r="CNF1146" s="5"/>
      <c r="CNG1146" s="5"/>
      <c r="CNH1146" s="5"/>
      <c r="CNI1146" s="5"/>
      <c r="CNJ1146" s="5"/>
      <c r="CNK1146" s="5"/>
      <c r="CNL1146" s="5"/>
      <c r="CNM1146" s="5"/>
      <c r="CNN1146" s="5"/>
      <c r="CNO1146" s="5"/>
      <c r="CNP1146" s="5"/>
      <c r="CNQ1146" s="5"/>
      <c r="CNR1146" s="5"/>
      <c r="CNS1146" s="5"/>
      <c r="CNT1146" s="5"/>
      <c r="CNU1146" s="5"/>
      <c r="CNV1146" s="5"/>
      <c r="CNW1146" s="5"/>
      <c r="CNX1146" s="5"/>
      <c r="CNY1146" s="5"/>
      <c r="CNZ1146" s="5"/>
      <c r="COA1146" s="5"/>
      <c r="COB1146" s="5"/>
      <c r="COC1146" s="5"/>
      <c r="COD1146" s="5"/>
      <c r="COE1146" s="5"/>
      <c r="COF1146" s="5"/>
      <c r="COG1146" s="5"/>
      <c r="COH1146" s="5"/>
      <c r="COI1146" s="5"/>
      <c r="COJ1146" s="5"/>
      <c r="COK1146" s="5"/>
      <c r="COL1146" s="5"/>
      <c r="COM1146" s="5"/>
      <c r="CON1146" s="5"/>
      <c r="COO1146" s="5"/>
      <c r="COP1146" s="5"/>
      <c r="COQ1146" s="5"/>
      <c r="COR1146" s="5"/>
      <c r="COS1146" s="5"/>
      <c r="COT1146" s="5"/>
      <c r="COU1146" s="5"/>
      <c r="COV1146" s="5"/>
      <c r="COW1146" s="5"/>
      <c r="COX1146" s="5"/>
      <c r="COY1146" s="5"/>
      <c r="COZ1146" s="5"/>
      <c r="CPA1146" s="5"/>
      <c r="CPB1146" s="5"/>
      <c r="CPC1146" s="5"/>
      <c r="CPD1146" s="5"/>
      <c r="CPE1146" s="5"/>
      <c r="CPF1146" s="5"/>
      <c r="CPG1146" s="5"/>
      <c r="CPH1146" s="5"/>
      <c r="CPI1146" s="5"/>
      <c r="CPJ1146" s="5"/>
      <c r="CPK1146" s="5"/>
      <c r="CPL1146" s="5"/>
      <c r="CPM1146" s="5"/>
      <c r="CPN1146" s="5"/>
      <c r="CPO1146" s="5"/>
      <c r="CPP1146" s="5"/>
      <c r="CPQ1146" s="5"/>
      <c r="CPR1146" s="5"/>
      <c r="CPS1146" s="5"/>
      <c r="CPT1146" s="5"/>
      <c r="CPU1146" s="5"/>
      <c r="CPV1146" s="5"/>
      <c r="CPW1146" s="5"/>
      <c r="CPX1146" s="5"/>
      <c r="CPY1146" s="5"/>
      <c r="CPZ1146" s="5"/>
      <c r="CQA1146" s="5"/>
      <c r="CQB1146" s="5"/>
      <c r="CQC1146" s="5"/>
      <c r="CQD1146" s="5"/>
      <c r="CQE1146" s="5"/>
      <c r="CQF1146" s="5"/>
      <c r="CQG1146" s="5"/>
      <c r="CQH1146" s="5"/>
      <c r="CQI1146" s="5"/>
      <c r="CQJ1146" s="5"/>
      <c r="CQK1146" s="5"/>
      <c r="CQL1146" s="5"/>
      <c r="CQM1146" s="5"/>
      <c r="CQN1146" s="5"/>
      <c r="CQO1146" s="5"/>
      <c r="CQP1146" s="5"/>
      <c r="CQQ1146" s="5"/>
      <c r="CQR1146" s="5"/>
      <c r="CQS1146" s="5"/>
      <c r="CQT1146" s="5"/>
      <c r="CQU1146" s="5"/>
      <c r="CQV1146" s="5"/>
      <c r="CQW1146" s="5"/>
      <c r="CQX1146" s="5"/>
      <c r="CQY1146" s="5"/>
      <c r="CQZ1146" s="5"/>
      <c r="CRA1146" s="5"/>
      <c r="CRB1146" s="5"/>
      <c r="CRC1146" s="5"/>
      <c r="CRD1146" s="5"/>
      <c r="CRE1146" s="5"/>
      <c r="CRF1146" s="5"/>
      <c r="CRG1146" s="5"/>
      <c r="CRH1146" s="5"/>
      <c r="CRI1146" s="5"/>
      <c r="CRJ1146" s="5"/>
      <c r="CRK1146" s="5"/>
      <c r="CRL1146" s="5"/>
      <c r="CRM1146" s="5"/>
      <c r="CRN1146" s="5"/>
      <c r="CRO1146" s="5"/>
      <c r="CRP1146" s="5"/>
      <c r="CRQ1146" s="5"/>
      <c r="CRR1146" s="5"/>
      <c r="CRS1146" s="5"/>
      <c r="CRT1146" s="5"/>
      <c r="CRU1146" s="5"/>
      <c r="CRV1146" s="5"/>
      <c r="CRW1146" s="5"/>
      <c r="CRX1146" s="5"/>
      <c r="CRY1146" s="5"/>
      <c r="CRZ1146" s="5"/>
      <c r="CSA1146" s="5"/>
      <c r="CSB1146" s="5"/>
      <c r="CSC1146" s="5"/>
      <c r="CSD1146" s="5"/>
      <c r="CSE1146" s="5"/>
      <c r="CSF1146" s="5"/>
      <c r="CSG1146" s="5"/>
      <c r="CSH1146" s="5"/>
      <c r="CSI1146" s="5"/>
      <c r="CSJ1146" s="5"/>
      <c r="CSK1146" s="5"/>
      <c r="CSL1146" s="5"/>
      <c r="CSM1146" s="5"/>
      <c r="CSN1146" s="5"/>
      <c r="CSO1146" s="5"/>
      <c r="CSP1146" s="5"/>
      <c r="CSQ1146" s="5"/>
      <c r="CSR1146" s="5"/>
      <c r="CSS1146" s="5"/>
      <c r="CST1146" s="5"/>
      <c r="CSU1146" s="5"/>
      <c r="CSV1146" s="5"/>
      <c r="CSW1146" s="5"/>
      <c r="CSX1146" s="5"/>
      <c r="CSY1146" s="5"/>
      <c r="CSZ1146" s="5"/>
      <c r="CTA1146" s="5"/>
      <c r="CTB1146" s="5"/>
      <c r="CTC1146" s="5"/>
      <c r="CTD1146" s="5"/>
      <c r="CTE1146" s="5"/>
      <c r="CTF1146" s="5"/>
      <c r="CTG1146" s="5"/>
      <c r="CTH1146" s="5"/>
      <c r="CTI1146" s="5"/>
      <c r="CTJ1146" s="5"/>
      <c r="CTK1146" s="5"/>
      <c r="CTL1146" s="5"/>
      <c r="CTM1146" s="5"/>
      <c r="CTN1146" s="5"/>
      <c r="CTO1146" s="5"/>
      <c r="CTP1146" s="5"/>
      <c r="CTQ1146" s="5"/>
      <c r="CTR1146" s="5"/>
      <c r="CTS1146" s="5"/>
      <c r="CTT1146" s="5"/>
      <c r="CTU1146" s="5"/>
      <c r="CTV1146" s="5"/>
      <c r="CTW1146" s="5"/>
      <c r="CTX1146" s="5"/>
      <c r="CTY1146" s="5"/>
      <c r="CTZ1146" s="5"/>
      <c r="CUA1146" s="5"/>
      <c r="CUB1146" s="5"/>
      <c r="CUC1146" s="5"/>
      <c r="CUD1146" s="5"/>
      <c r="CUE1146" s="5"/>
      <c r="CUF1146" s="5"/>
      <c r="CUG1146" s="5"/>
      <c r="CUH1146" s="5"/>
      <c r="CUI1146" s="5"/>
      <c r="CUJ1146" s="5"/>
      <c r="CUK1146" s="5"/>
      <c r="CUL1146" s="5"/>
      <c r="CUM1146" s="5"/>
      <c r="CUN1146" s="5"/>
      <c r="CUO1146" s="5"/>
      <c r="CUP1146" s="5"/>
      <c r="CUQ1146" s="5"/>
      <c r="CUR1146" s="5"/>
      <c r="CUS1146" s="5"/>
      <c r="CUT1146" s="5"/>
      <c r="CUU1146" s="5"/>
      <c r="CUV1146" s="5"/>
      <c r="CUW1146" s="5"/>
      <c r="CUX1146" s="5"/>
      <c r="CUY1146" s="5"/>
      <c r="CUZ1146" s="5"/>
      <c r="CVA1146" s="5"/>
      <c r="CVB1146" s="5"/>
      <c r="CVC1146" s="5"/>
      <c r="CVD1146" s="5"/>
      <c r="CVE1146" s="5"/>
      <c r="CVF1146" s="5"/>
      <c r="CVG1146" s="5"/>
      <c r="CVH1146" s="5"/>
      <c r="CVI1146" s="5"/>
      <c r="CVJ1146" s="5"/>
      <c r="CVK1146" s="5"/>
      <c r="CVL1146" s="5"/>
      <c r="CVM1146" s="5"/>
      <c r="CVN1146" s="5"/>
      <c r="CVO1146" s="5"/>
      <c r="CVP1146" s="5"/>
      <c r="CVQ1146" s="5"/>
      <c r="CVR1146" s="5"/>
      <c r="CVS1146" s="5"/>
      <c r="CVT1146" s="5"/>
      <c r="CVU1146" s="5"/>
      <c r="CVV1146" s="5"/>
      <c r="CVW1146" s="5"/>
      <c r="CVX1146" s="5"/>
      <c r="CVY1146" s="5"/>
      <c r="CVZ1146" s="5"/>
      <c r="CWA1146" s="5"/>
      <c r="CWB1146" s="5"/>
      <c r="CWC1146" s="5"/>
      <c r="CWD1146" s="5"/>
      <c r="CWE1146" s="5"/>
      <c r="CWF1146" s="5"/>
      <c r="CWG1146" s="5"/>
      <c r="CWH1146" s="5"/>
      <c r="CWI1146" s="5"/>
      <c r="CWJ1146" s="5"/>
      <c r="CWK1146" s="5"/>
      <c r="CWL1146" s="5"/>
      <c r="CWM1146" s="5"/>
      <c r="CWN1146" s="5"/>
      <c r="CWO1146" s="5"/>
      <c r="CWP1146" s="5"/>
      <c r="CWQ1146" s="5"/>
      <c r="CWR1146" s="5"/>
      <c r="CWS1146" s="5"/>
      <c r="CWT1146" s="5"/>
      <c r="CWU1146" s="5"/>
      <c r="CWV1146" s="5"/>
      <c r="CWW1146" s="5"/>
      <c r="CWX1146" s="5"/>
      <c r="CWY1146" s="5"/>
      <c r="CWZ1146" s="5"/>
      <c r="CXA1146" s="5"/>
      <c r="CXB1146" s="5"/>
      <c r="CXC1146" s="5"/>
      <c r="CXD1146" s="5"/>
      <c r="CXE1146" s="5"/>
      <c r="CXF1146" s="5"/>
      <c r="CXG1146" s="5"/>
      <c r="CXH1146" s="5"/>
      <c r="CXI1146" s="5"/>
      <c r="CXJ1146" s="5"/>
      <c r="CXK1146" s="5"/>
      <c r="CXL1146" s="5"/>
      <c r="CXM1146" s="5"/>
      <c r="CXN1146" s="5"/>
      <c r="CXO1146" s="5"/>
      <c r="CXP1146" s="5"/>
      <c r="CXQ1146" s="5"/>
      <c r="CXR1146" s="5"/>
      <c r="CXS1146" s="5"/>
      <c r="CXT1146" s="5"/>
      <c r="CXU1146" s="5"/>
      <c r="CXV1146" s="5"/>
      <c r="CXW1146" s="5"/>
      <c r="CXX1146" s="5"/>
      <c r="CXY1146" s="5"/>
      <c r="CXZ1146" s="5"/>
      <c r="CYA1146" s="5"/>
      <c r="CYB1146" s="5"/>
      <c r="CYC1146" s="5"/>
      <c r="CYD1146" s="5"/>
      <c r="CYE1146" s="5"/>
      <c r="CYF1146" s="5"/>
      <c r="CYG1146" s="5"/>
      <c r="CYH1146" s="5"/>
      <c r="CYI1146" s="5"/>
      <c r="CYJ1146" s="5"/>
      <c r="CYK1146" s="5"/>
      <c r="CYL1146" s="5"/>
      <c r="CYM1146" s="5"/>
      <c r="CYN1146" s="5"/>
      <c r="CYO1146" s="5"/>
      <c r="CYP1146" s="5"/>
      <c r="CYQ1146" s="5"/>
      <c r="CYR1146" s="5"/>
      <c r="CYS1146" s="5"/>
      <c r="CYT1146" s="5"/>
      <c r="CYU1146" s="5"/>
      <c r="CYV1146" s="5"/>
      <c r="CYW1146" s="5"/>
      <c r="CYX1146" s="5"/>
      <c r="CYY1146" s="5"/>
      <c r="CYZ1146" s="5"/>
      <c r="CZA1146" s="5"/>
      <c r="CZB1146" s="5"/>
      <c r="CZC1146" s="5"/>
      <c r="CZD1146" s="5"/>
      <c r="CZE1146" s="5"/>
      <c r="CZF1146" s="5"/>
      <c r="CZG1146" s="5"/>
      <c r="CZH1146" s="5"/>
      <c r="CZI1146" s="5"/>
      <c r="CZJ1146" s="5"/>
      <c r="CZK1146" s="5"/>
      <c r="CZL1146" s="5"/>
      <c r="CZM1146" s="5"/>
      <c r="CZN1146" s="5"/>
      <c r="CZO1146" s="5"/>
      <c r="CZP1146" s="5"/>
      <c r="CZQ1146" s="5"/>
      <c r="CZR1146" s="5"/>
      <c r="CZS1146" s="5"/>
      <c r="CZT1146" s="5"/>
      <c r="CZU1146" s="5"/>
      <c r="CZV1146" s="5"/>
      <c r="CZW1146" s="5"/>
      <c r="CZX1146" s="5"/>
      <c r="CZY1146" s="5"/>
      <c r="CZZ1146" s="5"/>
      <c r="DAA1146" s="5"/>
      <c r="DAB1146" s="5"/>
      <c r="DAC1146" s="5"/>
      <c r="DAD1146" s="5"/>
      <c r="DAE1146" s="5"/>
      <c r="DAF1146" s="5"/>
      <c r="DAG1146" s="5"/>
      <c r="DAH1146" s="5"/>
      <c r="DAI1146" s="5"/>
      <c r="DAJ1146" s="5"/>
      <c r="DAK1146" s="5"/>
      <c r="DAL1146" s="5"/>
      <c r="DAM1146" s="5"/>
      <c r="DAN1146" s="5"/>
      <c r="DAO1146" s="5"/>
      <c r="DAP1146" s="5"/>
      <c r="DAQ1146" s="5"/>
      <c r="DAR1146" s="5"/>
      <c r="DAS1146" s="5"/>
      <c r="DAT1146" s="5"/>
      <c r="DAU1146" s="5"/>
      <c r="DAV1146" s="5"/>
      <c r="DAW1146" s="5"/>
      <c r="DAX1146" s="5"/>
      <c r="DAY1146" s="5"/>
      <c r="DAZ1146" s="5"/>
      <c r="DBA1146" s="5"/>
      <c r="DBB1146" s="5"/>
      <c r="DBC1146" s="5"/>
      <c r="DBD1146" s="5"/>
      <c r="DBE1146" s="5"/>
      <c r="DBF1146" s="5"/>
      <c r="DBG1146" s="5"/>
      <c r="DBH1146" s="5"/>
      <c r="DBI1146" s="5"/>
      <c r="DBJ1146" s="5"/>
      <c r="DBK1146" s="5"/>
      <c r="DBL1146" s="5"/>
      <c r="DBM1146" s="5"/>
      <c r="DBN1146" s="5"/>
      <c r="DBO1146" s="5"/>
      <c r="DBP1146" s="5"/>
      <c r="DBQ1146" s="5"/>
      <c r="DBR1146" s="5"/>
      <c r="DBS1146" s="5"/>
      <c r="DBT1146" s="5"/>
      <c r="DBU1146" s="5"/>
      <c r="DBV1146" s="5"/>
      <c r="DBW1146" s="5"/>
      <c r="DBX1146" s="5"/>
      <c r="DBY1146" s="5"/>
      <c r="DBZ1146" s="5"/>
      <c r="DCA1146" s="5"/>
      <c r="DCB1146" s="5"/>
      <c r="DCC1146" s="5"/>
      <c r="DCD1146" s="5"/>
      <c r="DCE1146" s="5"/>
      <c r="DCF1146" s="5"/>
      <c r="DCG1146" s="5"/>
      <c r="DCH1146" s="5"/>
      <c r="DCI1146" s="5"/>
      <c r="DCJ1146" s="5"/>
      <c r="DCK1146" s="5"/>
      <c r="DCL1146" s="5"/>
      <c r="DCM1146" s="5"/>
      <c r="DCN1146" s="5"/>
      <c r="DCO1146" s="5"/>
      <c r="DCP1146" s="5"/>
      <c r="DCQ1146" s="5"/>
      <c r="DCR1146" s="5"/>
      <c r="DCS1146" s="5"/>
      <c r="DCT1146" s="5"/>
      <c r="DCU1146" s="5"/>
      <c r="DCV1146" s="5"/>
      <c r="DCW1146" s="5"/>
      <c r="DCX1146" s="5"/>
      <c r="DCY1146" s="5"/>
      <c r="DCZ1146" s="5"/>
      <c r="DDA1146" s="5"/>
      <c r="DDB1146" s="5"/>
      <c r="DDC1146" s="5"/>
      <c r="DDD1146" s="5"/>
      <c r="DDE1146" s="5"/>
      <c r="DDF1146" s="5"/>
      <c r="DDG1146" s="5"/>
      <c r="DDH1146" s="5"/>
      <c r="DDI1146" s="5"/>
      <c r="DDJ1146" s="5"/>
      <c r="DDK1146" s="5"/>
      <c r="DDL1146" s="5"/>
      <c r="DDM1146" s="5"/>
      <c r="DDN1146" s="5"/>
      <c r="DDO1146" s="5"/>
      <c r="DDP1146" s="5"/>
      <c r="DDQ1146" s="5"/>
      <c r="DDR1146" s="5"/>
      <c r="DDS1146" s="5"/>
      <c r="DDT1146" s="5"/>
      <c r="DDU1146" s="5"/>
      <c r="DDV1146" s="5"/>
      <c r="DDW1146" s="5"/>
      <c r="DDX1146" s="5"/>
      <c r="DDY1146" s="5"/>
      <c r="DDZ1146" s="5"/>
      <c r="DEA1146" s="5"/>
      <c r="DEB1146" s="5"/>
      <c r="DEC1146" s="5"/>
      <c r="DED1146" s="5"/>
      <c r="DEE1146" s="5"/>
      <c r="DEF1146" s="5"/>
      <c r="DEG1146" s="5"/>
      <c r="DEH1146" s="5"/>
      <c r="DEI1146" s="5"/>
      <c r="DEJ1146" s="5"/>
      <c r="DEK1146" s="5"/>
      <c r="DEL1146" s="5"/>
      <c r="DEM1146" s="5"/>
      <c r="DEN1146" s="5"/>
      <c r="DEO1146" s="5"/>
      <c r="DEP1146" s="5"/>
      <c r="DEQ1146" s="5"/>
      <c r="DER1146" s="5"/>
      <c r="DES1146" s="5"/>
      <c r="DET1146" s="5"/>
      <c r="DEU1146" s="5"/>
      <c r="DEV1146" s="5"/>
      <c r="DEW1146" s="5"/>
      <c r="DEX1146" s="5"/>
      <c r="DEY1146" s="5"/>
      <c r="DEZ1146" s="5"/>
      <c r="DFA1146" s="5"/>
      <c r="DFB1146" s="5"/>
      <c r="DFC1146" s="5"/>
      <c r="DFD1146" s="5"/>
      <c r="DFE1146" s="5"/>
      <c r="DFF1146" s="5"/>
      <c r="DFG1146" s="5"/>
      <c r="DFH1146" s="5"/>
      <c r="DFI1146" s="5"/>
      <c r="DFJ1146" s="5"/>
      <c r="DFK1146" s="5"/>
      <c r="DFL1146" s="5"/>
      <c r="DFM1146" s="5"/>
      <c r="DFN1146" s="5"/>
      <c r="DFO1146" s="5"/>
      <c r="DFP1146" s="5"/>
      <c r="DFQ1146" s="5"/>
      <c r="DFR1146" s="5"/>
      <c r="DFS1146" s="5"/>
      <c r="DFT1146" s="5"/>
      <c r="DFU1146" s="5"/>
      <c r="DFV1146" s="5"/>
      <c r="DFW1146" s="5"/>
      <c r="DFX1146" s="5"/>
      <c r="DFY1146" s="5"/>
      <c r="DFZ1146" s="5"/>
      <c r="DGA1146" s="5"/>
      <c r="DGB1146" s="5"/>
      <c r="DGC1146" s="5"/>
      <c r="DGD1146" s="5"/>
      <c r="DGE1146" s="5"/>
      <c r="DGF1146" s="5"/>
      <c r="DGG1146" s="5"/>
      <c r="DGH1146" s="5"/>
      <c r="DGI1146" s="5"/>
      <c r="DGJ1146" s="5"/>
      <c r="DGK1146" s="5"/>
      <c r="DGL1146" s="5"/>
      <c r="DGM1146" s="5"/>
      <c r="DGN1146" s="5"/>
      <c r="DGO1146" s="5"/>
      <c r="DGP1146" s="5"/>
      <c r="DGQ1146" s="5"/>
      <c r="DGR1146" s="5"/>
      <c r="DGS1146" s="5"/>
      <c r="DGT1146" s="5"/>
      <c r="DGU1146" s="5"/>
      <c r="DGV1146" s="5"/>
      <c r="DGW1146" s="5"/>
      <c r="DGX1146" s="5"/>
      <c r="DGY1146" s="5"/>
      <c r="DGZ1146" s="5"/>
      <c r="DHA1146" s="5"/>
      <c r="DHB1146" s="5"/>
      <c r="DHC1146" s="5"/>
      <c r="DHD1146" s="5"/>
      <c r="DHE1146" s="5"/>
      <c r="DHF1146" s="5"/>
      <c r="DHG1146" s="5"/>
      <c r="DHH1146" s="5"/>
      <c r="DHI1146" s="5"/>
      <c r="DHJ1146" s="5"/>
      <c r="DHK1146" s="5"/>
      <c r="DHL1146" s="5"/>
      <c r="DHM1146" s="5"/>
      <c r="DHN1146" s="5"/>
      <c r="DHO1146" s="5"/>
      <c r="DHP1146" s="5"/>
      <c r="DHQ1146" s="5"/>
      <c r="DHR1146" s="5"/>
      <c r="DHS1146" s="5"/>
      <c r="DHT1146" s="5"/>
      <c r="DHU1146" s="5"/>
      <c r="DHV1146" s="5"/>
      <c r="DHW1146" s="5"/>
      <c r="DHX1146" s="5"/>
      <c r="DHY1146" s="5"/>
      <c r="DHZ1146" s="5"/>
      <c r="DIA1146" s="5"/>
      <c r="DIB1146" s="5"/>
      <c r="DIC1146" s="5"/>
      <c r="DID1146" s="5"/>
      <c r="DIE1146" s="5"/>
      <c r="DIF1146" s="5"/>
      <c r="DIG1146" s="5"/>
      <c r="DIH1146" s="5"/>
      <c r="DII1146" s="5"/>
      <c r="DIJ1146" s="5"/>
      <c r="DIK1146" s="5"/>
      <c r="DIL1146" s="5"/>
      <c r="DIM1146" s="5"/>
      <c r="DIN1146" s="5"/>
      <c r="DIO1146" s="5"/>
      <c r="DIP1146" s="5"/>
      <c r="DIQ1146" s="5"/>
      <c r="DIR1146" s="5"/>
      <c r="DIS1146" s="5"/>
      <c r="DIT1146" s="5"/>
      <c r="DIU1146" s="5"/>
      <c r="DIV1146" s="5"/>
      <c r="DIW1146" s="5"/>
      <c r="DIX1146" s="5"/>
      <c r="DIY1146" s="5"/>
      <c r="DIZ1146" s="5"/>
      <c r="DJA1146" s="5"/>
      <c r="DJB1146" s="5"/>
      <c r="DJC1146" s="5"/>
      <c r="DJD1146" s="5"/>
      <c r="DJE1146" s="5"/>
      <c r="DJF1146" s="5"/>
      <c r="DJG1146" s="5"/>
      <c r="DJH1146" s="5"/>
      <c r="DJI1146" s="5"/>
      <c r="DJJ1146" s="5"/>
      <c r="DJK1146" s="5"/>
      <c r="DJL1146" s="5"/>
      <c r="DJM1146" s="5"/>
      <c r="DJN1146" s="5"/>
      <c r="DJO1146" s="5"/>
      <c r="DJP1146" s="5"/>
      <c r="DJQ1146" s="5"/>
      <c r="DJR1146" s="5"/>
      <c r="DJS1146" s="5"/>
      <c r="DJT1146" s="5"/>
      <c r="DJU1146" s="5"/>
      <c r="DJV1146" s="5"/>
      <c r="DJW1146" s="5"/>
      <c r="DJX1146" s="5"/>
      <c r="DJY1146" s="5"/>
      <c r="DJZ1146" s="5"/>
      <c r="DKA1146" s="5"/>
      <c r="DKB1146" s="5"/>
      <c r="DKC1146" s="5"/>
      <c r="DKD1146" s="5"/>
      <c r="DKE1146" s="5"/>
      <c r="DKF1146" s="5"/>
      <c r="DKG1146" s="5"/>
      <c r="DKH1146" s="5"/>
      <c r="DKI1146" s="5"/>
      <c r="DKJ1146" s="5"/>
      <c r="DKK1146" s="5"/>
      <c r="DKL1146" s="5"/>
      <c r="DKM1146" s="5"/>
      <c r="DKN1146" s="5"/>
      <c r="DKO1146" s="5"/>
      <c r="DKP1146" s="5"/>
      <c r="DKQ1146" s="5"/>
      <c r="DKR1146" s="5"/>
      <c r="DKS1146" s="5"/>
      <c r="DKT1146" s="5"/>
      <c r="DKU1146" s="5"/>
      <c r="DKV1146" s="5"/>
      <c r="DKW1146" s="5"/>
      <c r="DKX1146" s="5"/>
      <c r="DKY1146" s="5"/>
      <c r="DKZ1146" s="5"/>
      <c r="DLA1146" s="5"/>
      <c r="DLB1146" s="5"/>
      <c r="DLC1146" s="5"/>
      <c r="DLD1146" s="5"/>
      <c r="DLE1146" s="5"/>
      <c r="DLF1146" s="5"/>
      <c r="DLG1146" s="5"/>
      <c r="DLH1146" s="5"/>
      <c r="DLI1146" s="5"/>
      <c r="DLJ1146" s="5"/>
      <c r="DLK1146" s="5"/>
      <c r="DLL1146" s="5"/>
      <c r="DLM1146" s="5"/>
      <c r="DLN1146" s="5"/>
      <c r="DLO1146" s="5"/>
      <c r="DLP1146" s="5"/>
      <c r="DLQ1146" s="5"/>
      <c r="DLR1146" s="5"/>
      <c r="DLS1146" s="5"/>
      <c r="DLT1146" s="5"/>
      <c r="DLU1146" s="5"/>
      <c r="DLV1146" s="5"/>
      <c r="DLW1146" s="5"/>
      <c r="DLX1146" s="5"/>
      <c r="DLY1146" s="5"/>
      <c r="DLZ1146" s="5"/>
      <c r="DMA1146" s="5"/>
      <c r="DMB1146" s="5"/>
      <c r="DMC1146" s="5"/>
      <c r="DMD1146" s="5"/>
      <c r="DME1146" s="5"/>
      <c r="DMF1146" s="5"/>
      <c r="DMG1146" s="5"/>
      <c r="DMH1146" s="5"/>
      <c r="DMI1146" s="5"/>
      <c r="DMJ1146" s="5"/>
      <c r="DMK1146" s="5"/>
      <c r="DML1146" s="5"/>
      <c r="DMM1146" s="5"/>
      <c r="DMN1146" s="5"/>
      <c r="DMO1146" s="5"/>
      <c r="DMP1146" s="5"/>
      <c r="DMQ1146" s="5"/>
      <c r="DMR1146" s="5"/>
      <c r="DMS1146" s="5"/>
      <c r="DMT1146" s="5"/>
      <c r="DMU1146" s="5"/>
      <c r="DMV1146" s="5"/>
      <c r="DMW1146" s="5"/>
      <c r="DMX1146" s="5"/>
      <c r="DMY1146" s="5"/>
      <c r="DMZ1146" s="5"/>
      <c r="DNA1146" s="5"/>
      <c r="DNB1146" s="5"/>
      <c r="DNC1146" s="5"/>
      <c r="DND1146" s="5"/>
      <c r="DNE1146" s="5"/>
      <c r="DNF1146" s="5"/>
      <c r="DNG1146" s="5"/>
      <c r="DNH1146" s="5"/>
      <c r="DNI1146" s="5"/>
      <c r="DNJ1146" s="5"/>
      <c r="DNK1146" s="5"/>
      <c r="DNL1146" s="5"/>
      <c r="DNM1146" s="5"/>
      <c r="DNN1146" s="5"/>
      <c r="DNO1146" s="5"/>
      <c r="DNP1146" s="5"/>
      <c r="DNQ1146" s="5"/>
      <c r="DNR1146" s="5"/>
      <c r="DNS1146" s="5"/>
      <c r="DNT1146" s="5"/>
      <c r="DNU1146" s="5"/>
      <c r="DNV1146" s="5"/>
      <c r="DNW1146" s="5"/>
      <c r="DNX1146" s="5"/>
      <c r="DNY1146" s="5"/>
      <c r="DNZ1146" s="5"/>
      <c r="DOA1146" s="5"/>
      <c r="DOB1146" s="5"/>
      <c r="DOC1146" s="5"/>
      <c r="DOD1146" s="5"/>
      <c r="DOE1146" s="5"/>
      <c r="DOF1146" s="5"/>
      <c r="DOG1146" s="5"/>
      <c r="DOH1146" s="5"/>
      <c r="DOI1146" s="5"/>
      <c r="DOJ1146" s="5"/>
      <c r="DOK1146" s="5"/>
      <c r="DOL1146" s="5"/>
      <c r="DOM1146" s="5"/>
      <c r="DON1146" s="5"/>
      <c r="DOO1146" s="5"/>
      <c r="DOP1146" s="5"/>
      <c r="DOQ1146" s="5"/>
      <c r="DOR1146" s="5"/>
      <c r="DOS1146" s="5"/>
      <c r="DOT1146" s="5"/>
      <c r="DOU1146" s="5"/>
      <c r="DOV1146" s="5"/>
      <c r="DOW1146" s="5"/>
      <c r="DOX1146" s="5"/>
      <c r="DOY1146" s="5"/>
      <c r="DOZ1146" s="5"/>
      <c r="DPA1146" s="5"/>
      <c r="DPB1146" s="5"/>
      <c r="DPC1146" s="5"/>
      <c r="DPD1146" s="5"/>
      <c r="DPE1146" s="5"/>
      <c r="DPF1146" s="5"/>
      <c r="DPG1146" s="5"/>
      <c r="DPH1146" s="5"/>
      <c r="DPI1146" s="5"/>
      <c r="DPJ1146" s="5"/>
      <c r="DPK1146" s="5"/>
      <c r="DPL1146" s="5"/>
      <c r="DPM1146" s="5"/>
      <c r="DPN1146" s="5"/>
      <c r="DPO1146" s="5"/>
      <c r="DPP1146" s="5"/>
      <c r="DPQ1146" s="5"/>
      <c r="DPR1146" s="5"/>
      <c r="DPS1146" s="5"/>
      <c r="DPT1146" s="5"/>
      <c r="DPU1146" s="5"/>
      <c r="DPV1146" s="5"/>
      <c r="DPW1146" s="5"/>
      <c r="DPX1146" s="5"/>
      <c r="DPY1146" s="5"/>
      <c r="DPZ1146" s="5"/>
      <c r="DQA1146" s="5"/>
      <c r="DQB1146" s="5"/>
      <c r="DQC1146" s="5"/>
      <c r="DQD1146" s="5"/>
      <c r="DQE1146" s="5"/>
      <c r="DQF1146" s="5"/>
      <c r="DQG1146" s="5"/>
      <c r="DQH1146" s="5"/>
      <c r="DQI1146" s="5"/>
      <c r="DQJ1146" s="5"/>
      <c r="DQK1146" s="5"/>
      <c r="DQL1146" s="5"/>
      <c r="DQM1146" s="5"/>
      <c r="DQN1146" s="5"/>
      <c r="DQO1146" s="5"/>
      <c r="DQP1146" s="5"/>
      <c r="DQQ1146" s="5"/>
      <c r="DQR1146" s="5"/>
      <c r="DQS1146" s="5"/>
      <c r="DQT1146" s="5"/>
      <c r="DQU1146" s="5"/>
      <c r="DQV1146" s="5"/>
      <c r="DQW1146" s="5"/>
      <c r="DQX1146" s="5"/>
      <c r="DQY1146" s="5"/>
      <c r="DQZ1146" s="5"/>
      <c r="DRA1146" s="5"/>
      <c r="DRB1146" s="5"/>
      <c r="DRC1146" s="5"/>
      <c r="DRD1146" s="5"/>
      <c r="DRE1146" s="5"/>
      <c r="DRF1146" s="5"/>
      <c r="DRG1146" s="5"/>
      <c r="DRH1146" s="5"/>
      <c r="DRI1146" s="5"/>
      <c r="DRJ1146" s="5"/>
      <c r="DRK1146" s="5"/>
      <c r="DRL1146" s="5"/>
      <c r="DRM1146" s="5"/>
      <c r="DRN1146" s="5"/>
      <c r="DRO1146" s="5"/>
      <c r="DRP1146" s="5"/>
      <c r="DRQ1146" s="5"/>
      <c r="DRR1146" s="5"/>
      <c r="DRS1146" s="5"/>
      <c r="DRT1146" s="5"/>
      <c r="DRU1146" s="5"/>
      <c r="DRV1146" s="5"/>
      <c r="DRW1146" s="5"/>
      <c r="DRX1146" s="5"/>
      <c r="DRY1146" s="5"/>
      <c r="DRZ1146" s="5"/>
      <c r="DSA1146" s="5"/>
      <c r="DSB1146" s="5"/>
      <c r="DSC1146" s="5"/>
      <c r="DSD1146" s="5"/>
      <c r="DSE1146" s="5"/>
      <c r="DSF1146" s="5"/>
      <c r="DSG1146" s="5"/>
      <c r="DSH1146" s="5"/>
      <c r="DSI1146" s="5"/>
      <c r="DSJ1146" s="5"/>
      <c r="DSK1146" s="5"/>
      <c r="DSL1146" s="5"/>
      <c r="DSM1146" s="5"/>
      <c r="DSN1146" s="5"/>
      <c r="DSO1146" s="5"/>
      <c r="DSP1146" s="5"/>
      <c r="DSQ1146" s="5"/>
      <c r="DSR1146" s="5"/>
      <c r="DSS1146" s="5"/>
      <c r="DST1146" s="5"/>
      <c r="DSU1146" s="5"/>
      <c r="DSV1146" s="5"/>
      <c r="DSW1146" s="5"/>
      <c r="DSX1146" s="5"/>
      <c r="DSY1146" s="5"/>
      <c r="DSZ1146" s="5"/>
      <c r="DTA1146" s="5"/>
      <c r="DTB1146" s="5"/>
      <c r="DTC1146" s="5"/>
      <c r="DTD1146" s="5"/>
      <c r="DTE1146" s="5"/>
      <c r="DTF1146" s="5"/>
      <c r="DTG1146" s="5"/>
      <c r="DTH1146" s="5"/>
      <c r="DTI1146" s="5"/>
      <c r="DTJ1146" s="5"/>
      <c r="DTK1146" s="5"/>
      <c r="DTL1146" s="5"/>
      <c r="DTM1146" s="5"/>
      <c r="DTN1146" s="5"/>
      <c r="DTO1146" s="5"/>
      <c r="DTP1146" s="5"/>
      <c r="DTQ1146" s="5"/>
      <c r="DTR1146" s="5"/>
      <c r="DTS1146" s="5"/>
      <c r="DTT1146" s="5"/>
      <c r="DTU1146" s="5"/>
      <c r="DTV1146" s="5"/>
      <c r="DTW1146" s="5"/>
      <c r="DTX1146" s="5"/>
      <c r="DTY1146" s="5"/>
      <c r="DTZ1146" s="5"/>
      <c r="DUA1146" s="5"/>
      <c r="DUB1146" s="5"/>
      <c r="DUC1146" s="5"/>
      <c r="DUD1146" s="5"/>
      <c r="DUE1146" s="5"/>
      <c r="DUF1146" s="5"/>
      <c r="DUG1146" s="5"/>
      <c r="DUH1146" s="5"/>
      <c r="DUI1146" s="5"/>
      <c r="DUJ1146" s="5"/>
      <c r="DUK1146" s="5"/>
      <c r="DUL1146" s="5"/>
      <c r="DUM1146" s="5"/>
      <c r="DUN1146" s="5"/>
      <c r="DUO1146" s="5"/>
      <c r="DUP1146" s="5"/>
      <c r="DUQ1146" s="5"/>
      <c r="DUR1146" s="5"/>
      <c r="DUS1146" s="5"/>
      <c r="DUT1146" s="5"/>
      <c r="DUU1146" s="5"/>
      <c r="DUV1146" s="5"/>
      <c r="DUW1146" s="5"/>
      <c r="DUX1146" s="5"/>
      <c r="DUY1146" s="5"/>
      <c r="DUZ1146" s="5"/>
      <c r="DVA1146" s="5"/>
      <c r="DVB1146" s="5"/>
      <c r="DVC1146" s="5"/>
      <c r="DVD1146" s="5"/>
      <c r="DVE1146" s="5"/>
      <c r="DVF1146" s="5"/>
      <c r="DVG1146" s="5"/>
      <c r="DVH1146" s="5"/>
      <c r="DVI1146" s="5"/>
      <c r="DVJ1146" s="5"/>
      <c r="DVK1146" s="5"/>
      <c r="DVL1146" s="5"/>
      <c r="DVM1146" s="5"/>
      <c r="DVN1146" s="5"/>
      <c r="DVO1146" s="5"/>
      <c r="DVP1146" s="5"/>
      <c r="DVQ1146" s="5"/>
      <c r="DVR1146" s="5"/>
      <c r="DVS1146" s="5"/>
      <c r="DVT1146" s="5"/>
      <c r="DVU1146" s="5"/>
      <c r="DVV1146" s="5"/>
      <c r="DVW1146" s="5"/>
      <c r="DVX1146" s="5"/>
      <c r="DVY1146" s="5"/>
      <c r="DVZ1146" s="5"/>
      <c r="DWA1146" s="5"/>
      <c r="DWB1146" s="5"/>
      <c r="DWC1146" s="5"/>
      <c r="DWD1146" s="5"/>
      <c r="DWE1146" s="5"/>
      <c r="DWF1146" s="5"/>
      <c r="DWG1146" s="5"/>
      <c r="DWH1146" s="5"/>
      <c r="DWI1146" s="5"/>
      <c r="DWJ1146" s="5"/>
      <c r="DWK1146" s="5"/>
      <c r="DWL1146" s="5"/>
      <c r="DWM1146" s="5"/>
      <c r="DWN1146" s="5"/>
      <c r="DWO1146" s="5"/>
      <c r="DWP1146" s="5"/>
      <c r="DWQ1146" s="5"/>
      <c r="DWR1146" s="5"/>
      <c r="DWS1146" s="5"/>
      <c r="DWT1146" s="5"/>
      <c r="DWU1146" s="5"/>
      <c r="DWV1146" s="5"/>
      <c r="DWW1146" s="5"/>
      <c r="DWX1146" s="5"/>
      <c r="DWY1146" s="5"/>
      <c r="DWZ1146" s="5"/>
      <c r="DXA1146" s="5"/>
      <c r="DXB1146" s="5"/>
      <c r="DXC1146" s="5"/>
      <c r="DXD1146" s="5"/>
      <c r="DXE1146" s="5"/>
      <c r="DXF1146" s="5"/>
      <c r="DXG1146" s="5"/>
      <c r="DXH1146" s="5"/>
      <c r="DXI1146" s="5"/>
      <c r="DXJ1146" s="5"/>
      <c r="DXK1146" s="5"/>
      <c r="DXL1146" s="5"/>
      <c r="DXM1146" s="5"/>
      <c r="DXN1146" s="5"/>
      <c r="DXO1146" s="5"/>
      <c r="DXP1146" s="5"/>
      <c r="DXQ1146" s="5"/>
      <c r="DXR1146" s="5"/>
      <c r="DXS1146" s="5"/>
      <c r="DXT1146" s="5"/>
      <c r="DXU1146" s="5"/>
      <c r="DXV1146" s="5"/>
      <c r="DXW1146" s="5"/>
      <c r="DXX1146" s="5"/>
      <c r="DXY1146" s="5"/>
      <c r="DXZ1146" s="5"/>
      <c r="DYA1146" s="5"/>
      <c r="DYB1146" s="5"/>
      <c r="DYC1146" s="5"/>
      <c r="DYD1146" s="5"/>
      <c r="DYE1146" s="5"/>
      <c r="DYF1146" s="5"/>
      <c r="DYG1146" s="5"/>
      <c r="DYH1146" s="5"/>
      <c r="DYI1146" s="5"/>
      <c r="DYJ1146" s="5"/>
      <c r="DYK1146" s="5"/>
      <c r="DYL1146" s="5"/>
      <c r="DYM1146" s="5"/>
      <c r="DYN1146" s="5"/>
      <c r="DYO1146" s="5"/>
      <c r="DYP1146" s="5"/>
      <c r="DYQ1146" s="5"/>
      <c r="DYR1146" s="5"/>
      <c r="DYS1146" s="5"/>
      <c r="DYT1146" s="5"/>
      <c r="DYU1146" s="5"/>
      <c r="DYV1146" s="5"/>
      <c r="DYW1146" s="5"/>
      <c r="DYX1146" s="5"/>
      <c r="DYY1146" s="5"/>
      <c r="DYZ1146" s="5"/>
      <c r="DZA1146" s="5"/>
      <c r="DZB1146" s="5"/>
      <c r="DZC1146" s="5"/>
      <c r="DZD1146" s="5"/>
      <c r="DZE1146" s="5"/>
      <c r="DZF1146" s="5"/>
      <c r="DZG1146" s="5"/>
      <c r="DZH1146" s="5"/>
      <c r="DZI1146" s="5"/>
      <c r="DZJ1146" s="5"/>
      <c r="DZK1146" s="5"/>
      <c r="DZL1146" s="5"/>
      <c r="DZM1146" s="5"/>
      <c r="DZN1146" s="5"/>
      <c r="DZO1146" s="5"/>
      <c r="DZP1146" s="5"/>
      <c r="DZQ1146" s="5"/>
      <c r="DZR1146" s="5"/>
      <c r="DZS1146" s="5"/>
      <c r="DZT1146" s="5"/>
      <c r="DZU1146" s="5"/>
      <c r="DZV1146" s="5"/>
      <c r="DZW1146" s="5"/>
      <c r="DZX1146" s="5"/>
      <c r="DZY1146" s="5"/>
      <c r="DZZ1146" s="5"/>
      <c r="EAA1146" s="5"/>
      <c r="EAB1146" s="5"/>
      <c r="EAC1146" s="5"/>
      <c r="EAD1146" s="5"/>
      <c r="EAE1146" s="5"/>
      <c r="EAF1146" s="5"/>
      <c r="EAG1146" s="5"/>
      <c r="EAH1146" s="5"/>
      <c r="EAI1146" s="5"/>
      <c r="EAJ1146" s="5"/>
      <c r="EAK1146" s="5"/>
      <c r="EAL1146" s="5"/>
      <c r="EAM1146" s="5"/>
      <c r="EAN1146" s="5"/>
      <c r="EAO1146" s="5"/>
      <c r="EAP1146" s="5"/>
      <c r="EAQ1146" s="5"/>
      <c r="EAR1146" s="5"/>
      <c r="EAS1146" s="5"/>
      <c r="EAT1146" s="5"/>
      <c r="EAU1146" s="5"/>
      <c r="EAV1146" s="5"/>
      <c r="EAW1146" s="5"/>
      <c r="EAX1146" s="5"/>
      <c r="EAY1146" s="5"/>
      <c r="EAZ1146" s="5"/>
      <c r="EBA1146" s="5"/>
      <c r="EBB1146" s="5"/>
      <c r="EBC1146" s="5"/>
      <c r="EBD1146" s="5"/>
      <c r="EBE1146" s="5"/>
      <c r="EBF1146" s="5"/>
      <c r="EBG1146" s="5"/>
      <c r="EBH1146" s="5"/>
      <c r="EBI1146" s="5"/>
      <c r="EBJ1146" s="5"/>
      <c r="EBK1146" s="5"/>
      <c r="EBL1146" s="5"/>
      <c r="EBM1146" s="5"/>
      <c r="EBN1146" s="5"/>
      <c r="EBO1146" s="5"/>
      <c r="EBP1146" s="5"/>
      <c r="EBQ1146" s="5"/>
      <c r="EBR1146" s="5"/>
      <c r="EBS1146" s="5"/>
      <c r="EBT1146" s="5"/>
      <c r="EBU1146" s="5"/>
      <c r="EBV1146" s="5"/>
      <c r="EBW1146" s="5"/>
      <c r="EBX1146" s="5"/>
      <c r="EBY1146" s="5"/>
      <c r="EBZ1146" s="5"/>
      <c r="ECA1146" s="5"/>
      <c r="ECB1146" s="5"/>
      <c r="ECC1146" s="5"/>
      <c r="ECD1146" s="5"/>
      <c r="ECE1146" s="5"/>
      <c r="ECF1146" s="5"/>
      <c r="ECG1146" s="5"/>
      <c r="ECH1146" s="5"/>
      <c r="ECI1146" s="5"/>
      <c r="ECJ1146" s="5"/>
      <c r="ECK1146" s="5"/>
      <c r="ECL1146" s="5"/>
      <c r="ECM1146" s="5"/>
      <c r="ECN1146" s="5"/>
      <c r="ECO1146" s="5"/>
      <c r="ECP1146" s="5"/>
      <c r="ECQ1146" s="5"/>
      <c r="ECR1146" s="5"/>
      <c r="ECS1146" s="5"/>
      <c r="ECT1146" s="5"/>
      <c r="ECU1146" s="5"/>
      <c r="ECV1146" s="5"/>
      <c r="ECW1146" s="5"/>
      <c r="ECX1146" s="5"/>
      <c r="ECY1146" s="5"/>
      <c r="ECZ1146" s="5"/>
      <c r="EDA1146" s="5"/>
      <c r="EDB1146" s="5"/>
      <c r="EDC1146" s="5"/>
      <c r="EDD1146" s="5"/>
      <c r="EDE1146" s="5"/>
      <c r="EDF1146" s="5"/>
      <c r="EDG1146" s="5"/>
      <c r="EDH1146" s="5"/>
      <c r="EDI1146" s="5"/>
      <c r="EDJ1146" s="5"/>
      <c r="EDK1146" s="5"/>
      <c r="EDL1146" s="5"/>
      <c r="EDM1146" s="5"/>
      <c r="EDN1146" s="5"/>
      <c r="EDO1146" s="5"/>
      <c r="EDP1146" s="5"/>
      <c r="EDQ1146" s="5"/>
      <c r="EDR1146" s="5"/>
      <c r="EDS1146" s="5"/>
      <c r="EDT1146" s="5"/>
      <c r="EDU1146" s="5"/>
      <c r="EDV1146" s="5"/>
      <c r="EDW1146" s="5"/>
      <c r="EDX1146" s="5"/>
      <c r="EDY1146" s="5"/>
      <c r="EDZ1146" s="5"/>
      <c r="EEA1146" s="5"/>
      <c r="EEB1146" s="5"/>
      <c r="EEC1146" s="5"/>
      <c r="EED1146" s="5"/>
      <c r="EEE1146" s="5"/>
      <c r="EEF1146" s="5"/>
      <c r="EEG1146" s="5"/>
      <c r="EEH1146" s="5"/>
      <c r="EEI1146" s="5"/>
      <c r="EEJ1146" s="5"/>
      <c r="EEK1146" s="5"/>
      <c r="EEL1146" s="5"/>
      <c r="EEM1146" s="5"/>
      <c r="EEN1146" s="5"/>
      <c r="EEO1146" s="5"/>
      <c r="EEP1146" s="5"/>
      <c r="EEQ1146" s="5"/>
      <c r="EER1146" s="5"/>
      <c r="EES1146" s="5"/>
      <c r="EET1146" s="5"/>
      <c r="EEU1146" s="5"/>
      <c r="EEV1146" s="5"/>
      <c r="EEW1146" s="5"/>
      <c r="EEX1146" s="5"/>
      <c r="EEY1146" s="5"/>
      <c r="EEZ1146" s="5"/>
      <c r="EFA1146" s="5"/>
      <c r="EFB1146" s="5"/>
      <c r="EFC1146" s="5"/>
      <c r="EFD1146" s="5"/>
      <c r="EFE1146" s="5"/>
      <c r="EFF1146" s="5"/>
      <c r="EFG1146" s="5"/>
      <c r="EFH1146" s="5"/>
      <c r="EFI1146" s="5"/>
      <c r="EFJ1146" s="5"/>
      <c r="EFK1146" s="5"/>
      <c r="EFL1146" s="5"/>
      <c r="EFM1146" s="5"/>
      <c r="EFN1146" s="5"/>
      <c r="EFO1146" s="5"/>
      <c r="EFP1146" s="5"/>
      <c r="EFQ1146" s="5"/>
      <c r="EFR1146" s="5"/>
      <c r="EFS1146" s="5"/>
      <c r="EFT1146" s="5"/>
      <c r="EFU1146" s="5"/>
      <c r="EFV1146" s="5"/>
      <c r="EFW1146" s="5"/>
      <c r="EFX1146" s="5"/>
      <c r="EFY1146" s="5"/>
      <c r="EFZ1146" s="5"/>
      <c r="EGA1146" s="5"/>
      <c r="EGB1146" s="5"/>
      <c r="EGC1146" s="5"/>
      <c r="EGD1146" s="5"/>
      <c r="EGE1146" s="5"/>
      <c r="EGF1146" s="5"/>
      <c r="EGG1146" s="5"/>
      <c r="EGH1146" s="5"/>
      <c r="EGI1146" s="5"/>
      <c r="EGJ1146" s="5"/>
      <c r="EGK1146" s="5"/>
      <c r="EGL1146" s="5"/>
      <c r="EGM1146" s="5"/>
      <c r="EGN1146" s="5"/>
      <c r="EGO1146" s="5"/>
      <c r="EGP1146" s="5"/>
      <c r="EGQ1146" s="5"/>
      <c r="EGR1146" s="5"/>
      <c r="EGS1146" s="5"/>
      <c r="EGT1146" s="5"/>
      <c r="EGU1146" s="5"/>
      <c r="EGV1146" s="5"/>
      <c r="EGW1146" s="5"/>
      <c r="EGX1146" s="5"/>
      <c r="EGY1146" s="5"/>
      <c r="EGZ1146" s="5"/>
      <c r="EHA1146" s="5"/>
      <c r="EHB1146" s="5"/>
      <c r="EHC1146" s="5"/>
      <c r="EHD1146" s="5"/>
      <c r="EHE1146" s="5"/>
      <c r="EHF1146" s="5"/>
      <c r="EHG1146" s="5"/>
      <c r="EHH1146" s="5"/>
      <c r="EHI1146" s="5"/>
      <c r="EHJ1146" s="5"/>
      <c r="EHK1146" s="5"/>
      <c r="EHL1146" s="5"/>
      <c r="EHM1146" s="5"/>
      <c r="EHN1146" s="5"/>
      <c r="EHO1146" s="5"/>
      <c r="EHP1146" s="5"/>
      <c r="EHQ1146" s="5"/>
      <c r="EHR1146" s="5"/>
      <c r="EHS1146" s="5"/>
      <c r="EHT1146" s="5"/>
      <c r="EHU1146" s="5"/>
      <c r="EHV1146" s="5"/>
      <c r="EHW1146" s="5"/>
      <c r="EHX1146" s="5"/>
      <c r="EHY1146" s="5"/>
      <c r="EHZ1146" s="5"/>
      <c r="EIA1146" s="5"/>
      <c r="EIB1146" s="5"/>
      <c r="EIC1146" s="5"/>
      <c r="EID1146" s="5"/>
      <c r="EIE1146" s="5"/>
      <c r="EIF1146" s="5"/>
      <c r="EIG1146" s="5"/>
      <c r="EIH1146" s="5"/>
      <c r="EII1146" s="5"/>
      <c r="EIJ1146" s="5"/>
      <c r="EIK1146" s="5"/>
      <c r="EIL1146" s="5"/>
      <c r="EIM1146" s="5"/>
      <c r="EIN1146" s="5"/>
      <c r="EIO1146" s="5"/>
      <c r="EIP1146" s="5"/>
      <c r="EIQ1146" s="5"/>
      <c r="EIR1146" s="5"/>
      <c r="EIS1146" s="5"/>
      <c r="EIT1146" s="5"/>
      <c r="EIU1146" s="5"/>
      <c r="EIV1146" s="5"/>
      <c r="EIW1146" s="5"/>
      <c r="EIX1146" s="5"/>
      <c r="EIY1146" s="5"/>
      <c r="EIZ1146" s="5"/>
      <c r="EJA1146" s="5"/>
      <c r="EJB1146" s="5"/>
      <c r="EJC1146" s="5"/>
      <c r="EJD1146" s="5"/>
      <c r="EJE1146" s="5"/>
      <c r="EJF1146" s="5"/>
      <c r="EJG1146" s="5"/>
      <c r="EJH1146" s="5"/>
      <c r="EJI1146" s="5"/>
      <c r="EJJ1146" s="5"/>
      <c r="EJK1146" s="5"/>
      <c r="EJL1146" s="5"/>
      <c r="EJM1146" s="5"/>
      <c r="EJN1146" s="5"/>
      <c r="EJO1146" s="5"/>
      <c r="EJP1146" s="5"/>
      <c r="EJQ1146" s="5"/>
      <c r="EJR1146" s="5"/>
      <c r="EJS1146" s="5"/>
      <c r="EJT1146" s="5"/>
      <c r="EJU1146" s="5"/>
      <c r="EJV1146" s="5"/>
      <c r="EJW1146" s="5"/>
      <c r="EJX1146" s="5"/>
      <c r="EJY1146" s="5"/>
      <c r="EJZ1146" s="5"/>
      <c r="EKA1146" s="5"/>
      <c r="EKB1146" s="5"/>
      <c r="EKC1146" s="5"/>
      <c r="EKD1146" s="5"/>
      <c r="EKE1146" s="5"/>
      <c r="EKF1146" s="5"/>
      <c r="EKG1146" s="5"/>
      <c r="EKH1146" s="5"/>
      <c r="EKI1146" s="5"/>
      <c r="EKJ1146" s="5"/>
      <c r="EKK1146" s="5"/>
      <c r="EKL1146" s="5"/>
      <c r="EKM1146" s="5"/>
      <c r="EKN1146" s="5"/>
      <c r="EKO1146" s="5"/>
      <c r="EKP1146" s="5"/>
      <c r="EKQ1146" s="5"/>
      <c r="EKR1146" s="5"/>
      <c r="EKS1146" s="5"/>
      <c r="EKT1146" s="5"/>
      <c r="EKU1146" s="5"/>
      <c r="EKV1146" s="5"/>
      <c r="EKW1146" s="5"/>
      <c r="EKX1146" s="5"/>
      <c r="EKY1146" s="5"/>
      <c r="EKZ1146" s="5"/>
      <c r="ELA1146" s="5"/>
      <c r="ELB1146" s="5"/>
      <c r="ELC1146" s="5"/>
      <c r="ELD1146" s="5"/>
      <c r="ELE1146" s="5"/>
      <c r="ELF1146" s="5"/>
      <c r="ELG1146" s="5"/>
      <c r="ELH1146" s="5"/>
      <c r="ELI1146" s="5"/>
      <c r="ELJ1146" s="5"/>
      <c r="ELK1146" s="5"/>
      <c r="ELL1146" s="5"/>
      <c r="ELM1146" s="5"/>
      <c r="ELN1146" s="5"/>
      <c r="ELO1146" s="5"/>
      <c r="ELP1146" s="5"/>
      <c r="ELQ1146" s="5"/>
      <c r="ELR1146" s="5"/>
      <c r="ELS1146" s="5"/>
      <c r="ELT1146" s="5"/>
      <c r="ELU1146" s="5"/>
      <c r="ELV1146" s="5"/>
      <c r="ELW1146" s="5"/>
      <c r="ELX1146" s="5"/>
      <c r="ELY1146" s="5"/>
      <c r="ELZ1146" s="5"/>
      <c r="EMA1146" s="5"/>
      <c r="EMB1146" s="5"/>
      <c r="EMC1146" s="5"/>
      <c r="EMD1146" s="5"/>
      <c r="EME1146" s="5"/>
      <c r="EMF1146" s="5"/>
      <c r="EMG1146" s="5"/>
      <c r="EMH1146" s="5"/>
      <c r="EMI1146" s="5"/>
      <c r="EMJ1146" s="5"/>
      <c r="EMK1146" s="5"/>
      <c r="EML1146" s="5"/>
      <c r="EMM1146" s="5"/>
      <c r="EMN1146" s="5"/>
      <c r="EMO1146" s="5"/>
      <c r="EMP1146" s="5"/>
      <c r="EMQ1146" s="5"/>
      <c r="EMR1146" s="5"/>
      <c r="EMS1146" s="5"/>
      <c r="EMT1146" s="5"/>
      <c r="EMU1146" s="5"/>
      <c r="EMV1146" s="5"/>
      <c r="EMW1146" s="5"/>
      <c r="EMX1146" s="5"/>
      <c r="EMY1146" s="5"/>
      <c r="EMZ1146" s="5"/>
      <c r="ENA1146" s="5"/>
      <c r="ENB1146" s="5"/>
      <c r="ENC1146" s="5"/>
      <c r="END1146" s="5"/>
      <c r="ENE1146" s="5"/>
      <c r="ENF1146" s="5"/>
      <c r="ENG1146" s="5"/>
      <c r="ENH1146" s="5"/>
      <c r="ENI1146" s="5"/>
      <c r="ENJ1146" s="5"/>
      <c r="ENK1146" s="5"/>
      <c r="ENL1146" s="5"/>
      <c r="ENM1146" s="5"/>
      <c r="ENN1146" s="5"/>
      <c r="ENO1146" s="5"/>
      <c r="ENP1146" s="5"/>
      <c r="ENQ1146" s="5"/>
      <c r="ENR1146" s="5"/>
      <c r="ENS1146" s="5"/>
      <c r="ENT1146" s="5"/>
      <c r="ENU1146" s="5"/>
      <c r="ENV1146" s="5"/>
      <c r="ENW1146" s="5"/>
      <c r="ENX1146" s="5"/>
      <c r="ENY1146" s="5"/>
      <c r="ENZ1146" s="5"/>
      <c r="EOA1146" s="5"/>
      <c r="EOB1146" s="5"/>
      <c r="EOC1146" s="5"/>
      <c r="EOD1146" s="5"/>
      <c r="EOE1146" s="5"/>
      <c r="EOF1146" s="5"/>
      <c r="EOG1146" s="5"/>
      <c r="EOH1146" s="5"/>
      <c r="EOI1146" s="5"/>
      <c r="EOJ1146" s="5"/>
      <c r="EOK1146" s="5"/>
      <c r="EOL1146" s="5"/>
      <c r="EOM1146" s="5"/>
      <c r="EON1146" s="5"/>
      <c r="EOO1146" s="5"/>
      <c r="EOP1146" s="5"/>
      <c r="EOQ1146" s="5"/>
      <c r="EOR1146" s="5"/>
      <c r="EOS1146" s="5"/>
      <c r="EOT1146" s="5"/>
      <c r="EOU1146" s="5"/>
      <c r="EOV1146" s="5"/>
      <c r="EOW1146" s="5"/>
      <c r="EOX1146" s="5"/>
      <c r="EOY1146" s="5"/>
      <c r="EOZ1146" s="5"/>
      <c r="EPA1146" s="5"/>
      <c r="EPB1146" s="5"/>
      <c r="EPC1146" s="5"/>
      <c r="EPD1146" s="5"/>
      <c r="EPE1146" s="5"/>
      <c r="EPF1146" s="5"/>
      <c r="EPG1146" s="5"/>
      <c r="EPH1146" s="5"/>
      <c r="EPI1146" s="5"/>
      <c r="EPJ1146" s="5"/>
      <c r="EPK1146" s="5"/>
      <c r="EPL1146" s="5"/>
      <c r="EPM1146" s="5"/>
      <c r="EPN1146" s="5"/>
      <c r="EPO1146" s="5"/>
      <c r="EPP1146" s="5"/>
      <c r="EPQ1146" s="5"/>
      <c r="EPR1146" s="5"/>
      <c r="EPS1146" s="5"/>
      <c r="EPT1146" s="5"/>
      <c r="EPU1146" s="5"/>
      <c r="EPV1146" s="5"/>
      <c r="EPW1146" s="5"/>
      <c r="EPX1146" s="5"/>
      <c r="EPY1146" s="5"/>
      <c r="EPZ1146" s="5"/>
      <c r="EQA1146" s="5"/>
      <c r="EQB1146" s="5"/>
      <c r="EQC1146" s="5"/>
      <c r="EQD1146" s="5"/>
      <c r="EQE1146" s="5"/>
      <c r="EQF1146" s="5"/>
      <c r="EQG1146" s="5"/>
      <c r="EQH1146" s="5"/>
      <c r="EQI1146" s="5"/>
      <c r="EQJ1146" s="5"/>
      <c r="EQK1146" s="5"/>
      <c r="EQL1146" s="5"/>
      <c r="EQM1146" s="5"/>
      <c r="EQN1146" s="5"/>
      <c r="EQO1146" s="5"/>
      <c r="EQP1146" s="5"/>
      <c r="EQQ1146" s="5"/>
      <c r="EQR1146" s="5"/>
      <c r="EQS1146" s="5"/>
      <c r="EQT1146" s="5"/>
      <c r="EQU1146" s="5"/>
      <c r="EQV1146" s="5"/>
      <c r="EQW1146" s="5"/>
      <c r="EQX1146" s="5"/>
      <c r="EQY1146" s="5"/>
      <c r="EQZ1146" s="5"/>
      <c r="ERA1146" s="5"/>
      <c r="ERB1146" s="5"/>
      <c r="ERC1146" s="5"/>
      <c r="ERD1146" s="5"/>
      <c r="ERE1146" s="5"/>
      <c r="ERF1146" s="5"/>
      <c r="ERG1146" s="5"/>
      <c r="ERH1146" s="5"/>
      <c r="ERI1146" s="5"/>
      <c r="ERJ1146" s="5"/>
      <c r="ERK1146" s="5"/>
      <c r="ERL1146" s="5"/>
      <c r="ERM1146" s="5"/>
      <c r="ERN1146" s="5"/>
      <c r="ERO1146" s="5"/>
      <c r="ERP1146" s="5"/>
      <c r="ERQ1146" s="5"/>
      <c r="ERR1146" s="5"/>
      <c r="ERS1146" s="5"/>
      <c r="ERT1146" s="5"/>
      <c r="ERU1146" s="5"/>
      <c r="ERV1146" s="5"/>
      <c r="ERW1146" s="5"/>
      <c r="ERX1146" s="5"/>
      <c r="ERY1146" s="5"/>
      <c r="ERZ1146" s="5"/>
      <c r="ESA1146" s="5"/>
      <c r="ESB1146" s="5"/>
      <c r="ESC1146" s="5"/>
      <c r="ESD1146" s="5"/>
      <c r="ESE1146" s="5"/>
      <c r="ESF1146" s="5"/>
      <c r="ESG1146" s="5"/>
      <c r="ESH1146" s="5"/>
      <c r="ESI1146" s="5"/>
      <c r="ESJ1146" s="5"/>
      <c r="ESK1146" s="5"/>
      <c r="ESL1146" s="5"/>
      <c r="ESM1146" s="5"/>
      <c r="ESN1146" s="5"/>
      <c r="ESO1146" s="5"/>
      <c r="ESP1146" s="5"/>
      <c r="ESQ1146" s="5"/>
      <c r="ESR1146" s="5"/>
      <c r="ESS1146" s="5"/>
      <c r="EST1146" s="5"/>
      <c r="ESU1146" s="5"/>
      <c r="ESV1146" s="5"/>
      <c r="ESW1146" s="5"/>
      <c r="ESX1146" s="5"/>
      <c r="ESY1146" s="5"/>
      <c r="ESZ1146" s="5"/>
      <c r="ETA1146" s="5"/>
      <c r="ETB1146" s="5"/>
      <c r="ETC1146" s="5"/>
      <c r="ETD1146" s="5"/>
      <c r="ETE1146" s="5"/>
      <c r="ETF1146" s="5"/>
      <c r="ETG1146" s="5"/>
      <c r="ETH1146" s="5"/>
      <c r="ETI1146" s="5"/>
      <c r="ETJ1146" s="5"/>
      <c r="ETK1146" s="5"/>
      <c r="ETL1146" s="5"/>
      <c r="ETM1146" s="5"/>
      <c r="ETN1146" s="5"/>
      <c r="ETO1146" s="5"/>
      <c r="ETP1146" s="5"/>
      <c r="ETQ1146" s="5"/>
      <c r="ETR1146" s="5"/>
      <c r="ETS1146" s="5"/>
      <c r="ETT1146" s="5"/>
      <c r="ETU1146" s="5"/>
      <c r="ETV1146" s="5"/>
      <c r="ETW1146" s="5"/>
      <c r="ETX1146" s="5"/>
      <c r="ETY1146" s="5"/>
      <c r="ETZ1146" s="5"/>
      <c r="EUA1146" s="5"/>
      <c r="EUB1146" s="5"/>
      <c r="EUC1146" s="5"/>
      <c r="EUD1146" s="5"/>
      <c r="EUE1146" s="5"/>
      <c r="EUF1146" s="5"/>
      <c r="EUG1146" s="5"/>
      <c r="EUH1146" s="5"/>
      <c r="EUI1146" s="5"/>
      <c r="EUJ1146" s="5"/>
      <c r="EUK1146" s="5"/>
      <c r="EUL1146" s="5"/>
      <c r="EUM1146" s="5"/>
      <c r="EUN1146" s="5"/>
      <c r="EUO1146" s="5"/>
      <c r="EUP1146" s="5"/>
      <c r="EUQ1146" s="5"/>
      <c r="EUR1146" s="5"/>
      <c r="EUS1146" s="5"/>
      <c r="EUT1146" s="5"/>
      <c r="EUU1146" s="5"/>
      <c r="EUV1146" s="5"/>
      <c r="EUW1146" s="5"/>
      <c r="EUX1146" s="5"/>
      <c r="EUY1146" s="5"/>
      <c r="EUZ1146" s="5"/>
      <c r="EVA1146" s="5"/>
      <c r="EVB1146" s="5"/>
      <c r="EVC1146" s="5"/>
      <c r="EVD1146" s="5"/>
      <c r="EVE1146" s="5"/>
      <c r="EVF1146" s="5"/>
      <c r="EVG1146" s="5"/>
      <c r="EVH1146" s="5"/>
      <c r="EVI1146" s="5"/>
      <c r="EVJ1146" s="5"/>
      <c r="EVK1146" s="5"/>
      <c r="EVL1146" s="5"/>
      <c r="EVM1146" s="5"/>
      <c r="EVN1146" s="5"/>
      <c r="EVO1146" s="5"/>
      <c r="EVP1146" s="5"/>
      <c r="EVQ1146" s="5"/>
      <c r="EVR1146" s="5"/>
      <c r="EVS1146" s="5"/>
      <c r="EVT1146" s="5"/>
      <c r="EVU1146" s="5"/>
      <c r="EVV1146" s="5"/>
      <c r="EVW1146" s="5"/>
      <c r="EVX1146" s="5"/>
      <c r="EVY1146" s="5"/>
      <c r="EVZ1146" s="5"/>
      <c r="EWA1146" s="5"/>
      <c r="EWB1146" s="5"/>
      <c r="EWC1146" s="5"/>
      <c r="EWD1146" s="5"/>
      <c r="EWE1146" s="5"/>
      <c r="EWF1146" s="5"/>
      <c r="EWG1146" s="5"/>
      <c r="EWH1146" s="5"/>
      <c r="EWI1146" s="5"/>
      <c r="EWJ1146" s="5"/>
      <c r="EWK1146" s="5"/>
      <c r="EWL1146" s="5"/>
      <c r="EWM1146" s="5"/>
      <c r="EWN1146" s="5"/>
      <c r="EWO1146" s="5"/>
      <c r="EWP1146" s="5"/>
      <c r="EWQ1146" s="5"/>
      <c r="EWR1146" s="5"/>
      <c r="EWS1146" s="5"/>
      <c r="EWT1146" s="5"/>
      <c r="EWU1146" s="5"/>
      <c r="EWV1146" s="5"/>
      <c r="EWW1146" s="5"/>
      <c r="EWX1146" s="5"/>
      <c r="EWY1146" s="5"/>
      <c r="EWZ1146" s="5"/>
      <c r="EXA1146" s="5"/>
      <c r="EXB1146" s="5"/>
      <c r="EXC1146" s="5"/>
      <c r="EXD1146" s="5"/>
      <c r="EXE1146" s="5"/>
      <c r="EXF1146" s="5"/>
      <c r="EXG1146" s="5"/>
      <c r="EXH1146" s="5"/>
      <c r="EXI1146" s="5"/>
      <c r="EXJ1146" s="5"/>
      <c r="EXK1146" s="5"/>
      <c r="EXL1146" s="5"/>
      <c r="EXM1146" s="5"/>
      <c r="EXN1146" s="5"/>
      <c r="EXO1146" s="5"/>
      <c r="EXP1146" s="5"/>
      <c r="EXQ1146" s="5"/>
      <c r="EXR1146" s="5"/>
      <c r="EXS1146" s="5"/>
      <c r="EXT1146" s="5"/>
      <c r="EXU1146" s="5"/>
      <c r="EXV1146" s="5"/>
      <c r="EXW1146" s="5"/>
      <c r="EXX1146" s="5"/>
      <c r="EXY1146" s="5"/>
      <c r="EXZ1146" s="5"/>
      <c r="EYA1146" s="5"/>
      <c r="EYB1146" s="5"/>
      <c r="EYC1146" s="5"/>
      <c r="EYD1146" s="5"/>
      <c r="EYE1146" s="5"/>
      <c r="EYF1146" s="5"/>
      <c r="EYG1146" s="5"/>
      <c r="EYH1146" s="5"/>
      <c r="EYI1146" s="5"/>
      <c r="EYJ1146" s="5"/>
      <c r="EYK1146" s="5"/>
      <c r="EYL1146" s="5"/>
      <c r="EYM1146" s="5"/>
      <c r="EYN1146" s="5"/>
      <c r="EYO1146" s="5"/>
      <c r="EYP1146" s="5"/>
      <c r="EYQ1146" s="5"/>
      <c r="EYR1146" s="5"/>
      <c r="EYS1146" s="5"/>
      <c r="EYT1146" s="5"/>
      <c r="EYU1146" s="5"/>
      <c r="EYV1146" s="5"/>
      <c r="EYW1146" s="5"/>
      <c r="EYX1146" s="5"/>
      <c r="EYY1146" s="5"/>
      <c r="EYZ1146" s="5"/>
      <c r="EZA1146" s="5"/>
      <c r="EZB1146" s="5"/>
      <c r="EZC1146" s="5"/>
      <c r="EZD1146" s="5"/>
      <c r="EZE1146" s="5"/>
      <c r="EZF1146" s="5"/>
      <c r="EZG1146" s="5"/>
      <c r="EZH1146" s="5"/>
      <c r="EZI1146" s="5"/>
      <c r="EZJ1146" s="5"/>
      <c r="EZK1146" s="5"/>
      <c r="EZL1146" s="5"/>
      <c r="EZM1146" s="5"/>
      <c r="EZN1146" s="5"/>
      <c r="EZO1146" s="5"/>
      <c r="EZP1146" s="5"/>
      <c r="EZQ1146" s="5"/>
      <c r="EZR1146" s="5"/>
      <c r="EZS1146" s="5"/>
      <c r="EZT1146" s="5"/>
      <c r="EZU1146" s="5"/>
      <c r="EZV1146" s="5"/>
      <c r="EZW1146" s="5"/>
      <c r="EZX1146" s="5"/>
      <c r="EZY1146" s="5"/>
      <c r="EZZ1146" s="5"/>
      <c r="FAA1146" s="5"/>
      <c r="FAB1146" s="5"/>
      <c r="FAC1146" s="5"/>
      <c r="FAD1146" s="5"/>
      <c r="FAE1146" s="5"/>
      <c r="FAF1146" s="5"/>
      <c r="FAG1146" s="5"/>
      <c r="FAH1146" s="5"/>
      <c r="FAI1146" s="5"/>
      <c r="FAJ1146" s="5"/>
      <c r="FAK1146" s="5"/>
      <c r="FAL1146" s="5"/>
      <c r="FAM1146" s="5"/>
      <c r="FAN1146" s="5"/>
      <c r="FAO1146" s="5"/>
      <c r="FAP1146" s="5"/>
      <c r="FAQ1146" s="5"/>
      <c r="FAR1146" s="5"/>
      <c r="FAS1146" s="5"/>
      <c r="FAT1146" s="5"/>
      <c r="FAU1146" s="5"/>
      <c r="FAV1146" s="5"/>
      <c r="FAW1146" s="5"/>
      <c r="FAX1146" s="5"/>
      <c r="FAY1146" s="5"/>
      <c r="FAZ1146" s="5"/>
      <c r="FBA1146" s="5"/>
      <c r="FBB1146" s="5"/>
      <c r="FBC1146" s="5"/>
      <c r="FBD1146" s="5"/>
      <c r="FBE1146" s="5"/>
      <c r="FBF1146" s="5"/>
      <c r="FBG1146" s="5"/>
      <c r="FBH1146" s="5"/>
      <c r="FBI1146" s="5"/>
      <c r="FBJ1146" s="5"/>
      <c r="FBK1146" s="5"/>
      <c r="FBL1146" s="5"/>
      <c r="FBM1146" s="5"/>
      <c r="FBN1146" s="5"/>
      <c r="FBO1146" s="5"/>
      <c r="FBP1146" s="5"/>
      <c r="FBQ1146" s="5"/>
      <c r="FBR1146" s="5"/>
      <c r="FBS1146" s="5"/>
      <c r="FBT1146" s="5"/>
      <c r="FBU1146" s="5"/>
      <c r="FBV1146" s="5"/>
      <c r="FBW1146" s="5"/>
      <c r="FBX1146" s="5"/>
      <c r="FBY1146" s="5"/>
      <c r="FBZ1146" s="5"/>
      <c r="FCA1146" s="5"/>
      <c r="FCB1146" s="5"/>
      <c r="FCC1146" s="5"/>
      <c r="FCD1146" s="5"/>
      <c r="FCE1146" s="5"/>
      <c r="FCF1146" s="5"/>
      <c r="FCG1146" s="5"/>
      <c r="FCH1146" s="5"/>
      <c r="FCI1146" s="5"/>
      <c r="FCJ1146" s="5"/>
      <c r="FCK1146" s="5"/>
      <c r="FCL1146" s="5"/>
      <c r="FCM1146" s="5"/>
      <c r="FCN1146" s="5"/>
      <c r="FCO1146" s="5"/>
      <c r="FCP1146" s="5"/>
      <c r="FCQ1146" s="5"/>
      <c r="FCR1146" s="5"/>
      <c r="FCS1146" s="5"/>
      <c r="FCT1146" s="5"/>
      <c r="FCU1146" s="5"/>
      <c r="FCV1146" s="5"/>
      <c r="FCW1146" s="5"/>
      <c r="FCX1146" s="5"/>
      <c r="FCY1146" s="5"/>
      <c r="FCZ1146" s="5"/>
      <c r="FDA1146" s="5"/>
      <c r="FDB1146" s="5"/>
      <c r="FDC1146" s="5"/>
      <c r="FDD1146" s="5"/>
      <c r="FDE1146" s="5"/>
      <c r="FDF1146" s="5"/>
      <c r="FDG1146" s="5"/>
      <c r="FDH1146" s="5"/>
      <c r="FDI1146" s="5"/>
      <c r="FDJ1146" s="5"/>
      <c r="FDK1146" s="5"/>
      <c r="FDL1146" s="5"/>
      <c r="FDM1146" s="5"/>
      <c r="FDN1146" s="5"/>
      <c r="FDO1146" s="5"/>
      <c r="FDP1146" s="5"/>
      <c r="FDQ1146" s="5"/>
      <c r="FDR1146" s="5"/>
      <c r="FDS1146" s="5"/>
      <c r="FDT1146" s="5"/>
      <c r="FDU1146" s="5"/>
      <c r="FDV1146" s="5"/>
      <c r="FDW1146" s="5"/>
      <c r="FDX1146" s="5"/>
      <c r="FDY1146" s="5"/>
      <c r="FDZ1146" s="5"/>
      <c r="FEA1146" s="5"/>
      <c r="FEB1146" s="5"/>
      <c r="FEC1146" s="5"/>
      <c r="FED1146" s="5"/>
      <c r="FEE1146" s="5"/>
      <c r="FEF1146" s="5"/>
      <c r="FEG1146" s="5"/>
      <c r="FEH1146" s="5"/>
      <c r="FEI1146" s="5"/>
      <c r="FEJ1146" s="5"/>
      <c r="FEK1146" s="5"/>
      <c r="FEL1146" s="5"/>
      <c r="FEM1146" s="5"/>
      <c r="FEN1146" s="5"/>
      <c r="FEO1146" s="5"/>
      <c r="FEP1146" s="5"/>
      <c r="FEQ1146" s="5"/>
      <c r="FER1146" s="5"/>
      <c r="FES1146" s="5"/>
      <c r="FET1146" s="5"/>
      <c r="FEU1146" s="5"/>
      <c r="FEV1146" s="5"/>
      <c r="FEW1146" s="5"/>
      <c r="FEX1146" s="5"/>
      <c r="FEY1146" s="5"/>
      <c r="FEZ1146" s="5"/>
      <c r="FFA1146" s="5"/>
      <c r="FFB1146" s="5"/>
      <c r="FFC1146" s="5"/>
      <c r="FFD1146" s="5"/>
      <c r="FFE1146" s="5"/>
      <c r="FFF1146" s="5"/>
      <c r="FFG1146" s="5"/>
      <c r="FFH1146" s="5"/>
      <c r="FFI1146" s="5"/>
      <c r="FFJ1146" s="5"/>
      <c r="FFK1146" s="5"/>
      <c r="FFL1146" s="5"/>
      <c r="FFM1146" s="5"/>
      <c r="FFN1146" s="5"/>
      <c r="FFO1146" s="5"/>
      <c r="FFP1146" s="5"/>
      <c r="FFQ1146" s="5"/>
      <c r="FFR1146" s="5"/>
      <c r="FFS1146" s="5"/>
      <c r="FFT1146" s="5"/>
      <c r="FFU1146" s="5"/>
      <c r="FFV1146" s="5"/>
      <c r="FFW1146" s="5"/>
      <c r="FFX1146" s="5"/>
      <c r="FFY1146" s="5"/>
      <c r="FFZ1146" s="5"/>
      <c r="FGA1146" s="5"/>
      <c r="FGB1146" s="5"/>
      <c r="FGC1146" s="5"/>
      <c r="FGD1146" s="5"/>
      <c r="FGE1146" s="5"/>
      <c r="FGF1146" s="5"/>
      <c r="FGG1146" s="5"/>
      <c r="FGH1146" s="5"/>
      <c r="FGI1146" s="5"/>
      <c r="FGJ1146" s="5"/>
      <c r="FGK1146" s="5"/>
      <c r="FGL1146" s="5"/>
      <c r="FGM1146" s="5"/>
      <c r="FGN1146" s="5"/>
      <c r="FGO1146" s="5"/>
      <c r="FGP1146" s="5"/>
      <c r="FGQ1146" s="5"/>
      <c r="FGR1146" s="5"/>
      <c r="FGS1146" s="5"/>
      <c r="FGT1146" s="5"/>
      <c r="FGU1146" s="5"/>
      <c r="FGV1146" s="5"/>
      <c r="FGW1146" s="5"/>
      <c r="FGX1146" s="5"/>
      <c r="FGY1146" s="5"/>
      <c r="FGZ1146" s="5"/>
      <c r="FHA1146" s="5"/>
      <c r="FHB1146" s="5"/>
      <c r="FHC1146" s="5"/>
      <c r="FHD1146" s="5"/>
      <c r="FHE1146" s="5"/>
      <c r="FHF1146" s="5"/>
      <c r="FHG1146" s="5"/>
      <c r="FHH1146" s="5"/>
      <c r="FHI1146" s="5"/>
      <c r="FHJ1146" s="5"/>
      <c r="FHK1146" s="5"/>
      <c r="FHL1146" s="5"/>
      <c r="FHM1146" s="5"/>
      <c r="FHN1146" s="5"/>
      <c r="FHO1146" s="5"/>
      <c r="FHP1146" s="5"/>
      <c r="FHQ1146" s="5"/>
      <c r="FHR1146" s="5"/>
      <c r="FHS1146" s="5"/>
      <c r="FHT1146" s="5"/>
      <c r="FHU1146" s="5"/>
      <c r="FHV1146" s="5"/>
      <c r="FHW1146" s="5"/>
      <c r="FHX1146" s="5"/>
      <c r="FHY1146" s="5"/>
      <c r="FHZ1146" s="5"/>
      <c r="FIA1146" s="5"/>
      <c r="FIB1146" s="5"/>
      <c r="FIC1146" s="5"/>
      <c r="FID1146" s="5"/>
      <c r="FIE1146" s="5"/>
      <c r="FIF1146" s="5"/>
      <c r="FIG1146" s="5"/>
      <c r="FIH1146" s="5"/>
      <c r="FII1146" s="5"/>
      <c r="FIJ1146" s="5"/>
      <c r="FIK1146" s="5"/>
      <c r="FIL1146" s="5"/>
      <c r="FIM1146" s="5"/>
      <c r="FIN1146" s="5"/>
      <c r="FIO1146" s="5"/>
      <c r="FIP1146" s="5"/>
      <c r="FIQ1146" s="5"/>
      <c r="FIR1146" s="5"/>
      <c r="FIS1146" s="5"/>
      <c r="FIT1146" s="5"/>
      <c r="FIU1146" s="5"/>
      <c r="FIV1146" s="5"/>
      <c r="FIW1146" s="5"/>
      <c r="FIX1146" s="5"/>
      <c r="FIY1146" s="5"/>
      <c r="FIZ1146" s="5"/>
      <c r="FJA1146" s="5"/>
      <c r="FJB1146" s="5"/>
      <c r="FJC1146" s="5"/>
      <c r="FJD1146" s="5"/>
      <c r="FJE1146" s="5"/>
      <c r="FJF1146" s="5"/>
      <c r="FJG1146" s="5"/>
      <c r="FJH1146" s="5"/>
      <c r="FJI1146" s="5"/>
      <c r="FJJ1146" s="5"/>
      <c r="FJK1146" s="5"/>
      <c r="FJL1146" s="5"/>
      <c r="FJM1146" s="5"/>
      <c r="FJN1146" s="5"/>
      <c r="FJO1146" s="5"/>
      <c r="FJP1146" s="5"/>
      <c r="FJQ1146" s="5"/>
      <c r="FJR1146" s="5"/>
      <c r="FJS1146" s="5"/>
      <c r="FJT1146" s="5"/>
      <c r="FJU1146" s="5"/>
      <c r="FJV1146" s="5"/>
      <c r="FJW1146" s="5"/>
      <c r="FJX1146" s="5"/>
      <c r="FJY1146" s="5"/>
      <c r="FJZ1146" s="5"/>
      <c r="FKA1146" s="5"/>
      <c r="FKB1146" s="5"/>
      <c r="FKC1146" s="5"/>
      <c r="FKD1146" s="5"/>
      <c r="FKE1146" s="5"/>
      <c r="FKF1146" s="5"/>
      <c r="FKG1146" s="5"/>
      <c r="FKH1146" s="5"/>
      <c r="FKI1146" s="5"/>
      <c r="FKJ1146" s="5"/>
      <c r="FKK1146" s="5"/>
      <c r="FKL1146" s="5"/>
      <c r="FKM1146" s="5"/>
      <c r="FKN1146" s="5"/>
      <c r="FKO1146" s="5"/>
      <c r="FKP1146" s="5"/>
      <c r="FKQ1146" s="5"/>
      <c r="FKR1146" s="5"/>
      <c r="FKS1146" s="5"/>
      <c r="FKT1146" s="5"/>
      <c r="FKU1146" s="5"/>
      <c r="FKV1146" s="5"/>
      <c r="FKW1146" s="5"/>
      <c r="FKX1146" s="5"/>
      <c r="FKY1146" s="5"/>
      <c r="FKZ1146" s="5"/>
      <c r="FLA1146" s="5"/>
      <c r="FLB1146" s="5"/>
      <c r="FLC1146" s="5"/>
      <c r="FLD1146" s="5"/>
      <c r="FLE1146" s="5"/>
      <c r="FLF1146" s="5"/>
      <c r="FLG1146" s="5"/>
      <c r="FLH1146" s="5"/>
      <c r="FLI1146" s="5"/>
      <c r="FLJ1146" s="5"/>
      <c r="FLK1146" s="5"/>
      <c r="FLL1146" s="5"/>
      <c r="FLM1146" s="5"/>
      <c r="FLN1146" s="5"/>
      <c r="FLO1146" s="5"/>
      <c r="FLP1146" s="5"/>
      <c r="FLQ1146" s="5"/>
      <c r="FLR1146" s="5"/>
      <c r="FLS1146" s="5"/>
      <c r="FLT1146" s="5"/>
      <c r="FLU1146" s="5"/>
      <c r="FLV1146" s="5"/>
      <c r="FLW1146" s="5"/>
      <c r="FLX1146" s="5"/>
      <c r="FLY1146" s="5"/>
      <c r="FLZ1146" s="5"/>
      <c r="FMA1146" s="5"/>
      <c r="FMB1146" s="5"/>
      <c r="FMC1146" s="5"/>
      <c r="FMD1146" s="5"/>
      <c r="FME1146" s="5"/>
      <c r="FMF1146" s="5"/>
      <c r="FMG1146" s="5"/>
      <c r="FMH1146" s="5"/>
      <c r="FMI1146" s="5"/>
      <c r="FMJ1146" s="5"/>
      <c r="FMK1146" s="5"/>
      <c r="FML1146" s="5"/>
      <c r="FMM1146" s="5"/>
      <c r="FMN1146" s="5"/>
      <c r="FMO1146" s="5"/>
      <c r="FMP1146" s="5"/>
      <c r="FMQ1146" s="5"/>
      <c r="FMR1146" s="5"/>
      <c r="FMS1146" s="5"/>
      <c r="FMT1146" s="5"/>
      <c r="FMU1146" s="5"/>
      <c r="FMV1146" s="5"/>
      <c r="FMW1146" s="5"/>
      <c r="FMX1146" s="5"/>
      <c r="FMY1146" s="5"/>
      <c r="FMZ1146" s="5"/>
      <c r="FNA1146" s="5"/>
      <c r="FNB1146" s="5"/>
      <c r="FNC1146" s="5"/>
      <c r="FND1146" s="5"/>
      <c r="FNE1146" s="5"/>
      <c r="FNF1146" s="5"/>
      <c r="FNG1146" s="5"/>
      <c r="FNH1146" s="5"/>
      <c r="FNI1146" s="5"/>
      <c r="FNJ1146" s="5"/>
      <c r="FNK1146" s="5"/>
      <c r="FNL1146" s="5"/>
      <c r="FNM1146" s="5"/>
      <c r="FNN1146" s="5"/>
      <c r="FNO1146" s="5"/>
      <c r="FNP1146" s="5"/>
      <c r="FNQ1146" s="5"/>
      <c r="FNR1146" s="5"/>
      <c r="FNS1146" s="5"/>
      <c r="FNT1146" s="5"/>
      <c r="FNU1146" s="5"/>
      <c r="FNV1146" s="5"/>
      <c r="FNW1146" s="5"/>
      <c r="FNX1146" s="5"/>
      <c r="FNY1146" s="5"/>
      <c r="FNZ1146" s="5"/>
      <c r="FOA1146" s="5"/>
      <c r="FOB1146" s="5"/>
      <c r="FOC1146" s="5"/>
      <c r="FOD1146" s="5"/>
      <c r="FOE1146" s="5"/>
      <c r="FOF1146" s="5"/>
      <c r="FOG1146" s="5"/>
      <c r="FOH1146" s="5"/>
      <c r="FOI1146" s="5"/>
      <c r="FOJ1146" s="5"/>
      <c r="FOK1146" s="5"/>
      <c r="FOL1146" s="5"/>
      <c r="FOM1146" s="5"/>
      <c r="FON1146" s="5"/>
      <c r="FOO1146" s="5"/>
      <c r="FOP1146" s="5"/>
      <c r="FOQ1146" s="5"/>
      <c r="FOR1146" s="5"/>
      <c r="FOS1146" s="5"/>
      <c r="FOT1146" s="5"/>
      <c r="FOU1146" s="5"/>
      <c r="FOV1146" s="5"/>
      <c r="FOW1146" s="5"/>
      <c r="FOX1146" s="5"/>
      <c r="FOY1146" s="5"/>
      <c r="FOZ1146" s="5"/>
      <c r="FPA1146" s="5"/>
      <c r="FPB1146" s="5"/>
      <c r="FPC1146" s="5"/>
      <c r="FPD1146" s="5"/>
      <c r="FPE1146" s="5"/>
      <c r="FPF1146" s="5"/>
      <c r="FPG1146" s="5"/>
      <c r="FPH1146" s="5"/>
      <c r="FPI1146" s="5"/>
      <c r="FPJ1146" s="5"/>
      <c r="FPK1146" s="5"/>
      <c r="FPL1146" s="5"/>
      <c r="FPM1146" s="5"/>
      <c r="FPN1146" s="5"/>
      <c r="FPO1146" s="5"/>
      <c r="FPP1146" s="5"/>
      <c r="FPQ1146" s="5"/>
      <c r="FPR1146" s="5"/>
      <c r="FPS1146" s="5"/>
      <c r="FPT1146" s="5"/>
      <c r="FPU1146" s="5"/>
      <c r="FPV1146" s="5"/>
      <c r="FPW1146" s="5"/>
      <c r="FPX1146" s="5"/>
      <c r="FPY1146" s="5"/>
      <c r="FPZ1146" s="5"/>
      <c r="FQA1146" s="5"/>
      <c r="FQB1146" s="5"/>
      <c r="FQC1146" s="5"/>
      <c r="FQD1146" s="5"/>
      <c r="FQE1146" s="5"/>
      <c r="FQF1146" s="5"/>
      <c r="FQG1146" s="5"/>
      <c r="FQH1146" s="5"/>
      <c r="FQI1146" s="5"/>
      <c r="FQJ1146" s="5"/>
      <c r="FQK1146" s="5"/>
      <c r="FQL1146" s="5"/>
      <c r="FQM1146" s="5"/>
      <c r="FQN1146" s="5"/>
      <c r="FQO1146" s="5"/>
      <c r="FQP1146" s="5"/>
      <c r="FQQ1146" s="5"/>
      <c r="FQR1146" s="5"/>
      <c r="FQS1146" s="5"/>
      <c r="FQT1146" s="5"/>
      <c r="FQU1146" s="5"/>
      <c r="FQV1146" s="5"/>
      <c r="FQW1146" s="5"/>
      <c r="FQX1146" s="5"/>
      <c r="FQY1146" s="5"/>
      <c r="FQZ1146" s="5"/>
      <c r="FRA1146" s="5"/>
      <c r="FRB1146" s="5"/>
      <c r="FRC1146" s="5"/>
      <c r="FRD1146" s="5"/>
      <c r="FRE1146" s="5"/>
      <c r="FRF1146" s="5"/>
      <c r="FRG1146" s="5"/>
      <c r="FRH1146" s="5"/>
      <c r="FRI1146" s="5"/>
      <c r="FRJ1146" s="5"/>
      <c r="FRK1146" s="5"/>
      <c r="FRL1146" s="5"/>
      <c r="FRM1146" s="5"/>
      <c r="FRN1146" s="5"/>
      <c r="FRO1146" s="5"/>
      <c r="FRP1146" s="5"/>
      <c r="FRQ1146" s="5"/>
      <c r="FRR1146" s="5"/>
      <c r="FRS1146" s="5"/>
      <c r="FRT1146" s="5"/>
      <c r="FRU1146" s="5"/>
      <c r="FRV1146" s="5"/>
      <c r="FRW1146" s="5"/>
      <c r="FRX1146" s="5"/>
      <c r="FRY1146" s="5"/>
      <c r="FRZ1146" s="5"/>
      <c r="FSA1146" s="5"/>
      <c r="FSB1146" s="5"/>
      <c r="FSC1146" s="5"/>
      <c r="FSD1146" s="5"/>
      <c r="FSE1146" s="5"/>
      <c r="FSF1146" s="5"/>
      <c r="FSG1146" s="5"/>
      <c r="FSH1146" s="5"/>
      <c r="FSI1146" s="5"/>
      <c r="FSJ1146" s="5"/>
      <c r="FSK1146" s="5"/>
      <c r="FSL1146" s="5"/>
      <c r="FSM1146" s="5"/>
      <c r="FSN1146" s="5"/>
      <c r="FSO1146" s="5"/>
      <c r="FSP1146" s="5"/>
      <c r="FSQ1146" s="5"/>
      <c r="FSR1146" s="5"/>
      <c r="FSS1146" s="5"/>
      <c r="FST1146" s="5"/>
      <c r="FSU1146" s="5"/>
      <c r="FSV1146" s="5"/>
      <c r="FSW1146" s="5"/>
      <c r="FSX1146" s="5"/>
      <c r="FSY1146" s="5"/>
      <c r="FSZ1146" s="5"/>
      <c r="FTA1146" s="5"/>
      <c r="FTB1146" s="5"/>
      <c r="FTC1146" s="5"/>
      <c r="FTD1146" s="5"/>
      <c r="FTE1146" s="5"/>
      <c r="FTF1146" s="5"/>
      <c r="FTG1146" s="5"/>
      <c r="FTH1146" s="5"/>
      <c r="FTI1146" s="5"/>
      <c r="FTJ1146" s="5"/>
      <c r="FTK1146" s="5"/>
      <c r="FTL1146" s="5"/>
      <c r="FTM1146" s="5"/>
      <c r="FTN1146" s="5"/>
      <c r="FTO1146" s="5"/>
      <c r="FTP1146" s="5"/>
      <c r="FTQ1146" s="5"/>
      <c r="FTR1146" s="5"/>
      <c r="FTS1146" s="5"/>
      <c r="FTT1146" s="5"/>
      <c r="FTU1146" s="5"/>
      <c r="FTV1146" s="5"/>
      <c r="FTW1146" s="5"/>
      <c r="FTX1146" s="5"/>
      <c r="FTY1146" s="5"/>
      <c r="FTZ1146" s="5"/>
      <c r="FUA1146" s="5"/>
      <c r="FUB1146" s="5"/>
      <c r="FUC1146" s="5"/>
      <c r="FUD1146" s="5"/>
      <c r="FUE1146" s="5"/>
      <c r="FUF1146" s="5"/>
      <c r="FUG1146" s="5"/>
      <c r="FUH1146" s="5"/>
      <c r="FUI1146" s="5"/>
      <c r="FUJ1146" s="5"/>
      <c r="FUK1146" s="5"/>
      <c r="FUL1146" s="5"/>
      <c r="FUM1146" s="5"/>
      <c r="FUN1146" s="5"/>
      <c r="FUO1146" s="5"/>
      <c r="FUP1146" s="5"/>
      <c r="FUQ1146" s="5"/>
      <c r="FUR1146" s="5"/>
      <c r="FUS1146" s="5"/>
      <c r="FUT1146" s="5"/>
      <c r="FUU1146" s="5"/>
      <c r="FUV1146" s="5"/>
      <c r="FUW1146" s="5"/>
      <c r="FUX1146" s="5"/>
      <c r="FUY1146" s="5"/>
      <c r="FUZ1146" s="5"/>
      <c r="FVA1146" s="5"/>
      <c r="FVB1146" s="5"/>
      <c r="FVC1146" s="5"/>
      <c r="FVD1146" s="5"/>
      <c r="FVE1146" s="5"/>
      <c r="FVF1146" s="5"/>
      <c r="FVG1146" s="5"/>
      <c r="FVH1146" s="5"/>
      <c r="FVI1146" s="5"/>
      <c r="FVJ1146" s="5"/>
      <c r="FVK1146" s="5"/>
      <c r="FVL1146" s="5"/>
      <c r="FVM1146" s="5"/>
      <c r="FVN1146" s="5"/>
      <c r="FVO1146" s="5"/>
      <c r="FVP1146" s="5"/>
      <c r="FVQ1146" s="5"/>
      <c r="FVR1146" s="5"/>
      <c r="FVS1146" s="5"/>
      <c r="FVT1146" s="5"/>
      <c r="FVU1146" s="5"/>
      <c r="FVV1146" s="5"/>
      <c r="FVW1146" s="5"/>
      <c r="FVX1146" s="5"/>
      <c r="FVY1146" s="5"/>
      <c r="FVZ1146" s="5"/>
      <c r="FWA1146" s="5"/>
      <c r="FWB1146" s="5"/>
      <c r="FWC1146" s="5"/>
      <c r="FWD1146" s="5"/>
      <c r="FWE1146" s="5"/>
      <c r="FWF1146" s="5"/>
      <c r="FWG1146" s="5"/>
      <c r="FWH1146" s="5"/>
      <c r="FWI1146" s="5"/>
      <c r="FWJ1146" s="5"/>
      <c r="FWK1146" s="5"/>
      <c r="FWL1146" s="5"/>
      <c r="FWM1146" s="5"/>
      <c r="FWN1146" s="5"/>
      <c r="FWO1146" s="5"/>
      <c r="FWP1146" s="5"/>
      <c r="FWQ1146" s="5"/>
      <c r="FWR1146" s="5"/>
      <c r="FWS1146" s="5"/>
      <c r="FWT1146" s="5"/>
      <c r="FWU1146" s="5"/>
      <c r="FWV1146" s="5"/>
      <c r="FWW1146" s="5"/>
      <c r="FWX1146" s="5"/>
      <c r="FWY1146" s="5"/>
      <c r="FWZ1146" s="5"/>
      <c r="FXA1146" s="5"/>
      <c r="FXB1146" s="5"/>
      <c r="FXC1146" s="5"/>
      <c r="FXD1146" s="5"/>
      <c r="FXE1146" s="5"/>
      <c r="FXF1146" s="5"/>
      <c r="FXG1146" s="5"/>
      <c r="FXH1146" s="5"/>
      <c r="FXI1146" s="5"/>
      <c r="FXJ1146" s="5"/>
      <c r="FXK1146" s="5"/>
      <c r="FXL1146" s="5"/>
      <c r="FXM1146" s="5"/>
      <c r="FXN1146" s="5"/>
      <c r="FXO1146" s="5"/>
      <c r="FXP1146" s="5"/>
      <c r="FXQ1146" s="5"/>
      <c r="FXR1146" s="5"/>
      <c r="FXS1146" s="5"/>
      <c r="FXT1146" s="5"/>
      <c r="FXU1146" s="5"/>
      <c r="FXV1146" s="5"/>
      <c r="FXW1146" s="5"/>
      <c r="FXX1146" s="5"/>
      <c r="FXY1146" s="5"/>
      <c r="FXZ1146" s="5"/>
      <c r="FYA1146" s="5"/>
      <c r="FYB1146" s="5"/>
      <c r="FYC1146" s="5"/>
      <c r="FYD1146" s="5"/>
      <c r="FYE1146" s="5"/>
      <c r="FYF1146" s="5"/>
      <c r="FYG1146" s="5"/>
      <c r="FYH1146" s="5"/>
      <c r="FYI1146" s="5"/>
      <c r="FYJ1146" s="5"/>
      <c r="FYK1146" s="5"/>
      <c r="FYL1146" s="5"/>
      <c r="FYM1146" s="5"/>
      <c r="FYN1146" s="5"/>
      <c r="FYO1146" s="5"/>
      <c r="FYP1146" s="5"/>
      <c r="FYQ1146" s="5"/>
      <c r="FYR1146" s="5"/>
      <c r="FYS1146" s="5"/>
      <c r="FYT1146" s="5"/>
      <c r="FYU1146" s="5"/>
      <c r="FYV1146" s="5"/>
      <c r="FYW1146" s="5"/>
      <c r="FYX1146" s="5"/>
      <c r="FYY1146" s="5"/>
      <c r="FYZ1146" s="5"/>
      <c r="FZA1146" s="5"/>
      <c r="FZB1146" s="5"/>
      <c r="FZC1146" s="5"/>
      <c r="FZD1146" s="5"/>
      <c r="FZE1146" s="5"/>
      <c r="FZF1146" s="5"/>
      <c r="FZG1146" s="5"/>
      <c r="FZH1146" s="5"/>
      <c r="FZI1146" s="5"/>
      <c r="FZJ1146" s="5"/>
      <c r="FZK1146" s="5"/>
      <c r="FZL1146" s="5"/>
      <c r="FZM1146" s="5"/>
      <c r="FZN1146" s="5"/>
      <c r="FZO1146" s="5"/>
      <c r="FZP1146" s="5"/>
      <c r="FZQ1146" s="5"/>
      <c r="FZR1146" s="5"/>
      <c r="FZS1146" s="5"/>
      <c r="FZT1146" s="5"/>
      <c r="FZU1146" s="5"/>
      <c r="FZV1146" s="5"/>
      <c r="FZW1146" s="5"/>
      <c r="FZX1146" s="5"/>
      <c r="FZY1146" s="5"/>
      <c r="FZZ1146" s="5"/>
      <c r="GAA1146" s="5"/>
      <c r="GAB1146" s="5"/>
      <c r="GAC1146" s="5"/>
      <c r="GAD1146" s="5"/>
      <c r="GAE1146" s="5"/>
      <c r="GAF1146" s="5"/>
      <c r="GAG1146" s="5"/>
      <c r="GAH1146" s="5"/>
      <c r="GAI1146" s="5"/>
      <c r="GAJ1146" s="5"/>
      <c r="GAK1146" s="5"/>
      <c r="GAL1146" s="5"/>
      <c r="GAM1146" s="5"/>
      <c r="GAN1146" s="5"/>
      <c r="GAO1146" s="5"/>
      <c r="GAP1146" s="5"/>
      <c r="GAQ1146" s="5"/>
      <c r="GAR1146" s="5"/>
      <c r="GAS1146" s="5"/>
      <c r="GAT1146" s="5"/>
      <c r="GAU1146" s="5"/>
      <c r="GAV1146" s="5"/>
      <c r="GAW1146" s="5"/>
      <c r="GAX1146" s="5"/>
      <c r="GAY1146" s="5"/>
      <c r="GAZ1146" s="5"/>
      <c r="GBA1146" s="5"/>
      <c r="GBB1146" s="5"/>
      <c r="GBC1146" s="5"/>
      <c r="GBD1146" s="5"/>
      <c r="GBE1146" s="5"/>
      <c r="GBF1146" s="5"/>
      <c r="GBG1146" s="5"/>
      <c r="GBH1146" s="5"/>
      <c r="GBI1146" s="5"/>
      <c r="GBJ1146" s="5"/>
      <c r="GBK1146" s="5"/>
      <c r="GBL1146" s="5"/>
      <c r="GBM1146" s="5"/>
      <c r="GBN1146" s="5"/>
      <c r="GBO1146" s="5"/>
      <c r="GBP1146" s="5"/>
      <c r="GBQ1146" s="5"/>
      <c r="GBR1146" s="5"/>
      <c r="GBS1146" s="5"/>
      <c r="GBT1146" s="5"/>
      <c r="GBU1146" s="5"/>
      <c r="GBV1146" s="5"/>
      <c r="GBW1146" s="5"/>
      <c r="GBX1146" s="5"/>
      <c r="GBY1146" s="5"/>
      <c r="GBZ1146" s="5"/>
      <c r="GCA1146" s="5"/>
      <c r="GCB1146" s="5"/>
      <c r="GCC1146" s="5"/>
      <c r="GCD1146" s="5"/>
      <c r="GCE1146" s="5"/>
      <c r="GCF1146" s="5"/>
      <c r="GCG1146" s="5"/>
      <c r="GCH1146" s="5"/>
      <c r="GCI1146" s="5"/>
      <c r="GCJ1146" s="5"/>
      <c r="GCK1146" s="5"/>
      <c r="GCL1146" s="5"/>
      <c r="GCM1146" s="5"/>
      <c r="GCN1146" s="5"/>
      <c r="GCO1146" s="5"/>
      <c r="GCP1146" s="5"/>
      <c r="GCQ1146" s="5"/>
      <c r="GCR1146" s="5"/>
      <c r="GCS1146" s="5"/>
      <c r="GCT1146" s="5"/>
      <c r="GCU1146" s="5"/>
      <c r="GCV1146" s="5"/>
      <c r="GCW1146" s="5"/>
      <c r="GCX1146" s="5"/>
      <c r="GCY1146" s="5"/>
      <c r="GCZ1146" s="5"/>
      <c r="GDA1146" s="5"/>
      <c r="GDB1146" s="5"/>
      <c r="GDC1146" s="5"/>
      <c r="GDD1146" s="5"/>
      <c r="GDE1146" s="5"/>
      <c r="GDF1146" s="5"/>
      <c r="GDG1146" s="5"/>
      <c r="GDH1146" s="5"/>
      <c r="GDI1146" s="5"/>
      <c r="GDJ1146" s="5"/>
      <c r="GDK1146" s="5"/>
      <c r="GDL1146" s="5"/>
      <c r="GDM1146" s="5"/>
      <c r="GDN1146" s="5"/>
      <c r="GDO1146" s="5"/>
      <c r="GDP1146" s="5"/>
      <c r="GDQ1146" s="5"/>
      <c r="GDR1146" s="5"/>
      <c r="GDS1146" s="5"/>
      <c r="GDT1146" s="5"/>
      <c r="GDU1146" s="5"/>
      <c r="GDV1146" s="5"/>
      <c r="GDW1146" s="5"/>
      <c r="GDX1146" s="5"/>
      <c r="GDY1146" s="5"/>
      <c r="GDZ1146" s="5"/>
      <c r="GEA1146" s="5"/>
      <c r="GEB1146" s="5"/>
      <c r="GEC1146" s="5"/>
      <c r="GED1146" s="5"/>
      <c r="GEE1146" s="5"/>
      <c r="GEF1146" s="5"/>
      <c r="GEG1146" s="5"/>
      <c r="GEH1146" s="5"/>
      <c r="GEI1146" s="5"/>
      <c r="GEJ1146" s="5"/>
      <c r="GEK1146" s="5"/>
      <c r="GEL1146" s="5"/>
      <c r="GEM1146" s="5"/>
      <c r="GEN1146" s="5"/>
      <c r="GEO1146" s="5"/>
      <c r="GEP1146" s="5"/>
      <c r="GEQ1146" s="5"/>
      <c r="GER1146" s="5"/>
      <c r="GES1146" s="5"/>
      <c r="GET1146" s="5"/>
      <c r="GEU1146" s="5"/>
      <c r="GEV1146" s="5"/>
      <c r="GEW1146" s="5"/>
      <c r="GEX1146" s="5"/>
      <c r="GEY1146" s="5"/>
      <c r="GEZ1146" s="5"/>
      <c r="GFA1146" s="5"/>
      <c r="GFB1146" s="5"/>
      <c r="GFC1146" s="5"/>
      <c r="GFD1146" s="5"/>
      <c r="GFE1146" s="5"/>
      <c r="GFF1146" s="5"/>
      <c r="GFG1146" s="5"/>
      <c r="GFH1146" s="5"/>
      <c r="GFI1146" s="5"/>
      <c r="GFJ1146" s="5"/>
      <c r="GFK1146" s="5"/>
      <c r="GFL1146" s="5"/>
      <c r="GFM1146" s="5"/>
      <c r="GFN1146" s="5"/>
      <c r="GFO1146" s="5"/>
      <c r="GFP1146" s="5"/>
      <c r="GFQ1146" s="5"/>
      <c r="GFR1146" s="5"/>
      <c r="GFS1146" s="5"/>
      <c r="GFT1146" s="5"/>
      <c r="GFU1146" s="5"/>
      <c r="GFV1146" s="5"/>
      <c r="GFW1146" s="5"/>
      <c r="GFX1146" s="5"/>
      <c r="GFY1146" s="5"/>
      <c r="GFZ1146" s="5"/>
      <c r="GGA1146" s="5"/>
      <c r="GGB1146" s="5"/>
      <c r="GGC1146" s="5"/>
      <c r="GGD1146" s="5"/>
      <c r="GGE1146" s="5"/>
      <c r="GGF1146" s="5"/>
      <c r="GGG1146" s="5"/>
      <c r="GGH1146" s="5"/>
      <c r="GGI1146" s="5"/>
      <c r="GGJ1146" s="5"/>
      <c r="GGK1146" s="5"/>
      <c r="GGL1146" s="5"/>
      <c r="GGM1146" s="5"/>
      <c r="GGN1146" s="5"/>
      <c r="GGO1146" s="5"/>
      <c r="GGP1146" s="5"/>
      <c r="GGQ1146" s="5"/>
      <c r="GGR1146" s="5"/>
      <c r="GGS1146" s="5"/>
      <c r="GGT1146" s="5"/>
      <c r="GGU1146" s="5"/>
      <c r="GGV1146" s="5"/>
      <c r="GGW1146" s="5"/>
      <c r="GGX1146" s="5"/>
      <c r="GGY1146" s="5"/>
      <c r="GGZ1146" s="5"/>
      <c r="GHA1146" s="5"/>
      <c r="GHB1146" s="5"/>
      <c r="GHC1146" s="5"/>
      <c r="GHD1146" s="5"/>
      <c r="GHE1146" s="5"/>
      <c r="GHF1146" s="5"/>
      <c r="GHG1146" s="5"/>
      <c r="GHH1146" s="5"/>
      <c r="GHI1146" s="5"/>
      <c r="GHJ1146" s="5"/>
      <c r="GHK1146" s="5"/>
      <c r="GHL1146" s="5"/>
      <c r="GHM1146" s="5"/>
      <c r="GHN1146" s="5"/>
      <c r="GHO1146" s="5"/>
      <c r="GHP1146" s="5"/>
      <c r="GHQ1146" s="5"/>
      <c r="GHR1146" s="5"/>
      <c r="GHS1146" s="5"/>
      <c r="GHT1146" s="5"/>
      <c r="GHU1146" s="5"/>
      <c r="GHV1146" s="5"/>
      <c r="GHW1146" s="5"/>
      <c r="GHX1146" s="5"/>
      <c r="GHY1146" s="5"/>
      <c r="GHZ1146" s="5"/>
      <c r="GIA1146" s="5"/>
      <c r="GIB1146" s="5"/>
      <c r="GIC1146" s="5"/>
      <c r="GID1146" s="5"/>
      <c r="GIE1146" s="5"/>
      <c r="GIF1146" s="5"/>
      <c r="GIG1146" s="5"/>
      <c r="GIH1146" s="5"/>
      <c r="GII1146" s="5"/>
      <c r="GIJ1146" s="5"/>
      <c r="GIK1146" s="5"/>
      <c r="GIL1146" s="5"/>
      <c r="GIM1146" s="5"/>
      <c r="GIN1146" s="5"/>
      <c r="GIO1146" s="5"/>
      <c r="GIP1146" s="5"/>
      <c r="GIQ1146" s="5"/>
      <c r="GIR1146" s="5"/>
      <c r="GIS1146" s="5"/>
      <c r="GIT1146" s="5"/>
      <c r="GIU1146" s="5"/>
      <c r="GIV1146" s="5"/>
      <c r="GIW1146" s="5"/>
      <c r="GIX1146" s="5"/>
      <c r="GIY1146" s="5"/>
      <c r="GIZ1146" s="5"/>
      <c r="GJA1146" s="5"/>
      <c r="GJB1146" s="5"/>
      <c r="GJC1146" s="5"/>
      <c r="GJD1146" s="5"/>
      <c r="GJE1146" s="5"/>
      <c r="GJF1146" s="5"/>
      <c r="GJG1146" s="5"/>
      <c r="GJH1146" s="5"/>
      <c r="GJI1146" s="5"/>
      <c r="GJJ1146" s="5"/>
      <c r="GJK1146" s="5"/>
      <c r="GJL1146" s="5"/>
      <c r="GJM1146" s="5"/>
      <c r="GJN1146" s="5"/>
      <c r="GJO1146" s="5"/>
      <c r="GJP1146" s="5"/>
      <c r="GJQ1146" s="5"/>
      <c r="GJR1146" s="5"/>
      <c r="GJS1146" s="5"/>
      <c r="GJT1146" s="5"/>
      <c r="GJU1146" s="5"/>
      <c r="GJV1146" s="5"/>
      <c r="GJW1146" s="5"/>
      <c r="GJX1146" s="5"/>
      <c r="GJY1146" s="5"/>
      <c r="GJZ1146" s="5"/>
      <c r="GKA1146" s="5"/>
      <c r="GKB1146" s="5"/>
      <c r="GKC1146" s="5"/>
      <c r="GKD1146" s="5"/>
      <c r="GKE1146" s="5"/>
      <c r="GKF1146" s="5"/>
      <c r="GKG1146" s="5"/>
      <c r="GKH1146" s="5"/>
      <c r="GKI1146" s="5"/>
      <c r="GKJ1146" s="5"/>
      <c r="GKK1146" s="5"/>
      <c r="GKL1146" s="5"/>
      <c r="GKM1146" s="5"/>
      <c r="GKN1146" s="5"/>
      <c r="GKO1146" s="5"/>
      <c r="GKP1146" s="5"/>
      <c r="GKQ1146" s="5"/>
      <c r="GKR1146" s="5"/>
      <c r="GKS1146" s="5"/>
      <c r="GKT1146" s="5"/>
      <c r="GKU1146" s="5"/>
      <c r="GKV1146" s="5"/>
      <c r="GKW1146" s="5"/>
      <c r="GKX1146" s="5"/>
      <c r="GKY1146" s="5"/>
      <c r="GKZ1146" s="5"/>
      <c r="GLA1146" s="5"/>
      <c r="GLB1146" s="5"/>
      <c r="GLC1146" s="5"/>
      <c r="GLD1146" s="5"/>
      <c r="GLE1146" s="5"/>
      <c r="GLF1146" s="5"/>
      <c r="GLG1146" s="5"/>
      <c r="GLH1146" s="5"/>
      <c r="GLI1146" s="5"/>
      <c r="GLJ1146" s="5"/>
      <c r="GLK1146" s="5"/>
      <c r="GLL1146" s="5"/>
      <c r="GLM1146" s="5"/>
      <c r="GLN1146" s="5"/>
      <c r="GLO1146" s="5"/>
      <c r="GLP1146" s="5"/>
      <c r="GLQ1146" s="5"/>
      <c r="GLR1146" s="5"/>
      <c r="GLS1146" s="5"/>
      <c r="GLT1146" s="5"/>
      <c r="GLU1146" s="5"/>
      <c r="GLV1146" s="5"/>
      <c r="GLW1146" s="5"/>
      <c r="GLX1146" s="5"/>
      <c r="GLY1146" s="5"/>
      <c r="GLZ1146" s="5"/>
      <c r="GMA1146" s="5"/>
      <c r="GMB1146" s="5"/>
      <c r="GMC1146" s="5"/>
      <c r="GMD1146" s="5"/>
      <c r="GME1146" s="5"/>
      <c r="GMF1146" s="5"/>
      <c r="GMG1146" s="5"/>
      <c r="GMH1146" s="5"/>
      <c r="GMI1146" s="5"/>
      <c r="GMJ1146" s="5"/>
      <c r="GMK1146" s="5"/>
      <c r="GML1146" s="5"/>
      <c r="GMM1146" s="5"/>
      <c r="GMN1146" s="5"/>
      <c r="GMO1146" s="5"/>
      <c r="GMP1146" s="5"/>
      <c r="GMQ1146" s="5"/>
      <c r="GMR1146" s="5"/>
      <c r="GMS1146" s="5"/>
      <c r="GMT1146" s="5"/>
      <c r="GMU1146" s="5"/>
      <c r="GMV1146" s="5"/>
      <c r="GMW1146" s="5"/>
      <c r="GMX1146" s="5"/>
      <c r="GMY1146" s="5"/>
      <c r="GMZ1146" s="5"/>
      <c r="GNA1146" s="5"/>
      <c r="GNB1146" s="5"/>
      <c r="GNC1146" s="5"/>
      <c r="GND1146" s="5"/>
      <c r="GNE1146" s="5"/>
      <c r="GNF1146" s="5"/>
      <c r="GNG1146" s="5"/>
      <c r="GNH1146" s="5"/>
      <c r="GNI1146" s="5"/>
      <c r="GNJ1146" s="5"/>
      <c r="GNK1146" s="5"/>
      <c r="GNL1146" s="5"/>
      <c r="GNM1146" s="5"/>
      <c r="GNN1146" s="5"/>
      <c r="GNO1146" s="5"/>
      <c r="GNP1146" s="5"/>
      <c r="GNQ1146" s="5"/>
      <c r="GNR1146" s="5"/>
      <c r="GNS1146" s="5"/>
      <c r="GNT1146" s="5"/>
      <c r="GNU1146" s="5"/>
      <c r="GNV1146" s="5"/>
      <c r="GNW1146" s="5"/>
      <c r="GNX1146" s="5"/>
      <c r="GNY1146" s="5"/>
      <c r="GNZ1146" s="5"/>
      <c r="GOA1146" s="5"/>
      <c r="GOB1146" s="5"/>
      <c r="GOC1146" s="5"/>
      <c r="GOD1146" s="5"/>
      <c r="GOE1146" s="5"/>
      <c r="GOF1146" s="5"/>
      <c r="GOG1146" s="5"/>
      <c r="GOH1146" s="5"/>
      <c r="GOI1146" s="5"/>
      <c r="GOJ1146" s="5"/>
      <c r="GOK1146" s="5"/>
      <c r="GOL1146" s="5"/>
      <c r="GOM1146" s="5"/>
      <c r="GON1146" s="5"/>
      <c r="GOO1146" s="5"/>
      <c r="GOP1146" s="5"/>
      <c r="GOQ1146" s="5"/>
      <c r="GOR1146" s="5"/>
      <c r="GOS1146" s="5"/>
      <c r="GOT1146" s="5"/>
      <c r="GOU1146" s="5"/>
      <c r="GOV1146" s="5"/>
      <c r="GOW1146" s="5"/>
      <c r="GOX1146" s="5"/>
      <c r="GOY1146" s="5"/>
      <c r="GOZ1146" s="5"/>
      <c r="GPA1146" s="5"/>
      <c r="GPB1146" s="5"/>
      <c r="GPC1146" s="5"/>
      <c r="GPD1146" s="5"/>
      <c r="GPE1146" s="5"/>
      <c r="GPF1146" s="5"/>
      <c r="GPG1146" s="5"/>
      <c r="GPH1146" s="5"/>
      <c r="GPI1146" s="5"/>
      <c r="GPJ1146" s="5"/>
      <c r="GPK1146" s="5"/>
      <c r="GPL1146" s="5"/>
      <c r="GPM1146" s="5"/>
      <c r="GPN1146" s="5"/>
      <c r="GPO1146" s="5"/>
      <c r="GPP1146" s="5"/>
      <c r="GPQ1146" s="5"/>
      <c r="GPR1146" s="5"/>
      <c r="GPS1146" s="5"/>
      <c r="GPT1146" s="5"/>
      <c r="GPU1146" s="5"/>
      <c r="GPV1146" s="5"/>
      <c r="GPW1146" s="5"/>
      <c r="GPX1146" s="5"/>
      <c r="GPY1146" s="5"/>
      <c r="GPZ1146" s="5"/>
      <c r="GQA1146" s="5"/>
      <c r="GQB1146" s="5"/>
      <c r="GQC1146" s="5"/>
      <c r="GQD1146" s="5"/>
      <c r="GQE1146" s="5"/>
      <c r="GQF1146" s="5"/>
      <c r="GQG1146" s="5"/>
      <c r="GQH1146" s="5"/>
      <c r="GQI1146" s="5"/>
      <c r="GQJ1146" s="5"/>
      <c r="GQK1146" s="5"/>
      <c r="GQL1146" s="5"/>
      <c r="GQM1146" s="5"/>
      <c r="GQN1146" s="5"/>
      <c r="GQO1146" s="5"/>
      <c r="GQP1146" s="5"/>
      <c r="GQQ1146" s="5"/>
      <c r="GQR1146" s="5"/>
      <c r="GQS1146" s="5"/>
      <c r="GQT1146" s="5"/>
      <c r="GQU1146" s="5"/>
      <c r="GQV1146" s="5"/>
      <c r="GQW1146" s="5"/>
      <c r="GQX1146" s="5"/>
      <c r="GQY1146" s="5"/>
      <c r="GQZ1146" s="5"/>
      <c r="GRA1146" s="5"/>
      <c r="GRB1146" s="5"/>
      <c r="GRC1146" s="5"/>
      <c r="GRD1146" s="5"/>
      <c r="GRE1146" s="5"/>
      <c r="GRF1146" s="5"/>
      <c r="GRG1146" s="5"/>
      <c r="GRH1146" s="5"/>
      <c r="GRI1146" s="5"/>
      <c r="GRJ1146" s="5"/>
      <c r="GRK1146" s="5"/>
      <c r="GRL1146" s="5"/>
      <c r="GRM1146" s="5"/>
      <c r="GRN1146" s="5"/>
      <c r="GRO1146" s="5"/>
      <c r="GRP1146" s="5"/>
      <c r="GRQ1146" s="5"/>
      <c r="GRR1146" s="5"/>
      <c r="GRS1146" s="5"/>
      <c r="GRT1146" s="5"/>
      <c r="GRU1146" s="5"/>
      <c r="GRV1146" s="5"/>
      <c r="GRW1146" s="5"/>
      <c r="GRX1146" s="5"/>
      <c r="GRY1146" s="5"/>
      <c r="GRZ1146" s="5"/>
      <c r="GSA1146" s="5"/>
      <c r="GSB1146" s="5"/>
      <c r="GSC1146" s="5"/>
      <c r="GSD1146" s="5"/>
      <c r="GSE1146" s="5"/>
      <c r="GSF1146" s="5"/>
      <c r="GSG1146" s="5"/>
      <c r="GSH1146" s="5"/>
      <c r="GSI1146" s="5"/>
      <c r="GSJ1146" s="5"/>
      <c r="GSK1146" s="5"/>
      <c r="GSL1146" s="5"/>
      <c r="GSM1146" s="5"/>
      <c r="GSN1146" s="5"/>
      <c r="GSO1146" s="5"/>
      <c r="GSP1146" s="5"/>
      <c r="GSQ1146" s="5"/>
      <c r="GSR1146" s="5"/>
      <c r="GSS1146" s="5"/>
      <c r="GST1146" s="5"/>
      <c r="GSU1146" s="5"/>
      <c r="GSV1146" s="5"/>
      <c r="GSW1146" s="5"/>
      <c r="GSX1146" s="5"/>
      <c r="GSY1146" s="5"/>
      <c r="GSZ1146" s="5"/>
      <c r="GTA1146" s="5"/>
      <c r="GTB1146" s="5"/>
      <c r="GTC1146" s="5"/>
      <c r="GTD1146" s="5"/>
      <c r="GTE1146" s="5"/>
      <c r="GTF1146" s="5"/>
      <c r="GTG1146" s="5"/>
      <c r="GTH1146" s="5"/>
      <c r="GTI1146" s="5"/>
      <c r="GTJ1146" s="5"/>
      <c r="GTK1146" s="5"/>
      <c r="GTL1146" s="5"/>
      <c r="GTM1146" s="5"/>
      <c r="GTN1146" s="5"/>
      <c r="GTO1146" s="5"/>
      <c r="GTP1146" s="5"/>
      <c r="GTQ1146" s="5"/>
      <c r="GTR1146" s="5"/>
      <c r="GTS1146" s="5"/>
      <c r="GTT1146" s="5"/>
      <c r="GTU1146" s="5"/>
      <c r="GTV1146" s="5"/>
      <c r="GTW1146" s="5"/>
      <c r="GTX1146" s="5"/>
      <c r="GTY1146" s="5"/>
      <c r="GTZ1146" s="5"/>
      <c r="GUA1146" s="5"/>
      <c r="GUB1146" s="5"/>
      <c r="GUC1146" s="5"/>
      <c r="GUD1146" s="5"/>
      <c r="GUE1146" s="5"/>
      <c r="GUF1146" s="5"/>
      <c r="GUG1146" s="5"/>
      <c r="GUH1146" s="5"/>
      <c r="GUI1146" s="5"/>
      <c r="GUJ1146" s="5"/>
      <c r="GUK1146" s="5"/>
      <c r="GUL1146" s="5"/>
      <c r="GUM1146" s="5"/>
      <c r="GUN1146" s="5"/>
      <c r="GUO1146" s="5"/>
      <c r="GUP1146" s="5"/>
      <c r="GUQ1146" s="5"/>
      <c r="GUR1146" s="5"/>
      <c r="GUS1146" s="5"/>
      <c r="GUT1146" s="5"/>
      <c r="GUU1146" s="5"/>
      <c r="GUV1146" s="5"/>
      <c r="GUW1146" s="5"/>
      <c r="GUX1146" s="5"/>
      <c r="GUY1146" s="5"/>
      <c r="GUZ1146" s="5"/>
      <c r="GVA1146" s="5"/>
      <c r="GVB1146" s="5"/>
      <c r="GVC1146" s="5"/>
      <c r="GVD1146" s="5"/>
      <c r="GVE1146" s="5"/>
      <c r="GVF1146" s="5"/>
      <c r="GVG1146" s="5"/>
      <c r="GVH1146" s="5"/>
      <c r="GVI1146" s="5"/>
      <c r="GVJ1146" s="5"/>
      <c r="GVK1146" s="5"/>
      <c r="GVL1146" s="5"/>
      <c r="GVM1146" s="5"/>
      <c r="GVN1146" s="5"/>
      <c r="GVO1146" s="5"/>
      <c r="GVP1146" s="5"/>
      <c r="GVQ1146" s="5"/>
      <c r="GVR1146" s="5"/>
      <c r="GVS1146" s="5"/>
      <c r="GVT1146" s="5"/>
      <c r="GVU1146" s="5"/>
      <c r="GVV1146" s="5"/>
      <c r="GVW1146" s="5"/>
      <c r="GVX1146" s="5"/>
      <c r="GVY1146" s="5"/>
      <c r="GVZ1146" s="5"/>
      <c r="GWA1146" s="5"/>
      <c r="GWB1146" s="5"/>
      <c r="GWC1146" s="5"/>
      <c r="GWD1146" s="5"/>
      <c r="GWE1146" s="5"/>
      <c r="GWF1146" s="5"/>
      <c r="GWG1146" s="5"/>
      <c r="GWH1146" s="5"/>
      <c r="GWI1146" s="5"/>
      <c r="GWJ1146" s="5"/>
      <c r="GWK1146" s="5"/>
      <c r="GWL1146" s="5"/>
      <c r="GWM1146" s="5"/>
      <c r="GWN1146" s="5"/>
      <c r="GWO1146" s="5"/>
      <c r="GWP1146" s="5"/>
      <c r="GWQ1146" s="5"/>
      <c r="GWR1146" s="5"/>
      <c r="GWS1146" s="5"/>
      <c r="GWT1146" s="5"/>
      <c r="GWU1146" s="5"/>
      <c r="GWV1146" s="5"/>
      <c r="GWW1146" s="5"/>
      <c r="GWX1146" s="5"/>
      <c r="GWY1146" s="5"/>
      <c r="GWZ1146" s="5"/>
      <c r="GXA1146" s="5"/>
      <c r="GXB1146" s="5"/>
      <c r="GXC1146" s="5"/>
      <c r="GXD1146" s="5"/>
      <c r="GXE1146" s="5"/>
      <c r="GXF1146" s="5"/>
      <c r="GXG1146" s="5"/>
      <c r="GXH1146" s="5"/>
      <c r="GXI1146" s="5"/>
      <c r="GXJ1146" s="5"/>
      <c r="GXK1146" s="5"/>
      <c r="GXL1146" s="5"/>
      <c r="GXM1146" s="5"/>
      <c r="GXN1146" s="5"/>
      <c r="GXO1146" s="5"/>
      <c r="GXP1146" s="5"/>
      <c r="GXQ1146" s="5"/>
      <c r="GXR1146" s="5"/>
      <c r="GXS1146" s="5"/>
      <c r="GXT1146" s="5"/>
      <c r="GXU1146" s="5"/>
      <c r="GXV1146" s="5"/>
      <c r="GXW1146" s="5"/>
      <c r="GXX1146" s="5"/>
      <c r="GXY1146" s="5"/>
      <c r="GXZ1146" s="5"/>
      <c r="GYA1146" s="5"/>
      <c r="GYB1146" s="5"/>
      <c r="GYC1146" s="5"/>
      <c r="GYD1146" s="5"/>
      <c r="GYE1146" s="5"/>
      <c r="GYF1146" s="5"/>
      <c r="GYG1146" s="5"/>
      <c r="GYH1146" s="5"/>
      <c r="GYI1146" s="5"/>
      <c r="GYJ1146" s="5"/>
      <c r="GYK1146" s="5"/>
      <c r="GYL1146" s="5"/>
      <c r="GYM1146" s="5"/>
      <c r="GYN1146" s="5"/>
      <c r="GYO1146" s="5"/>
      <c r="GYP1146" s="5"/>
      <c r="GYQ1146" s="5"/>
      <c r="GYR1146" s="5"/>
      <c r="GYS1146" s="5"/>
      <c r="GYT1146" s="5"/>
      <c r="GYU1146" s="5"/>
      <c r="GYV1146" s="5"/>
      <c r="GYW1146" s="5"/>
      <c r="GYX1146" s="5"/>
      <c r="GYY1146" s="5"/>
      <c r="GYZ1146" s="5"/>
      <c r="GZA1146" s="5"/>
      <c r="GZB1146" s="5"/>
      <c r="GZC1146" s="5"/>
      <c r="GZD1146" s="5"/>
      <c r="GZE1146" s="5"/>
      <c r="GZF1146" s="5"/>
      <c r="GZG1146" s="5"/>
      <c r="GZH1146" s="5"/>
      <c r="GZI1146" s="5"/>
      <c r="GZJ1146" s="5"/>
      <c r="GZK1146" s="5"/>
      <c r="GZL1146" s="5"/>
      <c r="GZM1146" s="5"/>
      <c r="GZN1146" s="5"/>
      <c r="GZO1146" s="5"/>
      <c r="GZP1146" s="5"/>
      <c r="GZQ1146" s="5"/>
      <c r="GZR1146" s="5"/>
      <c r="GZS1146" s="5"/>
      <c r="GZT1146" s="5"/>
      <c r="GZU1146" s="5"/>
      <c r="GZV1146" s="5"/>
      <c r="GZW1146" s="5"/>
      <c r="GZX1146" s="5"/>
      <c r="GZY1146" s="5"/>
      <c r="GZZ1146" s="5"/>
      <c r="HAA1146" s="5"/>
      <c r="HAB1146" s="5"/>
      <c r="HAC1146" s="5"/>
      <c r="HAD1146" s="5"/>
      <c r="HAE1146" s="5"/>
      <c r="HAF1146" s="5"/>
      <c r="HAG1146" s="5"/>
      <c r="HAH1146" s="5"/>
      <c r="HAI1146" s="5"/>
      <c r="HAJ1146" s="5"/>
      <c r="HAK1146" s="5"/>
      <c r="HAL1146" s="5"/>
      <c r="HAM1146" s="5"/>
      <c r="HAN1146" s="5"/>
      <c r="HAO1146" s="5"/>
      <c r="HAP1146" s="5"/>
      <c r="HAQ1146" s="5"/>
      <c r="HAR1146" s="5"/>
      <c r="HAS1146" s="5"/>
      <c r="HAT1146" s="5"/>
      <c r="HAU1146" s="5"/>
      <c r="HAV1146" s="5"/>
      <c r="HAW1146" s="5"/>
      <c r="HAX1146" s="5"/>
      <c r="HAY1146" s="5"/>
      <c r="HAZ1146" s="5"/>
      <c r="HBA1146" s="5"/>
      <c r="HBB1146" s="5"/>
      <c r="HBC1146" s="5"/>
      <c r="HBD1146" s="5"/>
      <c r="HBE1146" s="5"/>
      <c r="HBF1146" s="5"/>
      <c r="HBG1146" s="5"/>
      <c r="HBH1146" s="5"/>
      <c r="HBI1146" s="5"/>
      <c r="HBJ1146" s="5"/>
      <c r="HBK1146" s="5"/>
      <c r="HBL1146" s="5"/>
      <c r="HBM1146" s="5"/>
      <c r="HBN1146" s="5"/>
      <c r="HBO1146" s="5"/>
      <c r="HBP1146" s="5"/>
      <c r="HBQ1146" s="5"/>
      <c r="HBR1146" s="5"/>
      <c r="HBS1146" s="5"/>
      <c r="HBT1146" s="5"/>
      <c r="HBU1146" s="5"/>
      <c r="HBV1146" s="5"/>
      <c r="HBW1146" s="5"/>
      <c r="HBX1146" s="5"/>
      <c r="HBY1146" s="5"/>
      <c r="HBZ1146" s="5"/>
      <c r="HCA1146" s="5"/>
      <c r="HCB1146" s="5"/>
      <c r="HCC1146" s="5"/>
      <c r="HCD1146" s="5"/>
      <c r="HCE1146" s="5"/>
      <c r="HCF1146" s="5"/>
      <c r="HCG1146" s="5"/>
      <c r="HCH1146" s="5"/>
      <c r="HCI1146" s="5"/>
      <c r="HCJ1146" s="5"/>
      <c r="HCK1146" s="5"/>
      <c r="HCL1146" s="5"/>
      <c r="HCM1146" s="5"/>
      <c r="HCN1146" s="5"/>
      <c r="HCO1146" s="5"/>
      <c r="HCP1146" s="5"/>
      <c r="HCQ1146" s="5"/>
      <c r="HCR1146" s="5"/>
      <c r="HCS1146" s="5"/>
      <c r="HCT1146" s="5"/>
      <c r="HCU1146" s="5"/>
      <c r="HCV1146" s="5"/>
      <c r="HCW1146" s="5"/>
      <c r="HCX1146" s="5"/>
      <c r="HCY1146" s="5"/>
      <c r="HCZ1146" s="5"/>
      <c r="HDA1146" s="5"/>
      <c r="HDB1146" s="5"/>
      <c r="HDC1146" s="5"/>
      <c r="HDD1146" s="5"/>
      <c r="HDE1146" s="5"/>
      <c r="HDF1146" s="5"/>
      <c r="HDG1146" s="5"/>
      <c r="HDH1146" s="5"/>
      <c r="HDI1146" s="5"/>
      <c r="HDJ1146" s="5"/>
      <c r="HDK1146" s="5"/>
      <c r="HDL1146" s="5"/>
      <c r="HDM1146" s="5"/>
      <c r="HDN1146" s="5"/>
      <c r="HDO1146" s="5"/>
      <c r="HDP1146" s="5"/>
      <c r="HDQ1146" s="5"/>
      <c r="HDR1146" s="5"/>
      <c r="HDS1146" s="5"/>
      <c r="HDT1146" s="5"/>
      <c r="HDU1146" s="5"/>
      <c r="HDV1146" s="5"/>
      <c r="HDW1146" s="5"/>
      <c r="HDX1146" s="5"/>
      <c r="HDY1146" s="5"/>
      <c r="HDZ1146" s="5"/>
      <c r="HEA1146" s="5"/>
      <c r="HEB1146" s="5"/>
      <c r="HEC1146" s="5"/>
      <c r="HED1146" s="5"/>
      <c r="HEE1146" s="5"/>
      <c r="HEF1146" s="5"/>
      <c r="HEG1146" s="5"/>
      <c r="HEH1146" s="5"/>
      <c r="HEI1146" s="5"/>
      <c r="HEJ1146" s="5"/>
      <c r="HEK1146" s="5"/>
      <c r="HEL1146" s="5"/>
      <c r="HEM1146" s="5"/>
      <c r="HEN1146" s="5"/>
      <c r="HEO1146" s="5"/>
      <c r="HEP1146" s="5"/>
      <c r="HEQ1146" s="5"/>
      <c r="HER1146" s="5"/>
      <c r="HES1146" s="5"/>
      <c r="HET1146" s="5"/>
      <c r="HEU1146" s="5"/>
      <c r="HEV1146" s="5"/>
      <c r="HEW1146" s="5"/>
      <c r="HEX1146" s="5"/>
      <c r="HEY1146" s="5"/>
      <c r="HEZ1146" s="5"/>
      <c r="HFA1146" s="5"/>
      <c r="HFB1146" s="5"/>
      <c r="HFC1146" s="5"/>
      <c r="HFD1146" s="5"/>
      <c r="HFE1146" s="5"/>
      <c r="HFF1146" s="5"/>
      <c r="HFG1146" s="5"/>
      <c r="HFH1146" s="5"/>
      <c r="HFI1146" s="5"/>
      <c r="HFJ1146" s="5"/>
      <c r="HFK1146" s="5"/>
      <c r="HFL1146" s="5"/>
      <c r="HFM1146" s="5"/>
      <c r="HFN1146" s="5"/>
      <c r="HFO1146" s="5"/>
      <c r="HFP1146" s="5"/>
      <c r="HFQ1146" s="5"/>
      <c r="HFR1146" s="5"/>
      <c r="HFS1146" s="5"/>
      <c r="HFT1146" s="5"/>
      <c r="HFU1146" s="5"/>
      <c r="HFV1146" s="5"/>
      <c r="HFW1146" s="5"/>
      <c r="HFX1146" s="5"/>
      <c r="HFY1146" s="5"/>
      <c r="HFZ1146" s="5"/>
      <c r="HGA1146" s="5"/>
      <c r="HGB1146" s="5"/>
      <c r="HGC1146" s="5"/>
      <c r="HGD1146" s="5"/>
      <c r="HGE1146" s="5"/>
      <c r="HGF1146" s="5"/>
      <c r="HGG1146" s="5"/>
      <c r="HGH1146" s="5"/>
      <c r="HGI1146" s="5"/>
      <c r="HGJ1146" s="5"/>
      <c r="HGK1146" s="5"/>
      <c r="HGL1146" s="5"/>
      <c r="HGM1146" s="5"/>
      <c r="HGN1146" s="5"/>
      <c r="HGO1146" s="5"/>
      <c r="HGP1146" s="5"/>
      <c r="HGQ1146" s="5"/>
      <c r="HGR1146" s="5"/>
      <c r="HGS1146" s="5"/>
      <c r="HGT1146" s="5"/>
      <c r="HGU1146" s="5"/>
      <c r="HGV1146" s="5"/>
      <c r="HGW1146" s="5"/>
      <c r="HGX1146" s="5"/>
      <c r="HGY1146" s="5"/>
      <c r="HGZ1146" s="5"/>
      <c r="HHA1146" s="5"/>
      <c r="HHB1146" s="5"/>
      <c r="HHC1146" s="5"/>
      <c r="HHD1146" s="5"/>
      <c r="HHE1146" s="5"/>
      <c r="HHF1146" s="5"/>
      <c r="HHG1146" s="5"/>
      <c r="HHH1146" s="5"/>
      <c r="HHI1146" s="5"/>
      <c r="HHJ1146" s="5"/>
      <c r="HHK1146" s="5"/>
      <c r="HHL1146" s="5"/>
      <c r="HHM1146" s="5"/>
      <c r="HHN1146" s="5"/>
      <c r="HHO1146" s="5"/>
      <c r="HHP1146" s="5"/>
      <c r="HHQ1146" s="5"/>
      <c r="HHR1146" s="5"/>
      <c r="HHS1146" s="5"/>
      <c r="HHT1146" s="5"/>
      <c r="HHU1146" s="5"/>
      <c r="HHV1146" s="5"/>
      <c r="HHW1146" s="5"/>
      <c r="HHX1146" s="5"/>
      <c r="HHY1146" s="5"/>
      <c r="HHZ1146" s="5"/>
      <c r="HIA1146" s="5"/>
      <c r="HIB1146" s="5"/>
      <c r="HIC1146" s="5"/>
      <c r="HID1146" s="5"/>
      <c r="HIE1146" s="5"/>
      <c r="HIF1146" s="5"/>
      <c r="HIG1146" s="5"/>
      <c r="HIH1146" s="5"/>
      <c r="HII1146" s="5"/>
      <c r="HIJ1146" s="5"/>
      <c r="HIK1146" s="5"/>
      <c r="HIL1146" s="5"/>
      <c r="HIM1146" s="5"/>
      <c r="HIN1146" s="5"/>
      <c r="HIO1146" s="5"/>
      <c r="HIP1146" s="5"/>
      <c r="HIQ1146" s="5"/>
      <c r="HIR1146" s="5"/>
      <c r="HIS1146" s="5"/>
      <c r="HIT1146" s="5"/>
      <c r="HIU1146" s="5"/>
      <c r="HIV1146" s="5"/>
      <c r="HIW1146" s="5"/>
      <c r="HIX1146" s="5"/>
      <c r="HIY1146" s="5"/>
      <c r="HIZ1146" s="5"/>
      <c r="HJA1146" s="5"/>
      <c r="HJB1146" s="5"/>
      <c r="HJC1146" s="5"/>
      <c r="HJD1146" s="5"/>
      <c r="HJE1146" s="5"/>
      <c r="HJF1146" s="5"/>
      <c r="HJG1146" s="5"/>
      <c r="HJH1146" s="5"/>
      <c r="HJI1146" s="5"/>
      <c r="HJJ1146" s="5"/>
      <c r="HJK1146" s="5"/>
      <c r="HJL1146" s="5"/>
      <c r="HJM1146" s="5"/>
      <c r="HJN1146" s="5"/>
      <c r="HJO1146" s="5"/>
      <c r="HJP1146" s="5"/>
      <c r="HJQ1146" s="5"/>
      <c r="HJR1146" s="5"/>
      <c r="HJS1146" s="5"/>
      <c r="HJT1146" s="5"/>
      <c r="HJU1146" s="5"/>
      <c r="HJV1146" s="5"/>
      <c r="HJW1146" s="5"/>
      <c r="HJX1146" s="5"/>
      <c r="HJY1146" s="5"/>
      <c r="HJZ1146" s="5"/>
      <c r="HKA1146" s="5"/>
      <c r="HKB1146" s="5"/>
      <c r="HKC1146" s="5"/>
      <c r="HKD1146" s="5"/>
      <c r="HKE1146" s="5"/>
      <c r="HKF1146" s="5"/>
      <c r="HKG1146" s="5"/>
      <c r="HKH1146" s="5"/>
      <c r="HKI1146" s="5"/>
      <c r="HKJ1146" s="5"/>
      <c r="HKK1146" s="5"/>
      <c r="HKL1146" s="5"/>
      <c r="HKM1146" s="5"/>
      <c r="HKN1146" s="5"/>
      <c r="HKO1146" s="5"/>
      <c r="HKP1146" s="5"/>
      <c r="HKQ1146" s="5"/>
      <c r="HKR1146" s="5"/>
      <c r="HKS1146" s="5"/>
      <c r="HKT1146" s="5"/>
      <c r="HKU1146" s="5"/>
      <c r="HKV1146" s="5"/>
      <c r="HKW1146" s="5"/>
      <c r="HKX1146" s="5"/>
      <c r="HKY1146" s="5"/>
      <c r="HKZ1146" s="5"/>
      <c r="HLA1146" s="5"/>
      <c r="HLB1146" s="5"/>
      <c r="HLC1146" s="5"/>
      <c r="HLD1146" s="5"/>
      <c r="HLE1146" s="5"/>
      <c r="HLF1146" s="5"/>
      <c r="HLG1146" s="5"/>
      <c r="HLH1146" s="5"/>
      <c r="HLI1146" s="5"/>
      <c r="HLJ1146" s="5"/>
      <c r="HLK1146" s="5"/>
      <c r="HLL1146" s="5"/>
      <c r="HLM1146" s="5"/>
      <c r="HLN1146" s="5"/>
      <c r="HLO1146" s="5"/>
      <c r="HLP1146" s="5"/>
      <c r="HLQ1146" s="5"/>
      <c r="HLR1146" s="5"/>
      <c r="HLS1146" s="5"/>
      <c r="HLT1146" s="5"/>
      <c r="HLU1146" s="5"/>
      <c r="HLV1146" s="5"/>
      <c r="HLW1146" s="5"/>
      <c r="HLX1146" s="5"/>
      <c r="HLY1146" s="5"/>
      <c r="HLZ1146" s="5"/>
      <c r="HMA1146" s="5"/>
      <c r="HMB1146" s="5"/>
      <c r="HMC1146" s="5"/>
      <c r="HMD1146" s="5"/>
      <c r="HME1146" s="5"/>
      <c r="HMF1146" s="5"/>
      <c r="HMG1146" s="5"/>
      <c r="HMH1146" s="5"/>
      <c r="HMI1146" s="5"/>
      <c r="HMJ1146" s="5"/>
      <c r="HMK1146" s="5"/>
      <c r="HML1146" s="5"/>
      <c r="HMM1146" s="5"/>
      <c r="HMN1146" s="5"/>
      <c r="HMO1146" s="5"/>
      <c r="HMP1146" s="5"/>
      <c r="HMQ1146" s="5"/>
      <c r="HMR1146" s="5"/>
      <c r="HMS1146" s="5"/>
      <c r="HMT1146" s="5"/>
      <c r="HMU1146" s="5"/>
      <c r="HMV1146" s="5"/>
      <c r="HMW1146" s="5"/>
      <c r="HMX1146" s="5"/>
      <c r="HMY1146" s="5"/>
      <c r="HMZ1146" s="5"/>
      <c r="HNA1146" s="5"/>
      <c r="HNB1146" s="5"/>
      <c r="HNC1146" s="5"/>
      <c r="HND1146" s="5"/>
      <c r="HNE1146" s="5"/>
      <c r="HNF1146" s="5"/>
      <c r="HNG1146" s="5"/>
      <c r="HNH1146" s="5"/>
      <c r="HNI1146" s="5"/>
      <c r="HNJ1146" s="5"/>
      <c r="HNK1146" s="5"/>
      <c r="HNL1146" s="5"/>
      <c r="HNM1146" s="5"/>
      <c r="HNN1146" s="5"/>
      <c r="HNO1146" s="5"/>
      <c r="HNP1146" s="5"/>
      <c r="HNQ1146" s="5"/>
      <c r="HNR1146" s="5"/>
      <c r="HNS1146" s="5"/>
      <c r="HNT1146" s="5"/>
      <c r="HNU1146" s="5"/>
      <c r="HNV1146" s="5"/>
      <c r="HNW1146" s="5"/>
      <c r="HNX1146" s="5"/>
      <c r="HNY1146" s="5"/>
      <c r="HNZ1146" s="5"/>
      <c r="HOA1146" s="5"/>
      <c r="HOB1146" s="5"/>
      <c r="HOC1146" s="5"/>
      <c r="HOD1146" s="5"/>
      <c r="HOE1146" s="5"/>
      <c r="HOF1146" s="5"/>
      <c r="HOG1146" s="5"/>
      <c r="HOH1146" s="5"/>
      <c r="HOI1146" s="5"/>
      <c r="HOJ1146" s="5"/>
      <c r="HOK1146" s="5"/>
      <c r="HOL1146" s="5"/>
      <c r="HOM1146" s="5"/>
      <c r="HON1146" s="5"/>
      <c r="HOO1146" s="5"/>
      <c r="HOP1146" s="5"/>
      <c r="HOQ1146" s="5"/>
      <c r="HOR1146" s="5"/>
      <c r="HOS1146" s="5"/>
      <c r="HOT1146" s="5"/>
      <c r="HOU1146" s="5"/>
      <c r="HOV1146" s="5"/>
      <c r="HOW1146" s="5"/>
      <c r="HOX1146" s="5"/>
      <c r="HOY1146" s="5"/>
      <c r="HOZ1146" s="5"/>
      <c r="HPA1146" s="5"/>
      <c r="HPB1146" s="5"/>
      <c r="HPC1146" s="5"/>
      <c r="HPD1146" s="5"/>
      <c r="HPE1146" s="5"/>
      <c r="HPF1146" s="5"/>
      <c r="HPG1146" s="5"/>
      <c r="HPH1146" s="5"/>
      <c r="HPI1146" s="5"/>
      <c r="HPJ1146" s="5"/>
      <c r="HPK1146" s="5"/>
      <c r="HPL1146" s="5"/>
      <c r="HPM1146" s="5"/>
      <c r="HPN1146" s="5"/>
      <c r="HPO1146" s="5"/>
      <c r="HPP1146" s="5"/>
      <c r="HPQ1146" s="5"/>
      <c r="HPR1146" s="5"/>
      <c r="HPS1146" s="5"/>
      <c r="HPT1146" s="5"/>
      <c r="HPU1146" s="5"/>
      <c r="HPV1146" s="5"/>
      <c r="HPW1146" s="5"/>
      <c r="HPX1146" s="5"/>
      <c r="HPY1146" s="5"/>
      <c r="HPZ1146" s="5"/>
      <c r="HQA1146" s="5"/>
      <c r="HQB1146" s="5"/>
      <c r="HQC1146" s="5"/>
      <c r="HQD1146" s="5"/>
      <c r="HQE1146" s="5"/>
      <c r="HQF1146" s="5"/>
      <c r="HQG1146" s="5"/>
      <c r="HQH1146" s="5"/>
      <c r="HQI1146" s="5"/>
      <c r="HQJ1146" s="5"/>
      <c r="HQK1146" s="5"/>
      <c r="HQL1146" s="5"/>
      <c r="HQM1146" s="5"/>
      <c r="HQN1146" s="5"/>
      <c r="HQO1146" s="5"/>
      <c r="HQP1146" s="5"/>
      <c r="HQQ1146" s="5"/>
      <c r="HQR1146" s="5"/>
      <c r="HQS1146" s="5"/>
      <c r="HQT1146" s="5"/>
      <c r="HQU1146" s="5"/>
      <c r="HQV1146" s="5"/>
      <c r="HQW1146" s="5"/>
      <c r="HQX1146" s="5"/>
      <c r="HQY1146" s="5"/>
      <c r="HQZ1146" s="5"/>
      <c r="HRA1146" s="5"/>
      <c r="HRB1146" s="5"/>
      <c r="HRC1146" s="5"/>
      <c r="HRD1146" s="5"/>
      <c r="HRE1146" s="5"/>
      <c r="HRF1146" s="5"/>
      <c r="HRG1146" s="5"/>
      <c r="HRH1146" s="5"/>
      <c r="HRI1146" s="5"/>
      <c r="HRJ1146" s="5"/>
      <c r="HRK1146" s="5"/>
      <c r="HRL1146" s="5"/>
      <c r="HRM1146" s="5"/>
      <c r="HRN1146" s="5"/>
      <c r="HRO1146" s="5"/>
      <c r="HRP1146" s="5"/>
      <c r="HRQ1146" s="5"/>
      <c r="HRR1146" s="5"/>
      <c r="HRS1146" s="5"/>
      <c r="HRT1146" s="5"/>
      <c r="HRU1146" s="5"/>
      <c r="HRV1146" s="5"/>
      <c r="HRW1146" s="5"/>
      <c r="HRX1146" s="5"/>
      <c r="HRY1146" s="5"/>
      <c r="HRZ1146" s="5"/>
      <c r="HSA1146" s="5"/>
      <c r="HSB1146" s="5"/>
      <c r="HSC1146" s="5"/>
      <c r="HSD1146" s="5"/>
      <c r="HSE1146" s="5"/>
      <c r="HSF1146" s="5"/>
      <c r="HSG1146" s="5"/>
      <c r="HSH1146" s="5"/>
      <c r="HSI1146" s="5"/>
      <c r="HSJ1146" s="5"/>
      <c r="HSK1146" s="5"/>
      <c r="HSL1146" s="5"/>
      <c r="HSM1146" s="5"/>
      <c r="HSN1146" s="5"/>
      <c r="HSO1146" s="5"/>
      <c r="HSP1146" s="5"/>
      <c r="HSQ1146" s="5"/>
      <c r="HSR1146" s="5"/>
      <c r="HSS1146" s="5"/>
      <c r="HST1146" s="5"/>
      <c r="HSU1146" s="5"/>
      <c r="HSV1146" s="5"/>
      <c r="HSW1146" s="5"/>
      <c r="HSX1146" s="5"/>
      <c r="HSY1146" s="5"/>
      <c r="HSZ1146" s="5"/>
      <c r="HTA1146" s="5"/>
      <c r="HTB1146" s="5"/>
      <c r="HTC1146" s="5"/>
      <c r="HTD1146" s="5"/>
      <c r="HTE1146" s="5"/>
      <c r="HTF1146" s="5"/>
      <c r="HTG1146" s="5"/>
      <c r="HTH1146" s="5"/>
      <c r="HTI1146" s="5"/>
      <c r="HTJ1146" s="5"/>
      <c r="HTK1146" s="5"/>
      <c r="HTL1146" s="5"/>
      <c r="HTM1146" s="5"/>
      <c r="HTN1146" s="5"/>
      <c r="HTO1146" s="5"/>
      <c r="HTP1146" s="5"/>
      <c r="HTQ1146" s="5"/>
      <c r="HTR1146" s="5"/>
      <c r="HTS1146" s="5"/>
      <c r="HTT1146" s="5"/>
      <c r="HTU1146" s="5"/>
      <c r="HTV1146" s="5"/>
      <c r="HTW1146" s="5"/>
      <c r="HTX1146" s="5"/>
      <c r="HTY1146" s="5"/>
      <c r="HTZ1146" s="5"/>
      <c r="HUA1146" s="5"/>
      <c r="HUB1146" s="5"/>
      <c r="HUC1146" s="5"/>
      <c r="HUD1146" s="5"/>
      <c r="HUE1146" s="5"/>
      <c r="HUF1146" s="5"/>
      <c r="HUG1146" s="5"/>
      <c r="HUH1146" s="5"/>
      <c r="HUI1146" s="5"/>
      <c r="HUJ1146" s="5"/>
      <c r="HUK1146" s="5"/>
      <c r="HUL1146" s="5"/>
      <c r="HUM1146" s="5"/>
      <c r="HUN1146" s="5"/>
      <c r="HUO1146" s="5"/>
      <c r="HUP1146" s="5"/>
      <c r="HUQ1146" s="5"/>
      <c r="HUR1146" s="5"/>
      <c r="HUS1146" s="5"/>
      <c r="HUT1146" s="5"/>
      <c r="HUU1146" s="5"/>
      <c r="HUV1146" s="5"/>
      <c r="HUW1146" s="5"/>
      <c r="HUX1146" s="5"/>
      <c r="HUY1146" s="5"/>
      <c r="HUZ1146" s="5"/>
      <c r="HVA1146" s="5"/>
      <c r="HVB1146" s="5"/>
      <c r="HVC1146" s="5"/>
      <c r="HVD1146" s="5"/>
      <c r="HVE1146" s="5"/>
      <c r="HVF1146" s="5"/>
      <c r="HVG1146" s="5"/>
      <c r="HVH1146" s="5"/>
      <c r="HVI1146" s="5"/>
      <c r="HVJ1146" s="5"/>
      <c r="HVK1146" s="5"/>
      <c r="HVL1146" s="5"/>
      <c r="HVM1146" s="5"/>
      <c r="HVN1146" s="5"/>
      <c r="HVO1146" s="5"/>
      <c r="HVP1146" s="5"/>
      <c r="HVQ1146" s="5"/>
      <c r="HVR1146" s="5"/>
      <c r="HVS1146" s="5"/>
      <c r="HVT1146" s="5"/>
      <c r="HVU1146" s="5"/>
      <c r="HVV1146" s="5"/>
      <c r="HVW1146" s="5"/>
      <c r="HVX1146" s="5"/>
      <c r="HVY1146" s="5"/>
      <c r="HVZ1146" s="5"/>
      <c r="HWA1146" s="5"/>
      <c r="HWB1146" s="5"/>
      <c r="HWC1146" s="5"/>
      <c r="HWD1146" s="5"/>
      <c r="HWE1146" s="5"/>
      <c r="HWF1146" s="5"/>
      <c r="HWG1146" s="5"/>
      <c r="HWH1146" s="5"/>
      <c r="HWI1146" s="5"/>
      <c r="HWJ1146" s="5"/>
      <c r="HWK1146" s="5"/>
      <c r="HWL1146" s="5"/>
      <c r="HWM1146" s="5"/>
      <c r="HWN1146" s="5"/>
      <c r="HWO1146" s="5"/>
      <c r="HWP1146" s="5"/>
      <c r="HWQ1146" s="5"/>
      <c r="HWR1146" s="5"/>
      <c r="HWS1146" s="5"/>
      <c r="HWT1146" s="5"/>
      <c r="HWU1146" s="5"/>
      <c r="HWV1146" s="5"/>
      <c r="HWW1146" s="5"/>
      <c r="HWX1146" s="5"/>
      <c r="HWY1146" s="5"/>
      <c r="HWZ1146" s="5"/>
      <c r="HXA1146" s="5"/>
      <c r="HXB1146" s="5"/>
      <c r="HXC1146" s="5"/>
      <c r="HXD1146" s="5"/>
      <c r="HXE1146" s="5"/>
      <c r="HXF1146" s="5"/>
      <c r="HXG1146" s="5"/>
      <c r="HXH1146" s="5"/>
      <c r="HXI1146" s="5"/>
      <c r="HXJ1146" s="5"/>
      <c r="HXK1146" s="5"/>
      <c r="HXL1146" s="5"/>
      <c r="HXM1146" s="5"/>
      <c r="HXN1146" s="5"/>
      <c r="HXO1146" s="5"/>
      <c r="HXP1146" s="5"/>
      <c r="HXQ1146" s="5"/>
      <c r="HXR1146" s="5"/>
      <c r="HXS1146" s="5"/>
      <c r="HXT1146" s="5"/>
      <c r="HXU1146" s="5"/>
      <c r="HXV1146" s="5"/>
      <c r="HXW1146" s="5"/>
      <c r="HXX1146" s="5"/>
      <c r="HXY1146" s="5"/>
      <c r="HXZ1146" s="5"/>
      <c r="HYA1146" s="5"/>
      <c r="HYB1146" s="5"/>
      <c r="HYC1146" s="5"/>
      <c r="HYD1146" s="5"/>
      <c r="HYE1146" s="5"/>
      <c r="HYF1146" s="5"/>
      <c r="HYG1146" s="5"/>
      <c r="HYH1146" s="5"/>
      <c r="HYI1146" s="5"/>
      <c r="HYJ1146" s="5"/>
      <c r="HYK1146" s="5"/>
      <c r="HYL1146" s="5"/>
      <c r="HYM1146" s="5"/>
      <c r="HYN1146" s="5"/>
      <c r="HYO1146" s="5"/>
      <c r="HYP1146" s="5"/>
      <c r="HYQ1146" s="5"/>
      <c r="HYR1146" s="5"/>
      <c r="HYS1146" s="5"/>
      <c r="HYT1146" s="5"/>
      <c r="HYU1146" s="5"/>
      <c r="HYV1146" s="5"/>
      <c r="HYW1146" s="5"/>
      <c r="HYX1146" s="5"/>
      <c r="HYY1146" s="5"/>
      <c r="HYZ1146" s="5"/>
      <c r="HZA1146" s="5"/>
      <c r="HZB1146" s="5"/>
      <c r="HZC1146" s="5"/>
      <c r="HZD1146" s="5"/>
      <c r="HZE1146" s="5"/>
      <c r="HZF1146" s="5"/>
      <c r="HZG1146" s="5"/>
      <c r="HZH1146" s="5"/>
      <c r="HZI1146" s="5"/>
      <c r="HZJ1146" s="5"/>
      <c r="HZK1146" s="5"/>
      <c r="HZL1146" s="5"/>
      <c r="HZM1146" s="5"/>
      <c r="HZN1146" s="5"/>
      <c r="HZO1146" s="5"/>
      <c r="HZP1146" s="5"/>
      <c r="HZQ1146" s="5"/>
      <c r="HZR1146" s="5"/>
      <c r="HZS1146" s="5"/>
      <c r="HZT1146" s="5"/>
      <c r="HZU1146" s="5"/>
      <c r="HZV1146" s="5"/>
      <c r="HZW1146" s="5"/>
      <c r="HZX1146" s="5"/>
      <c r="HZY1146" s="5"/>
      <c r="HZZ1146" s="5"/>
      <c r="IAA1146" s="5"/>
      <c r="IAB1146" s="5"/>
      <c r="IAC1146" s="5"/>
      <c r="IAD1146" s="5"/>
      <c r="IAE1146" s="5"/>
      <c r="IAF1146" s="5"/>
      <c r="IAG1146" s="5"/>
      <c r="IAH1146" s="5"/>
      <c r="IAI1146" s="5"/>
      <c r="IAJ1146" s="5"/>
      <c r="IAK1146" s="5"/>
      <c r="IAL1146" s="5"/>
      <c r="IAM1146" s="5"/>
      <c r="IAN1146" s="5"/>
      <c r="IAO1146" s="5"/>
      <c r="IAP1146" s="5"/>
      <c r="IAQ1146" s="5"/>
      <c r="IAR1146" s="5"/>
      <c r="IAS1146" s="5"/>
      <c r="IAT1146" s="5"/>
      <c r="IAU1146" s="5"/>
      <c r="IAV1146" s="5"/>
      <c r="IAW1146" s="5"/>
      <c r="IAX1146" s="5"/>
      <c r="IAY1146" s="5"/>
      <c r="IAZ1146" s="5"/>
      <c r="IBA1146" s="5"/>
      <c r="IBB1146" s="5"/>
      <c r="IBC1146" s="5"/>
      <c r="IBD1146" s="5"/>
      <c r="IBE1146" s="5"/>
      <c r="IBF1146" s="5"/>
      <c r="IBG1146" s="5"/>
      <c r="IBH1146" s="5"/>
      <c r="IBI1146" s="5"/>
      <c r="IBJ1146" s="5"/>
      <c r="IBK1146" s="5"/>
      <c r="IBL1146" s="5"/>
      <c r="IBM1146" s="5"/>
      <c r="IBN1146" s="5"/>
      <c r="IBO1146" s="5"/>
      <c r="IBP1146" s="5"/>
      <c r="IBQ1146" s="5"/>
      <c r="IBR1146" s="5"/>
      <c r="IBS1146" s="5"/>
      <c r="IBT1146" s="5"/>
      <c r="IBU1146" s="5"/>
      <c r="IBV1146" s="5"/>
      <c r="IBW1146" s="5"/>
      <c r="IBX1146" s="5"/>
      <c r="IBY1146" s="5"/>
      <c r="IBZ1146" s="5"/>
      <c r="ICA1146" s="5"/>
      <c r="ICB1146" s="5"/>
      <c r="ICC1146" s="5"/>
      <c r="ICD1146" s="5"/>
      <c r="ICE1146" s="5"/>
      <c r="ICF1146" s="5"/>
      <c r="ICG1146" s="5"/>
      <c r="ICH1146" s="5"/>
      <c r="ICI1146" s="5"/>
      <c r="ICJ1146" s="5"/>
      <c r="ICK1146" s="5"/>
      <c r="ICL1146" s="5"/>
      <c r="ICM1146" s="5"/>
      <c r="ICN1146" s="5"/>
      <c r="ICO1146" s="5"/>
      <c r="ICP1146" s="5"/>
      <c r="ICQ1146" s="5"/>
      <c r="ICR1146" s="5"/>
      <c r="ICS1146" s="5"/>
      <c r="ICT1146" s="5"/>
      <c r="ICU1146" s="5"/>
      <c r="ICV1146" s="5"/>
      <c r="ICW1146" s="5"/>
      <c r="ICX1146" s="5"/>
      <c r="ICY1146" s="5"/>
      <c r="ICZ1146" s="5"/>
      <c r="IDA1146" s="5"/>
      <c r="IDB1146" s="5"/>
      <c r="IDC1146" s="5"/>
      <c r="IDD1146" s="5"/>
      <c r="IDE1146" s="5"/>
      <c r="IDF1146" s="5"/>
      <c r="IDG1146" s="5"/>
      <c r="IDH1146" s="5"/>
      <c r="IDI1146" s="5"/>
      <c r="IDJ1146" s="5"/>
      <c r="IDK1146" s="5"/>
      <c r="IDL1146" s="5"/>
      <c r="IDM1146" s="5"/>
      <c r="IDN1146" s="5"/>
      <c r="IDO1146" s="5"/>
      <c r="IDP1146" s="5"/>
      <c r="IDQ1146" s="5"/>
      <c r="IDR1146" s="5"/>
      <c r="IDS1146" s="5"/>
      <c r="IDT1146" s="5"/>
      <c r="IDU1146" s="5"/>
      <c r="IDV1146" s="5"/>
      <c r="IDW1146" s="5"/>
      <c r="IDX1146" s="5"/>
      <c r="IDY1146" s="5"/>
      <c r="IDZ1146" s="5"/>
      <c r="IEA1146" s="5"/>
      <c r="IEB1146" s="5"/>
      <c r="IEC1146" s="5"/>
      <c r="IED1146" s="5"/>
      <c r="IEE1146" s="5"/>
      <c r="IEF1146" s="5"/>
      <c r="IEG1146" s="5"/>
      <c r="IEH1146" s="5"/>
      <c r="IEI1146" s="5"/>
      <c r="IEJ1146" s="5"/>
      <c r="IEK1146" s="5"/>
      <c r="IEL1146" s="5"/>
      <c r="IEM1146" s="5"/>
      <c r="IEN1146" s="5"/>
      <c r="IEO1146" s="5"/>
      <c r="IEP1146" s="5"/>
      <c r="IEQ1146" s="5"/>
      <c r="IER1146" s="5"/>
      <c r="IES1146" s="5"/>
      <c r="IET1146" s="5"/>
      <c r="IEU1146" s="5"/>
      <c r="IEV1146" s="5"/>
      <c r="IEW1146" s="5"/>
      <c r="IEX1146" s="5"/>
      <c r="IEY1146" s="5"/>
      <c r="IEZ1146" s="5"/>
      <c r="IFA1146" s="5"/>
      <c r="IFB1146" s="5"/>
      <c r="IFC1146" s="5"/>
      <c r="IFD1146" s="5"/>
      <c r="IFE1146" s="5"/>
      <c r="IFF1146" s="5"/>
      <c r="IFG1146" s="5"/>
      <c r="IFH1146" s="5"/>
      <c r="IFI1146" s="5"/>
      <c r="IFJ1146" s="5"/>
      <c r="IFK1146" s="5"/>
      <c r="IFL1146" s="5"/>
      <c r="IFM1146" s="5"/>
      <c r="IFN1146" s="5"/>
      <c r="IFO1146" s="5"/>
      <c r="IFP1146" s="5"/>
      <c r="IFQ1146" s="5"/>
      <c r="IFR1146" s="5"/>
      <c r="IFS1146" s="5"/>
      <c r="IFT1146" s="5"/>
      <c r="IFU1146" s="5"/>
      <c r="IFV1146" s="5"/>
      <c r="IFW1146" s="5"/>
      <c r="IFX1146" s="5"/>
      <c r="IFY1146" s="5"/>
      <c r="IFZ1146" s="5"/>
      <c r="IGA1146" s="5"/>
      <c r="IGB1146" s="5"/>
      <c r="IGC1146" s="5"/>
      <c r="IGD1146" s="5"/>
      <c r="IGE1146" s="5"/>
      <c r="IGF1146" s="5"/>
      <c r="IGG1146" s="5"/>
      <c r="IGH1146" s="5"/>
      <c r="IGI1146" s="5"/>
      <c r="IGJ1146" s="5"/>
      <c r="IGK1146" s="5"/>
      <c r="IGL1146" s="5"/>
      <c r="IGM1146" s="5"/>
      <c r="IGN1146" s="5"/>
      <c r="IGO1146" s="5"/>
      <c r="IGP1146" s="5"/>
      <c r="IGQ1146" s="5"/>
      <c r="IGR1146" s="5"/>
      <c r="IGS1146" s="5"/>
      <c r="IGT1146" s="5"/>
      <c r="IGU1146" s="5"/>
      <c r="IGV1146" s="5"/>
      <c r="IGW1146" s="5"/>
      <c r="IGX1146" s="5"/>
      <c r="IGY1146" s="5"/>
      <c r="IGZ1146" s="5"/>
      <c r="IHA1146" s="5"/>
      <c r="IHB1146" s="5"/>
      <c r="IHC1146" s="5"/>
      <c r="IHD1146" s="5"/>
      <c r="IHE1146" s="5"/>
      <c r="IHF1146" s="5"/>
      <c r="IHG1146" s="5"/>
      <c r="IHH1146" s="5"/>
      <c r="IHI1146" s="5"/>
      <c r="IHJ1146" s="5"/>
      <c r="IHK1146" s="5"/>
      <c r="IHL1146" s="5"/>
      <c r="IHM1146" s="5"/>
      <c r="IHN1146" s="5"/>
      <c r="IHO1146" s="5"/>
      <c r="IHP1146" s="5"/>
      <c r="IHQ1146" s="5"/>
      <c r="IHR1146" s="5"/>
      <c r="IHS1146" s="5"/>
      <c r="IHT1146" s="5"/>
      <c r="IHU1146" s="5"/>
      <c r="IHV1146" s="5"/>
      <c r="IHW1146" s="5"/>
      <c r="IHX1146" s="5"/>
      <c r="IHY1146" s="5"/>
      <c r="IHZ1146" s="5"/>
      <c r="IIA1146" s="5"/>
      <c r="IIB1146" s="5"/>
      <c r="IIC1146" s="5"/>
      <c r="IID1146" s="5"/>
      <c r="IIE1146" s="5"/>
      <c r="IIF1146" s="5"/>
      <c r="IIG1146" s="5"/>
      <c r="IIH1146" s="5"/>
      <c r="III1146" s="5"/>
      <c r="IIJ1146" s="5"/>
      <c r="IIK1146" s="5"/>
      <c r="IIL1146" s="5"/>
      <c r="IIM1146" s="5"/>
      <c r="IIN1146" s="5"/>
      <c r="IIO1146" s="5"/>
      <c r="IIP1146" s="5"/>
      <c r="IIQ1146" s="5"/>
      <c r="IIR1146" s="5"/>
      <c r="IIS1146" s="5"/>
      <c r="IIT1146" s="5"/>
      <c r="IIU1146" s="5"/>
      <c r="IIV1146" s="5"/>
      <c r="IIW1146" s="5"/>
      <c r="IIX1146" s="5"/>
      <c r="IIY1146" s="5"/>
      <c r="IIZ1146" s="5"/>
      <c r="IJA1146" s="5"/>
      <c r="IJB1146" s="5"/>
      <c r="IJC1146" s="5"/>
      <c r="IJD1146" s="5"/>
      <c r="IJE1146" s="5"/>
      <c r="IJF1146" s="5"/>
      <c r="IJG1146" s="5"/>
      <c r="IJH1146" s="5"/>
      <c r="IJI1146" s="5"/>
      <c r="IJJ1146" s="5"/>
      <c r="IJK1146" s="5"/>
      <c r="IJL1146" s="5"/>
      <c r="IJM1146" s="5"/>
      <c r="IJN1146" s="5"/>
      <c r="IJO1146" s="5"/>
      <c r="IJP1146" s="5"/>
      <c r="IJQ1146" s="5"/>
      <c r="IJR1146" s="5"/>
      <c r="IJS1146" s="5"/>
      <c r="IJT1146" s="5"/>
      <c r="IJU1146" s="5"/>
      <c r="IJV1146" s="5"/>
      <c r="IJW1146" s="5"/>
      <c r="IJX1146" s="5"/>
      <c r="IJY1146" s="5"/>
      <c r="IJZ1146" s="5"/>
      <c r="IKA1146" s="5"/>
      <c r="IKB1146" s="5"/>
      <c r="IKC1146" s="5"/>
      <c r="IKD1146" s="5"/>
      <c r="IKE1146" s="5"/>
      <c r="IKF1146" s="5"/>
      <c r="IKG1146" s="5"/>
      <c r="IKH1146" s="5"/>
      <c r="IKI1146" s="5"/>
      <c r="IKJ1146" s="5"/>
      <c r="IKK1146" s="5"/>
      <c r="IKL1146" s="5"/>
      <c r="IKM1146" s="5"/>
      <c r="IKN1146" s="5"/>
      <c r="IKO1146" s="5"/>
      <c r="IKP1146" s="5"/>
      <c r="IKQ1146" s="5"/>
      <c r="IKR1146" s="5"/>
      <c r="IKS1146" s="5"/>
      <c r="IKT1146" s="5"/>
      <c r="IKU1146" s="5"/>
      <c r="IKV1146" s="5"/>
      <c r="IKW1146" s="5"/>
      <c r="IKX1146" s="5"/>
      <c r="IKY1146" s="5"/>
      <c r="IKZ1146" s="5"/>
      <c r="ILA1146" s="5"/>
      <c r="ILB1146" s="5"/>
      <c r="ILC1146" s="5"/>
      <c r="ILD1146" s="5"/>
      <c r="ILE1146" s="5"/>
      <c r="ILF1146" s="5"/>
      <c r="ILG1146" s="5"/>
      <c r="ILH1146" s="5"/>
      <c r="ILI1146" s="5"/>
      <c r="ILJ1146" s="5"/>
      <c r="ILK1146" s="5"/>
      <c r="ILL1146" s="5"/>
      <c r="ILM1146" s="5"/>
      <c r="ILN1146" s="5"/>
      <c r="ILO1146" s="5"/>
      <c r="ILP1146" s="5"/>
      <c r="ILQ1146" s="5"/>
      <c r="ILR1146" s="5"/>
      <c r="ILS1146" s="5"/>
      <c r="ILT1146" s="5"/>
      <c r="ILU1146" s="5"/>
      <c r="ILV1146" s="5"/>
      <c r="ILW1146" s="5"/>
      <c r="ILX1146" s="5"/>
      <c r="ILY1146" s="5"/>
      <c r="ILZ1146" s="5"/>
      <c r="IMA1146" s="5"/>
      <c r="IMB1146" s="5"/>
      <c r="IMC1146" s="5"/>
      <c r="IMD1146" s="5"/>
      <c r="IME1146" s="5"/>
      <c r="IMF1146" s="5"/>
      <c r="IMG1146" s="5"/>
      <c r="IMH1146" s="5"/>
      <c r="IMI1146" s="5"/>
      <c r="IMJ1146" s="5"/>
      <c r="IMK1146" s="5"/>
      <c r="IML1146" s="5"/>
      <c r="IMM1146" s="5"/>
      <c r="IMN1146" s="5"/>
      <c r="IMO1146" s="5"/>
      <c r="IMP1146" s="5"/>
      <c r="IMQ1146" s="5"/>
      <c r="IMR1146" s="5"/>
      <c r="IMS1146" s="5"/>
      <c r="IMT1146" s="5"/>
      <c r="IMU1146" s="5"/>
      <c r="IMV1146" s="5"/>
      <c r="IMW1146" s="5"/>
      <c r="IMX1146" s="5"/>
      <c r="IMY1146" s="5"/>
      <c r="IMZ1146" s="5"/>
      <c r="INA1146" s="5"/>
      <c r="INB1146" s="5"/>
      <c r="INC1146" s="5"/>
      <c r="IND1146" s="5"/>
      <c r="INE1146" s="5"/>
      <c r="INF1146" s="5"/>
      <c r="ING1146" s="5"/>
      <c r="INH1146" s="5"/>
      <c r="INI1146" s="5"/>
      <c r="INJ1146" s="5"/>
      <c r="INK1146" s="5"/>
      <c r="INL1146" s="5"/>
      <c r="INM1146" s="5"/>
      <c r="INN1146" s="5"/>
      <c r="INO1146" s="5"/>
      <c r="INP1146" s="5"/>
      <c r="INQ1146" s="5"/>
      <c r="INR1146" s="5"/>
      <c r="INS1146" s="5"/>
      <c r="INT1146" s="5"/>
      <c r="INU1146" s="5"/>
      <c r="INV1146" s="5"/>
      <c r="INW1146" s="5"/>
      <c r="INX1146" s="5"/>
      <c r="INY1146" s="5"/>
      <c r="INZ1146" s="5"/>
      <c r="IOA1146" s="5"/>
      <c r="IOB1146" s="5"/>
      <c r="IOC1146" s="5"/>
      <c r="IOD1146" s="5"/>
      <c r="IOE1146" s="5"/>
      <c r="IOF1146" s="5"/>
      <c r="IOG1146" s="5"/>
      <c r="IOH1146" s="5"/>
      <c r="IOI1146" s="5"/>
      <c r="IOJ1146" s="5"/>
      <c r="IOK1146" s="5"/>
      <c r="IOL1146" s="5"/>
      <c r="IOM1146" s="5"/>
      <c r="ION1146" s="5"/>
      <c r="IOO1146" s="5"/>
      <c r="IOP1146" s="5"/>
      <c r="IOQ1146" s="5"/>
      <c r="IOR1146" s="5"/>
      <c r="IOS1146" s="5"/>
      <c r="IOT1146" s="5"/>
      <c r="IOU1146" s="5"/>
      <c r="IOV1146" s="5"/>
      <c r="IOW1146" s="5"/>
      <c r="IOX1146" s="5"/>
      <c r="IOY1146" s="5"/>
      <c r="IOZ1146" s="5"/>
      <c r="IPA1146" s="5"/>
      <c r="IPB1146" s="5"/>
      <c r="IPC1146" s="5"/>
      <c r="IPD1146" s="5"/>
      <c r="IPE1146" s="5"/>
      <c r="IPF1146" s="5"/>
      <c r="IPG1146" s="5"/>
      <c r="IPH1146" s="5"/>
      <c r="IPI1146" s="5"/>
      <c r="IPJ1146" s="5"/>
      <c r="IPK1146" s="5"/>
      <c r="IPL1146" s="5"/>
      <c r="IPM1146" s="5"/>
      <c r="IPN1146" s="5"/>
      <c r="IPO1146" s="5"/>
      <c r="IPP1146" s="5"/>
      <c r="IPQ1146" s="5"/>
      <c r="IPR1146" s="5"/>
      <c r="IPS1146" s="5"/>
      <c r="IPT1146" s="5"/>
      <c r="IPU1146" s="5"/>
      <c r="IPV1146" s="5"/>
      <c r="IPW1146" s="5"/>
      <c r="IPX1146" s="5"/>
      <c r="IPY1146" s="5"/>
      <c r="IPZ1146" s="5"/>
      <c r="IQA1146" s="5"/>
      <c r="IQB1146" s="5"/>
      <c r="IQC1146" s="5"/>
      <c r="IQD1146" s="5"/>
      <c r="IQE1146" s="5"/>
      <c r="IQF1146" s="5"/>
      <c r="IQG1146" s="5"/>
      <c r="IQH1146" s="5"/>
      <c r="IQI1146" s="5"/>
      <c r="IQJ1146" s="5"/>
      <c r="IQK1146" s="5"/>
      <c r="IQL1146" s="5"/>
      <c r="IQM1146" s="5"/>
      <c r="IQN1146" s="5"/>
      <c r="IQO1146" s="5"/>
      <c r="IQP1146" s="5"/>
      <c r="IQQ1146" s="5"/>
      <c r="IQR1146" s="5"/>
      <c r="IQS1146" s="5"/>
      <c r="IQT1146" s="5"/>
      <c r="IQU1146" s="5"/>
      <c r="IQV1146" s="5"/>
      <c r="IQW1146" s="5"/>
      <c r="IQX1146" s="5"/>
      <c r="IQY1146" s="5"/>
      <c r="IQZ1146" s="5"/>
      <c r="IRA1146" s="5"/>
      <c r="IRB1146" s="5"/>
      <c r="IRC1146" s="5"/>
      <c r="IRD1146" s="5"/>
      <c r="IRE1146" s="5"/>
      <c r="IRF1146" s="5"/>
      <c r="IRG1146" s="5"/>
      <c r="IRH1146" s="5"/>
      <c r="IRI1146" s="5"/>
      <c r="IRJ1146" s="5"/>
      <c r="IRK1146" s="5"/>
      <c r="IRL1146" s="5"/>
      <c r="IRM1146" s="5"/>
      <c r="IRN1146" s="5"/>
      <c r="IRO1146" s="5"/>
      <c r="IRP1146" s="5"/>
      <c r="IRQ1146" s="5"/>
      <c r="IRR1146" s="5"/>
      <c r="IRS1146" s="5"/>
      <c r="IRT1146" s="5"/>
      <c r="IRU1146" s="5"/>
      <c r="IRV1146" s="5"/>
      <c r="IRW1146" s="5"/>
      <c r="IRX1146" s="5"/>
      <c r="IRY1146" s="5"/>
      <c r="IRZ1146" s="5"/>
      <c r="ISA1146" s="5"/>
      <c r="ISB1146" s="5"/>
      <c r="ISC1146" s="5"/>
      <c r="ISD1146" s="5"/>
      <c r="ISE1146" s="5"/>
      <c r="ISF1146" s="5"/>
      <c r="ISG1146" s="5"/>
      <c r="ISH1146" s="5"/>
      <c r="ISI1146" s="5"/>
      <c r="ISJ1146" s="5"/>
      <c r="ISK1146" s="5"/>
      <c r="ISL1146" s="5"/>
      <c r="ISM1146" s="5"/>
      <c r="ISN1146" s="5"/>
      <c r="ISO1146" s="5"/>
      <c r="ISP1146" s="5"/>
      <c r="ISQ1146" s="5"/>
      <c r="ISR1146" s="5"/>
      <c r="ISS1146" s="5"/>
      <c r="IST1146" s="5"/>
      <c r="ISU1146" s="5"/>
      <c r="ISV1146" s="5"/>
      <c r="ISW1146" s="5"/>
      <c r="ISX1146" s="5"/>
      <c r="ISY1146" s="5"/>
      <c r="ISZ1146" s="5"/>
      <c r="ITA1146" s="5"/>
      <c r="ITB1146" s="5"/>
      <c r="ITC1146" s="5"/>
      <c r="ITD1146" s="5"/>
      <c r="ITE1146" s="5"/>
      <c r="ITF1146" s="5"/>
      <c r="ITG1146" s="5"/>
      <c r="ITH1146" s="5"/>
      <c r="ITI1146" s="5"/>
      <c r="ITJ1146" s="5"/>
      <c r="ITK1146" s="5"/>
      <c r="ITL1146" s="5"/>
      <c r="ITM1146" s="5"/>
      <c r="ITN1146" s="5"/>
      <c r="ITO1146" s="5"/>
      <c r="ITP1146" s="5"/>
      <c r="ITQ1146" s="5"/>
      <c r="ITR1146" s="5"/>
      <c r="ITS1146" s="5"/>
      <c r="ITT1146" s="5"/>
      <c r="ITU1146" s="5"/>
      <c r="ITV1146" s="5"/>
      <c r="ITW1146" s="5"/>
      <c r="ITX1146" s="5"/>
      <c r="ITY1146" s="5"/>
      <c r="ITZ1146" s="5"/>
      <c r="IUA1146" s="5"/>
      <c r="IUB1146" s="5"/>
      <c r="IUC1146" s="5"/>
      <c r="IUD1146" s="5"/>
      <c r="IUE1146" s="5"/>
      <c r="IUF1146" s="5"/>
      <c r="IUG1146" s="5"/>
      <c r="IUH1146" s="5"/>
      <c r="IUI1146" s="5"/>
      <c r="IUJ1146" s="5"/>
      <c r="IUK1146" s="5"/>
      <c r="IUL1146" s="5"/>
      <c r="IUM1146" s="5"/>
      <c r="IUN1146" s="5"/>
      <c r="IUO1146" s="5"/>
      <c r="IUP1146" s="5"/>
      <c r="IUQ1146" s="5"/>
      <c r="IUR1146" s="5"/>
      <c r="IUS1146" s="5"/>
      <c r="IUT1146" s="5"/>
      <c r="IUU1146" s="5"/>
      <c r="IUV1146" s="5"/>
      <c r="IUW1146" s="5"/>
      <c r="IUX1146" s="5"/>
      <c r="IUY1146" s="5"/>
      <c r="IUZ1146" s="5"/>
      <c r="IVA1146" s="5"/>
      <c r="IVB1146" s="5"/>
      <c r="IVC1146" s="5"/>
      <c r="IVD1146" s="5"/>
      <c r="IVE1146" s="5"/>
      <c r="IVF1146" s="5"/>
      <c r="IVG1146" s="5"/>
      <c r="IVH1146" s="5"/>
      <c r="IVI1146" s="5"/>
      <c r="IVJ1146" s="5"/>
      <c r="IVK1146" s="5"/>
      <c r="IVL1146" s="5"/>
      <c r="IVM1146" s="5"/>
      <c r="IVN1146" s="5"/>
      <c r="IVO1146" s="5"/>
      <c r="IVP1146" s="5"/>
      <c r="IVQ1146" s="5"/>
      <c r="IVR1146" s="5"/>
      <c r="IVS1146" s="5"/>
      <c r="IVT1146" s="5"/>
      <c r="IVU1146" s="5"/>
      <c r="IVV1146" s="5"/>
      <c r="IVW1146" s="5"/>
      <c r="IVX1146" s="5"/>
      <c r="IVY1146" s="5"/>
      <c r="IVZ1146" s="5"/>
      <c r="IWA1146" s="5"/>
      <c r="IWB1146" s="5"/>
      <c r="IWC1146" s="5"/>
      <c r="IWD1146" s="5"/>
      <c r="IWE1146" s="5"/>
      <c r="IWF1146" s="5"/>
      <c r="IWG1146" s="5"/>
      <c r="IWH1146" s="5"/>
      <c r="IWI1146" s="5"/>
      <c r="IWJ1146" s="5"/>
      <c r="IWK1146" s="5"/>
      <c r="IWL1146" s="5"/>
      <c r="IWM1146" s="5"/>
      <c r="IWN1146" s="5"/>
      <c r="IWO1146" s="5"/>
      <c r="IWP1146" s="5"/>
      <c r="IWQ1146" s="5"/>
      <c r="IWR1146" s="5"/>
      <c r="IWS1146" s="5"/>
      <c r="IWT1146" s="5"/>
      <c r="IWU1146" s="5"/>
      <c r="IWV1146" s="5"/>
      <c r="IWW1146" s="5"/>
      <c r="IWX1146" s="5"/>
      <c r="IWY1146" s="5"/>
      <c r="IWZ1146" s="5"/>
      <c r="IXA1146" s="5"/>
      <c r="IXB1146" s="5"/>
      <c r="IXC1146" s="5"/>
      <c r="IXD1146" s="5"/>
      <c r="IXE1146" s="5"/>
      <c r="IXF1146" s="5"/>
      <c r="IXG1146" s="5"/>
      <c r="IXH1146" s="5"/>
      <c r="IXI1146" s="5"/>
      <c r="IXJ1146" s="5"/>
      <c r="IXK1146" s="5"/>
      <c r="IXL1146" s="5"/>
      <c r="IXM1146" s="5"/>
      <c r="IXN1146" s="5"/>
      <c r="IXO1146" s="5"/>
      <c r="IXP1146" s="5"/>
      <c r="IXQ1146" s="5"/>
      <c r="IXR1146" s="5"/>
      <c r="IXS1146" s="5"/>
      <c r="IXT1146" s="5"/>
      <c r="IXU1146" s="5"/>
      <c r="IXV1146" s="5"/>
      <c r="IXW1146" s="5"/>
      <c r="IXX1146" s="5"/>
      <c r="IXY1146" s="5"/>
      <c r="IXZ1146" s="5"/>
      <c r="IYA1146" s="5"/>
      <c r="IYB1146" s="5"/>
      <c r="IYC1146" s="5"/>
      <c r="IYD1146" s="5"/>
      <c r="IYE1146" s="5"/>
      <c r="IYF1146" s="5"/>
      <c r="IYG1146" s="5"/>
      <c r="IYH1146" s="5"/>
      <c r="IYI1146" s="5"/>
      <c r="IYJ1146" s="5"/>
      <c r="IYK1146" s="5"/>
      <c r="IYL1146" s="5"/>
      <c r="IYM1146" s="5"/>
      <c r="IYN1146" s="5"/>
      <c r="IYO1146" s="5"/>
      <c r="IYP1146" s="5"/>
      <c r="IYQ1146" s="5"/>
      <c r="IYR1146" s="5"/>
      <c r="IYS1146" s="5"/>
      <c r="IYT1146" s="5"/>
      <c r="IYU1146" s="5"/>
      <c r="IYV1146" s="5"/>
      <c r="IYW1146" s="5"/>
      <c r="IYX1146" s="5"/>
      <c r="IYY1146" s="5"/>
      <c r="IYZ1146" s="5"/>
      <c r="IZA1146" s="5"/>
      <c r="IZB1146" s="5"/>
      <c r="IZC1146" s="5"/>
      <c r="IZD1146" s="5"/>
      <c r="IZE1146" s="5"/>
      <c r="IZF1146" s="5"/>
      <c r="IZG1146" s="5"/>
      <c r="IZH1146" s="5"/>
      <c r="IZI1146" s="5"/>
      <c r="IZJ1146" s="5"/>
      <c r="IZK1146" s="5"/>
      <c r="IZL1146" s="5"/>
      <c r="IZM1146" s="5"/>
      <c r="IZN1146" s="5"/>
      <c r="IZO1146" s="5"/>
      <c r="IZP1146" s="5"/>
      <c r="IZQ1146" s="5"/>
      <c r="IZR1146" s="5"/>
      <c r="IZS1146" s="5"/>
      <c r="IZT1146" s="5"/>
      <c r="IZU1146" s="5"/>
      <c r="IZV1146" s="5"/>
      <c r="IZW1146" s="5"/>
      <c r="IZX1146" s="5"/>
      <c r="IZY1146" s="5"/>
      <c r="IZZ1146" s="5"/>
      <c r="JAA1146" s="5"/>
      <c r="JAB1146" s="5"/>
      <c r="JAC1146" s="5"/>
      <c r="JAD1146" s="5"/>
      <c r="JAE1146" s="5"/>
      <c r="JAF1146" s="5"/>
      <c r="JAG1146" s="5"/>
      <c r="JAH1146" s="5"/>
      <c r="JAI1146" s="5"/>
      <c r="JAJ1146" s="5"/>
      <c r="JAK1146" s="5"/>
      <c r="JAL1146" s="5"/>
      <c r="JAM1146" s="5"/>
      <c r="JAN1146" s="5"/>
      <c r="JAO1146" s="5"/>
      <c r="JAP1146" s="5"/>
      <c r="JAQ1146" s="5"/>
      <c r="JAR1146" s="5"/>
      <c r="JAS1146" s="5"/>
      <c r="JAT1146" s="5"/>
      <c r="JAU1146" s="5"/>
      <c r="JAV1146" s="5"/>
      <c r="JAW1146" s="5"/>
      <c r="JAX1146" s="5"/>
      <c r="JAY1146" s="5"/>
      <c r="JAZ1146" s="5"/>
      <c r="JBA1146" s="5"/>
      <c r="JBB1146" s="5"/>
      <c r="JBC1146" s="5"/>
      <c r="JBD1146" s="5"/>
      <c r="JBE1146" s="5"/>
      <c r="JBF1146" s="5"/>
      <c r="JBG1146" s="5"/>
      <c r="JBH1146" s="5"/>
      <c r="JBI1146" s="5"/>
      <c r="JBJ1146" s="5"/>
      <c r="JBK1146" s="5"/>
      <c r="JBL1146" s="5"/>
      <c r="JBM1146" s="5"/>
      <c r="JBN1146" s="5"/>
      <c r="JBO1146" s="5"/>
      <c r="JBP1146" s="5"/>
      <c r="JBQ1146" s="5"/>
      <c r="JBR1146" s="5"/>
      <c r="JBS1146" s="5"/>
      <c r="JBT1146" s="5"/>
      <c r="JBU1146" s="5"/>
      <c r="JBV1146" s="5"/>
      <c r="JBW1146" s="5"/>
      <c r="JBX1146" s="5"/>
      <c r="JBY1146" s="5"/>
      <c r="JBZ1146" s="5"/>
      <c r="JCA1146" s="5"/>
      <c r="JCB1146" s="5"/>
      <c r="JCC1146" s="5"/>
      <c r="JCD1146" s="5"/>
      <c r="JCE1146" s="5"/>
      <c r="JCF1146" s="5"/>
      <c r="JCG1146" s="5"/>
      <c r="JCH1146" s="5"/>
      <c r="JCI1146" s="5"/>
      <c r="JCJ1146" s="5"/>
      <c r="JCK1146" s="5"/>
      <c r="JCL1146" s="5"/>
      <c r="JCM1146" s="5"/>
      <c r="JCN1146" s="5"/>
      <c r="JCO1146" s="5"/>
      <c r="JCP1146" s="5"/>
      <c r="JCQ1146" s="5"/>
      <c r="JCR1146" s="5"/>
      <c r="JCS1146" s="5"/>
      <c r="JCT1146" s="5"/>
      <c r="JCU1146" s="5"/>
      <c r="JCV1146" s="5"/>
      <c r="JCW1146" s="5"/>
      <c r="JCX1146" s="5"/>
      <c r="JCY1146" s="5"/>
      <c r="JCZ1146" s="5"/>
      <c r="JDA1146" s="5"/>
      <c r="JDB1146" s="5"/>
      <c r="JDC1146" s="5"/>
      <c r="JDD1146" s="5"/>
      <c r="JDE1146" s="5"/>
      <c r="JDF1146" s="5"/>
      <c r="JDG1146" s="5"/>
      <c r="JDH1146" s="5"/>
      <c r="JDI1146" s="5"/>
      <c r="JDJ1146" s="5"/>
      <c r="JDK1146" s="5"/>
      <c r="JDL1146" s="5"/>
      <c r="JDM1146" s="5"/>
      <c r="JDN1146" s="5"/>
      <c r="JDO1146" s="5"/>
      <c r="JDP1146" s="5"/>
      <c r="JDQ1146" s="5"/>
      <c r="JDR1146" s="5"/>
      <c r="JDS1146" s="5"/>
      <c r="JDT1146" s="5"/>
      <c r="JDU1146" s="5"/>
      <c r="JDV1146" s="5"/>
      <c r="JDW1146" s="5"/>
      <c r="JDX1146" s="5"/>
      <c r="JDY1146" s="5"/>
      <c r="JDZ1146" s="5"/>
      <c r="JEA1146" s="5"/>
      <c r="JEB1146" s="5"/>
      <c r="JEC1146" s="5"/>
      <c r="JED1146" s="5"/>
      <c r="JEE1146" s="5"/>
      <c r="JEF1146" s="5"/>
      <c r="JEG1146" s="5"/>
      <c r="JEH1146" s="5"/>
      <c r="JEI1146" s="5"/>
      <c r="JEJ1146" s="5"/>
      <c r="JEK1146" s="5"/>
      <c r="JEL1146" s="5"/>
      <c r="JEM1146" s="5"/>
      <c r="JEN1146" s="5"/>
      <c r="JEO1146" s="5"/>
      <c r="JEP1146" s="5"/>
      <c r="JEQ1146" s="5"/>
      <c r="JER1146" s="5"/>
      <c r="JES1146" s="5"/>
      <c r="JET1146" s="5"/>
      <c r="JEU1146" s="5"/>
      <c r="JEV1146" s="5"/>
      <c r="JEW1146" s="5"/>
      <c r="JEX1146" s="5"/>
      <c r="JEY1146" s="5"/>
      <c r="JEZ1146" s="5"/>
      <c r="JFA1146" s="5"/>
      <c r="JFB1146" s="5"/>
      <c r="JFC1146" s="5"/>
      <c r="JFD1146" s="5"/>
      <c r="JFE1146" s="5"/>
      <c r="JFF1146" s="5"/>
      <c r="JFG1146" s="5"/>
      <c r="JFH1146" s="5"/>
      <c r="JFI1146" s="5"/>
      <c r="JFJ1146" s="5"/>
      <c r="JFK1146" s="5"/>
      <c r="JFL1146" s="5"/>
      <c r="JFM1146" s="5"/>
      <c r="JFN1146" s="5"/>
      <c r="JFO1146" s="5"/>
      <c r="JFP1146" s="5"/>
      <c r="JFQ1146" s="5"/>
      <c r="JFR1146" s="5"/>
      <c r="JFS1146" s="5"/>
      <c r="JFT1146" s="5"/>
      <c r="JFU1146" s="5"/>
      <c r="JFV1146" s="5"/>
      <c r="JFW1146" s="5"/>
      <c r="JFX1146" s="5"/>
      <c r="JFY1146" s="5"/>
      <c r="JFZ1146" s="5"/>
      <c r="JGA1146" s="5"/>
      <c r="JGB1146" s="5"/>
      <c r="JGC1146" s="5"/>
      <c r="JGD1146" s="5"/>
      <c r="JGE1146" s="5"/>
      <c r="JGF1146" s="5"/>
      <c r="JGG1146" s="5"/>
      <c r="JGH1146" s="5"/>
      <c r="JGI1146" s="5"/>
      <c r="JGJ1146" s="5"/>
      <c r="JGK1146" s="5"/>
      <c r="JGL1146" s="5"/>
      <c r="JGM1146" s="5"/>
      <c r="JGN1146" s="5"/>
      <c r="JGO1146" s="5"/>
      <c r="JGP1146" s="5"/>
      <c r="JGQ1146" s="5"/>
      <c r="JGR1146" s="5"/>
      <c r="JGS1146" s="5"/>
      <c r="JGT1146" s="5"/>
      <c r="JGU1146" s="5"/>
      <c r="JGV1146" s="5"/>
      <c r="JGW1146" s="5"/>
      <c r="JGX1146" s="5"/>
      <c r="JGY1146" s="5"/>
      <c r="JGZ1146" s="5"/>
      <c r="JHA1146" s="5"/>
      <c r="JHB1146" s="5"/>
      <c r="JHC1146" s="5"/>
      <c r="JHD1146" s="5"/>
      <c r="JHE1146" s="5"/>
      <c r="JHF1146" s="5"/>
      <c r="JHG1146" s="5"/>
      <c r="JHH1146" s="5"/>
      <c r="JHI1146" s="5"/>
      <c r="JHJ1146" s="5"/>
      <c r="JHK1146" s="5"/>
      <c r="JHL1146" s="5"/>
      <c r="JHM1146" s="5"/>
      <c r="JHN1146" s="5"/>
      <c r="JHO1146" s="5"/>
      <c r="JHP1146" s="5"/>
      <c r="JHQ1146" s="5"/>
      <c r="JHR1146" s="5"/>
      <c r="JHS1146" s="5"/>
      <c r="JHT1146" s="5"/>
      <c r="JHU1146" s="5"/>
      <c r="JHV1146" s="5"/>
      <c r="JHW1146" s="5"/>
      <c r="JHX1146" s="5"/>
      <c r="JHY1146" s="5"/>
      <c r="JHZ1146" s="5"/>
      <c r="JIA1146" s="5"/>
      <c r="JIB1146" s="5"/>
      <c r="JIC1146" s="5"/>
      <c r="JID1146" s="5"/>
      <c r="JIE1146" s="5"/>
      <c r="JIF1146" s="5"/>
      <c r="JIG1146" s="5"/>
      <c r="JIH1146" s="5"/>
      <c r="JII1146" s="5"/>
      <c r="JIJ1146" s="5"/>
      <c r="JIK1146" s="5"/>
      <c r="JIL1146" s="5"/>
      <c r="JIM1146" s="5"/>
      <c r="JIN1146" s="5"/>
      <c r="JIO1146" s="5"/>
      <c r="JIP1146" s="5"/>
      <c r="JIQ1146" s="5"/>
      <c r="JIR1146" s="5"/>
      <c r="JIS1146" s="5"/>
      <c r="JIT1146" s="5"/>
      <c r="JIU1146" s="5"/>
      <c r="JIV1146" s="5"/>
      <c r="JIW1146" s="5"/>
      <c r="JIX1146" s="5"/>
      <c r="JIY1146" s="5"/>
      <c r="JIZ1146" s="5"/>
      <c r="JJA1146" s="5"/>
      <c r="JJB1146" s="5"/>
      <c r="JJC1146" s="5"/>
      <c r="JJD1146" s="5"/>
      <c r="JJE1146" s="5"/>
      <c r="JJF1146" s="5"/>
      <c r="JJG1146" s="5"/>
      <c r="JJH1146" s="5"/>
      <c r="JJI1146" s="5"/>
      <c r="JJJ1146" s="5"/>
      <c r="JJK1146" s="5"/>
      <c r="JJL1146" s="5"/>
      <c r="JJM1146" s="5"/>
      <c r="JJN1146" s="5"/>
      <c r="JJO1146" s="5"/>
      <c r="JJP1146" s="5"/>
      <c r="JJQ1146" s="5"/>
      <c r="JJR1146" s="5"/>
      <c r="JJS1146" s="5"/>
      <c r="JJT1146" s="5"/>
      <c r="JJU1146" s="5"/>
      <c r="JJV1146" s="5"/>
      <c r="JJW1146" s="5"/>
      <c r="JJX1146" s="5"/>
      <c r="JJY1146" s="5"/>
      <c r="JJZ1146" s="5"/>
      <c r="JKA1146" s="5"/>
      <c r="JKB1146" s="5"/>
      <c r="JKC1146" s="5"/>
      <c r="JKD1146" s="5"/>
      <c r="JKE1146" s="5"/>
      <c r="JKF1146" s="5"/>
      <c r="JKG1146" s="5"/>
      <c r="JKH1146" s="5"/>
      <c r="JKI1146" s="5"/>
      <c r="JKJ1146" s="5"/>
      <c r="JKK1146" s="5"/>
      <c r="JKL1146" s="5"/>
      <c r="JKM1146" s="5"/>
      <c r="JKN1146" s="5"/>
      <c r="JKO1146" s="5"/>
      <c r="JKP1146" s="5"/>
      <c r="JKQ1146" s="5"/>
      <c r="JKR1146" s="5"/>
      <c r="JKS1146" s="5"/>
      <c r="JKT1146" s="5"/>
      <c r="JKU1146" s="5"/>
      <c r="JKV1146" s="5"/>
      <c r="JKW1146" s="5"/>
      <c r="JKX1146" s="5"/>
      <c r="JKY1146" s="5"/>
      <c r="JKZ1146" s="5"/>
      <c r="JLA1146" s="5"/>
      <c r="JLB1146" s="5"/>
      <c r="JLC1146" s="5"/>
      <c r="JLD1146" s="5"/>
      <c r="JLE1146" s="5"/>
      <c r="JLF1146" s="5"/>
      <c r="JLG1146" s="5"/>
      <c r="JLH1146" s="5"/>
      <c r="JLI1146" s="5"/>
      <c r="JLJ1146" s="5"/>
      <c r="JLK1146" s="5"/>
      <c r="JLL1146" s="5"/>
      <c r="JLM1146" s="5"/>
      <c r="JLN1146" s="5"/>
      <c r="JLO1146" s="5"/>
      <c r="JLP1146" s="5"/>
      <c r="JLQ1146" s="5"/>
      <c r="JLR1146" s="5"/>
      <c r="JLS1146" s="5"/>
      <c r="JLT1146" s="5"/>
      <c r="JLU1146" s="5"/>
      <c r="JLV1146" s="5"/>
      <c r="JLW1146" s="5"/>
      <c r="JLX1146" s="5"/>
      <c r="JLY1146" s="5"/>
      <c r="JLZ1146" s="5"/>
      <c r="JMA1146" s="5"/>
      <c r="JMB1146" s="5"/>
      <c r="JMC1146" s="5"/>
      <c r="JMD1146" s="5"/>
      <c r="JME1146" s="5"/>
      <c r="JMF1146" s="5"/>
      <c r="JMG1146" s="5"/>
      <c r="JMH1146" s="5"/>
      <c r="JMI1146" s="5"/>
      <c r="JMJ1146" s="5"/>
      <c r="JMK1146" s="5"/>
      <c r="JML1146" s="5"/>
      <c r="JMM1146" s="5"/>
      <c r="JMN1146" s="5"/>
      <c r="JMO1146" s="5"/>
      <c r="JMP1146" s="5"/>
      <c r="JMQ1146" s="5"/>
      <c r="JMR1146" s="5"/>
      <c r="JMS1146" s="5"/>
      <c r="JMT1146" s="5"/>
      <c r="JMU1146" s="5"/>
      <c r="JMV1146" s="5"/>
      <c r="JMW1146" s="5"/>
      <c r="JMX1146" s="5"/>
      <c r="JMY1146" s="5"/>
      <c r="JMZ1146" s="5"/>
      <c r="JNA1146" s="5"/>
      <c r="JNB1146" s="5"/>
      <c r="JNC1146" s="5"/>
      <c r="JND1146" s="5"/>
      <c r="JNE1146" s="5"/>
      <c r="JNF1146" s="5"/>
      <c r="JNG1146" s="5"/>
      <c r="JNH1146" s="5"/>
      <c r="JNI1146" s="5"/>
      <c r="JNJ1146" s="5"/>
      <c r="JNK1146" s="5"/>
      <c r="JNL1146" s="5"/>
      <c r="JNM1146" s="5"/>
      <c r="JNN1146" s="5"/>
      <c r="JNO1146" s="5"/>
      <c r="JNP1146" s="5"/>
      <c r="JNQ1146" s="5"/>
      <c r="JNR1146" s="5"/>
      <c r="JNS1146" s="5"/>
      <c r="JNT1146" s="5"/>
      <c r="JNU1146" s="5"/>
      <c r="JNV1146" s="5"/>
      <c r="JNW1146" s="5"/>
      <c r="JNX1146" s="5"/>
      <c r="JNY1146" s="5"/>
      <c r="JNZ1146" s="5"/>
      <c r="JOA1146" s="5"/>
      <c r="JOB1146" s="5"/>
      <c r="JOC1146" s="5"/>
      <c r="JOD1146" s="5"/>
      <c r="JOE1146" s="5"/>
      <c r="JOF1146" s="5"/>
      <c r="JOG1146" s="5"/>
      <c r="JOH1146" s="5"/>
      <c r="JOI1146" s="5"/>
      <c r="JOJ1146" s="5"/>
      <c r="JOK1146" s="5"/>
      <c r="JOL1146" s="5"/>
      <c r="JOM1146" s="5"/>
      <c r="JON1146" s="5"/>
      <c r="JOO1146" s="5"/>
      <c r="JOP1146" s="5"/>
      <c r="JOQ1146" s="5"/>
      <c r="JOR1146" s="5"/>
      <c r="JOS1146" s="5"/>
      <c r="JOT1146" s="5"/>
      <c r="JOU1146" s="5"/>
      <c r="JOV1146" s="5"/>
      <c r="JOW1146" s="5"/>
      <c r="JOX1146" s="5"/>
      <c r="JOY1146" s="5"/>
      <c r="JOZ1146" s="5"/>
      <c r="JPA1146" s="5"/>
      <c r="JPB1146" s="5"/>
      <c r="JPC1146" s="5"/>
      <c r="JPD1146" s="5"/>
      <c r="JPE1146" s="5"/>
      <c r="JPF1146" s="5"/>
      <c r="JPG1146" s="5"/>
      <c r="JPH1146" s="5"/>
      <c r="JPI1146" s="5"/>
      <c r="JPJ1146" s="5"/>
      <c r="JPK1146" s="5"/>
      <c r="JPL1146" s="5"/>
      <c r="JPM1146" s="5"/>
      <c r="JPN1146" s="5"/>
      <c r="JPO1146" s="5"/>
      <c r="JPP1146" s="5"/>
      <c r="JPQ1146" s="5"/>
      <c r="JPR1146" s="5"/>
      <c r="JPS1146" s="5"/>
      <c r="JPT1146" s="5"/>
      <c r="JPU1146" s="5"/>
      <c r="JPV1146" s="5"/>
      <c r="JPW1146" s="5"/>
      <c r="JPX1146" s="5"/>
      <c r="JPY1146" s="5"/>
      <c r="JPZ1146" s="5"/>
      <c r="JQA1146" s="5"/>
      <c r="JQB1146" s="5"/>
      <c r="JQC1146" s="5"/>
      <c r="JQD1146" s="5"/>
      <c r="JQE1146" s="5"/>
      <c r="JQF1146" s="5"/>
      <c r="JQG1146" s="5"/>
      <c r="JQH1146" s="5"/>
      <c r="JQI1146" s="5"/>
      <c r="JQJ1146" s="5"/>
      <c r="JQK1146" s="5"/>
      <c r="JQL1146" s="5"/>
      <c r="JQM1146" s="5"/>
      <c r="JQN1146" s="5"/>
      <c r="JQO1146" s="5"/>
      <c r="JQP1146" s="5"/>
      <c r="JQQ1146" s="5"/>
      <c r="JQR1146" s="5"/>
      <c r="JQS1146" s="5"/>
      <c r="JQT1146" s="5"/>
      <c r="JQU1146" s="5"/>
      <c r="JQV1146" s="5"/>
      <c r="JQW1146" s="5"/>
      <c r="JQX1146" s="5"/>
      <c r="JQY1146" s="5"/>
      <c r="JQZ1146" s="5"/>
      <c r="JRA1146" s="5"/>
      <c r="JRB1146" s="5"/>
      <c r="JRC1146" s="5"/>
      <c r="JRD1146" s="5"/>
      <c r="JRE1146" s="5"/>
      <c r="JRF1146" s="5"/>
      <c r="JRG1146" s="5"/>
      <c r="JRH1146" s="5"/>
      <c r="JRI1146" s="5"/>
      <c r="JRJ1146" s="5"/>
      <c r="JRK1146" s="5"/>
      <c r="JRL1146" s="5"/>
      <c r="JRM1146" s="5"/>
      <c r="JRN1146" s="5"/>
      <c r="JRO1146" s="5"/>
      <c r="JRP1146" s="5"/>
      <c r="JRQ1146" s="5"/>
      <c r="JRR1146" s="5"/>
      <c r="JRS1146" s="5"/>
      <c r="JRT1146" s="5"/>
      <c r="JRU1146" s="5"/>
      <c r="JRV1146" s="5"/>
      <c r="JRW1146" s="5"/>
      <c r="JRX1146" s="5"/>
      <c r="JRY1146" s="5"/>
      <c r="JRZ1146" s="5"/>
      <c r="JSA1146" s="5"/>
      <c r="JSB1146" s="5"/>
      <c r="JSC1146" s="5"/>
      <c r="JSD1146" s="5"/>
      <c r="JSE1146" s="5"/>
      <c r="JSF1146" s="5"/>
      <c r="JSG1146" s="5"/>
      <c r="JSH1146" s="5"/>
      <c r="JSI1146" s="5"/>
      <c r="JSJ1146" s="5"/>
      <c r="JSK1146" s="5"/>
      <c r="JSL1146" s="5"/>
      <c r="JSM1146" s="5"/>
      <c r="JSN1146" s="5"/>
      <c r="JSO1146" s="5"/>
      <c r="JSP1146" s="5"/>
      <c r="JSQ1146" s="5"/>
      <c r="JSR1146" s="5"/>
      <c r="JSS1146" s="5"/>
      <c r="JST1146" s="5"/>
      <c r="JSU1146" s="5"/>
      <c r="JSV1146" s="5"/>
      <c r="JSW1146" s="5"/>
      <c r="JSX1146" s="5"/>
      <c r="JSY1146" s="5"/>
      <c r="JSZ1146" s="5"/>
      <c r="JTA1146" s="5"/>
      <c r="JTB1146" s="5"/>
      <c r="JTC1146" s="5"/>
      <c r="JTD1146" s="5"/>
      <c r="JTE1146" s="5"/>
      <c r="JTF1146" s="5"/>
      <c r="JTG1146" s="5"/>
      <c r="JTH1146" s="5"/>
      <c r="JTI1146" s="5"/>
      <c r="JTJ1146" s="5"/>
      <c r="JTK1146" s="5"/>
      <c r="JTL1146" s="5"/>
      <c r="JTM1146" s="5"/>
      <c r="JTN1146" s="5"/>
      <c r="JTO1146" s="5"/>
      <c r="JTP1146" s="5"/>
      <c r="JTQ1146" s="5"/>
      <c r="JTR1146" s="5"/>
      <c r="JTS1146" s="5"/>
      <c r="JTT1146" s="5"/>
      <c r="JTU1146" s="5"/>
      <c r="JTV1146" s="5"/>
      <c r="JTW1146" s="5"/>
      <c r="JTX1146" s="5"/>
      <c r="JTY1146" s="5"/>
      <c r="JTZ1146" s="5"/>
      <c r="JUA1146" s="5"/>
      <c r="JUB1146" s="5"/>
      <c r="JUC1146" s="5"/>
      <c r="JUD1146" s="5"/>
      <c r="JUE1146" s="5"/>
      <c r="JUF1146" s="5"/>
      <c r="JUG1146" s="5"/>
      <c r="JUH1146" s="5"/>
      <c r="JUI1146" s="5"/>
      <c r="JUJ1146" s="5"/>
      <c r="JUK1146" s="5"/>
      <c r="JUL1146" s="5"/>
      <c r="JUM1146" s="5"/>
      <c r="JUN1146" s="5"/>
      <c r="JUO1146" s="5"/>
      <c r="JUP1146" s="5"/>
      <c r="JUQ1146" s="5"/>
      <c r="JUR1146" s="5"/>
      <c r="JUS1146" s="5"/>
      <c r="JUT1146" s="5"/>
      <c r="JUU1146" s="5"/>
      <c r="JUV1146" s="5"/>
      <c r="JUW1146" s="5"/>
      <c r="JUX1146" s="5"/>
      <c r="JUY1146" s="5"/>
      <c r="JUZ1146" s="5"/>
      <c r="JVA1146" s="5"/>
      <c r="JVB1146" s="5"/>
      <c r="JVC1146" s="5"/>
      <c r="JVD1146" s="5"/>
      <c r="JVE1146" s="5"/>
      <c r="JVF1146" s="5"/>
      <c r="JVG1146" s="5"/>
      <c r="JVH1146" s="5"/>
      <c r="JVI1146" s="5"/>
      <c r="JVJ1146" s="5"/>
      <c r="JVK1146" s="5"/>
      <c r="JVL1146" s="5"/>
      <c r="JVM1146" s="5"/>
      <c r="JVN1146" s="5"/>
      <c r="JVO1146" s="5"/>
      <c r="JVP1146" s="5"/>
      <c r="JVQ1146" s="5"/>
      <c r="JVR1146" s="5"/>
      <c r="JVS1146" s="5"/>
      <c r="JVT1146" s="5"/>
      <c r="JVU1146" s="5"/>
      <c r="JVV1146" s="5"/>
      <c r="JVW1146" s="5"/>
      <c r="JVX1146" s="5"/>
      <c r="JVY1146" s="5"/>
      <c r="JVZ1146" s="5"/>
      <c r="JWA1146" s="5"/>
      <c r="JWB1146" s="5"/>
      <c r="JWC1146" s="5"/>
      <c r="JWD1146" s="5"/>
      <c r="JWE1146" s="5"/>
      <c r="JWF1146" s="5"/>
      <c r="JWG1146" s="5"/>
      <c r="JWH1146" s="5"/>
      <c r="JWI1146" s="5"/>
      <c r="JWJ1146" s="5"/>
      <c r="JWK1146" s="5"/>
      <c r="JWL1146" s="5"/>
      <c r="JWM1146" s="5"/>
      <c r="JWN1146" s="5"/>
      <c r="JWO1146" s="5"/>
      <c r="JWP1146" s="5"/>
      <c r="JWQ1146" s="5"/>
      <c r="JWR1146" s="5"/>
      <c r="JWS1146" s="5"/>
      <c r="JWT1146" s="5"/>
      <c r="JWU1146" s="5"/>
      <c r="JWV1146" s="5"/>
      <c r="JWW1146" s="5"/>
      <c r="JWX1146" s="5"/>
      <c r="JWY1146" s="5"/>
      <c r="JWZ1146" s="5"/>
      <c r="JXA1146" s="5"/>
      <c r="JXB1146" s="5"/>
      <c r="JXC1146" s="5"/>
      <c r="JXD1146" s="5"/>
      <c r="JXE1146" s="5"/>
      <c r="JXF1146" s="5"/>
      <c r="JXG1146" s="5"/>
      <c r="JXH1146" s="5"/>
      <c r="JXI1146" s="5"/>
      <c r="JXJ1146" s="5"/>
      <c r="JXK1146" s="5"/>
      <c r="JXL1146" s="5"/>
      <c r="JXM1146" s="5"/>
      <c r="JXN1146" s="5"/>
      <c r="JXO1146" s="5"/>
      <c r="JXP1146" s="5"/>
      <c r="JXQ1146" s="5"/>
      <c r="JXR1146" s="5"/>
      <c r="JXS1146" s="5"/>
      <c r="JXT1146" s="5"/>
      <c r="JXU1146" s="5"/>
      <c r="JXV1146" s="5"/>
      <c r="JXW1146" s="5"/>
      <c r="JXX1146" s="5"/>
      <c r="JXY1146" s="5"/>
      <c r="JXZ1146" s="5"/>
      <c r="JYA1146" s="5"/>
      <c r="JYB1146" s="5"/>
      <c r="JYC1146" s="5"/>
      <c r="JYD1146" s="5"/>
      <c r="JYE1146" s="5"/>
      <c r="JYF1146" s="5"/>
      <c r="JYG1146" s="5"/>
      <c r="JYH1146" s="5"/>
      <c r="JYI1146" s="5"/>
      <c r="JYJ1146" s="5"/>
      <c r="JYK1146" s="5"/>
      <c r="JYL1146" s="5"/>
      <c r="JYM1146" s="5"/>
      <c r="JYN1146" s="5"/>
      <c r="JYO1146" s="5"/>
      <c r="JYP1146" s="5"/>
      <c r="JYQ1146" s="5"/>
      <c r="JYR1146" s="5"/>
      <c r="JYS1146" s="5"/>
      <c r="JYT1146" s="5"/>
      <c r="JYU1146" s="5"/>
      <c r="JYV1146" s="5"/>
      <c r="JYW1146" s="5"/>
      <c r="JYX1146" s="5"/>
      <c r="JYY1146" s="5"/>
      <c r="JYZ1146" s="5"/>
      <c r="JZA1146" s="5"/>
      <c r="JZB1146" s="5"/>
      <c r="JZC1146" s="5"/>
      <c r="JZD1146" s="5"/>
      <c r="JZE1146" s="5"/>
      <c r="JZF1146" s="5"/>
      <c r="JZG1146" s="5"/>
      <c r="JZH1146" s="5"/>
      <c r="JZI1146" s="5"/>
      <c r="JZJ1146" s="5"/>
      <c r="JZK1146" s="5"/>
      <c r="JZL1146" s="5"/>
      <c r="JZM1146" s="5"/>
      <c r="JZN1146" s="5"/>
      <c r="JZO1146" s="5"/>
      <c r="JZP1146" s="5"/>
      <c r="JZQ1146" s="5"/>
      <c r="JZR1146" s="5"/>
      <c r="JZS1146" s="5"/>
      <c r="JZT1146" s="5"/>
      <c r="JZU1146" s="5"/>
      <c r="JZV1146" s="5"/>
      <c r="JZW1146" s="5"/>
      <c r="JZX1146" s="5"/>
      <c r="JZY1146" s="5"/>
      <c r="JZZ1146" s="5"/>
      <c r="KAA1146" s="5"/>
      <c r="KAB1146" s="5"/>
      <c r="KAC1146" s="5"/>
      <c r="KAD1146" s="5"/>
      <c r="KAE1146" s="5"/>
      <c r="KAF1146" s="5"/>
      <c r="KAG1146" s="5"/>
      <c r="KAH1146" s="5"/>
      <c r="KAI1146" s="5"/>
      <c r="KAJ1146" s="5"/>
      <c r="KAK1146" s="5"/>
      <c r="KAL1146" s="5"/>
      <c r="KAM1146" s="5"/>
      <c r="KAN1146" s="5"/>
      <c r="KAO1146" s="5"/>
      <c r="KAP1146" s="5"/>
      <c r="KAQ1146" s="5"/>
      <c r="KAR1146" s="5"/>
      <c r="KAS1146" s="5"/>
      <c r="KAT1146" s="5"/>
      <c r="KAU1146" s="5"/>
      <c r="KAV1146" s="5"/>
      <c r="KAW1146" s="5"/>
      <c r="KAX1146" s="5"/>
      <c r="KAY1146" s="5"/>
      <c r="KAZ1146" s="5"/>
      <c r="KBA1146" s="5"/>
      <c r="KBB1146" s="5"/>
      <c r="KBC1146" s="5"/>
      <c r="KBD1146" s="5"/>
      <c r="KBE1146" s="5"/>
      <c r="KBF1146" s="5"/>
      <c r="KBG1146" s="5"/>
      <c r="KBH1146" s="5"/>
      <c r="KBI1146" s="5"/>
      <c r="KBJ1146" s="5"/>
      <c r="KBK1146" s="5"/>
      <c r="KBL1146" s="5"/>
      <c r="KBM1146" s="5"/>
      <c r="KBN1146" s="5"/>
      <c r="KBO1146" s="5"/>
      <c r="KBP1146" s="5"/>
      <c r="KBQ1146" s="5"/>
      <c r="KBR1146" s="5"/>
      <c r="KBS1146" s="5"/>
      <c r="KBT1146" s="5"/>
      <c r="KBU1146" s="5"/>
      <c r="KBV1146" s="5"/>
      <c r="KBW1146" s="5"/>
      <c r="KBX1146" s="5"/>
      <c r="KBY1146" s="5"/>
      <c r="KBZ1146" s="5"/>
      <c r="KCA1146" s="5"/>
      <c r="KCB1146" s="5"/>
      <c r="KCC1146" s="5"/>
      <c r="KCD1146" s="5"/>
      <c r="KCE1146" s="5"/>
      <c r="KCF1146" s="5"/>
      <c r="KCG1146" s="5"/>
      <c r="KCH1146" s="5"/>
      <c r="KCI1146" s="5"/>
      <c r="KCJ1146" s="5"/>
      <c r="KCK1146" s="5"/>
      <c r="KCL1146" s="5"/>
      <c r="KCM1146" s="5"/>
      <c r="KCN1146" s="5"/>
      <c r="KCO1146" s="5"/>
      <c r="KCP1146" s="5"/>
      <c r="KCQ1146" s="5"/>
      <c r="KCR1146" s="5"/>
      <c r="KCS1146" s="5"/>
      <c r="KCT1146" s="5"/>
      <c r="KCU1146" s="5"/>
      <c r="KCV1146" s="5"/>
      <c r="KCW1146" s="5"/>
      <c r="KCX1146" s="5"/>
      <c r="KCY1146" s="5"/>
      <c r="KCZ1146" s="5"/>
      <c r="KDA1146" s="5"/>
      <c r="KDB1146" s="5"/>
      <c r="KDC1146" s="5"/>
      <c r="KDD1146" s="5"/>
      <c r="KDE1146" s="5"/>
      <c r="KDF1146" s="5"/>
      <c r="KDG1146" s="5"/>
      <c r="KDH1146" s="5"/>
      <c r="KDI1146" s="5"/>
      <c r="KDJ1146" s="5"/>
      <c r="KDK1146" s="5"/>
      <c r="KDL1146" s="5"/>
      <c r="KDM1146" s="5"/>
      <c r="KDN1146" s="5"/>
      <c r="KDO1146" s="5"/>
      <c r="KDP1146" s="5"/>
      <c r="KDQ1146" s="5"/>
      <c r="KDR1146" s="5"/>
      <c r="KDS1146" s="5"/>
      <c r="KDT1146" s="5"/>
      <c r="KDU1146" s="5"/>
      <c r="KDV1146" s="5"/>
      <c r="KDW1146" s="5"/>
      <c r="KDX1146" s="5"/>
      <c r="KDY1146" s="5"/>
      <c r="KDZ1146" s="5"/>
      <c r="KEA1146" s="5"/>
      <c r="KEB1146" s="5"/>
      <c r="KEC1146" s="5"/>
      <c r="KED1146" s="5"/>
      <c r="KEE1146" s="5"/>
      <c r="KEF1146" s="5"/>
      <c r="KEG1146" s="5"/>
      <c r="KEH1146" s="5"/>
      <c r="KEI1146" s="5"/>
      <c r="KEJ1146" s="5"/>
      <c r="KEK1146" s="5"/>
      <c r="KEL1146" s="5"/>
      <c r="KEM1146" s="5"/>
      <c r="KEN1146" s="5"/>
      <c r="KEO1146" s="5"/>
      <c r="KEP1146" s="5"/>
      <c r="KEQ1146" s="5"/>
      <c r="KER1146" s="5"/>
      <c r="KES1146" s="5"/>
      <c r="KET1146" s="5"/>
      <c r="KEU1146" s="5"/>
      <c r="KEV1146" s="5"/>
      <c r="KEW1146" s="5"/>
      <c r="KEX1146" s="5"/>
      <c r="KEY1146" s="5"/>
      <c r="KEZ1146" s="5"/>
      <c r="KFA1146" s="5"/>
      <c r="KFB1146" s="5"/>
      <c r="KFC1146" s="5"/>
      <c r="KFD1146" s="5"/>
      <c r="KFE1146" s="5"/>
      <c r="KFF1146" s="5"/>
      <c r="KFG1146" s="5"/>
      <c r="KFH1146" s="5"/>
      <c r="KFI1146" s="5"/>
      <c r="KFJ1146" s="5"/>
      <c r="KFK1146" s="5"/>
      <c r="KFL1146" s="5"/>
      <c r="KFM1146" s="5"/>
      <c r="KFN1146" s="5"/>
      <c r="KFO1146" s="5"/>
      <c r="KFP1146" s="5"/>
      <c r="KFQ1146" s="5"/>
      <c r="KFR1146" s="5"/>
      <c r="KFS1146" s="5"/>
      <c r="KFT1146" s="5"/>
      <c r="KFU1146" s="5"/>
      <c r="KFV1146" s="5"/>
      <c r="KFW1146" s="5"/>
      <c r="KFX1146" s="5"/>
      <c r="KFY1146" s="5"/>
      <c r="KFZ1146" s="5"/>
      <c r="KGA1146" s="5"/>
      <c r="KGB1146" s="5"/>
      <c r="KGC1146" s="5"/>
      <c r="KGD1146" s="5"/>
      <c r="KGE1146" s="5"/>
      <c r="KGF1146" s="5"/>
      <c r="KGG1146" s="5"/>
      <c r="KGH1146" s="5"/>
      <c r="KGI1146" s="5"/>
      <c r="KGJ1146" s="5"/>
      <c r="KGK1146" s="5"/>
      <c r="KGL1146" s="5"/>
      <c r="KGM1146" s="5"/>
      <c r="KGN1146" s="5"/>
      <c r="KGO1146" s="5"/>
      <c r="KGP1146" s="5"/>
      <c r="KGQ1146" s="5"/>
      <c r="KGR1146" s="5"/>
      <c r="KGS1146" s="5"/>
      <c r="KGT1146" s="5"/>
      <c r="KGU1146" s="5"/>
      <c r="KGV1146" s="5"/>
      <c r="KGW1146" s="5"/>
      <c r="KGX1146" s="5"/>
      <c r="KGY1146" s="5"/>
      <c r="KGZ1146" s="5"/>
      <c r="KHA1146" s="5"/>
      <c r="KHB1146" s="5"/>
      <c r="KHC1146" s="5"/>
      <c r="KHD1146" s="5"/>
      <c r="KHE1146" s="5"/>
      <c r="KHF1146" s="5"/>
      <c r="KHG1146" s="5"/>
      <c r="KHH1146" s="5"/>
      <c r="KHI1146" s="5"/>
      <c r="KHJ1146" s="5"/>
      <c r="KHK1146" s="5"/>
      <c r="KHL1146" s="5"/>
      <c r="KHM1146" s="5"/>
      <c r="KHN1146" s="5"/>
      <c r="KHO1146" s="5"/>
      <c r="KHP1146" s="5"/>
      <c r="KHQ1146" s="5"/>
      <c r="KHR1146" s="5"/>
      <c r="KHS1146" s="5"/>
      <c r="KHT1146" s="5"/>
      <c r="KHU1146" s="5"/>
      <c r="KHV1146" s="5"/>
      <c r="KHW1146" s="5"/>
      <c r="KHX1146" s="5"/>
      <c r="KHY1146" s="5"/>
      <c r="KHZ1146" s="5"/>
      <c r="KIA1146" s="5"/>
      <c r="KIB1146" s="5"/>
      <c r="KIC1146" s="5"/>
      <c r="KID1146" s="5"/>
      <c r="KIE1146" s="5"/>
      <c r="KIF1146" s="5"/>
      <c r="KIG1146" s="5"/>
      <c r="KIH1146" s="5"/>
      <c r="KII1146" s="5"/>
      <c r="KIJ1146" s="5"/>
      <c r="KIK1146" s="5"/>
      <c r="KIL1146" s="5"/>
      <c r="KIM1146" s="5"/>
      <c r="KIN1146" s="5"/>
      <c r="KIO1146" s="5"/>
      <c r="KIP1146" s="5"/>
      <c r="KIQ1146" s="5"/>
      <c r="KIR1146" s="5"/>
      <c r="KIS1146" s="5"/>
      <c r="KIT1146" s="5"/>
      <c r="KIU1146" s="5"/>
      <c r="KIV1146" s="5"/>
      <c r="KIW1146" s="5"/>
      <c r="KIX1146" s="5"/>
      <c r="KIY1146" s="5"/>
      <c r="KIZ1146" s="5"/>
      <c r="KJA1146" s="5"/>
      <c r="KJB1146" s="5"/>
      <c r="KJC1146" s="5"/>
      <c r="KJD1146" s="5"/>
      <c r="KJE1146" s="5"/>
      <c r="KJF1146" s="5"/>
      <c r="KJG1146" s="5"/>
      <c r="KJH1146" s="5"/>
      <c r="KJI1146" s="5"/>
      <c r="KJJ1146" s="5"/>
      <c r="KJK1146" s="5"/>
      <c r="KJL1146" s="5"/>
      <c r="KJM1146" s="5"/>
      <c r="KJN1146" s="5"/>
      <c r="KJO1146" s="5"/>
      <c r="KJP1146" s="5"/>
      <c r="KJQ1146" s="5"/>
      <c r="KJR1146" s="5"/>
      <c r="KJS1146" s="5"/>
      <c r="KJT1146" s="5"/>
      <c r="KJU1146" s="5"/>
      <c r="KJV1146" s="5"/>
      <c r="KJW1146" s="5"/>
      <c r="KJX1146" s="5"/>
      <c r="KJY1146" s="5"/>
      <c r="KJZ1146" s="5"/>
      <c r="KKA1146" s="5"/>
      <c r="KKB1146" s="5"/>
      <c r="KKC1146" s="5"/>
      <c r="KKD1146" s="5"/>
      <c r="KKE1146" s="5"/>
      <c r="KKF1146" s="5"/>
      <c r="KKG1146" s="5"/>
      <c r="KKH1146" s="5"/>
      <c r="KKI1146" s="5"/>
      <c r="KKJ1146" s="5"/>
      <c r="KKK1146" s="5"/>
      <c r="KKL1146" s="5"/>
      <c r="KKM1146" s="5"/>
      <c r="KKN1146" s="5"/>
      <c r="KKO1146" s="5"/>
      <c r="KKP1146" s="5"/>
      <c r="KKQ1146" s="5"/>
      <c r="KKR1146" s="5"/>
      <c r="KKS1146" s="5"/>
      <c r="KKT1146" s="5"/>
      <c r="KKU1146" s="5"/>
      <c r="KKV1146" s="5"/>
      <c r="KKW1146" s="5"/>
      <c r="KKX1146" s="5"/>
      <c r="KKY1146" s="5"/>
      <c r="KKZ1146" s="5"/>
      <c r="KLA1146" s="5"/>
      <c r="KLB1146" s="5"/>
      <c r="KLC1146" s="5"/>
      <c r="KLD1146" s="5"/>
      <c r="KLE1146" s="5"/>
      <c r="KLF1146" s="5"/>
      <c r="KLG1146" s="5"/>
      <c r="KLH1146" s="5"/>
      <c r="KLI1146" s="5"/>
      <c r="KLJ1146" s="5"/>
      <c r="KLK1146" s="5"/>
      <c r="KLL1146" s="5"/>
      <c r="KLM1146" s="5"/>
      <c r="KLN1146" s="5"/>
      <c r="KLO1146" s="5"/>
      <c r="KLP1146" s="5"/>
      <c r="KLQ1146" s="5"/>
      <c r="KLR1146" s="5"/>
      <c r="KLS1146" s="5"/>
      <c r="KLT1146" s="5"/>
      <c r="KLU1146" s="5"/>
      <c r="KLV1146" s="5"/>
      <c r="KLW1146" s="5"/>
      <c r="KLX1146" s="5"/>
      <c r="KLY1146" s="5"/>
      <c r="KLZ1146" s="5"/>
      <c r="KMA1146" s="5"/>
      <c r="KMB1146" s="5"/>
      <c r="KMC1146" s="5"/>
      <c r="KMD1146" s="5"/>
      <c r="KME1146" s="5"/>
      <c r="KMF1146" s="5"/>
      <c r="KMG1146" s="5"/>
      <c r="KMH1146" s="5"/>
      <c r="KMI1146" s="5"/>
      <c r="KMJ1146" s="5"/>
      <c r="KMK1146" s="5"/>
      <c r="KML1146" s="5"/>
      <c r="KMM1146" s="5"/>
      <c r="KMN1146" s="5"/>
      <c r="KMO1146" s="5"/>
      <c r="KMP1146" s="5"/>
      <c r="KMQ1146" s="5"/>
      <c r="KMR1146" s="5"/>
      <c r="KMS1146" s="5"/>
      <c r="KMT1146" s="5"/>
      <c r="KMU1146" s="5"/>
      <c r="KMV1146" s="5"/>
      <c r="KMW1146" s="5"/>
      <c r="KMX1146" s="5"/>
      <c r="KMY1146" s="5"/>
      <c r="KMZ1146" s="5"/>
      <c r="KNA1146" s="5"/>
      <c r="KNB1146" s="5"/>
      <c r="KNC1146" s="5"/>
      <c r="KND1146" s="5"/>
      <c r="KNE1146" s="5"/>
      <c r="KNF1146" s="5"/>
      <c r="KNG1146" s="5"/>
      <c r="KNH1146" s="5"/>
      <c r="KNI1146" s="5"/>
      <c r="KNJ1146" s="5"/>
      <c r="KNK1146" s="5"/>
      <c r="KNL1146" s="5"/>
      <c r="KNM1146" s="5"/>
      <c r="KNN1146" s="5"/>
      <c r="KNO1146" s="5"/>
      <c r="KNP1146" s="5"/>
      <c r="KNQ1146" s="5"/>
      <c r="KNR1146" s="5"/>
      <c r="KNS1146" s="5"/>
      <c r="KNT1146" s="5"/>
      <c r="KNU1146" s="5"/>
      <c r="KNV1146" s="5"/>
      <c r="KNW1146" s="5"/>
      <c r="KNX1146" s="5"/>
      <c r="KNY1146" s="5"/>
      <c r="KNZ1146" s="5"/>
      <c r="KOA1146" s="5"/>
      <c r="KOB1146" s="5"/>
      <c r="KOC1146" s="5"/>
      <c r="KOD1146" s="5"/>
      <c r="KOE1146" s="5"/>
      <c r="KOF1146" s="5"/>
      <c r="KOG1146" s="5"/>
      <c r="KOH1146" s="5"/>
      <c r="KOI1146" s="5"/>
      <c r="KOJ1146" s="5"/>
      <c r="KOK1146" s="5"/>
      <c r="KOL1146" s="5"/>
      <c r="KOM1146" s="5"/>
      <c r="KON1146" s="5"/>
      <c r="KOO1146" s="5"/>
      <c r="KOP1146" s="5"/>
      <c r="KOQ1146" s="5"/>
      <c r="KOR1146" s="5"/>
      <c r="KOS1146" s="5"/>
      <c r="KOT1146" s="5"/>
      <c r="KOU1146" s="5"/>
      <c r="KOV1146" s="5"/>
      <c r="KOW1146" s="5"/>
      <c r="KOX1146" s="5"/>
      <c r="KOY1146" s="5"/>
      <c r="KOZ1146" s="5"/>
      <c r="KPA1146" s="5"/>
      <c r="KPB1146" s="5"/>
      <c r="KPC1146" s="5"/>
      <c r="KPD1146" s="5"/>
      <c r="KPE1146" s="5"/>
      <c r="KPF1146" s="5"/>
      <c r="KPG1146" s="5"/>
      <c r="KPH1146" s="5"/>
      <c r="KPI1146" s="5"/>
      <c r="KPJ1146" s="5"/>
      <c r="KPK1146" s="5"/>
      <c r="KPL1146" s="5"/>
      <c r="KPM1146" s="5"/>
      <c r="KPN1146" s="5"/>
      <c r="KPO1146" s="5"/>
      <c r="KPP1146" s="5"/>
      <c r="KPQ1146" s="5"/>
      <c r="KPR1146" s="5"/>
      <c r="KPS1146" s="5"/>
      <c r="KPT1146" s="5"/>
      <c r="KPU1146" s="5"/>
      <c r="KPV1146" s="5"/>
      <c r="KPW1146" s="5"/>
      <c r="KPX1146" s="5"/>
      <c r="KPY1146" s="5"/>
      <c r="KPZ1146" s="5"/>
      <c r="KQA1146" s="5"/>
      <c r="KQB1146" s="5"/>
      <c r="KQC1146" s="5"/>
      <c r="KQD1146" s="5"/>
      <c r="KQE1146" s="5"/>
      <c r="KQF1146" s="5"/>
      <c r="KQG1146" s="5"/>
      <c r="KQH1146" s="5"/>
      <c r="KQI1146" s="5"/>
      <c r="KQJ1146" s="5"/>
      <c r="KQK1146" s="5"/>
      <c r="KQL1146" s="5"/>
      <c r="KQM1146" s="5"/>
      <c r="KQN1146" s="5"/>
      <c r="KQO1146" s="5"/>
      <c r="KQP1146" s="5"/>
      <c r="KQQ1146" s="5"/>
      <c r="KQR1146" s="5"/>
      <c r="KQS1146" s="5"/>
      <c r="KQT1146" s="5"/>
      <c r="KQU1146" s="5"/>
      <c r="KQV1146" s="5"/>
      <c r="KQW1146" s="5"/>
      <c r="KQX1146" s="5"/>
      <c r="KQY1146" s="5"/>
      <c r="KQZ1146" s="5"/>
      <c r="KRA1146" s="5"/>
      <c r="KRB1146" s="5"/>
      <c r="KRC1146" s="5"/>
      <c r="KRD1146" s="5"/>
      <c r="KRE1146" s="5"/>
      <c r="KRF1146" s="5"/>
      <c r="KRG1146" s="5"/>
      <c r="KRH1146" s="5"/>
      <c r="KRI1146" s="5"/>
      <c r="KRJ1146" s="5"/>
      <c r="KRK1146" s="5"/>
      <c r="KRL1146" s="5"/>
      <c r="KRM1146" s="5"/>
      <c r="KRN1146" s="5"/>
      <c r="KRO1146" s="5"/>
      <c r="KRP1146" s="5"/>
      <c r="KRQ1146" s="5"/>
      <c r="KRR1146" s="5"/>
      <c r="KRS1146" s="5"/>
      <c r="KRT1146" s="5"/>
      <c r="KRU1146" s="5"/>
      <c r="KRV1146" s="5"/>
      <c r="KRW1146" s="5"/>
      <c r="KRX1146" s="5"/>
      <c r="KRY1146" s="5"/>
      <c r="KRZ1146" s="5"/>
      <c r="KSA1146" s="5"/>
      <c r="KSB1146" s="5"/>
      <c r="KSC1146" s="5"/>
      <c r="KSD1146" s="5"/>
      <c r="KSE1146" s="5"/>
      <c r="KSF1146" s="5"/>
      <c r="KSG1146" s="5"/>
      <c r="KSH1146" s="5"/>
      <c r="KSI1146" s="5"/>
      <c r="KSJ1146" s="5"/>
      <c r="KSK1146" s="5"/>
      <c r="KSL1146" s="5"/>
      <c r="KSM1146" s="5"/>
      <c r="KSN1146" s="5"/>
      <c r="KSO1146" s="5"/>
      <c r="KSP1146" s="5"/>
      <c r="KSQ1146" s="5"/>
      <c r="KSR1146" s="5"/>
      <c r="KSS1146" s="5"/>
      <c r="KST1146" s="5"/>
      <c r="KSU1146" s="5"/>
      <c r="KSV1146" s="5"/>
      <c r="KSW1146" s="5"/>
      <c r="KSX1146" s="5"/>
      <c r="KSY1146" s="5"/>
      <c r="KSZ1146" s="5"/>
      <c r="KTA1146" s="5"/>
      <c r="KTB1146" s="5"/>
      <c r="KTC1146" s="5"/>
      <c r="KTD1146" s="5"/>
      <c r="KTE1146" s="5"/>
      <c r="KTF1146" s="5"/>
      <c r="KTG1146" s="5"/>
      <c r="KTH1146" s="5"/>
      <c r="KTI1146" s="5"/>
      <c r="KTJ1146" s="5"/>
      <c r="KTK1146" s="5"/>
      <c r="KTL1146" s="5"/>
      <c r="KTM1146" s="5"/>
      <c r="KTN1146" s="5"/>
      <c r="KTO1146" s="5"/>
      <c r="KTP1146" s="5"/>
      <c r="KTQ1146" s="5"/>
      <c r="KTR1146" s="5"/>
      <c r="KTS1146" s="5"/>
      <c r="KTT1146" s="5"/>
      <c r="KTU1146" s="5"/>
      <c r="KTV1146" s="5"/>
      <c r="KTW1146" s="5"/>
      <c r="KTX1146" s="5"/>
      <c r="KTY1146" s="5"/>
      <c r="KTZ1146" s="5"/>
      <c r="KUA1146" s="5"/>
      <c r="KUB1146" s="5"/>
      <c r="KUC1146" s="5"/>
      <c r="KUD1146" s="5"/>
      <c r="KUE1146" s="5"/>
      <c r="KUF1146" s="5"/>
      <c r="KUG1146" s="5"/>
      <c r="KUH1146" s="5"/>
      <c r="KUI1146" s="5"/>
      <c r="KUJ1146" s="5"/>
      <c r="KUK1146" s="5"/>
      <c r="KUL1146" s="5"/>
      <c r="KUM1146" s="5"/>
      <c r="KUN1146" s="5"/>
      <c r="KUO1146" s="5"/>
      <c r="KUP1146" s="5"/>
      <c r="KUQ1146" s="5"/>
      <c r="KUR1146" s="5"/>
      <c r="KUS1146" s="5"/>
      <c r="KUT1146" s="5"/>
      <c r="KUU1146" s="5"/>
      <c r="KUV1146" s="5"/>
      <c r="KUW1146" s="5"/>
      <c r="KUX1146" s="5"/>
      <c r="KUY1146" s="5"/>
      <c r="KUZ1146" s="5"/>
      <c r="KVA1146" s="5"/>
      <c r="KVB1146" s="5"/>
      <c r="KVC1146" s="5"/>
      <c r="KVD1146" s="5"/>
      <c r="KVE1146" s="5"/>
      <c r="KVF1146" s="5"/>
      <c r="KVG1146" s="5"/>
      <c r="KVH1146" s="5"/>
      <c r="KVI1146" s="5"/>
      <c r="KVJ1146" s="5"/>
      <c r="KVK1146" s="5"/>
      <c r="KVL1146" s="5"/>
      <c r="KVM1146" s="5"/>
      <c r="KVN1146" s="5"/>
      <c r="KVO1146" s="5"/>
      <c r="KVP1146" s="5"/>
      <c r="KVQ1146" s="5"/>
      <c r="KVR1146" s="5"/>
      <c r="KVS1146" s="5"/>
      <c r="KVT1146" s="5"/>
      <c r="KVU1146" s="5"/>
      <c r="KVV1146" s="5"/>
      <c r="KVW1146" s="5"/>
      <c r="KVX1146" s="5"/>
      <c r="KVY1146" s="5"/>
      <c r="KVZ1146" s="5"/>
      <c r="KWA1146" s="5"/>
      <c r="KWB1146" s="5"/>
      <c r="KWC1146" s="5"/>
      <c r="KWD1146" s="5"/>
      <c r="KWE1146" s="5"/>
      <c r="KWF1146" s="5"/>
      <c r="KWG1146" s="5"/>
      <c r="KWH1146" s="5"/>
      <c r="KWI1146" s="5"/>
      <c r="KWJ1146" s="5"/>
      <c r="KWK1146" s="5"/>
      <c r="KWL1146" s="5"/>
      <c r="KWM1146" s="5"/>
      <c r="KWN1146" s="5"/>
      <c r="KWO1146" s="5"/>
      <c r="KWP1146" s="5"/>
      <c r="KWQ1146" s="5"/>
      <c r="KWR1146" s="5"/>
      <c r="KWS1146" s="5"/>
      <c r="KWT1146" s="5"/>
      <c r="KWU1146" s="5"/>
      <c r="KWV1146" s="5"/>
      <c r="KWW1146" s="5"/>
      <c r="KWX1146" s="5"/>
      <c r="KWY1146" s="5"/>
      <c r="KWZ1146" s="5"/>
      <c r="KXA1146" s="5"/>
      <c r="KXB1146" s="5"/>
      <c r="KXC1146" s="5"/>
      <c r="KXD1146" s="5"/>
      <c r="KXE1146" s="5"/>
      <c r="KXF1146" s="5"/>
      <c r="KXG1146" s="5"/>
      <c r="KXH1146" s="5"/>
      <c r="KXI1146" s="5"/>
      <c r="KXJ1146" s="5"/>
      <c r="KXK1146" s="5"/>
      <c r="KXL1146" s="5"/>
      <c r="KXM1146" s="5"/>
      <c r="KXN1146" s="5"/>
      <c r="KXO1146" s="5"/>
      <c r="KXP1146" s="5"/>
      <c r="KXQ1146" s="5"/>
      <c r="KXR1146" s="5"/>
      <c r="KXS1146" s="5"/>
      <c r="KXT1146" s="5"/>
      <c r="KXU1146" s="5"/>
      <c r="KXV1146" s="5"/>
      <c r="KXW1146" s="5"/>
      <c r="KXX1146" s="5"/>
      <c r="KXY1146" s="5"/>
      <c r="KXZ1146" s="5"/>
      <c r="KYA1146" s="5"/>
      <c r="KYB1146" s="5"/>
      <c r="KYC1146" s="5"/>
      <c r="KYD1146" s="5"/>
      <c r="KYE1146" s="5"/>
      <c r="KYF1146" s="5"/>
      <c r="KYG1146" s="5"/>
      <c r="KYH1146" s="5"/>
      <c r="KYI1146" s="5"/>
      <c r="KYJ1146" s="5"/>
      <c r="KYK1146" s="5"/>
      <c r="KYL1146" s="5"/>
      <c r="KYM1146" s="5"/>
      <c r="KYN1146" s="5"/>
      <c r="KYO1146" s="5"/>
      <c r="KYP1146" s="5"/>
      <c r="KYQ1146" s="5"/>
      <c r="KYR1146" s="5"/>
      <c r="KYS1146" s="5"/>
      <c r="KYT1146" s="5"/>
      <c r="KYU1146" s="5"/>
      <c r="KYV1146" s="5"/>
      <c r="KYW1146" s="5"/>
      <c r="KYX1146" s="5"/>
      <c r="KYY1146" s="5"/>
      <c r="KYZ1146" s="5"/>
      <c r="KZA1146" s="5"/>
      <c r="KZB1146" s="5"/>
      <c r="KZC1146" s="5"/>
      <c r="KZD1146" s="5"/>
      <c r="KZE1146" s="5"/>
      <c r="KZF1146" s="5"/>
      <c r="KZG1146" s="5"/>
      <c r="KZH1146" s="5"/>
      <c r="KZI1146" s="5"/>
      <c r="KZJ1146" s="5"/>
      <c r="KZK1146" s="5"/>
      <c r="KZL1146" s="5"/>
      <c r="KZM1146" s="5"/>
      <c r="KZN1146" s="5"/>
      <c r="KZO1146" s="5"/>
      <c r="KZP1146" s="5"/>
      <c r="KZQ1146" s="5"/>
      <c r="KZR1146" s="5"/>
      <c r="KZS1146" s="5"/>
      <c r="KZT1146" s="5"/>
      <c r="KZU1146" s="5"/>
      <c r="KZV1146" s="5"/>
      <c r="KZW1146" s="5"/>
      <c r="KZX1146" s="5"/>
      <c r="KZY1146" s="5"/>
      <c r="KZZ1146" s="5"/>
      <c r="LAA1146" s="5"/>
      <c r="LAB1146" s="5"/>
      <c r="LAC1146" s="5"/>
      <c r="LAD1146" s="5"/>
      <c r="LAE1146" s="5"/>
      <c r="LAF1146" s="5"/>
      <c r="LAG1146" s="5"/>
      <c r="LAH1146" s="5"/>
      <c r="LAI1146" s="5"/>
      <c r="LAJ1146" s="5"/>
      <c r="LAK1146" s="5"/>
      <c r="LAL1146" s="5"/>
      <c r="LAM1146" s="5"/>
      <c r="LAN1146" s="5"/>
      <c r="LAO1146" s="5"/>
      <c r="LAP1146" s="5"/>
      <c r="LAQ1146" s="5"/>
      <c r="LAR1146" s="5"/>
      <c r="LAS1146" s="5"/>
      <c r="LAT1146" s="5"/>
      <c r="LAU1146" s="5"/>
      <c r="LAV1146" s="5"/>
      <c r="LAW1146" s="5"/>
      <c r="LAX1146" s="5"/>
      <c r="LAY1146" s="5"/>
      <c r="LAZ1146" s="5"/>
      <c r="LBA1146" s="5"/>
      <c r="LBB1146" s="5"/>
      <c r="LBC1146" s="5"/>
      <c r="LBD1146" s="5"/>
      <c r="LBE1146" s="5"/>
      <c r="LBF1146" s="5"/>
      <c r="LBG1146" s="5"/>
      <c r="LBH1146" s="5"/>
      <c r="LBI1146" s="5"/>
      <c r="LBJ1146" s="5"/>
      <c r="LBK1146" s="5"/>
      <c r="LBL1146" s="5"/>
      <c r="LBM1146" s="5"/>
      <c r="LBN1146" s="5"/>
      <c r="LBO1146" s="5"/>
      <c r="LBP1146" s="5"/>
      <c r="LBQ1146" s="5"/>
      <c r="LBR1146" s="5"/>
      <c r="LBS1146" s="5"/>
      <c r="LBT1146" s="5"/>
      <c r="LBU1146" s="5"/>
      <c r="LBV1146" s="5"/>
      <c r="LBW1146" s="5"/>
      <c r="LBX1146" s="5"/>
      <c r="LBY1146" s="5"/>
      <c r="LBZ1146" s="5"/>
      <c r="LCA1146" s="5"/>
      <c r="LCB1146" s="5"/>
      <c r="LCC1146" s="5"/>
      <c r="LCD1146" s="5"/>
      <c r="LCE1146" s="5"/>
      <c r="LCF1146" s="5"/>
      <c r="LCG1146" s="5"/>
      <c r="LCH1146" s="5"/>
      <c r="LCI1146" s="5"/>
      <c r="LCJ1146" s="5"/>
      <c r="LCK1146" s="5"/>
      <c r="LCL1146" s="5"/>
      <c r="LCM1146" s="5"/>
      <c r="LCN1146" s="5"/>
      <c r="LCO1146" s="5"/>
      <c r="LCP1146" s="5"/>
      <c r="LCQ1146" s="5"/>
      <c r="LCR1146" s="5"/>
      <c r="LCS1146" s="5"/>
      <c r="LCT1146" s="5"/>
      <c r="LCU1146" s="5"/>
      <c r="LCV1146" s="5"/>
      <c r="LCW1146" s="5"/>
      <c r="LCX1146" s="5"/>
      <c r="LCY1146" s="5"/>
      <c r="LCZ1146" s="5"/>
      <c r="LDA1146" s="5"/>
      <c r="LDB1146" s="5"/>
      <c r="LDC1146" s="5"/>
      <c r="LDD1146" s="5"/>
      <c r="LDE1146" s="5"/>
      <c r="LDF1146" s="5"/>
      <c r="LDG1146" s="5"/>
      <c r="LDH1146" s="5"/>
      <c r="LDI1146" s="5"/>
      <c r="LDJ1146" s="5"/>
      <c r="LDK1146" s="5"/>
      <c r="LDL1146" s="5"/>
      <c r="LDM1146" s="5"/>
      <c r="LDN1146" s="5"/>
      <c r="LDO1146" s="5"/>
      <c r="LDP1146" s="5"/>
      <c r="LDQ1146" s="5"/>
      <c r="LDR1146" s="5"/>
      <c r="LDS1146" s="5"/>
      <c r="LDT1146" s="5"/>
      <c r="LDU1146" s="5"/>
      <c r="LDV1146" s="5"/>
      <c r="LDW1146" s="5"/>
      <c r="LDX1146" s="5"/>
      <c r="LDY1146" s="5"/>
      <c r="LDZ1146" s="5"/>
      <c r="LEA1146" s="5"/>
      <c r="LEB1146" s="5"/>
      <c r="LEC1146" s="5"/>
      <c r="LED1146" s="5"/>
      <c r="LEE1146" s="5"/>
      <c r="LEF1146" s="5"/>
      <c r="LEG1146" s="5"/>
      <c r="LEH1146" s="5"/>
      <c r="LEI1146" s="5"/>
      <c r="LEJ1146" s="5"/>
      <c r="LEK1146" s="5"/>
      <c r="LEL1146" s="5"/>
      <c r="LEM1146" s="5"/>
      <c r="LEN1146" s="5"/>
      <c r="LEO1146" s="5"/>
      <c r="LEP1146" s="5"/>
      <c r="LEQ1146" s="5"/>
      <c r="LER1146" s="5"/>
      <c r="LES1146" s="5"/>
      <c r="LET1146" s="5"/>
      <c r="LEU1146" s="5"/>
      <c r="LEV1146" s="5"/>
      <c r="LEW1146" s="5"/>
      <c r="LEX1146" s="5"/>
      <c r="LEY1146" s="5"/>
      <c r="LEZ1146" s="5"/>
      <c r="LFA1146" s="5"/>
      <c r="LFB1146" s="5"/>
      <c r="LFC1146" s="5"/>
      <c r="LFD1146" s="5"/>
      <c r="LFE1146" s="5"/>
      <c r="LFF1146" s="5"/>
      <c r="LFG1146" s="5"/>
      <c r="LFH1146" s="5"/>
      <c r="LFI1146" s="5"/>
      <c r="LFJ1146" s="5"/>
      <c r="LFK1146" s="5"/>
      <c r="LFL1146" s="5"/>
      <c r="LFM1146" s="5"/>
      <c r="LFN1146" s="5"/>
      <c r="LFO1146" s="5"/>
      <c r="LFP1146" s="5"/>
      <c r="LFQ1146" s="5"/>
      <c r="LFR1146" s="5"/>
      <c r="LFS1146" s="5"/>
      <c r="LFT1146" s="5"/>
      <c r="LFU1146" s="5"/>
      <c r="LFV1146" s="5"/>
      <c r="LFW1146" s="5"/>
      <c r="LFX1146" s="5"/>
      <c r="LFY1146" s="5"/>
      <c r="LFZ1146" s="5"/>
      <c r="LGA1146" s="5"/>
      <c r="LGB1146" s="5"/>
      <c r="LGC1146" s="5"/>
      <c r="LGD1146" s="5"/>
      <c r="LGE1146" s="5"/>
      <c r="LGF1146" s="5"/>
      <c r="LGG1146" s="5"/>
      <c r="LGH1146" s="5"/>
      <c r="LGI1146" s="5"/>
      <c r="LGJ1146" s="5"/>
      <c r="LGK1146" s="5"/>
      <c r="LGL1146" s="5"/>
      <c r="LGM1146" s="5"/>
      <c r="LGN1146" s="5"/>
      <c r="LGO1146" s="5"/>
      <c r="LGP1146" s="5"/>
      <c r="LGQ1146" s="5"/>
      <c r="LGR1146" s="5"/>
      <c r="LGS1146" s="5"/>
      <c r="LGT1146" s="5"/>
      <c r="LGU1146" s="5"/>
      <c r="LGV1146" s="5"/>
      <c r="LGW1146" s="5"/>
      <c r="LGX1146" s="5"/>
      <c r="LGY1146" s="5"/>
      <c r="LGZ1146" s="5"/>
      <c r="LHA1146" s="5"/>
      <c r="LHB1146" s="5"/>
      <c r="LHC1146" s="5"/>
      <c r="LHD1146" s="5"/>
      <c r="LHE1146" s="5"/>
      <c r="LHF1146" s="5"/>
      <c r="LHG1146" s="5"/>
      <c r="LHH1146" s="5"/>
      <c r="LHI1146" s="5"/>
      <c r="LHJ1146" s="5"/>
      <c r="LHK1146" s="5"/>
      <c r="LHL1146" s="5"/>
      <c r="LHM1146" s="5"/>
      <c r="LHN1146" s="5"/>
      <c r="LHO1146" s="5"/>
      <c r="LHP1146" s="5"/>
      <c r="LHQ1146" s="5"/>
      <c r="LHR1146" s="5"/>
      <c r="LHS1146" s="5"/>
      <c r="LHT1146" s="5"/>
      <c r="LHU1146" s="5"/>
      <c r="LHV1146" s="5"/>
      <c r="LHW1146" s="5"/>
      <c r="LHX1146" s="5"/>
      <c r="LHY1146" s="5"/>
      <c r="LHZ1146" s="5"/>
      <c r="LIA1146" s="5"/>
      <c r="LIB1146" s="5"/>
      <c r="LIC1146" s="5"/>
      <c r="LID1146" s="5"/>
      <c r="LIE1146" s="5"/>
      <c r="LIF1146" s="5"/>
      <c r="LIG1146" s="5"/>
      <c r="LIH1146" s="5"/>
      <c r="LII1146" s="5"/>
      <c r="LIJ1146" s="5"/>
      <c r="LIK1146" s="5"/>
      <c r="LIL1146" s="5"/>
      <c r="LIM1146" s="5"/>
      <c r="LIN1146" s="5"/>
      <c r="LIO1146" s="5"/>
      <c r="LIP1146" s="5"/>
      <c r="LIQ1146" s="5"/>
      <c r="LIR1146" s="5"/>
      <c r="LIS1146" s="5"/>
      <c r="LIT1146" s="5"/>
      <c r="LIU1146" s="5"/>
      <c r="LIV1146" s="5"/>
      <c r="LIW1146" s="5"/>
      <c r="LIX1146" s="5"/>
      <c r="LIY1146" s="5"/>
      <c r="LIZ1146" s="5"/>
      <c r="LJA1146" s="5"/>
      <c r="LJB1146" s="5"/>
      <c r="LJC1146" s="5"/>
      <c r="LJD1146" s="5"/>
      <c r="LJE1146" s="5"/>
      <c r="LJF1146" s="5"/>
      <c r="LJG1146" s="5"/>
      <c r="LJH1146" s="5"/>
      <c r="LJI1146" s="5"/>
      <c r="LJJ1146" s="5"/>
      <c r="LJK1146" s="5"/>
      <c r="LJL1146" s="5"/>
      <c r="LJM1146" s="5"/>
      <c r="LJN1146" s="5"/>
      <c r="LJO1146" s="5"/>
      <c r="LJP1146" s="5"/>
      <c r="LJQ1146" s="5"/>
      <c r="LJR1146" s="5"/>
      <c r="LJS1146" s="5"/>
      <c r="LJT1146" s="5"/>
      <c r="LJU1146" s="5"/>
      <c r="LJV1146" s="5"/>
      <c r="LJW1146" s="5"/>
      <c r="LJX1146" s="5"/>
      <c r="LJY1146" s="5"/>
      <c r="LJZ1146" s="5"/>
      <c r="LKA1146" s="5"/>
      <c r="LKB1146" s="5"/>
      <c r="LKC1146" s="5"/>
      <c r="LKD1146" s="5"/>
      <c r="LKE1146" s="5"/>
      <c r="LKF1146" s="5"/>
      <c r="LKG1146" s="5"/>
      <c r="LKH1146" s="5"/>
      <c r="LKI1146" s="5"/>
      <c r="LKJ1146" s="5"/>
      <c r="LKK1146" s="5"/>
      <c r="LKL1146" s="5"/>
      <c r="LKM1146" s="5"/>
      <c r="LKN1146" s="5"/>
      <c r="LKO1146" s="5"/>
      <c r="LKP1146" s="5"/>
      <c r="LKQ1146" s="5"/>
      <c r="LKR1146" s="5"/>
      <c r="LKS1146" s="5"/>
      <c r="LKT1146" s="5"/>
      <c r="LKU1146" s="5"/>
      <c r="LKV1146" s="5"/>
      <c r="LKW1146" s="5"/>
      <c r="LKX1146" s="5"/>
      <c r="LKY1146" s="5"/>
      <c r="LKZ1146" s="5"/>
      <c r="LLA1146" s="5"/>
      <c r="LLB1146" s="5"/>
      <c r="LLC1146" s="5"/>
      <c r="LLD1146" s="5"/>
      <c r="LLE1146" s="5"/>
      <c r="LLF1146" s="5"/>
      <c r="LLG1146" s="5"/>
      <c r="LLH1146" s="5"/>
      <c r="LLI1146" s="5"/>
      <c r="LLJ1146" s="5"/>
      <c r="LLK1146" s="5"/>
      <c r="LLL1146" s="5"/>
      <c r="LLM1146" s="5"/>
      <c r="LLN1146" s="5"/>
      <c r="LLO1146" s="5"/>
      <c r="LLP1146" s="5"/>
      <c r="LLQ1146" s="5"/>
      <c r="LLR1146" s="5"/>
      <c r="LLS1146" s="5"/>
      <c r="LLT1146" s="5"/>
      <c r="LLU1146" s="5"/>
      <c r="LLV1146" s="5"/>
      <c r="LLW1146" s="5"/>
      <c r="LLX1146" s="5"/>
      <c r="LLY1146" s="5"/>
      <c r="LLZ1146" s="5"/>
      <c r="LMA1146" s="5"/>
      <c r="LMB1146" s="5"/>
      <c r="LMC1146" s="5"/>
      <c r="LMD1146" s="5"/>
      <c r="LME1146" s="5"/>
      <c r="LMF1146" s="5"/>
      <c r="LMG1146" s="5"/>
      <c r="LMH1146" s="5"/>
      <c r="LMI1146" s="5"/>
      <c r="LMJ1146" s="5"/>
      <c r="LMK1146" s="5"/>
      <c r="LML1146" s="5"/>
      <c r="LMM1146" s="5"/>
      <c r="LMN1146" s="5"/>
      <c r="LMO1146" s="5"/>
      <c r="LMP1146" s="5"/>
      <c r="LMQ1146" s="5"/>
      <c r="LMR1146" s="5"/>
      <c r="LMS1146" s="5"/>
      <c r="LMT1146" s="5"/>
      <c r="LMU1146" s="5"/>
      <c r="LMV1146" s="5"/>
      <c r="LMW1146" s="5"/>
      <c r="LMX1146" s="5"/>
      <c r="LMY1146" s="5"/>
      <c r="LMZ1146" s="5"/>
      <c r="LNA1146" s="5"/>
      <c r="LNB1146" s="5"/>
      <c r="LNC1146" s="5"/>
      <c r="LND1146" s="5"/>
      <c r="LNE1146" s="5"/>
      <c r="LNF1146" s="5"/>
      <c r="LNG1146" s="5"/>
      <c r="LNH1146" s="5"/>
      <c r="LNI1146" s="5"/>
      <c r="LNJ1146" s="5"/>
      <c r="LNK1146" s="5"/>
      <c r="LNL1146" s="5"/>
      <c r="LNM1146" s="5"/>
      <c r="LNN1146" s="5"/>
      <c r="LNO1146" s="5"/>
      <c r="LNP1146" s="5"/>
      <c r="LNQ1146" s="5"/>
      <c r="LNR1146" s="5"/>
      <c r="LNS1146" s="5"/>
      <c r="LNT1146" s="5"/>
      <c r="LNU1146" s="5"/>
      <c r="LNV1146" s="5"/>
      <c r="LNW1146" s="5"/>
      <c r="LNX1146" s="5"/>
      <c r="LNY1146" s="5"/>
      <c r="LNZ1146" s="5"/>
      <c r="LOA1146" s="5"/>
      <c r="LOB1146" s="5"/>
      <c r="LOC1146" s="5"/>
      <c r="LOD1146" s="5"/>
      <c r="LOE1146" s="5"/>
      <c r="LOF1146" s="5"/>
      <c r="LOG1146" s="5"/>
      <c r="LOH1146" s="5"/>
      <c r="LOI1146" s="5"/>
      <c r="LOJ1146" s="5"/>
      <c r="LOK1146" s="5"/>
      <c r="LOL1146" s="5"/>
      <c r="LOM1146" s="5"/>
      <c r="LON1146" s="5"/>
      <c r="LOO1146" s="5"/>
      <c r="LOP1146" s="5"/>
      <c r="LOQ1146" s="5"/>
      <c r="LOR1146" s="5"/>
      <c r="LOS1146" s="5"/>
      <c r="LOT1146" s="5"/>
      <c r="LOU1146" s="5"/>
      <c r="LOV1146" s="5"/>
      <c r="LOW1146" s="5"/>
      <c r="LOX1146" s="5"/>
      <c r="LOY1146" s="5"/>
      <c r="LOZ1146" s="5"/>
      <c r="LPA1146" s="5"/>
      <c r="LPB1146" s="5"/>
      <c r="LPC1146" s="5"/>
      <c r="LPD1146" s="5"/>
      <c r="LPE1146" s="5"/>
      <c r="LPF1146" s="5"/>
      <c r="LPG1146" s="5"/>
      <c r="LPH1146" s="5"/>
      <c r="LPI1146" s="5"/>
      <c r="LPJ1146" s="5"/>
      <c r="LPK1146" s="5"/>
      <c r="LPL1146" s="5"/>
      <c r="LPM1146" s="5"/>
      <c r="LPN1146" s="5"/>
      <c r="LPO1146" s="5"/>
      <c r="LPP1146" s="5"/>
      <c r="LPQ1146" s="5"/>
      <c r="LPR1146" s="5"/>
      <c r="LPS1146" s="5"/>
      <c r="LPT1146" s="5"/>
      <c r="LPU1146" s="5"/>
      <c r="LPV1146" s="5"/>
      <c r="LPW1146" s="5"/>
      <c r="LPX1146" s="5"/>
      <c r="LPY1146" s="5"/>
      <c r="LPZ1146" s="5"/>
      <c r="LQA1146" s="5"/>
      <c r="LQB1146" s="5"/>
      <c r="LQC1146" s="5"/>
      <c r="LQD1146" s="5"/>
      <c r="LQE1146" s="5"/>
      <c r="LQF1146" s="5"/>
      <c r="LQG1146" s="5"/>
      <c r="LQH1146" s="5"/>
      <c r="LQI1146" s="5"/>
      <c r="LQJ1146" s="5"/>
      <c r="LQK1146" s="5"/>
      <c r="LQL1146" s="5"/>
      <c r="LQM1146" s="5"/>
      <c r="LQN1146" s="5"/>
      <c r="LQO1146" s="5"/>
      <c r="LQP1146" s="5"/>
      <c r="LQQ1146" s="5"/>
      <c r="LQR1146" s="5"/>
      <c r="LQS1146" s="5"/>
      <c r="LQT1146" s="5"/>
      <c r="LQU1146" s="5"/>
      <c r="LQV1146" s="5"/>
      <c r="LQW1146" s="5"/>
      <c r="LQX1146" s="5"/>
      <c r="LQY1146" s="5"/>
      <c r="LQZ1146" s="5"/>
      <c r="LRA1146" s="5"/>
      <c r="LRB1146" s="5"/>
      <c r="LRC1146" s="5"/>
      <c r="LRD1146" s="5"/>
      <c r="LRE1146" s="5"/>
      <c r="LRF1146" s="5"/>
      <c r="LRG1146" s="5"/>
      <c r="LRH1146" s="5"/>
      <c r="LRI1146" s="5"/>
      <c r="LRJ1146" s="5"/>
      <c r="LRK1146" s="5"/>
      <c r="LRL1146" s="5"/>
      <c r="LRM1146" s="5"/>
      <c r="LRN1146" s="5"/>
      <c r="LRO1146" s="5"/>
      <c r="LRP1146" s="5"/>
      <c r="LRQ1146" s="5"/>
      <c r="LRR1146" s="5"/>
      <c r="LRS1146" s="5"/>
      <c r="LRT1146" s="5"/>
      <c r="LRU1146" s="5"/>
      <c r="LRV1146" s="5"/>
      <c r="LRW1146" s="5"/>
      <c r="LRX1146" s="5"/>
      <c r="LRY1146" s="5"/>
      <c r="LRZ1146" s="5"/>
      <c r="LSA1146" s="5"/>
      <c r="LSB1146" s="5"/>
      <c r="LSC1146" s="5"/>
      <c r="LSD1146" s="5"/>
      <c r="LSE1146" s="5"/>
      <c r="LSF1146" s="5"/>
      <c r="LSG1146" s="5"/>
      <c r="LSH1146" s="5"/>
      <c r="LSI1146" s="5"/>
      <c r="LSJ1146" s="5"/>
      <c r="LSK1146" s="5"/>
      <c r="LSL1146" s="5"/>
      <c r="LSM1146" s="5"/>
      <c r="LSN1146" s="5"/>
      <c r="LSO1146" s="5"/>
      <c r="LSP1146" s="5"/>
      <c r="LSQ1146" s="5"/>
      <c r="LSR1146" s="5"/>
      <c r="LSS1146" s="5"/>
      <c r="LST1146" s="5"/>
      <c r="LSU1146" s="5"/>
      <c r="LSV1146" s="5"/>
      <c r="LSW1146" s="5"/>
      <c r="LSX1146" s="5"/>
      <c r="LSY1146" s="5"/>
      <c r="LSZ1146" s="5"/>
      <c r="LTA1146" s="5"/>
      <c r="LTB1146" s="5"/>
      <c r="LTC1146" s="5"/>
      <c r="LTD1146" s="5"/>
      <c r="LTE1146" s="5"/>
      <c r="LTF1146" s="5"/>
      <c r="LTG1146" s="5"/>
      <c r="LTH1146" s="5"/>
      <c r="LTI1146" s="5"/>
      <c r="LTJ1146" s="5"/>
      <c r="LTK1146" s="5"/>
      <c r="LTL1146" s="5"/>
      <c r="LTM1146" s="5"/>
      <c r="LTN1146" s="5"/>
      <c r="LTO1146" s="5"/>
      <c r="LTP1146" s="5"/>
      <c r="LTQ1146" s="5"/>
      <c r="LTR1146" s="5"/>
      <c r="LTS1146" s="5"/>
      <c r="LTT1146" s="5"/>
      <c r="LTU1146" s="5"/>
      <c r="LTV1146" s="5"/>
      <c r="LTW1146" s="5"/>
      <c r="LTX1146" s="5"/>
      <c r="LTY1146" s="5"/>
      <c r="LTZ1146" s="5"/>
      <c r="LUA1146" s="5"/>
      <c r="LUB1146" s="5"/>
      <c r="LUC1146" s="5"/>
      <c r="LUD1146" s="5"/>
      <c r="LUE1146" s="5"/>
      <c r="LUF1146" s="5"/>
      <c r="LUG1146" s="5"/>
      <c r="LUH1146" s="5"/>
      <c r="LUI1146" s="5"/>
      <c r="LUJ1146" s="5"/>
      <c r="LUK1146" s="5"/>
      <c r="LUL1146" s="5"/>
      <c r="LUM1146" s="5"/>
      <c r="LUN1146" s="5"/>
      <c r="LUO1146" s="5"/>
      <c r="LUP1146" s="5"/>
      <c r="LUQ1146" s="5"/>
      <c r="LUR1146" s="5"/>
      <c r="LUS1146" s="5"/>
      <c r="LUT1146" s="5"/>
      <c r="LUU1146" s="5"/>
      <c r="LUV1146" s="5"/>
      <c r="LUW1146" s="5"/>
      <c r="LUX1146" s="5"/>
      <c r="LUY1146" s="5"/>
      <c r="LUZ1146" s="5"/>
      <c r="LVA1146" s="5"/>
      <c r="LVB1146" s="5"/>
      <c r="LVC1146" s="5"/>
      <c r="LVD1146" s="5"/>
      <c r="LVE1146" s="5"/>
      <c r="LVF1146" s="5"/>
      <c r="LVG1146" s="5"/>
      <c r="LVH1146" s="5"/>
      <c r="LVI1146" s="5"/>
      <c r="LVJ1146" s="5"/>
      <c r="LVK1146" s="5"/>
      <c r="LVL1146" s="5"/>
      <c r="LVM1146" s="5"/>
      <c r="LVN1146" s="5"/>
      <c r="LVO1146" s="5"/>
      <c r="LVP1146" s="5"/>
      <c r="LVQ1146" s="5"/>
      <c r="LVR1146" s="5"/>
      <c r="LVS1146" s="5"/>
      <c r="LVT1146" s="5"/>
      <c r="LVU1146" s="5"/>
      <c r="LVV1146" s="5"/>
      <c r="LVW1146" s="5"/>
      <c r="LVX1146" s="5"/>
      <c r="LVY1146" s="5"/>
      <c r="LVZ1146" s="5"/>
      <c r="LWA1146" s="5"/>
      <c r="LWB1146" s="5"/>
      <c r="LWC1146" s="5"/>
      <c r="LWD1146" s="5"/>
      <c r="LWE1146" s="5"/>
      <c r="LWF1146" s="5"/>
      <c r="LWG1146" s="5"/>
      <c r="LWH1146" s="5"/>
      <c r="LWI1146" s="5"/>
      <c r="LWJ1146" s="5"/>
      <c r="LWK1146" s="5"/>
      <c r="LWL1146" s="5"/>
      <c r="LWM1146" s="5"/>
      <c r="LWN1146" s="5"/>
      <c r="LWO1146" s="5"/>
      <c r="LWP1146" s="5"/>
      <c r="LWQ1146" s="5"/>
      <c r="LWR1146" s="5"/>
      <c r="LWS1146" s="5"/>
      <c r="LWT1146" s="5"/>
      <c r="LWU1146" s="5"/>
      <c r="LWV1146" s="5"/>
      <c r="LWW1146" s="5"/>
      <c r="LWX1146" s="5"/>
      <c r="LWY1146" s="5"/>
      <c r="LWZ1146" s="5"/>
      <c r="LXA1146" s="5"/>
      <c r="LXB1146" s="5"/>
      <c r="LXC1146" s="5"/>
      <c r="LXD1146" s="5"/>
      <c r="LXE1146" s="5"/>
      <c r="LXF1146" s="5"/>
      <c r="LXG1146" s="5"/>
      <c r="LXH1146" s="5"/>
      <c r="LXI1146" s="5"/>
      <c r="LXJ1146" s="5"/>
      <c r="LXK1146" s="5"/>
      <c r="LXL1146" s="5"/>
      <c r="LXM1146" s="5"/>
      <c r="LXN1146" s="5"/>
      <c r="LXO1146" s="5"/>
      <c r="LXP1146" s="5"/>
      <c r="LXQ1146" s="5"/>
      <c r="LXR1146" s="5"/>
      <c r="LXS1146" s="5"/>
      <c r="LXT1146" s="5"/>
      <c r="LXU1146" s="5"/>
      <c r="LXV1146" s="5"/>
      <c r="LXW1146" s="5"/>
      <c r="LXX1146" s="5"/>
      <c r="LXY1146" s="5"/>
      <c r="LXZ1146" s="5"/>
      <c r="LYA1146" s="5"/>
      <c r="LYB1146" s="5"/>
      <c r="LYC1146" s="5"/>
      <c r="LYD1146" s="5"/>
      <c r="LYE1146" s="5"/>
      <c r="LYF1146" s="5"/>
      <c r="LYG1146" s="5"/>
      <c r="LYH1146" s="5"/>
      <c r="LYI1146" s="5"/>
      <c r="LYJ1146" s="5"/>
      <c r="LYK1146" s="5"/>
      <c r="LYL1146" s="5"/>
      <c r="LYM1146" s="5"/>
      <c r="LYN1146" s="5"/>
      <c r="LYO1146" s="5"/>
      <c r="LYP1146" s="5"/>
      <c r="LYQ1146" s="5"/>
      <c r="LYR1146" s="5"/>
      <c r="LYS1146" s="5"/>
      <c r="LYT1146" s="5"/>
      <c r="LYU1146" s="5"/>
      <c r="LYV1146" s="5"/>
      <c r="LYW1146" s="5"/>
      <c r="LYX1146" s="5"/>
      <c r="LYY1146" s="5"/>
      <c r="LYZ1146" s="5"/>
      <c r="LZA1146" s="5"/>
      <c r="LZB1146" s="5"/>
      <c r="LZC1146" s="5"/>
      <c r="LZD1146" s="5"/>
      <c r="LZE1146" s="5"/>
      <c r="LZF1146" s="5"/>
      <c r="LZG1146" s="5"/>
      <c r="LZH1146" s="5"/>
      <c r="LZI1146" s="5"/>
      <c r="LZJ1146" s="5"/>
      <c r="LZK1146" s="5"/>
      <c r="LZL1146" s="5"/>
      <c r="LZM1146" s="5"/>
      <c r="LZN1146" s="5"/>
      <c r="LZO1146" s="5"/>
      <c r="LZP1146" s="5"/>
      <c r="LZQ1146" s="5"/>
      <c r="LZR1146" s="5"/>
      <c r="LZS1146" s="5"/>
      <c r="LZT1146" s="5"/>
      <c r="LZU1146" s="5"/>
      <c r="LZV1146" s="5"/>
      <c r="LZW1146" s="5"/>
      <c r="LZX1146" s="5"/>
      <c r="LZY1146" s="5"/>
      <c r="LZZ1146" s="5"/>
      <c r="MAA1146" s="5"/>
      <c r="MAB1146" s="5"/>
      <c r="MAC1146" s="5"/>
      <c r="MAD1146" s="5"/>
      <c r="MAE1146" s="5"/>
      <c r="MAF1146" s="5"/>
      <c r="MAG1146" s="5"/>
      <c r="MAH1146" s="5"/>
      <c r="MAI1146" s="5"/>
      <c r="MAJ1146" s="5"/>
      <c r="MAK1146" s="5"/>
      <c r="MAL1146" s="5"/>
      <c r="MAM1146" s="5"/>
      <c r="MAN1146" s="5"/>
      <c r="MAO1146" s="5"/>
      <c r="MAP1146" s="5"/>
      <c r="MAQ1146" s="5"/>
      <c r="MAR1146" s="5"/>
      <c r="MAS1146" s="5"/>
      <c r="MAT1146" s="5"/>
      <c r="MAU1146" s="5"/>
      <c r="MAV1146" s="5"/>
      <c r="MAW1146" s="5"/>
      <c r="MAX1146" s="5"/>
      <c r="MAY1146" s="5"/>
      <c r="MAZ1146" s="5"/>
      <c r="MBA1146" s="5"/>
      <c r="MBB1146" s="5"/>
      <c r="MBC1146" s="5"/>
      <c r="MBD1146" s="5"/>
      <c r="MBE1146" s="5"/>
      <c r="MBF1146" s="5"/>
      <c r="MBG1146" s="5"/>
      <c r="MBH1146" s="5"/>
      <c r="MBI1146" s="5"/>
      <c r="MBJ1146" s="5"/>
      <c r="MBK1146" s="5"/>
      <c r="MBL1146" s="5"/>
      <c r="MBM1146" s="5"/>
      <c r="MBN1146" s="5"/>
      <c r="MBO1146" s="5"/>
      <c r="MBP1146" s="5"/>
      <c r="MBQ1146" s="5"/>
      <c r="MBR1146" s="5"/>
      <c r="MBS1146" s="5"/>
      <c r="MBT1146" s="5"/>
      <c r="MBU1146" s="5"/>
      <c r="MBV1146" s="5"/>
      <c r="MBW1146" s="5"/>
      <c r="MBX1146" s="5"/>
      <c r="MBY1146" s="5"/>
      <c r="MBZ1146" s="5"/>
      <c r="MCA1146" s="5"/>
      <c r="MCB1146" s="5"/>
      <c r="MCC1146" s="5"/>
      <c r="MCD1146" s="5"/>
      <c r="MCE1146" s="5"/>
      <c r="MCF1146" s="5"/>
      <c r="MCG1146" s="5"/>
      <c r="MCH1146" s="5"/>
      <c r="MCI1146" s="5"/>
      <c r="MCJ1146" s="5"/>
      <c r="MCK1146" s="5"/>
      <c r="MCL1146" s="5"/>
      <c r="MCM1146" s="5"/>
      <c r="MCN1146" s="5"/>
      <c r="MCO1146" s="5"/>
      <c r="MCP1146" s="5"/>
      <c r="MCQ1146" s="5"/>
      <c r="MCR1146" s="5"/>
      <c r="MCS1146" s="5"/>
      <c r="MCT1146" s="5"/>
      <c r="MCU1146" s="5"/>
      <c r="MCV1146" s="5"/>
      <c r="MCW1146" s="5"/>
      <c r="MCX1146" s="5"/>
      <c r="MCY1146" s="5"/>
      <c r="MCZ1146" s="5"/>
      <c r="MDA1146" s="5"/>
      <c r="MDB1146" s="5"/>
      <c r="MDC1146" s="5"/>
      <c r="MDD1146" s="5"/>
      <c r="MDE1146" s="5"/>
      <c r="MDF1146" s="5"/>
      <c r="MDG1146" s="5"/>
      <c r="MDH1146" s="5"/>
      <c r="MDI1146" s="5"/>
      <c r="MDJ1146" s="5"/>
      <c r="MDK1146" s="5"/>
      <c r="MDL1146" s="5"/>
      <c r="MDM1146" s="5"/>
      <c r="MDN1146" s="5"/>
      <c r="MDO1146" s="5"/>
      <c r="MDP1146" s="5"/>
      <c r="MDQ1146" s="5"/>
      <c r="MDR1146" s="5"/>
      <c r="MDS1146" s="5"/>
      <c r="MDT1146" s="5"/>
      <c r="MDU1146" s="5"/>
      <c r="MDV1146" s="5"/>
      <c r="MDW1146" s="5"/>
      <c r="MDX1146" s="5"/>
      <c r="MDY1146" s="5"/>
      <c r="MDZ1146" s="5"/>
      <c r="MEA1146" s="5"/>
      <c r="MEB1146" s="5"/>
      <c r="MEC1146" s="5"/>
      <c r="MED1146" s="5"/>
      <c r="MEE1146" s="5"/>
      <c r="MEF1146" s="5"/>
      <c r="MEG1146" s="5"/>
      <c r="MEH1146" s="5"/>
      <c r="MEI1146" s="5"/>
      <c r="MEJ1146" s="5"/>
      <c r="MEK1146" s="5"/>
      <c r="MEL1146" s="5"/>
      <c r="MEM1146" s="5"/>
      <c r="MEN1146" s="5"/>
      <c r="MEO1146" s="5"/>
      <c r="MEP1146" s="5"/>
      <c r="MEQ1146" s="5"/>
      <c r="MER1146" s="5"/>
      <c r="MES1146" s="5"/>
      <c r="MET1146" s="5"/>
      <c r="MEU1146" s="5"/>
      <c r="MEV1146" s="5"/>
      <c r="MEW1146" s="5"/>
      <c r="MEX1146" s="5"/>
      <c r="MEY1146" s="5"/>
      <c r="MEZ1146" s="5"/>
      <c r="MFA1146" s="5"/>
      <c r="MFB1146" s="5"/>
      <c r="MFC1146" s="5"/>
      <c r="MFD1146" s="5"/>
      <c r="MFE1146" s="5"/>
      <c r="MFF1146" s="5"/>
      <c r="MFG1146" s="5"/>
      <c r="MFH1146" s="5"/>
      <c r="MFI1146" s="5"/>
      <c r="MFJ1146" s="5"/>
      <c r="MFK1146" s="5"/>
      <c r="MFL1146" s="5"/>
      <c r="MFM1146" s="5"/>
      <c r="MFN1146" s="5"/>
      <c r="MFO1146" s="5"/>
      <c r="MFP1146" s="5"/>
      <c r="MFQ1146" s="5"/>
      <c r="MFR1146" s="5"/>
      <c r="MFS1146" s="5"/>
      <c r="MFT1146" s="5"/>
      <c r="MFU1146" s="5"/>
      <c r="MFV1146" s="5"/>
      <c r="MFW1146" s="5"/>
      <c r="MFX1146" s="5"/>
      <c r="MFY1146" s="5"/>
      <c r="MFZ1146" s="5"/>
      <c r="MGA1146" s="5"/>
      <c r="MGB1146" s="5"/>
      <c r="MGC1146" s="5"/>
      <c r="MGD1146" s="5"/>
      <c r="MGE1146" s="5"/>
      <c r="MGF1146" s="5"/>
      <c r="MGG1146" s="5"/>
      <c r="MGH1146" s="5"/>
      <c r="MGI1146" s="5"/>
      <c r="MGJ1146" s="5"/>
      <c r="MGK1146" s="5"/>
      <c r="MGL1146" s="5"/>
      <c r="MGM1146" s="5"/>
      <c r="MGN1146" s="5"/>
      <c r="MGO1146" s="5"/>
      <c r="MGP1146" s="5"/>
      <c r="MGQ1146" s="5"/>
      <c r="MGR1146" s="5"/>
      <c r="MGS1146" s="5"/>
      <c r="MGT1146" s="5"/>
      <c r="MGU1146" s="5"/>
      <c r="MGV1146" s="5"/>
      <c r="MGW1146" s="5"/>
      <c r="MGX1146" s="5"/>
      <c r="MGY1146" s="5"/>
      <c r="MGZ1146" s="5"/>
      <c r="MHA1146" s="5"/>
      <c r="MHB1146" s="5"/>
      <c r="MHC1146" s="5"/>
      <c r="MHD1146" s="5"/>
      <c r="MHE1146" s="5"/>
      <c r="MHF1146" s="5"/>
      <c r="MHG1146" s="5"/>
      <c r="MHH1146" s="5"/>
      <c r="MHI1146" s="5"/>
      <c r="MHJ1146" s="5"/>
      <c r="MHK1146" s="5"/>
      <c r="MHL1146" s="5"/>
      <c r="MHM1146" s="5"/>
      <c r="MHN1146" s="5"/>
      <c r="MHO1146" s="5"/>
      <c r="MHP1146" s="5"/>
      <c r="MHQ1146" s="5"/>
      <c r="MHR1146" s="5"/>
      <c r="MHS1146" s="5"/>
      <c r="MHT1146" s="5"/>
      <c r="MHU1146" s="5"/>
      <c r="MHV1146" s="5"/>
      <c r="MHW1146" s="5"/>
      <c r="MHX1146" s="5"/>
      <c r="MHY1146" s="5"/>
      <c r="MHZ1146" s="5"/>
      <c r="MIA1146" s="5"/>
      <c r="MIB1146" s="5"/>
      <c r="MIC1146" s="5"/>
      <c r="MID1146" s="5"/>
      <c r="MIE1146" s="5"/>
      <c r="MIF1146" s="5"/>
      <c r="MIG1146" s="5"/>
      <c r="MIH1146" s="5"/>
      <c r="MII1146" s="5"/>
      <c r="MIJ1146" s="5"/>
      <c r="MIK1146" s="5"/>
      <c r="MIL1146" s="5"/>
      <c r="MIM1146" s="5"/>
      <c r="MIN1146" s="5"/>
      <c r="MIO1146" s="5"/>
      <c r="MIP1146" s="5"/>
      <c r="MIQ1146" s="5"/>
      <c r="MIR1146" s="5"/>
      <c r="MIS1146" s="5"/>
      <c r="MIT1146" s="5"/>
      <c r="MIU1146" s="5"/>
      <c r="MIV1146" s="5"/>
      <c r="MIW1146" s="5"/>
      <c r="MIX1146" s="5"/>
      <c r="MIY1146" s="5"/>
      <c r="MIZ1146" s="5"/>
      <c r="MJA1146" s="5"/>
      <c r="MJB1146" s="5"/>
      <c r="MJC1146" s="5"/>
      <c r="MJD1146" s="5"/>
      <c r="MJE1146" s="5"/>
      <c r="MJF1146" s="5"/>
      <c r="MJG1146" s="5"/>
      <c r="MJH1146" s="5"/>
      <c r="MJI1146" s="5"/>
      <c r="MJJ1146" s="5"/>
      <c r="MJK1146" s="5"/>
      <c r="MJL1146" s="5"/>
      <c r="MJM1146" s="5"/>
      <c r="MJN1146" s="5"/>
      <c r="MJO1146" s="5"/>
      <c r="MJP1146" s="5"/>
      <c r="MJQ1146" s="5"/>
      <c r="MJR1146" s="5"/>
      <c r="MJS1146" s="5"/>
      <c r="MJT1146" s="5"/>
      <c r="MJU1146" s="5"/>
      <c r="MJV1146" s="5"/>
      <c r="MJW1146" s="5"/>
      <c r="MJX1146" s="5"/>
      <c r="MJY1146" s="5"/>
      <c r="MJZ1146" s="5"/>
      <c r="MKA1146" s="5"/>
      <c r="MKB1146" s="5"/>
      <c r="MKC1146" s="5"/>
      <c r="MKD1146" s="5"/>
      <c r="MKE1146" s="5"/>
      <c r="MKF1146" s="5"/>
      <c r="MKG1146" s="5"/>
      <c r="MKH1146" s="5"/>
      <c r="MKI1146" s="5"/>
      <c r="MKJ1146" s="5"/>
      <c r="MKK1146" s="5"/>
      <c r="MKL1146" s="5"/>
      <c r="MKM1146" s="5"/>
      <c r="MKN1146" s="5"/>
      <c r="MKO1146" s="5"/>
      <c r="MKP1146" s="5"/>
      <c r="MKQ1146" s="5"/>
      <c r="MKR1146" s="5"/>
      <c r="MKS1146" s="5"/>
      <c r="MKT1146" s="5"/>
      <c r="MKU1146" s="5"/>
      <c r="MKV1146" s="5"/>
      <c r="MKW1146" s="5"/>
      <c r="MKX1146" s="5"/>
      <c r="MKY1146" s="5"/>
      <c r="MKZ1146" s="5"/>
      <c r="MLA1146" s="5"/>
      <c r="MLB1146" s="5"/>
      <c r="MLC1146" s="5"/>
      <c r="MLD1146" s="5"/>
      <c r="MLE1146" s="5"/>
      <c r="MLF1146" s="5"/>
      <c r="MLG1146" s="5"/>
      <c r="MLH1146" s="5"/>
      <c r="MLI1146" s="5"/>
      <c r="MLJ1146" s="5"/>
      <c r="MLK1146" s="5"/>
      <c r="MLL1146" s="5"/>
      <c r="MLM1146" s="5"/>
      <c r="MLN1146" s="5"/>
      <c r="MLO1146" s="5"/>
      <c r="MLP1146" s="5"/>
      <c r="MLQ1146" s="5"/>
      <c r="MLR1146" s="5"/>
      <c r="MLS1146" s="5"/>
      <c r="MLT1146" s="5"/>
      <c r="MLU1146" s="5"/>
      <c r="MLV1146" s="5"/>
      <c r="MLW1146" s="5"/>
      <c r="MLX1146" s="5"/>
      <c r="MLY1146" s="5"/>
      <c r="MLZ1146" s="5"/>
      <c r="MMA1146" s="5"/>
      <c r="MMB1146" s="5"/>
      <c r="MMC1146" s="5"/>
      <c r="MMD1146" s="5"/>
      <c r="MME1146" s="5"/>
      <c r="MMF1146" s="5"/>
      <c r="MMG1146" s="5"/>
      <c r="MMH1146" s="5"/>
      <c r="MMI1146" s="5"/>
      <c r="MMJ1146" s="5"/>
      <c r="MMK1146" s="5"/>
      <c r="MML1146" s="5"/>
      <c r="MMM1146" s="5"/>
      <c r="MMN1146" s="5"/>
      <c r="MMO1146" s="5"/>
      <c r="MMP1146" s="5"/>
      <c r="MMQ1146" s="5"/>
      <c r="MMR1146" s="5"/>
      <c r="MMS1146" s="5"/>
      <c r="MMT1146" s="5"/>
      <c r="MMU1146" s="5"/>
      <c r="MMV1146" s="5"/>
      <c r="MMW1146" s="5"/>
      <c r="MMX1146" s="5"/>
      <c r="MMY1146" s="5"/>
      <c r="MMZ1146" s="5"/>
      <c r="MNA1146" s="5"/>
      <c r="MNB1146" s="5"/>
      <c r="MNC1146" s="5"/>
      <c r="MND1146" s="5"/>
      <c r="MNE1146" s="5"/>
      <c r="MNF1146" s="5"/>
      <c r="MNG1146" s="5"/>
      <c r="MNH1146" s="5"/>
      <c r="MNI1146" s="5"/>
      <c r="MNJ1146" s="5"/>
      <c r="MNK1146" s="5"/>
      <c r="MNL1146" s="5"/>
      <c r="MNM1146" s="5"/>
      <c r="MNN1146" s="5"/>
      <c r="MNO1146" s="5"/>
      <c r="MNP1146" s="5"/>
      <c r="MNQ1146" s="5"/>
      <c r="MNR1146" s="5"/>
      <c r="MNS1146" s="5"/>
      <c r="MNT1146" s="5"/>
      <c r="MNU1146" s="5"/>
      <c r="MNV1146" s="5"/>
      <c r="MNW1146" s="5"/>
      <c r="MNX1146" s="5"/>
      <c r="MNY1146" s="5"/>
      <c r="MNZ1146" s="5"/>
      <c r="MOA1146" s="5"/>
      <c r="MOB1146" s="5"/>
      <c r="MOC1146" s="5"/>
      <c r="MOD1146" s="5"/>
      <c r="MOE1146" s="5"/>
      <c r="MOF1146" s="5"/>
      <c r="MOG1146" s="5"/>
      <c r="MOH1146" s="5"/>
      <c r="MOI1146" s="5"/>
      <c r="MOJ1146" s="5"/>
      <c r="MOK1146" s="5"/>
      <c r="MOL1146" s="5"/>
      <c r="MOM1146" s="5"/>
      <c r="MON1146" s="5"/>
      <c r="MOO1146" s="5"/>
      <c r="MOP1146" s="5"/>
      <c r="MOQ1146" s="5"/>
      <c r="MOR1146" s="5"/>
      <c r="MOS1146" s="5"/>
      <c r="MOT1146" s="5"/>
      <c r="MOU1146" s="5"/>
      <c r="MOV1146" s="5"/>
      <c r="MOW1146" s="5"/>
      <c r="MOX1146" s="5"/>
      <c r="MOY1146" s="5"/>
      <c r="MOZ1146" s="5"/>
      <c r="MPA1146" s="5"/>
      <c r="MPB1146" s="5"/>
      <c r="MPC1146" s="5"/>
      <c r="MPD1146" s="5"/>
      <c r="MPE1146" s="5"/>
      <c r="MPF1146" s="5"/>
      <c r="MPG1146" s="5"/>
      <c r="MPH1146" s="5"/>
      <c r="MPI1146" s="5"/>
      <c r="MPJ1146" s="5"/>
      <c r="MPK1146" s="5"/>
      <c r="MPL1146" s="5"/>
      <c r="MPM1146" s="5"/>
      <c r="MPN1146" s="5"/>
      <c r="MPO1146" s="5"/>
      <c r="MPP1146" s="5"/>
      <c r="MPQ1146" s="5"/>
      <c r="MPR1146" s="5"/>
      <c r="MPS1146" s="5"/>
      <c r="MPT1146" s="5"/>
      <c r="MPU1146" s="5"/>
      <c r="MPV1146" s="5"/>
      <c r="MPW1146" s="5"/>
      <c r="MPX1146" s="5"/>
      <c r="MPY1146" s="5"/>
      <c r="MPZ1146" s="5"/>
      <c r="MQA1146" s="5"/>
      <c r="MQB1146" s="5"/>
      <c r="MQC1146" s="5"/>
      <c r="MQD1146" s="5"/>
      <c r="MQE1146" s="5"/>
      <c r="MQF1146" s="5"/>
      <c r="MQG1146" s="5"/>
      <c r="MQH1146" s="5"/>
      <c r="MQI1146" s="5"/>
      <c r="MQJ1146" s="5"/>
      <c r="MQK1146" s="5"/>
      <c r="MQL1146" s="5"/>
      <c r="MQM1146" s="5"/>
      <c r="MQN1146" s="5"/>
      <c r="MQO1146" s="5"/>
      <c r="MQP1146" s="5"/>
      <c r="MQQ1146" s="5"/>
      <c r="MQR1146" s="5"/>
      <c r="MQS1146" s="5"/>
      <c r="MQT1146" s="5"/>
      <c r="MQU1146" s="5"/>
      <c r="MQV1146" s="5"/>
      <c r="MQW1146" s="5"/>
      <c r="MQX1146" s="5"/>
      <c r="MQY1146" s="5"/>
      <c r="MQZ1146" s="5"/>
      <c r="MRA1146" s="5"/>
      <c r="MRB1146" s="5"/>
      <c r="MRC1146" s="5"/>
      <c r="MRD1146" s="5"/>
      <c r="MRE1146" s="5"/>
      <c r="MRF1146" s="5"/>
      <c r="MRG1146" s="5"/>
      <c r="MRH1146" s="5"/>
      <c r="MRI1146" s="5"/>
      <c r="MRJ1146" s="5"/>
      <c r="MRK1146" s="5"/>
      <c r="MRL1146" s="5"/>
      <c r="MRM1146" s="5"/>
      <c r="MRN1146" s="5"/>
      <c r="MRO1146" s="5"/>
      <c r="MRP1146" s="5"/>
      <c r="MRQ1146" s="5"/>
      <c r="MRR1146" s="5"/>
      <c r="MRS1146" s="5"/>
      <c r="MRT1146" s="5"/>
      <c r="MRU1146" s="5"/>
      <c r="MRV1146" s="5"/>
      <c r="MRW1146" s="5"/>
      <c r="MRX1146" s="5"/>
      <c r="MRY1146" s="5"/>
      <c r="MRZ1146" s="5"/>
      <c r="MSA1146" s="5"/>
      <c r="MSB1146" s="5"/>
      <c r="MSC1146" s="5"/>
      <c r="MSD1146" s="5"/>
      <c r="MSE1146" s="5"/>
      <c r="MSF1146" s="5"/>
      <c r="MSG1146" s="5"/>
      <c r="MSH1146" s="5"/>
      <c r="MSI1146" s="5"/>
      <c r="MSJ1146" s="5"/>
      <c r="MSK1146" s="5"/>
      <c r="MSL1146" s="5"/>
      <c r="MSM1146" s="5"/>
      <c r="MSN1146" s="5"/>
      <c r="MSO1146" s="5"/>
      <c r="MSP1146" s="5"/>
      <c r="MSQ1146" s="5"/>
      <c r="MSR1146" s="5"/>
      <c r="MSS1146" s="5"/>
      <c r="MST1146" s="5"/>
      <c r="MSU1146" s="5"/>
      <c r="MSV1146" s="5"/>
      <c r="MSW1146" s="5"/>
      <c r="MSX1146" s="5"/>
      <c r="MSY1146" s="5"/>
      <c r="MSZ1146" s="5"/>
      <c r="MTA1146" s="5"/>
      <c r="MTB1146" s="5"/>
      <c r="MTC1146" s="5"/>
      <c r="MTD1146" s="5"/>
      <c r="MTE1146" s="5"/>
      <c r="MTF1146" s="5"/>
      <c r="MTG1146" s="5"/>
      <c r="MTH1146" s="5"/>
      <c r="MTI1146" s="5"/>
      <c r="MTJ1146" s="5"/>
      <c r="MTK1146" s="5"/>
      <c r="MTL1146" s="5"/>
      <c r="MTM1146" s="5"/>
      <c r="MTN1146" s="5"/>
      <c r="MTO1146" s="5"/>
      <c r="MTP1146" s="5"/>
      <c r="MTQ1146" s="5"/>
      <c r="MTR1146" s="5"/>
      <c r="MTS1146" s="5"/>
      <c r="MTT1146" s="5"/>
      <c r="MTU1146" s="5"/>
      <c r="MTV1146" s="5"/>
      <c r="MTW1146" s="5"/>
      <c r="MTX1146" s="5"/>
      <c r="MTY1146" s="5"/>
      <c r="MTZ1146" s="5"/>
      <c r="MUA1146" s="5"/>
      <c r="MUB1146" s="5"/>
      <c r="MUC1146" s="5"/>
      <c r="MUD1146" s="5"/>
      <c r="MUE1146" s="5"/>
      <c r="MUF1146" s="5"/>
      <c r="MUG1146" s="5"/>
      <c r="MUH1146" s="5"/>
      <c r="MUI1146" s="5"/>
      <c r="MUJ1146" s="5"/>
      <c r="MUK1146" s="5"/>
      <c r="MUL1146" s="5"/>
      <c r="MUM1146" s="5"/>
      <c r="MUN1146" s="5"/>
      <c r="MUO1146" s="5"/>
      <c r="MUP1146" s="5"/>
      <c r="MUQ1146" s="5"/>
      <c r="MUR1146" s="5"/>
      <c r="MUS1146" s="5"/>
      <c r="MUT1146" s="5"/>
      <c r="MUU1146" s="5"/>
      <c r="MUV1146" s="5"/>
      <c r="MUW1146" s="5"/>
      <c r="MUX1146" s="5"/>
      <c r="MUY1146" s="5"/>
      <c r="MUZ1146" s="5"/>
      <c r="MVA1146" s="5"/>
      <c r="MVB1146" s="5"/>
      <c r="MVC1146" s="5"/>
      <c r="MVD1146" s="5"/>
      <c r="MVE1146" s="5"/>
      <c r="MVF1146" s="5"/>
      <c r="MVG1146" s="5"/>
      <c r="MVH1146" s="5"/>
      <c r="MVI1146" s="5"/>
      <c r="MVJ1146" s="5"/>
      <c r="MVK1146" s="5"/>
      <c r="MVL1146" s="5"/>
      <c r="MVM1146" s="5"/>
      <c r="MVN1146" s="5"/>
      <c r="MVO1146" s="5"/>
      <c r="MVP1146" s="5"/>
      <c r="MVQ1146" s="5"/>
      <c r="MVR1146" s="5"/>
      <c r="MVS1146" s="5"/>
      <c r="MVT1146" s="5"/>
      <c r="MVU1146" s="5"/>
      <c r="MVV1146" s="5"/>
      <c r="MVW1146" s="5"/>
      <c r="MVX1146" s="5"/>
      <c r="MVY1146" s="5"/>
      <c r="MVZ1146" s="5"/>
      <c r="MWA1146" s="5"/>
      <c r="MWB1146" s="5"/>
      <c r="MWC1146" s="5"/>
      <c r="MWD1146" s="5"/>
      <c r="MWE1146" s="5"/>
      <c r="MWF1146" s="5"/>
      <c r="MWG1146" s="5"/>
      <c r="MWH1146" s="5"/>
      <c r="MWI1146" s="5"/>
      <c r="MWJ1146" s="5"/>
      <c r="MWK1146" s="5"/>
      <c r="MWL1146" s="5"/>
      <c r="MWM1146" s="5"/>
      <c r="MWN1146" s="5"/>
      <c r="MWO1146" s="5"/>
      <c r="MWP1146" s="5"/>
      <c r="MWQ1146" s="5"/>
      <c r="MWR1146" s="5"/>
      <c r="MWS1146" s="5"/>
      <c r="MWT1146" s="5"/>
      <c r="MWU1146" s="5"/>
      <c r="MWV1146" s="5"/>
      <c r="MWW1146" s="5"/>
      <c r="MWX1146" s="5"/>
      <c r="MWY1146" s="5"/>
      <c r="MWZ1146" s="5"/>
      <c r="MXA1146" s="5"/>
      <c r="MXB1146" s="5"/>
      <c r="MXC1146" s="5"/>
      <c r="MXD1146" s="5"/>
      <c r="MXE1146" s="5"/>
      <c r="MXF1146" s="5"/>
      <c r="MXG1146" s="5"/>
      <c r="MXH1146" s="5"/>
      <c r="MXI1146" s="5"/>
      <c r="MXJ1146" s="5"/>
      <c r="MXK1146" s="5"/>
      <c r="MXL1146" s="5"/>
      <c r="MXM1146" s="5"/>
      <c r="MXN1146" s="5"/>
      <c r="MXO1146" s="5"/>
      <c r="MXP1146" s="5"/>
      <c r="MXQ1146" s="5"/>
      <c r="MXR1146" s="5"/>
      <c r="MXS1146" s="5"/>
      <c r="MXT1146" s="5"/>
      <c r="MXU1146" s="5"/>
      <c r="MXV1146" s="5"/>
      <c r="MXW1146" s="5"/>
      <c r="MXX1146" s="5"/>
      <c r="MXY1146" s="5"/>
      <c r="MXZ1146" s="5"/>
      <c r="MYA1146" s="5"/>
      <c r="MYB1146" s="5"/>
      <c r="MYC1146" s="5"/>
      <c r="MYD1146" s="5"/>
      <c r="MYE1146" s="5"/>
      <c r="MYF1146" s="5"/>
      <c r="MYG1146" s="5"/>
      <c r="MYH1146" s="5"/>
      <c r="MYI1146" s="5"/>
      <c r="MYJ1146" s="5"/>
      <c r="MYK1146" s="5"/>
      <c r="MYL1146" s="5"/>
      <c r="MYM1146" s="5"/>
      <c r="MYN1146" s="5"/>
      <c r="MYO1146" s="5"/>
      <c r="MYP1146" s="5"/>
      <c r="MYQ1146" s="5"/>
      <c r="MYR1146" s="5"/>
      <c r="MYS1146" s="5"/>
      <c r="MYT1146" s="5"/>
      <c r="MYU1146" s="5"/>
      <c r="MYV1146" s="5"/>
      <c r="MYW1146" s="5"/>
      <c r="MYX1146" s="5"/>
      <c r="MYY1146" s="5"/>
      <c r="MYZ1146" s="5"/>
      <c r="MZA1146" s="5"/>
      <c r="MZB1146" s="5"/>
      <c r="MZC1146" s="5"/>
      <c r="MZD1146" s="5"/>
      <c r="MZE1146" s="5"/>
      <c r="MZF1146" s="5"/>
      <c r="MZG1146" s="5"/>
      <c r="MZH1146" s="5"/>
      <c r="MZI1146" s="5"/>
      <c r="MZJ1146" s="5"/>
      <c r="MZK1146" s="5"/>
      <c r="MZL1146" s="5"/>
      <c r="MZM1146" s="5"/>
      <c r="MZN1146" s="5"/>
      <c r="MZO1146" s="5"/>
      <c r="MZP1146" s="5"/>
      <c r="MZQ1146" s="5"/>
      <c r="MZR1146" s="5"/>
      <c r="MZS1146" s="5"/>
      <c r="MZT1146" s="5"/>
      <c r="MZU1146" s="5"/>
      <c r="MZV1146" s="5"/>
      <c r="MZW1146" s="5"/>
      <c r="MZX1146" s="5"/>
      <c r="MZY1146" s="5"/>
      <c r="MZZ1146" s="5"/>
      <c r="NAA1146" s="5"/>
      <c r="NAB1146" s="5"/>
      <c r="NAC1146" s="5"/>
      <c r="NAD1146" s="5"/>
      <c r="NAE1146" s="5"/>
      <c r="NAF1146" s="5"/>
      <c r="NAG1146" s="5"/>
      <c r="NAH1146" s="5"/>
      <c r="NAI1146" s="5"/>
      <c r="NAJ1146" s="5"/>
      <c r="NAK1146" s="5"/>
      <c r="NAL1146" s="5"/>
      <c r="NAM1146" s="5"/>
      <c r="NAN1146" s="5"/>
      <c r="NAO1146" s="5"/>
      <c r="NAP1146" s="5"/>
      <c r="NAQ1146" s="5"/>
      <c r="NAR1146" s="5"/>
      <c r="NAS1146" s="5"/>
      <c r="NAT1146" s="5"/>
      <c r="NAU1146" s="5"/>
      <c r="NAV1146" s="5"/>
      <c r="NAW1146" s="5"/>
      <c r="NAX1146" s="5"/>
      <c r="NAY1146" s="5"/>
      <c r="NAZ1146" s="5"/>
      <c r="NBA1146" s="5"/>
      <c r="NBB1146" s="5"/>
      <c r="NBC1146" s="5"/>
      <c r="NBD1146" s="5"/>
      <c r="NBE1146" s="5"/>
      <c r="NBF1146" s="5"/>
      <c r="NBG1146" s="5"/>
      <c r="NBH1146" s="5"/>
      <c r="NBI1146" s="5"/>
      <c r="NBJ1146" s="5"/>
      <c r="NBK1146" s="5"/>
      <c r="NBL1146" s="5"/>
      <c r="NBM1146" s="5"/>
      <c r="NBN1146" s="5"/>
      <c r="NBO1146" s="5"/>
      <c r="NBP1146" s="5"/>
      <c r="NBQ1146" s="5"/>
      <c r="NBR1146" s="5"/>
      <c r="NBS1146" s="5"/>
      <c r="NBT1146" s="5"/>
      <c r="NBU1146" s="5"/>
      <c r="NBV1146" s="5"/>
      <c r="NBW1146" s="5"/>
      <c r="NBX1146" s="5"/>
      <c r="NBY1146" s="5"/>
      <c r="NBZ1146" s="5"/>
      <c r="NCA1146" s="5"/>
      <c r="NCB1146" s="5"/>
      <c r="NCC1146" s="5"/>
      <c r="NCD1146" s="5"/>
      <c r="NCE1146" s="5"/>
      <c r="NCF1146" s="5"/>
      <c r="NCG1146" s="5"/>
      <c r="NCH1146" s="5"/>
      <c r="NCI1146" s="5"/>
      <c r="NCJ1146" s="5"/>
      <c r="NCK1146" s="5"/>
      <c r="NCL1146" s="5"/>
      <c r="NCM1146" s="5"/>
      <c r="NCN1146" s="5"/>
      <c r="NCO1146" s="5"/>
      <c r="NCP1146" s="5"/>
      <c r="NCQ1146" s="5"/>
      <c r="NCR1146" s="5"/>
      <c r="NCS1146" s="5"/>
      <c r="NCT1146" s="5"/>
      <c r="NCU1146" s="5"/>
      <c r="NCV1146" s="5"/>
      <c r="NCW1146" s="5"/>
      <c r="NCX1146" s="5"/>
      <c r="NCY1146" s="5"/>
      <c r="NCZ1146" s="5"/>
      <c r="NDA1146" s="5"/>
      <c r="NDB1146" s="5"/>
      <c r="NDC1146" s="5"/>
      <c r="NDD1146" s="5"/>
      <c r="NDE1146" s="5"/>
      <c r="NDF1146" s="5"/>
      <c r="NDG1146" s="5"/>
      <c r="NDH1146" s="5"/>
      <c r="NDI1146" s="5"/>
      <c r="NDJ1146" s="5"/>
      <c r="NDK1146" s="5"/>
      <c r="NDL1146" s="5"/>
      <c r="NDM1146" s="5"/>
      <c r="NDN1146" s="5"/>
      <c r="NDO1146" s="5"/>
      <c r="NDP1146" s="5"/>
      <c r="NDQ1146" s="5"/>
      <c r="NDR1146" s="5"/>
      <c r="NDS1146" s="5"/>
      <c r="NDT1146" s="5"/>
      <c r="NDU1146" s="5"/>
      <c r="NDV1146" s="5"/>
      <c r="NDW1146" s="5"/>
      <c r="NDX1146" s="5"/>
      <c r="NDY1146" s="5"/>
      <c r="NDZ1146" s="5"/>
      <c r="NEA1146" s="5"/>
      <c r="NEB1146" s="5"/>
      <c r="NEC1146" s="5"/>
      <c r="NED1146" s="5"/>
      <c r="NEE1146" s="5"/>
      <c r="NEF1146" s="5"/>
      <c r="NEG1146" s="5"/>
      <c r="NEH1146" s="5"/>
      <c r="NEI1146" s="5"/>
      <c r="NEJ1146" s="5"/>
      <c r="NEK1146" s="5"/>
      <c r="NEL1146" s="5"/>
      <c r="NEM1146" s="5"/>
      <c r="NEN1146" s="5"/>
      <c r="NEO1146" s="5"/>
      <c r="NEP1146" s="5"/>
      <c r="NEQ1146" s="5"/>
      <c r="NER1146" s="5"/>
      <c r="NES1146" s="5"/>
      <c r="NET1146" s="5"/>
      <c r="NEU1146" s="5"/>
      <c r="NEV1146" s="5"/>
      <c r="NEW1146" s="5"/>
      <c r="NEX1146" s="5"/>
      <c r="NEY1146" s="5"/>
      <c r="NEZ1146" s="5"/>
      <c r="NFA1146" s="5"/>
      <c r="NFB1146" s="5"/>
      <c r="NFC1146" s="5"/>
      <c r="NFD1146" s="5"/>
      <c r="NFE1146" s="5"/>
      <c r="NFF1146" s="5"/>
      <c r="NFG1146" s="5"/>
      <c r="NFH1146" s="5"/>
      <c r="NFI1146" s="5"/>
      <c r="NFJ1146" s="5"/>
      <c r="NFK1146" s="5"/>
      <c r="NFL1146" s="5"/>
      <c r="NFM1146" s="5"/>
      <c r="NFN1146" s="5"/>
      <c r="NFO1146" s="5"/>
      <c r="NFP1146" s="5"/>
      <c r="NFQ1146" s="5"/>
      <c r="NFR1146" s="5"/>
      <c r="NFS1146" s="5"/>
      <c r="NFT1146" s="5"/>
      <c r="NFU1146" s="5"/>
      <c r="NFV1146" s="5"/>
      <c r="NFW1146" s="5"/>
      <c r="NFX1146" s="5"/>
      <c r="NFY1146" s="5"/>
      <c r="NFZ1146" s="5"/>
      <c r="NGA1146" s="5"/>
      <c r="NGB1146" s="5"/>
      <c r="NGC1146" s="5"/>
      <c r="NGD1146" s="5"/>
      <c r="NGE1146" s="5"/>
      <c r="NGF1146" s="5"/>
      <c r="NGG1146" s="5"/>
      <c r="NGH1146" s="5"/>
      <c r="NGI1146" s="5"/>
      <c r="NGJ1146" s="5"/>
      <c r="NGK1146" s="5"/>
      <c r="NGL1146" s="5"/>
      <c r="NGM1146" s="5"/>
      <c r="NGN1146" s="5"/>
      <c r="NGO1146" s="5"/>
      <c r="NGP1146" s="5"/>
      <c r="NGQ1146" s="5"/>
      <c r="NGR1146" s="5"/>
      <c r="NGS1146" s="5"/>
      <c r="NGT1146" s="5"/>
      <c r="NGU1146" s="5"/>
      <c r="NGV1146" s="5"/>
      <c r="NGW1146" s="5"/>
      <c r="NGX1146" s="5"/>
      <c r="NGY1146" s="5"/>
      <c r="NGZ1146" s="5"/>
      <c r="NHA1146" s="5"/>
      <c r="NHB1146" s="5"/>
      <c r="NHC1146" s="5"/>
      <c r="NHD1146" s="5"/>
      <c r="NHE1146" s="5"/>
      <c r="NHF1146" s="5"/>
      <c r="NHG1146" s="5"/>
      <c r="NHH1146" s="5"/>
      <c r="NHI1146" s="5"/>
      <c r="NHJ1146" s="5"/>
      <c r="NHK1146" s="5"/>
      <c r="NHL1146" s="5"/>
      <c r="NHM1146" s="5"/>
      <c r="NHN1146" s="5"/>
      <c r="NHO1146" s="5"/>
      <c r="NHP1146" s="5"/>
      <c r="NHQ1146" s="5"/>
      <c r="NHR1146" s="5"/>
      <c r="NHS1146" s="5"/>
      <c r="NHT1146" s="5"/>
      <c r="NHU1146" s="5"/>
      <c r="NHV1146" s="5"/>
      <c r="NHW1146" s="5"/>
      <c r="NHX1146" s="5"/>
      <c r="NHY1146" s="5"/>
      <c r="NHZ1146" s="5"/>
      <c r="NIA1146" s="5"/>
      <c r="NIB1146" s="5"/>
      <c r="NIC1146" s="5"/>
      <c r="NID1146" s="5"/>
      <c r="NIE1146" s="5"/>
      <c r="NIF1146" s="5"/>
      <c r="NIG1146" s="5"/>
      <c r="NIH1146" s="5"/>
      <c r="NII1146" s="5"/>
      <c r="NIJ1146" s="5"/>
      <c r="NIK1146" s="5"/>
      <c r="NIL1146" s="5"/>
      <c r="NIM1146" s="5"/>
      <c r="NIN1146" s="5"/>
      <c r="NIO1146" s="5"/>
      <c r="NIP1146" s="5"/>
      <c r="NIQ1146" s="5"/>
      <c r="NIR1146" s="5"/>
      <c r="NIS1146" s="5"/>
      <c r="NIT1146" s="5"/>
      <c r="NIU1146" s="5"/>
      <c r="NIV1146" s="5"/>
      <c r="NIW1146" s="5"/>
      <c r="NIX1146" s="5"/>
      <c r="NIY1146" s="5"/>
      <c r="NIZ1146" s="5"/>
      <c r="NJA1146" s="5"/>
      <c r="NJB1146" s="5"/>
      <c r="NJC1146" s="5"/>
      <c r="NJD1146" s="5"/>
      <c r="NJE1146" s="5"/>
      <c r="NJF1146" s="5"/>
      <c r="NJG1146" s="5"/>
      <c r="NJH1146" s="5"/>
      <c r="NJI1146" s="5"/>
      <c r="NJJ1146" s="5"/>
      <c r="NJK1146" s="5"/>
      <c r="NJL1146" s="5"/>
      <c r="NJM1146" s="5"/>
      <c r="NJN1146" s="5"/>
      <c r="NJO1146" s="5"/>
      <c r="NJP1146" s="5"/>
      <c r="NJQ1146" s="5"/>
      <c r="NJR1146" s="5"/>
      <c r="NJS1146" s="5"/>
      <c r="NJT1146" s="5"/>
      <c r="NJU1146" s="5"/>
      <c r="NJV1146" s="5"/>
      <c r="NJW1146" s="5"/>
      <c r="NJX1146" s="5"/>
      <c r="NJY1146" s="5"/>
      <c r="NJZ1146" s="5"/>
      <c r="NKA1146" s="5"/>
      <c r="NKB1146" s="5"/>
      <c r="NKC1146" s="5"/>
      <c r="NKD1146" s="5"/>
      <c r="NKE1146" s="5"/>
      <c r="NKF1146" s="5"/>
      <c r="NKG1146" s="5"/>
      <c r="NKH1146" s="5"/>
      <c r="NKI1146" s="5"/>
      <c r="NKJ1146" s="5"/>
      <c r="NKK1146" s="5"/>
      <c r="NKL1146" s="5"/>
      <c r="NKM1146" s="5"/>
      <c r="NKN1146" s="5"/>
      <c r="NKO1146" s="5"/>
      <c r="NKP1146" s="5"/>
      <c r="NKQ1146" s="5"/>
      <c r="NKR1146" s="5"/>
      <c r="NKS1146" s="5"/>
      <c r="NKT1146" s="5"/>
      <c r="NKU1146" s="5"/>
      <c r="NKV1146" s="5"/>
      <c r="NKW1146" s="5"/>
      <c r="NKX1146" s="5"/>
      <c r="NKY1146" s="5"/>
      <c r="NKZ1146" s="5"/>
      <c r="NLA1146" s="5"/>
      <c r="NLB1146" s="5"/>
      <c r="NLC1146" s="5"/>
      <c r="NLD1146" s="5"/>
      <c r="NLE1146" s="5"/>
      <c r="NLF1146" s="5"/>
      <c r="NLG1146" s="5"/>
      <c r="NLH1146" s="5"/>
      <c r="NLI1146" s="5"/>
      <c r="NLJ1146" s="5"/>
      <c r="NLK1146" s="5"/>
      <c r="NLL1146" s="5"/>
      <c r="NLM1146" s="5"/>
      <c r="NLN1146" s="5"/>
      <c r="NLO1146" s="5"/>
      <c r="NLP1146" s="5"/>
      <c r="NLQ1146" s="5"/>
      <c r="NLR1146" s="5"/>
      <c r="NLS1146" s="5"/>
      <c r="NLT1146" s="5"/>
      <c r="NLU1146" s="5"/>
      <c r="NLV1146" s="5"/>
      <c r="NLW1146" s="5"/>
      <c r="NLX1146" s="5"/>
      <c r="NLY1146" s="5"/>
      <c r="NLZ1146" s="5"/>
      <c r="NMA1146" s="5"/>
      <c r="NMB1146" s="5"/>
      <c r="NMC1146" s="5"/>
      <c r="NMD1146" s="5"/>
      <c r="NME1146" s="5"/>
      <c r="NMF1146" s="5"/>
      <c r="NMG1146" s="5"/>
      <c r="NMH1146" s="5"/>
      <c r="NMI1146" s="5"/>
      <c r="NMJ1146" s="5"/>
      <c r="NMK1146" s="5"/>
      <c r="NML1146" s="5"/>
      <c r="NMM1146" s="5"/>
      <c r="NMN1146" s="5"/>
      <c r="NMO1146" s="5"/>
      <c r="NMP1146" s="5"/>
      <c r="NMQ1146" s="5"/>
      <c r="NMR1146" s="5"/>
      <c r="NMS1146" s="5"/>
      <c r="NMT1146" s="5"/>
      <c r="NMU1146" s="5"/>
      <c r="NMV1146" s="5"/>
      <c r="NMW1146" s="5"/>
      <c r="NMX1146" s="5"/>
      <c r="NMY1146" s="5"/>
      <c r="NMZ1146" s="5"/>
      <c r="NNA1146" s="5"/>
      <c r="NNB1146" s="5"/>
      <c r="NNC1146" s="5"/>
      <c r="NND1146" s="5"/>
      <c r="NNE1146" s="5"/>
      <c r="NNF1146" s="5"/>
      <c r="NNG1146" s="5"/>
      <c r="NNH1146" s="5"/>
      <c r="NNI1146" s="5"/>
      <c r="NNJ1146" s="5"/>
      <c r="NNK1146" s="5"/>
      <c r="NNL1146" s="5"/>
      <c r="NNM1146" s="5"/>
      <c r="NNN1146" s="5"/>
      <c r="NNO1146" s="5"/>
      <c r="NNP1146" s="5"/>
      <c r="NNQ1146" s="5"/>
      <c r="NNR1146" s="5"/>
      <c r="NNS1146" s="5"/>
      <c r="NNT1146" s="5"/>
      <c r="NNU1146" s="5"/>
      <c r="NNV1146" s="5"/>
      <c r="NNW1146" s="5"/>
      <c r="NNX1146" s="5"/>
      <c r="NNY1146" s="5"/>
      <c r="NNZ1146" s="5"/>
      <c r="NOA1146" s="5"/>
      <c r="NOB1146" s="5"/>
      <c r="NOC1146" s="5"/>
      <c r="NOD1146" s="5"/>
      <c r="NOE1146" s="5"/>
      <c r="NOF1146" s="5"/>
      <c r="NOG1146" s="5"/>
      <c r="NOH1146" s="5"/>
      <c r="NOI1146" s="5"/>
      <c r="NOJ1146" s="5"/>
      <c r="NOK1146" s="5"/>
      <c r="NOL1146" s="5"/>
      <c r="NOM1146" s="5"/>
      <c r="NON1146" s="5"/>
      <c r="NOO1146" s="5"/>
      <c r="NOP1146" s="5"/>
      <c r="NOQ1146" s="5"/>
      <c r="NOR1146" s="5"/>
      <c r="NOS1146" s="5"/>
      <c r="NOT1146" s="5"/>
      <c r="NOU1146" s="5"/>
      <c r="NOV1146" s="5"/>
      <c r="NOW1146" s="5"/>
      <c r="NOX1146" s="5"/>
      <c r="NOY1146" s="5"/>
      <c r="NOZ1146" s="5"/>
      <c r="NPA1146" s="5"/>
      <c r="NPB1146" s="5"/>
      <c r="NPC1146" s="5"/>
      <c r="NPD1146" s="5"/>
      <c r="NPE1146" s="5"/>
      <c r="NPF1146" s="5"/>
      <c r="NPG1146" s="5"/>
      <c r="NPH1146" s="5"/>
      <c r="NPI1146" s="5"/>
      <c r="NPJ1146" s="5"/>
      <c r="NPK1146" s="5"/>
      <c r="NPL1146" s="5"/>
      <c r="NPM1146" s="5"/>
      <c r="NPN1146" s="5"/>
      <c r="NPO1146" s="5"/>
      <c r="NPP1146" s="5"/>
      <c r="NPQ1146" s="5"/>
      <c r="NPR1146" s="5"/>
      <c r="NPS1146" s="5"/>
      <c r="NPT1146" s="5"/>
      <c r="NPU1146" s="5"/>
      <c r="NPV1146" s="5"/>
      <c r="NPW1146" s="5"/>
      <c r="NPX1146" s="5"/>
      <c r="NPY1146" s="5"/>
      <c r="NPZ1146" s="5"/>
      <c r="NQA1146" s="5"/>
      <c r="NQB1146" s="5"/>
      <c r="NQC1146" s="5"/>
      <c r="NQD1146" s="5"/>
      <c r="NQE1146" s="5"/>
      <c r="NQF1146" s="5"/>
      <c r="NQG1146" s="5"/>
      <c r="NQH1146" s="5"/>
      <c r="NQI1146" s="5"/>
      <c r="NQJ1146" s="5"/>
      <c r="NQK1146" s="5"/>
      <c r="NQL1146" s="5"/>
      <c r="NQM1146" s="5"/>
      <c r="NQN1146" s="5"/>
      <c r="NQO1146" s="5"/>
      <c r="NQP1146" s="5"/>
      <c r="NQQ1146" s="5"/>
      <c r="NQR1146" s="5"/>
      <c r="NQS1146" s="5"/>
      <c r="NQT1146" s="5"/>
      <c r="NQU1146" s="5"/>
      <c r="NQV1146" s="5"/>
      <c r="NQW1146" s="5"/>
      <c r="NQX1146" s="5"/>
      <c r="NQY1146" s="5"/>
      <c r="NQZ1146" s="5"/>
      <c r="NRA1146" s="5"/>
      <c r="NRB1146" s="5"/>
      <c r="NRC1146" s="5"/>
      <c r="NRD1146" s="5"/>
      <c r="NRE1146" s="5"/>
      <c r="NRF1146" s="5"/>
      <c r="NRG1146" s="5"/>
      <c r="NRH1146" s="5"/>
      <c r="NRI1146" s="5"/>
      <c r="NRJ1146" s="5"/>
      <c r="NRK1146" s="5"/>
      <c r="NRL1146" s="5"/>
      <c r="NRM1146" s="5"/>
      <c r="NRN1146" s="5"/>
      <c r="NRO1146" s="5"/>
      <c r="NRP1146" s="5"/>
      <c r="NRQ1146" s="5"/>
      <c r="NRR1146" s="5"/>
      <c r="NRS1146" s="5"/>
      <c r="NRT1146" s="5"/>
      <c r="NRU1146" s="5"/>
      <c r="NRV1146" s="5"/>
      <c r="NRW1146" s="5"/>
      <c r="NRX1146" s="5"/>
      <c r="NRY1146" s="5"/>
      <c r="NRZ1146" s="5"/>
      <c r="NSA1146" s="5"/>
      <c r="NSB1146" s="5"/>
      <c r="NSC1146" s="5"/>
      <c r="NSD1146" s="5"/>
      <c r="NSE1146" s="5"/>
      <c r="NSF1146" s="5"/>
      <c r="NSG1146" s="5"/>
      <c r="NSH1146" s="5"/>
      <c r="NSI1146" s="5"/>
      <c r="NSJ1146" s="5"/>
      <c r="NSK1146" s="5"/>
      <c r="NSL1146" s="5"/>
      <c r="NSM1146" s="5"/>
      <c r="NSN1146" s="5"/>
      <c r="NSO1146" s="5"/>
      <c r="NSP1146" s="5"/>
      <c r="NSQ1146" s="5"/>
      <c r="NSR1146" s="5"/>
      <c r="NSS1146" s="5"/>
      <c r="NST1146" s="5"/>
      <c r="NSU1146" s="5"/>
      <c r="NSV1146" s="5"/>
      <c r="NSW1146" s="5"/>
      <c r="NSX1146" s="5"/>
      <c r="NSY1146" s="5"/>
      <c r="NSZ1146" s="5"/>
      <c r="NTA1146" s="5"/>
      <c r="NTB1146" s="5"/>
      <c r="NTC1146" s="5"/>
      <c r="NTD1146" s="5"/>
      <c r="NTE1146" s="5"/>
      <c r="NTF1146" s="5"/>
      <c r="NTG1146" s="5"/>
      <c r="NTH1146" s="5"/>
      <c r="NTI1146" s="5"/>
      <c r="NTJ1146" s="5"/>
      <c r="NTK1146" s="5"/>
      <c r="NTL1146" s="5"/>
      <c r="NTM1146" s="5"/>
      <c r="NTN1146" s="5"/>
      <c r="NTO1146" s="5"/>
      <c r="NTP1146" s="5"/>
      <c r="NTQ1146" s="5"/>
      <c r="NTR1146" s="5"/>
      <c r="NTS1146" s="5"/>
      <c r="NTT1146" s="5"/>
      <c r="NTU1146" s="5"/>
      <c r="NTV1146" s="5"/>
      <c r="NTW1146" s="5"/>
      <c r="NTX1146" s="5"/>
      <c r="NTY1146" s="5"/>
      <c r="NTZ1146" s="5"/>
      <c r="NUA1146" s="5"/>
      <c r="NUB1146" s="5"/>
      <c r="NUC1146" s="5"/>
      <c r="NUD1146" s="5"/>
      <c r="NUE1146" s="5"/>
      <c r="NUF1146" s="5"/>
      <c r="NUG1146" s="5"/>
      <c r="NUH1146" s="5"/>
      <c r="NUI1146" s="5"/>
      <c r="NUJ1146" s="5"/>
      <c r="NUK1146" s="5"/>
      <c r="NUL1146" s="5"/>
      <c r="NUM1146" s="5"/>
      <c r="NUN1146" s="5"/>
      <c r="NUO1146" s="5"/>
      <c r="NUP1146" s="5"/>
      <c r="NUQ1146" s="5"/>
      <c r="NUR1146" s="5"/>
      <c r="NUS1146" s="5"/>
      <c r="NUT1146" s="5"/>
      <c r="NUU1146" s="5"/>
      <c r="NUV1146" s="5"/>
      <c r="NUW1146" s="5"/>
      <c r="NUX1146" s="5"/>
      <c r="NUY1146" s="5"/>
      <c r="NUZ1146" s="5"/>
      <c r="NVA1146" s="5"/>
      <c r="NVB1146" s="5"/>
      <c r="NVC1146" s="5"/>
      <c r="NVD1146" s="5"/>
      <c r="NVE1146" s="5"/>
      <c r="NVF1146" s="5"/>
      <c r="NVG1146" s="5"/>
      <c r="NVH1146" s="5"/>
      <c r="NVI1146" s="5"/>
      <c r="NVJ1146" s="5"/>
      <c r="NVK1146" s="5"/>
      <c r="NVL1146" s="5"/>
      <c r="NVM1146" s="5"/>
      <c r="NVN1146" s="5"/>
      <c r="NVO1146" s="5"/>
      <c r="NVP1146" s="5"/>
      <c r="NVQ1146" s="5"/>
      <c r="NVR1146" s="5"/>
      <c r="NVS1146" s="5"/>
      <c r="NVT1146" s="5"/>
      <c r="NVU1146" s="5"/>
      <c r="NVV1146" s="5"/>
      <c r="NVW1146" s="5"/>
      <c r="NVX1146" s="5"/>
      <c r="NVY1146" s="5"/>
      <c r="NVZ1146" s="5"/>
      <c r="NWA1146" s="5"/>
      <c r="NWB1146" s="5"/>
      <c r="NWC1146" s="5"/>
      <c r="NWD1146" s="5"/>
      <c r="NWE1146" s="5"/>
      <c r="NWF1146" s="5"/>
      <c r="NWG1146" s="5"/>
      <c r="NWH1146" s="5"/>
      <c r="NWI1146" s="5"/>
      <c r="NWJ1146" s="5"/>
      <c r="NWK1146" s="5"/>
      <c r="NWL1146" s="5"/>
      <c r="NWM1146" s="5"/>
      <c r="NWN1146" s="5"/>
      <c r="NWO1146" s="5"/>
      <c r="NWP1146" s="5"/>
      <c r="NWQ1146" s="5"/>
      <c r="NWR1146" s="5"/>
      <c r="NWS1146" s="5"/>
      <c r="NWT1146" s="5"/>
      <c r="NWU1146" s="5"/>
      <c r="NWV1146" s="5"/>
      <c r="NWW1146" s="5"/>
      <c r="NWX1146" s="5"/>
      <c r="NWY1146" s="5"/>
      <c r="NWZ1146" s="5"/>
      <c r="NXA1146" s="5"/>
      <c r="NXB1146" s="5"/>
      <c r="NXC1146" s="5"/>
      <c r="NXD1146" s="5"/>
      <c r="NXE1146" s="5"/>
      <c r="NXF1146" s="5"/>
      <c r="NXG1146" s="5"/>
      <c r="NXH1146" s="5"/>
      <c r="NXI1146" s="5"/>
      <c r="NXJ1146" s="5"/>
      <c r="NXK1146" s="5"/>
      <c r="NXL1146" s="5"/>
      <c r="NXM1146" s="5"/>
      <c r="NXN1146" s="5"/>
      <c r="NXO1146" s="5"/>
      <c r="NXP1146" s="5"/>
      <c r="NXQ1146" s="5"/>
      <c r="NXR1146" s="5"/>
      <c r="NXS1146" s="5"/>
      <c r="NXT1146" s="5"/>
      <c r="NXU1146" s="5"/>
      <c r="NXV1146" s="5"/>
      <c r="NXW1146" s="5"/>
      <c r="NXX1146" s="5"/>
      <c r="NXY1146" s="5"/>
      <c r="NXZ1146" s="5"/>
      <c r="NYA1146" s="5"/>
      <c r="NYB1146" s="5"/>
      <c r="NYC1146" s="5"/>
      <c r="NYD1146" s="5"/>
      <c r="NYE1146" s="5"/>
      <c r="NYF1146" s="5"/>
      <c r="NYG1146" s="5"/>
      <c r="NYH1146" s="5"/>
      <c r="NYI1146" s="5"/>
      <c r="NYJ1146" s="5"/>
      <c r="NYK1146" s="5"/>
      <c r="NYL1146" s="5"/>
      <c r="NYM1146" s="5"/>
      <c r="NYN1146" s="5"/>
      <c r="NYO1146" s="5"/>
      <c r="NYP1146" s="5"/>
      <c r="NYQ1146" s="5"/>
      <c r="NYR1146" s="5"/>
      <c r="NYS1146" s="5"/>
      <c r="NYT1146" s="5"/>
      <c r="NYU1146" s="5"/>
      <c r="NYV1146" s="5"/>
      <c r="NYW1146" s="5"/>
      <c r="NYX1146" s="5"/>
      <c r="NYY1146" s="5"/>
      <c r="NYZ1146" s="5"/>
      <c r="NZA1146" s="5"/>
      <c r="NZB1146" s="5"/>
      <c r="NZC1146" s="5"/>
      <c r="NZD1146" s="5"/>
      <c r="NZE1146" s="5"/>
      <c r="NZF1146" s="5"/>
      <c r="NZG1146" s="5"/>
      <c r="NZH1146" s="5"/>
      <c r="NZI1146" s="5"/>
      <c r="NZJ1146" s="5"/>
      <c r="NZK1146" s="5"/>
      <c r="NZL1146" s="5"/>
      <c r="NZM1146" s="5"/>
      <c r="NZN1146" s="5"/>
      <c r="NZO1146" s="5"/>
      <c r="NZP1146" s="5"/>
      <c r="NZQ1146" s="5"/>
      <c r="NZR1146" s="5"/>
      <c r="NZS1146" s="5"/>
      <c r="NZT1146" s="5"/>
      <c r="NZU1146" s="5"/>
      <c r="NZV1146" s="5"/>
      <c r="NZW1146" s="5"/>
      <c r="NZX1146" s="5"/>
      <c r="NZY1146" s="5"/>
      <c r="NZZ1146" s="5"/>
      <c r="OAA1146" s="5"/>
      <c r="OAB1146" s="5"/>
      <c r="OAC1146" s="5"/>
      <c r="OAD1146" s="5"/>
      <c r="OAE1146" s="5"/>
      <c r="OAF1146" s="5"/>
      <c r="OAG1146" s="5"/>
      <c r="OAH1146" s="5"/>
      <c r="OAI1146" s="5"/>
      <c r="OAJ1146" s="5"/>
      <c r="OAK1146" s="5"/>
      <c r="OAL1146" s="5"/>
      <c r="OAM1146" s="5"/>
      <c r="OAN1146" s="5"/>
      <c r="OAO1146" s="5"/>
      <c r="OAP1146" s="5"/>
      <c r="OAQ1146" s="5"/>
      <c r="OAR1146" s="5"/>
      <c r="OAS1146" s="5"/>
      <c r="OAT1146" s="5"/>
      <c r="OAU1146" s="5"/>
      <c r="OAV1146" s="5"/>
      <c r="OAW1146" s="5"/>
      <c r="OAX1146" s="5"/>
      <c r="OAY1146" s="5"/>
      <c r="OAZ1146" s="5"/>
      <c r="OBA1146" s="5"/>
      <c r="OBB1146" s="5"/>
      <c r="OBC1146" s="5"/>
      <c r="OBD1146" s="5"/>
      <c r="OBE1146" s="5"/>
      <c r="OBF1146" s="5"/>
      <c r="OBG1146" s="5"/>
      <c r="OBH1146" s="5"/>
      <c r="OBI1146" s="5"/>
      <c r="OBJ1146" s="5"/>
      <c r="OBK1146" s="5"/>
      <c r="OBL1146" s="5"/>
      <c r="OBM1146" s="5"/>
      <c r="OBN1146" s="5"/>
      <c r="OBO1146" s="5"/>
      <c r="OBP1146" s="5"/>
      <c r="OBQ1146" s="5"/>
      <c r="OBR1146" s="5"/>
      <c r="OBS1146" s="5"/>
      <c r="OBT1146" s="5"/>
      <c r="OBU1146" s="5"/>
      <c r="OBV1146" s="5"/>
      <c r="OBW1146" s="5"/>
      <c r="OBX1146" s="5"/>
      <c r="OBY1146" s="5"/>
      <c r="OBZ1146" s="5"/>
      <c r="OCA1146" s="5"/>
      <c r="OCB1146" s="5"/>
      <c r="OCC1146" s="5"/>
      <c r="OCD1146" s="5"/>
      <c r="OCE1146" s="5"/>
      <c r="OCF1146" s="5"/>
      <c r="OCG1146" s="5"/>
      <c r="OCH1146" s="5"/>
      <c r="OCI1146" s="5"/>
      <c r="OCJ1146" s="5"/>
      <c r="OCK1146" s="5"/>
      <c r="OCL1146" s="5"/>
      <c r="OCM1146" s="5"/>
      <c r="OCN1146" s="5"/>
      <c r="OCO1146" s="5"/>
      <c r="OCP1146" s="5"/>
      <c r="OCQ1146" s="5"/>
      <c r="OCR1146" s="5"/>
      <c r="OCS1146" s="5"/>
      <c r="OCT1146" s="5"/>
      <c r="OCU1146" s="5"/>
      <c r="OCV1146" s="5"/>
      <c r="OCW1146" s="5"/>
      <c r="OCX1146" s="5"/>
      <c r="OCY1146" s="5"/>
      <c r="OCZ1146" s="5"/>
      <c r="ODA1146" s="5"/>
      <c r="ODB1146" s="5"/>
      <c r="ODC1146" s="5"/>
      <c r="ODD1146" s="5"/>
      <c r="ODE1146" s="5"/>
      <c r="ODF1146" s="5"/>
      <c r="ODG1146" s="5"/>
      <c r="ODH1146" s="5"/>
      <c r="ODI1146" s="5"/>
      <c r="ODJ1146" s="5"/>
      <c r="ODK1146" s="5"/>
      <c r="ODL1146" s="5"/>
      <c r="ODM1146" s="5"/>
      <c r="ODN1146" s="5"/>
      <c r="ODO1146" s="5"/>
      <c r="ODP1146" s="5"/>
      <c r="ODQ1146" s="5"/>
      <c r="ODR1146" s="5"/>
      <c r="ODS1146" s="5"/>
      <c r="ODT1146" s="5"/>
      <c r="ODU1146" s="5"/>
      <c r="ODV1146" s="5"/>
      <c r="ODW1146" s="5"/>
      <c r="ODX1146" s="5"/>
      <c r="ODY1146" s="5"/>
      <c r="ODZ1146" s="5"/>
      <c r="OEA1146" s="5"/>
      <c r="OEB1146" s="5"/>
      <c r="OEC1146" s="5"/>
      <c r="OED1146" s="5"/>
      <c r="OEE1146" s="5"/>
      <c r="OEF1146" s="5"/>
      <c r="OEG1146" s="5"/>
      <c r="OEH1146" s="5"/>
      <c r="OEI1146" s="5"/>
      <c r="OEJ1146" s="5"/>
      <c r="OEK1146" s="5"/>
      <c r="OEL1146" s="5"/>
      <c r="OEM1146" s="5"/>
      <c r="OEN1146" s="5"/>
      <c r="OEO1146" s="5"/>
      <c r="OEP1146" s="5"/>
      <c r="OEQ1146" s="5"/>
      <c r="OER1146" s="5"/>
      <c r="OES1146" s="5"/>
      <c r="OET1146" s="5"/>
      <c r="OEU1146" s="5"/>
      <c r="OEV1146" s="5"/>
      <c r="OEW1146" s="5"/>
      <c r="OEX1146" s="5"/>
      <c r="OEY1146" s="5"/>
      <c r="OEZ1146" s="5"/>
      <c r="OFA1146" s="5"/>
      <c r="OFB1146" s="5"/>
      <c r="OFC1146" s="5"/>
      <c r="OFD1146" s="5"/>
      <c r="OFE1146" s="5"/>
      <c r="OFF1146" s="5"/>
      <c r="OFG1146" s="5"/>
      <c r="OFH1146" s="5"/>
      <c r="OFI1146" s="5"/>
      <c r="OFJ1146" s="5"/>
      <c r="OFK1146" s="5"/>
      <c r="OFL1146" s="5"/>
      <c r="OFM1146" s="5"/>
      <c r="OFN1146" s="5"/>
      <c r="OFO1146" s="5"/>
      <c r="OFP1146" s="5"/>
      <c r="OFQ1146" s="5"/>
      <c r="OFR1146" s="5"/>
      <c r="OFS1146" s="5"/>
      <c r="OFT1146" s="5"/>
      <c r="OFU1146" s="5"/>
      <c r="OFV1146" s="5"/>
      <c r="OFW1146" s="5"/>
      <c r="OFX1146" s="5"/>
      <c r="OFY1146" s="5"/>
      <c r="OFZ1146" s="5"/>
      <c r="OGA1146" s="5"/>
      <c r="OGB1146" s="5"/>
      <c r="OGC1146" s="5"/>
      <c r="OGD1146" s="5"/>
      <c r="OGE1146" s="5"/>
      <c r="OGF1146" s="5"/>
      <c r="OGG1146" s="5"/>
      <c r="OGH1146" s="5"/>
      <c r="OGI1146" s="5"/>
      <c r="OGJ1146" s="5"/>
      <c r="OGK1146" s="5"/>
      <c r="OGL1146" s="5"/>
      <c r="OGM1146" s="5"/>
      <c r="OGN1146" s="5"/>
      <c r="OGO1146" s="5"/>
      <c r="OGP1146" s="5"/>
      <c r="OGQ1146" s="5"/>
      <c r="OGR1146" s="5"/>
      <c r="OGS1146" s="5"/>
      <c r="OGT1146" s="5"/>
      <c r="OGU1146" s="5"/>
      <c r="OGV1146" s="5"/>
      <c r="OGW1146" s="5"/>
      <c r="OGX1146" s="5"/>
      <c r="OGY1146" s="5"/>
      <c r="OGZ1146" s="5"/>
      <c r="OHA1146" s="5"/>
      <c r="OHB1146" s="5"/>
      <c r="OHC1146" s="5"/>
      <c r="OHD1146" s="5"/>
      <c r="OHE1146" s="5"/>
      <c r="OHF1146" s="5"/>
      <c r="OHG1146" s="5"/>
      <c r="OHH1146" s="5"/>
      <c r="OHI1146" s="5"/>
      <c r="OHJ1146" s="5"/>
      <c r="OHK1146" s="5"/>
      <c r="OHL1146" s="5"/>
      <c r="OHM1146" s="5"/>
      <c r="OHN1146" s="5"/>
      <c r="OHO1146" s="5"/>
      <c r="OHP1146" s="5"/>
      <c r="OHQ1146" s="5"/>
      <c r="OHR1146" s="5"/>
      <c r="OHS1146" s="5"/>
      <c r="OHT1146" s="5"/>
      <c r="OHU1146" s="5"/>
      <c r="OHV1146" s="5"/>
      <c r="OHW1146" s="5"/>
      <c r="OHX1146" s="5"/>
      <c r="OHY1146" s="5"/>
      <c r="OHZ1146" s="5"/>
      <c r="OIA1146" s="5"/>
      <c r="OIB1146" s="5"/>
      <c r="OIC1146" s="5"/>
      <c r="OID1146" s="5"/>
      <c r="OIE1146" s="5"/>
      <c r="OIF1146" s="5"/>
      <c r="OIG1146" s="5"/>
      <c r="OIH1146" s="5"/>
      <c r="OII1146" s="5"/>
      <c r="OIJ1146" s="5"/>
      <c r="OIK1146" s="5"/>
      <c r="OIL1146" s="5"/>
      <c r="OIM1146" s="5"/>
      <c r="OIN1146" s="5"/>
      <c r="OIO1146" s="5"/>
      <c r="OIP1146" s="5"/>
      <c r="OIQ1146" s="5"/>
      <c r="OIR1146" s="5"/>
      <c r="OIS1146" s="5"/>
      <c r="OIT1146" s="5"/>
      <c r="OIU1146" s="5"/>
      <c r="OIV1146" s="5"/>
      <c r="OIW1146" s="5"/>
      <c r="OIX1146" s="5"/>
      <c r="OIY1146" s="5"/>
      <c r="OIZ1146" s="5"/>
      <c r="OJA1146" s="5"/>
      <c r="OJB1146" s="5"/>
      <c r="OJC1146" s="5"/>
      <c r="OJD1146" s="5"/>
      <c r="OJE1146" s="5"/>
      <c r="OJF1146" s="5"/>
      <c r="OJG1146" s="5"/>
      <c r="OJH1146" s="5"/>
      <c r="OJI1146" s="5"/>
      <c r="OJJ1146" s="5"/>
      <c r="OJK1146" s="5"/>
      <c r="OJL1146" s="5"/>
      <c r="OJM1146" s="5"/>
      <c r="OJN1146" s="5"/>
      <c r="OJO1146" s="5"/>
      <c r="OJP1146" s="5"/>
      <c r="OJQ1146" s="5"/>
      <c r="OJR1146" s="5"/>
      <c r="OJS1146" s="5"/>
      <c r="OJT1146" s="5"/>
      <c r="OJU1146" s="5"/>
      <c r="OJV1146" s="5"/>
      <c r="OJW1146" s="5"/>
      <c r="OJX1146" s="5"/>
      <c r="OJY1146" s="5"/>
      <c r="OJZ1146" s="5"/>
      <c r="OKA1146" s="5"/>
      <c r="OKB1146" s="5"/>
      <c r="OKC1146" s="5"/>
      <c r="OKD1146" s="5"/>
      <c r="OKE1146" s="5"/>
      <c r="OKF1146" s="5"/>
      <c r="OKG1146" s="5"/>
      <c r="OKH1146" s="5"/>
      <c r="OKI1146" s="5"/>
      <c r="OKJ1146" s="5"/>
      <c r="OKK1146" s="5"/>
      <c r="OKL1146" s="5"/>
      <c r="OKM1146" s="5"/>
      <c r="OKN1146" s="5"/>
      <c r="OKO1146" s="5"/>
      <c r="OKP1146" s="5"/>
      <c r="OKQ1146" s="5"/>
      <c r="OKR1146" s="5"/>
      <c r="OKS1146" s="5"/>
      <c r="OKT1146" s="5"/>
      <c r="OKU1146" s="5"/>
      <c r="OKV1146" s="5"/>
      <c r="OKW1146" s="5"/>
      <c r="OKX1146" s="5"/>
      <c r="OKY1146" s="5"/>
      <c r="OKZ1146" s="5"/>
      <c r="OLA1146" s="5"/>
      <c r="OLB1146" s="5"/>
      <c r="OLC1146" s="5"/>
      <c r="OLD1146" s="5"/>
      <c r="OLE1146" s="5"/>
      <c r="OLF1146" s="5"/>
      <c r="OLG1146" s="5"/>
      <c r="OLH1146" s="5"/>
      <c r="OLI1146" s="5"/>
      <c r="OLJ1146" s="5"/>
      <c r="OLK1146" s="5"/>
      <c r="OLL1146" s="5"/>
      <c r="OLM1146" s="5"/>
      <c r="OLN1146" s="5"/>
      <c r="OLO1146" s="5"/>
      <c r="OLP1146" s="5"/>
      <c r="OLQ1146" s="5"/>
      <c r="OLR1146" s="5"/>
      <c r="OLS1146" s="5"/>
      <c r="OLT1146" s="5"/>
      <c r="OLU1146" s="5"/>
      <c r="OLV1146" s="5"/>
      <c r="OLW1146" s="5"/>
      <c r="OLX1146" s="5"/>
      <c r="OLY1146" s="5"/>
      <c r="OLZ1146" s="5"/>
      <c r="OMA1146" s="5"/>
      <c r="OMB1146" s="5"/>
      <c r="OMC1146" s="5"/>
      <c r="OMD1146" s="5"/>
      <c r="OME1146" s="5"/>
      <c r="OMF1146" s="5"/>
      <c r="OMG1146" s="5"/>
      <c r="OMH1146" s="5"/>
      <c r="OMI1146" s="5"/>
      <c r="OMJ1146" s="5"/>
      <c r="OMK1146" s="5"/>
      <c r="OML1146" s="5"/>
      <c r="OMM1146" s="5"/>
      <c r="OMN1146" s="5"/>
      <c r="OMO1146" s="5"/>
      <c r="OMP1146" s="5"/>
      <c r="OMQ1146" s="5"/>
      <c r="OMR1146" s="5"/>
      <c r="OMS1146" s="5"/>
      <c r="OMT1146" s="5"/>
      <c r="OMU1146" s="5"/>
      <c r="OMV1146" s="5"/>
      <c r="OMW1146" s="5"/>
      <c r="OMX1146" s="5"/>
      <c r="OMY1146" s="5"/>
      <c r="OMZ1146" s="5"/>
      <c r="ONA1146" s="5"/>
      <c r="ONB1146" s="5"/>
      <c r="ONC1146" s="5"/>
      <c r="OND1146" s="5"/>
      <c r="ONE1146" s="5"/>
      <c r="ONF1146" s="5"/>
      <c r="ONG1146" s="5"/>
      <c r="ONH1146" s="5"/>
      <c r="ONI1146" s="5"/>
      <c r="ONJ1146" s="5"/>
      <c r="ONK1146" s="5"/>
      <c r="ONL1146" s="5"/>
      <c r="ONM1146" s="5"/>
      <c r="ONN1146" s="5"/>
      <c r="ONO1146" s="5"/>
      <c r="ONP1146" s="5"/>
      <c r="ONQ1146" s="5"/>
      <c r="ONR1146" s="5"/>
      <c r="ONS1146" s="5"/>
      <c r="ONT1146" s="5"/>
      <c r="ONU1146" s="5"/>
      <c r="ONV1146" s="5"/>
      <c r="ONW1146" s="5"/>
      <c r="ONX1146" s="5"/>
      <c r="ONY1146" s="5"/>
      <c r="ONZ1146" s="5"/>
      <c r="OOA1146" s="5"/>
      <c r="OOB1146" s="5"/>
      <c r="OOC1146" s="5"/>
      <c r="OOD1146" s="5"/>
      <c r="OOE1146" s="5"/>
      <c r="OOF1146" s="5"/>
      <c r="OOG1146" s="5"/>
      <c r="OOH1146" s="5"/>
      <c r="OOI1146" s="5"/>
      <c r="OOJ1146" s="5"/>
      <c r="OOK1146" s="5"/>
      <c r="OOL1146" s="5"/>
      <c r="OOM1146" s="5"/>
      <c r="OON1146" s="5"/>
      <c r="OOO1146" s="5"/>
      <c r="OOP1146" s="5"/>
      <c r="OOQ1146" s="5"/>
      <c r="OOR1146" s="5"/>
      <c r="OOS1146" s="5"/>
      <c r="OOT1146" s="5"/>
      <c r="OOU1146" s="5"/>
      <c r="OOV1146" s="5"/>
      <c r="OOW1146" s="5"/>
      <c r="OOX1146" s="5"/>
      <c r="OOY1146" s="5"/>
      <c r="OOZ1146" s="5"/>
      <c r="OPA1146" s="5"/>
      <c r="OPB1146" s="5"/>
      <c r="OPC1146" s="5"/>
      <c r="OPD1146" s="5"/>
      <c r="OPE1146" s="5"/>
      <c r="OPF1146" s="5"/>
      <c r="OPG1146" s="5"/>
      <c r="OPH1146" s="5"/>
      <c r="OPI1146" s="5"/>
      <c r="OPJ1146" s="5"/>
      <c r="OPK1146" s="5"/>
      <c r="OPL1146" s="5"/>
      <c r="OPM1146" s="5"/>
      <c r="OPN1146" s="5"/>
      <c r="OPO1146" s="5"/>
      <c r="OPP1146" s="5"/>
      <c r="OPQ1146" s="5"/>
      <c r="OPR1146" s="5"/>
      <c r="OPS1146" s="5"/>
      <c r="OPT1146" s="5"/>
      <c r="OPU1146" s="5"/>
      <c r="OPV1146" s="5"/>
      <c r="OPW1146" s="5"/>
      <c r="OPX1146" s="5"/>
      <c r="OPY1146" s="5"/>
      <c r="OPZ1146" s="5"/>
      <c r="OQA1146" s="5"/>
      <c r="OQB1146" s="5"/>
      <c r="OQC1146" s="5"/>
      <c r="OQD1146" s="5"/>
      <c r="OQE1146" s="5"/>
      <c r="OQF1146" s="5"/>
      <c r="OQG1146" s="5"/>
      <c r="OQH1146" s="5"/>
      <c r="OQI1146" s="5"/>
      <c r="OQJ1146" s="5"/>
      <c r="OQK1146" s="5"/>
      <c r="OQL1146" s="5"/>
      <c r="OQM1146" s="5"/>
      <c r="OQN1146" s="5"/>
      <c r="OQO1146" s="5"/>
      <c r="OQP1146" s="5"/>
      <c r="OQQ1146" s="5"/>
      <c r="OQR1146" s="5"/>
      <c r="OQS1146" s="5"/>
      <c r="OQT1146" s="5"/>
      <c r="OQU1146" s="5"/>
      <c r="OQV1146" s="5"/>
      <c r="OQW1146" s="5"/>
      <c r="OQX1146" s="5"/>
      <c r="OQY1146" s="5"/>
      <c r="OQZ1146" s="5"/>
      <c r="ORA1146" s="5"/>
      <c r="ORB1146" s="5"/>
      <c r="ORC1146" s="5"/>
      <c r="ORD1146" s="5"/>
      <c r="ORE1146" s="5"/>
      <c r="ORF1146" s="5"/>
      <c r="ORG1146" s="5"/>
      <c r="ORH1146" s="5"/>
      <c r="ORI1146" s="5"/>
      <c r="ORJ1146" s="5"/>
      <c r="ORK1146" s="5"/>
      <c r="ORL1146" s="5"/>
      <c r="ORM1146" s="5"/>
      <c r="ORN1146" s="5"/>
      <c r="ORO1146" s="5"/>
      <c r="ORP1146" s="5"/>
      <c r="ORQ1146" s="5"/>
      <c r="ORR1146" s="5"/>
      <c r="ORS1146" s="5"/>
      <c r="ORT1146" s="5"/>
      <c r="ORU1146" s="5"/>
      <c r="ORV1146" s="5"/>
      <c r="ORW1146" s="5"/>
      <c r="ORX1146" s="5"/>
      <c r="ORY1146" s="5"/>
      <c r="ORZ1146" s="5"/>
      <c r="OSA1146" s="5"/>
      <c r="OSB1146" s="5"/>
      <c r="OSC1146" s="5"/>
      <c r="OSD1146" s="5"/>
      <c r="OSE1146" s="5"/>
      <c r="OSF1146" s="5"/>
      <c r="OSG1146" s="5"/>
      <c r="OSH1146" s="5"/>
      <c r="OSI1146" s="5"/>
      <c r="OSJ1146" s="5"/>
      <c r="OSK1146" s="5"/>
      <c r="OSL1146" s="5"/>
      <c r="OSM1146" s="5"/>
      <c r="OSN1146" s="5"/>
      <c r="OSO1146" s="5"/>
      <c r="OSP1146" s="5"/>
      <c r="OSQ1146" s="5"/>
      <c r="OSR1146" s="5"/>
      <c r="OSS1146" s="5"/>
      <c r="OST1146" s="5"/>
      <c r="OSU1146" s="5"/>
      <c r="OSV1146" s="5"/>
      <c r="OSW1146" s="5"/>
      <c r="OSX1146" s="5"/>
      <c r="OSY1146" s="5"/>
      <c r="OSZ1146" s="5"/>
      <c r="OTA1146" s="5"/>
      <c r="OTB1146" s="5"/>
      <c r="OTC1146" s="5"/>
      <c r="OTD1146" s="5"/>
      <c r="OTE1146" s="5"/>
      <c r="OTF1146" s="5"/>
      <c r="OTG1146" s="5"/>
      <c r="OTH1146" s="5"/>
      <c r="OTI1146" s="5"/>
      <c r="OTJ1146" s="5"/>
      <c r="OTK1146" s="5"/>
      <c r="OTL1146" s="5"/>
      <c r="OTM1146" s="5"/>
      <c r="OTN1146" s="5"/>
      <c r="OTO1146" s="5"/>
      <c r="OTP1146" s="5"/>
      <c r="OTQ1146" s="5"/>
      <c r="OTR1146" s="5"/>
      <c r="OTS1146" s="5"/>
      <c r="OTT1146" s="5"/>
      <c r="OTU1146" s="5"/>
      <c r="OTV1146" s="5"/>
      <c r="OTW1146" s="5"/>
      <c r="OTX1146" s="5"/>
      <c r="OTY1146" s="5"/>
      <c r="OTZ1146" s="5"/>
      <c r="OUA1146" s="5"/>
      <c r="OUB1146" s="5"/>
      <c r="OUC1146" s="5"/>
      <c r="OUD1146" s="5"/>
      <c r="OUE1146" s="5"/>
      <c r="OUF1146" s="5"/>
      <c r="OUG1146" s="5"/>
      <c r="OUH1146" s="5"/>
      <c r="OUI1146" s="5"/>
      <c r="OUJ1146" s="5"/>
      <c r="OUK1146" s="5"/>
      <c r="OUL1146" s="5"/>
      <c r="OUM1146" s="5"/>
      <c r="OUN1146" s="5"/>
      <c r="OUO1146" s="5"/>
      <c r="OUP1146" s="5"/>
      <c r="OUQ1146" s="5"/>
      <c r="OUR1146" s="5"/>
      <c r="OUS1146" s="5"/>
      <c r="OUT1146" s="5"/>
      <c r="OUU1146" s="5"/>
      <c r="OUV1146" s="5"/>
      <c r="OUW1146" s="5"/>
      <c r="OUX1146" s="5"/>
      <c r="OUY1146" s="5"/>
      <c r="OUZ1146" s="5"/>
      <c r="OVA1146" s="5"/>
      <c r="OVB1146" s="5"/>
      <c r="OVC1146" s="5"/>
      <c r="OVD1146" s="5"/>
      <c r="OVE1146" s="5"/>
      <c r="OVF1146" s="5"/>
      <c r="OVG1146" s="5"/>
      <c r="OVH1146" s="5"/>
      <c r="OVI1146" s="5"/>
      <c r="OVJ1146" s="5"/>
      <c r="OVK1146" s="5"/>
      <c r="OVL1146" s="5"/>
      <c r="OVM1146" s="5"/>
      <c r="OVN1146" s="5"/>
      <c r="OVO1146" s="5"/>
      <c r="OVP1146" s="5"/>
      <c r="OVQ1146" s="5"/>
      <c r="OVR1146" s="5"/>
      <c r="OVS1146" s="5"/>
      <c r="OVT1146" s="5"/>
      <c r="OVU1146" s="5"/>
      <c r="OVV1146" s="5"/>
      <c r="OVW1146" s="5"/>
      <c r="OVX1146" s="5"/>
      <c r="OVY1146" s="5"/>
      <c r="OVZ1146" s="5"/>
      <c r="OWA1146" s="5"/>
      <c r="OWB1146" s="5"/>
      <c r="OWC1146" s="5"/>
      <c r="OWD1146" s="5"/>
      <c r="OWE1146" s="5"/>
      <c r="OWF1146" s="5"/>
      <c r="OWG1146" s="5"/>
      <c r="OWH1146" s="5"/>
      <c r="OWI1146" s="5"/>
      <c r="OWJ1146" s="5"/>
      <c r="OWK1146" s="5"/>
      <c r="OWL1146" s="5"/>
      <c r="OWM1146" s="5"/>
      <c r="OWN1146" s="5"/>
      <c r="OWO1146" s="5"/>
      <c r="OWP1146" s="5"/>
      <c r="OWQ1146" s="5"/>
      <c r="OWR1146" s="5"/>
      <c r="OWS1146" s="5"/>
      <c r="OWT1146" s="5"/>
      <c r="OWU1146" s="5"/>
      <c r="OWV1146" s="5"/>
      <c r="OWW1146" s="5"/>
      <c r="OWX1146" s="5"/>
      <c r="OWY1146" s="5"/>
      <c r="OWZ1146" s="5"/>
      <c r="OXA1146" s="5"/>
      <c r="OXB1146" s="5"/>
      <c r="OXC1146" s="5"/>
      <c r="OXD1146" s="5"/>
      <c r="OXE1146" s="5"/>
      <c r="OXF1146" s="5"/>
      <c r="OXG1146" s="5"/>
      <c r="OXH1146" s="5"/>
      <c r="OXI1146" s="5"/>
      <c r="OXJ1146" s="5"/>
      <c r="OXK1146" s="5"/>
      <c r="OXL1146" s="5"/>
      <c r="OXM1146" s="5"/>
      <c r="OXN1146" s="5"/>
      <c r="OXO1146" s="5"/>
      <c r="OXP1146" s="5"/>
      <c r="OXQ1146" s="5"/>
      <c r="OXR1146" s="5"/>
      <c r="OXS1146" s="5"/>
      <c r="OXT1146" s="5"/>
      <c r="OXU1146" s="5"/>
      <c r="OXV1146" s="5"/>
      <c r="OXW1146" s="5"/>
      <c r="OXX1146" s="5"/>
      <c r="OXY1146" s="5"/>
      <c r="OXZ1146" s="5"/>
      <c r="OYA1146" s="5"/>
      <c r="OYB1146" s="5"/>
      <c r="OYC1146" s="5"/>
      <c r="OYD1146" s="5"/>
      <c r="OYE1146" s="5"/>
      <c r="OYF1146" s="5"/>
      <c r="OYG1146" s="5"/>
      <c r="OYH1146" s="5"/>
      <c r="OYI1146" s="5"/>
      <c r="OYJ1146" s="5"/>
      <c r="OYK1146" s="5"/>
      <c r="OYL1146" s="5"/>
      <c r="OYM1146" s="5"/>
      <c r="OYN1146" s="5"/>
      <c r="OYO1146" s="5"/>
      <c r="OYP1146" s="5"/>
      <c r="OYQ1146" s="5"/>
      <c r="OYR1146" s="5"/>
      <c r="OYS1146" s="5"/>
      <c r="OYT1146" s="5"/>
      <c r="OYU1146" s="5"/>
      <c r="OYV1146" s="5"/>
      <c r="OYW1146" s="5"/>
      <c r="OYX1146" s="5"/>
      <c r="OYY1146" s="5"/>
      <c r="OYZ1146" s="5"/>
      <c r="OZA1146" s="5"/>
      <c r="OZB1146" s="5"/>
      <c r="OZC1146" s="5"/>
      <c r="OZD1146" s="5"/>
      <c r="OZE1146" s="5"/>
      <c r="OZF1146" s="5"/>
      <c r="OZG1146" s="5"/>
      <c r="OZH1146" s="5"/>
      <c r="OZI1146" s="5"/>
      <c r="OZJ1146" s="5"/>
      <c r="OZK1146" s="5"/>
      <c r="OZL1146" s="5"/>
      <c r="OZM1146" s="5"/>
      <c r="OZN1146" s="5"/>
      <c r="OZO1146" s="5"/>
      <c r="OZP1146" s="5"/>
      <c r="OZQ1146" s="5"/>
      <c r="OZR1146" s="5"/>
      <c r="OZS1146" s="5"/>
      <c r="OZT1146" s="5"/>
      <c r="OZU1146" s="5"/>
      <c r="OZV1146" s="5"/>
      <c r="OZW1146" s="5"/>
      <c r="OZX1146" s="5"/>
      <c r="OZY1146" s="5"/>
      <c r="OZZ1146" s="5"/>
      <c r="PAA1146" s="5"/>
      <c r="PAB1146" s="5"/>
      <c r="PAC1146" s="5"/>
      <c r="PAD1146" s="5"/>
      <c r="PAE1146" s="5"/>
      <c r="PAF1146" s="5"/>
      <c r="PAG1146" s="5"/>
      <c r="PAH1146" s="5"/>
      <c r="PAI1146" s="5"/>
      <c r="PAJ1146" s="5"/>
      <c r="PAK1146" s="5"/>
      <c r="PAL1146" s="5"/>
      <c r="PAM1146" s="5"/>
      <c r="PAN1146" s="5"/>
      <c r="PAO1146" s="5"/>
      <c r="PAP1146" s="5"/>
      <c r="PAQ1146" s="5"/>
      <c r="PAR1146" s="5"/>
      <c r="PAS1146" s="5"/>
      <c r="PAT1146" s="5"/>
      <c r="PAU1146" s="5"/>
      <c r="PAV1146" s="5"/>
      <c r="PAW1146" s="5"/>
      <c r="PAX1146" s="5"/>
      <c r="PAY1146" s="5"/>
      <c r="PAZ1146" s="5"/>
      <c r="PBA1146" s="5"/>
      <c r="PBB1146" s="5"/>
      <c r="PBC1146" s="5"/>
      <c r="PBD1146" s="5"/>
      <c r="PBE1146" s="5"/>
      <c r="PBF1146" s="5"/>
      <c r="PBG1146" s="5"/>
      <c r="PBH1146" s="5"/>
      <c r="PBI1146" s="5"/>
      <c r="PBJ1146" s="5"/>
      <c r="PBK1146" s="5"/>
      <c r="PBL1146" s="5"/>
      <c r="PBM1146" s="5"/>
      <c r="PBN1146" s="5"/>
      <c r="PBO1146" s="5"/>
      <c r="PBP1146" s="5"/>
      <c r="PBQ1146" s="5"/>
      <c r="PBR1146" s="5"/>
      <c r="PBS1146" s="5"/>
      <c r="PBT1146" s="5"/>
      <c r="PBU1146" s="5"/>
      <c r="PBV1146" s="5"/>
      <c r="PBW1146" s="5"/>
      <c r="PBX1146" s="5"/>
      <c r="PBY1146" s="5"/>
      <c r="PBZ1146" s="5"/>
      <c r="PCA1146" s="5"/>
      <c r="PCB1146" s="5"/>
      <c r="PCC1146" s="5"/>
      <c r="PCD1146" s="5"/>
      <c r="PCE1146" s="5"/>
      <c r="PCF1146" s="5"/>
      <c r="PCG1146" s="5"/>
      <c r="PCH1146" s="5"/>
      <c r="PCI1146" s="5"/>
      <c r="PCJ1146" s="5"/>
      <c r="PCK1146" s="5"/>
      <c r="PCL1146" s="5"/>
      <c r="PCM1146" s="5"/>
      <c r="PCN1146" s="5"/>
      <c r="PCO1146" s="5"/>
      <c r="PCP1146" s="5"/>
      <c r="PCQ1146" s="5"/>
      <c r="PCR1146" s="5"/>
      <c r="PCS1146" s="5"/>
      <c r="PCT1146" s="5"/>
      <c r="PCU1146" s="5"/>
      <c r="PCV1146" s="5"/>
      <c r="PCW1146" s="5"/>
      <c r="PCX1146" s="5"/>
      <c r="PCY1146" s="5"/>
      <c r="PCZ1146" s="5"/>
      <c r="PDA1146" s="5"/>
      <c r="PDB1146" s="5"/>
      <c r="PDC1146" s="5"/>
      <c r="PDD1146" s="5"/>
      <c r="PDE1146" s="5"/>
      <c r="PDF1146" s="5"/>
      <c r="PDG1146" s="5"/>
      <c r="PDH1146" s="5"/>
      <c r="PDI1146" s="5"/>
      <c r="PDJ1146" s="5"/>
      <c r="PDK1146" s="5"/>
      <c r="PDL1146" s="5"/>
      <c r="PDM1146" s="5"/>
      <c r="PDN1146" s="5"/>
      <c r="PDO1146" s="5"/>
      <c r="PDP1146" s="5"/>
      <c r="PDQ1146" s="5"/>
      <c r="PDR1146" s="5"/>
      <c r="PDS1146" s="5"/>
      <c r="PDT1146" s="5"/>
      <c r="PDU1146" s="5"/>
      <c r="PDV1146" s="5"/>
      <c r="PDW1146" s="5"/>
      <c r="PDX1146" s="5"/>
      <c r="PDY1146" s="5"/>
      <c r="PDZ1146" s="5"/>
      <c r="PEA1146" s="5"/>
      <c r="PEB1146" s="5"/>
      <c r="PEC1146" s="5"/>
      <c r="PED1146" s="5"/>
      <c r="PEE1146" s="5"/>
      <c r="PEF1146" s="5"/>
      <c r="PEG1146" s="5"/>
      <c r="PEH1146" s="5"/>
      <c r="PEI1146" s="5"/>
      <c r="PEJ1146" s="5"/>
      <c r="PEK1146" s="5"/>
      <c r="PEL1146" s="5"/>
      <c r="PEM1146" s="5"/>
      <c r="PEN1146" s="5"/>
      <c r="PEO1146" s="5"/>
      <c r="PEP1146" s="5"/>
      <c r="PEQ1146" s="5"/>
      <c r="PER1146" s="5"/>
      <c r="PES1146" s="5"/>
      <c r="PET1146" s="5"/>
      <c r="PEU1146" s="5"/>
      <c r="PEV1146" s="5"/>
      <c r="PEW1146" s="5"/>
      <c r="PEX1146" s="5"/>
      <c r="PEY1146" s="5"/>
      <c r="PEZ1146" s="5"/>
      <c r="PFA1146" s="5"/>
      <c r="PFB1146" s="5"/>
      <c r="PFC1146" s="5"/>
      <c r="PFD1146" s="5"/>
      <c r="PFE1146" s="5"/>
      <c r="PFF1146" s="5"/>
      <c r="PFG1146" s="5"/>
      <c r="PFH1146" s="5"/>
      <c r="PFI1146" s="5"/>
      <c r="PFJ1146" s="5"/>
      <c r="PFK1146" s="5"/>
      <c r="PFL1146" s="5"/>
      <c r="PFM1146" s="5"/>
      <c r="PFN1146" s="5"/>
      <c r="PFO1146" s="5"/>
      <c r="PFP1146" s="5"/>
      <c r="PFQ1146" s="5"/>
      <c r="PFR1146" s="5"/>
      <c r="PFS1146" s="5"/>
      <c r="PFT1146" s="5"/>
      <c r="PFU1146" s="5"/>
      <c r="PFV1146" s="5"/>
      <c r="PFW1146" s="5"/>
      <c r="PFX1146" s="5"/>
      <c r="PFY1146" s="5"/>
      <c r="PFZ1146" s="5"/>
      <c r="PGA1146" s="5"/>
      <c r="PGB1146" s="5"/>
      <c r="PGC1146" s="5"/>
      <c r="PGD1146" s="5"/>
      <c r="PGE1146" s="5"/>
      <c r="PGF1146" s="5"/>
      <c r="PGG1146" s="5"/>
      <c r="PGH1146" s="5"/>
      <c r="PGI1146" s="5"/>
      <c r="PGJ1146" s="5"/>
      <c r="PGK1146" s="5"/>
      <c r="PGL1146" s="5"/>
      <c r="PGM1146" s="5"/>
      <c r="PGN1146" s="5"/>
      <c r="PGO1146" s="5"/>
      <c r="PGP1146" s="5"/>
      <c r="PGQ1146" s="5"/>
      <c r="PGR1146" s="5"/>
      <c r="PGS1146" s="5"/>
      <c r="PGT1146" s="5"/>
      <c r="PGU1146" s="5"/>
      <c r="PGV1146" s="5"/>
      <c r="PGW1146" s="5"/>
      <c r="PGX1146" s="5"/>
      <c r="PGY1146" s="5"/>
      <c r="PGZ1146" s="5"/>
      <c r="PHA1146" s="5"/>
      <c r="PHB1146" s="5"/>
      <c r="PHC1146" s="5"/>
      <c r="PHD1146" s="5"/>
      <c r="PHE1146" s="5"/>
      <c r="PHF1146" s="5"/>
      <c r="PHG1146" s="5"/>
      <c r="PHH1146" s="5"/>
      <c r="PHI1146" s="5"/>
      <c r="PHJ1146" s="5"/>
      <c r="PHK1146" s="5"/>
      <c r="PHL1146" s="5"/>
      <c r="PHM1146" s="5"/>
      <c r="PHN1146" s="5"/>
      <c r="PHO1146" s="5"/>
      <c r="PHP1146" s="5"/>
      <c r="PHQ1146" s="5"/>
      <c r="PHR1146" s="5"/>
      <c r="PHS1146" s="5"/>
      <c r="PHT1146" s="5"/>
      <c r="PHU1146" s="5"/>
      <c r="PHV1146" s="5"/>
      <c r="PHW1146" s="5"/>
      <c r="PHX1146" s="5"/>
      <c r="PHY1146" s="5"/>
      <c r="PHZ1146" s="5"/>
      <c r="PIA1146" s="5"/>
      <c r="PIB1146" s="5"/>
      <c r="PIC1146" s="5"/>
      <c r="PID1146" s="5"/>
      <c r="PIE1146" s="5"/>
      <c r="PIF1146" s="5"/>
      <c r="PIG1146" s="5"/>
      <c r="PIH1146" s="5"/>
      <c r="PII1146" s="5"/>
      <c r="PIJ1146" s="5"/>
      <c r="PIK1146" s="5"/>
      <c r="PIL1146" s="5"/>
      <c r="PIM1146" s="5"/>
      <c r="PIN1146" s="5"/>
      <c r="PIO1146" s="5"/>
      <c r="PIP1146" s="5"/>
      <c r="PIQ1146" s="5"/>
      <c r="PIR1146" s="5"/>
      <c r="PIS1146" s="5"/>
      <c r="PIT1146" s="5"/>
      <c r="PIU1146" s="5"/>
      <c r="PIV1146" s="5"/>
      <c r="PIW1146" s="5"/>
      <c r="PIX1146" s="5"/>
      <c r="PIY1146" s="5"/>
      <c r="PIZ1146" s="5"/>
      <c r="PJA1146" s="5"/>
      <c r="PJB1146" s="5"/>
      <c r="PJC1146" s="5"/>
      <c r="PJD1146" s="5"/>
      <c r="PJE1146" s="5"/>
      <c r="PJF1146" s="5"/>
      <c r="PJG1146" s="5"/>
      <c r="PJH1146" s="5"/>
      <c r="PJI1146" s="5"/>
      <c r="PJJ1146" s="5"/>
      <c r="PJK1146" s="5"/>
      <c r="PJL1146" s="5"/>
      <c r="PJM1146" s="5"/>
      <c r="PJN1146" s="5"/>
      <c r="PJO1146" s="5"/>
      <c r="PJP1146" s="5"/>
      <c r="PJQ1146" s="5"/>
      <c r="PJR1146" s="5"/>
      <c r="PJS1146" s="5"/>
      <c r="PJT1146" s="5"/>
      <c r="PJU1146" s="5"/>
      <c r="PJV1146" s="5"/>
      <c r="PJW1146" s="5"/>
      <c r="PJX1146" s="5"/>
      <c r="PJY1146" s="5"/>
      <c r="PJZ1146" s="5"/>
      <c r="PKA1146" s="5"/>
      <c r="PKB1146" s="5"/>
      <c r="PKC1146" s="5"/>
      <c r="PKD1146" s="5"/>
      <c r="PKE1146" s="5"/>
      <c r="PKF1146" s="5"/>
      <c r="PKG1146" s="5"/>
      <c r="PKH1146" s="5"/>
      <c r="PKI1146" s="5"/>
      <c r="PKJ1146" s="5"/>
      <c r="PKK1146" s="5"/>
      <c r="PKL1146" s="5"/>
      <c r="PKM1146" s="5"/>
      <c r="PKN1146" s="5"/>
      <c r="PKO1146" s="5"/>
      <c r="PKP1146" s="5"/>
      <c r="PKQ1146" s="5"/>
      <c r="PKR1146" s="5"/>
      <c r="PKS1146" s="5"/>
      <c r="PKT1146" s="5"/>
      <c r="PKU1146" s="5"/>
      <c r="PKV1146" s="5"/>
      <c r="PKW1146" s="5"/>
      <c r="PKX1146" s="5"/>
      <c r="PKY1146" s="5"/>
      <c r="PKZ1146" s="5"/>
      <c r="PLA1146" s="5"/>
      <c r="PLB1146" s="5"/>
      <c r="PLC1146" s="5"/>
      <c r="PLD1146" s="5"/>
      <c r="PLE1146" s="5"/>
      <c r="PLF1146" s="5"/>
      <c r="PLG1146" s="5"/>
      <c r="PLH1146" s="5"/>
      <c r="PLI1146" s="5"/>
      <c r="PLJ1146" s="5"/>
      <c r="PLK1146" s="5"/>
      <c r="PLL1146" s="5"/>
      <c r="PLM1146" s="5"/>
      <c r="PLN1146" s="5"/>
      <c r="PLO1146" s="5"/>
      <c r="PLP1146" s="5"/>
      <c r="PLQ1146" s="5"/>
      <c r="PLR1146" s="5"/>
      <c r="PLS1146" s="5"/>
      <c r="PLT1146" s="5"/>
      <c r="PLU1146" s="5"/>
      <c r="PLV1146" s="5"/>
      <c r="PLW1146" s="5"/>
      <c r="PLX1146" s="5"/>
      <c r="PLY1146" s="5"/>
      <c r="PLZ1146" s="5"/>
      <c r="PMA1146" s="5"/>
      <c r="PMB1146" s="5"/>
      <c r="PMC1146" s="5"/>
      <c r="PMD1146" s="5"/>
      <c r="PME1146" s="5"/>
      <c r="PMF1146" s="5"/>
      <c r="PMG1146" s="5"/>
      <c r="PMH1146" s="5"/>
      <c r="PMI1146" s="5"/>
      <c r="PMJ1146" s="5"/>
      <c r="PMK1146" s="5"/>
      <c r="PML1146" s="5"/>
      <c r="PMM1146" s="5"/>
      <c r="PMN1146" s="5"/>
      <c r="PMO1146" s="5"/>
      <c r="PMP1146" s="5"/>
      <c r="PMQ1146" s="5"/>
      <c r="PMR1146" s="5"/>
      <c r="PMS1146" s="5"/>
      <c r="PMT1146" s="5"/>
      <c r="PMU1146" s="5"/>
      <c r="PMV1146" s="5"/>
      <c r="PMW1146" s="5"/>
      <c r="PMX1146" s="5"/>
      <c r="PMY1146" s="5"/>
      <c r="PMZ1146" s="5"/>
      <c r="PNA1146" s="5"/>
      <c r="PNB1146" s="5"/>
      <c r="PNC1146" s="5"/>
      <c r="PND1146" s="5"/>
      <c r="PNE1146" s="5"/>
      <c r="PNF1146" s="5"/>
      <c r="PNG1146" s="5"/>
      <c r="PNH1146" s="5"/>
      <c r="PNI1146" s="5"/>
      <c r="PNJ1146" s="5"/>
      <c r="PNK1146" s="5"/>
      <c r="PNL1146" s="5"/>
      <c r="PNM1146" s="5"/>
      <c r="PNN1146" s="5"/>
      <c r="PNO1146" s="5"/>
      <c r="PNP1146" s="5"/>
      <c r="PNQ1146" s="5"/>
      <c r="PNR1146" s="5"/>
      <c r="PNS1146" s="5"/>
      <c r="PNT1146" s="5"/>
      <c r="PNU1146" s="5"/>
      <c r="PNV1146" s="5"/>
      <c r="PNW1146" s="5"/>
      <c r="PNX1146" s="5"/>
      <c r="PNY1146" s="5"/>
      <c r="PNZ1146" s="5"/>
      <c r="POA1146" s="5"/>
      <c r="POB1146" s="5"/>
      <c r="POC1146" s="5"/>
      <c r="POD1146" s="5"/>
      <c r="POE1146" s="5"/>
      <c r="POF1146" s="5"/>
      <c r="POG1146" s="5"/>
      <c r="POH1146" s="5"/>
      <c r="POI1146" s="5"/>
      <c r="POJ1146" s="5"/>
      <c r="POK1146" s="5"/>
      <c r="POL1146" s="5"/>
      <c r="POM1146" s="5"/>
      <c r="PON1146" s="5"/>
      <c r="POO1146" s="5"/>
      <c r="POP1146" s="5"/>
      <c r="POQ1146" s="5"/>
      <c r="POR1146" s="5"/>
      <c r="POS1146" s="5"/>
      <c r="POT1146" s="5"/>
      <c r="POU1146" s="5"/>
      <c r="POV1146" s="5"/>
      <c r="POW1146" s="5"/>
      <c r="POX1146" s="5"/>
      <c r="POY1146" s="5"/>
      <c r="POZ1146" s="5"/>
      <c r="PPA1146" s="5"/>
      <c r="PPB1146" s="5"/>
      <c r="PPC1146" s="5"/>
      <c r="PPD1146" s="5"/>
      <c r="PPE1146" s="5"/>
      <c r="PPF1146" s="5"/>
      <c r="PPG1146" s="5"/>
      <c r="PPH1146" s="5"/>
      <c r="PPI1146" s="5"/>
      <c r="PPJ1146" s="5"/>
      <c r="PPK1146" s="5"/>
      <c r="PPL1146" s="5"/>
      <c r="PPM1146" s="5"/>
      <c r="PPN1146" s="5"/>
      <c r="PPO1146" s="5"/>
      <c r="PPP1146" s="5"/>
      <c r="PPQ1146" s="5"/>
      <c r="PPR1146" s="5"/>
      <c r="PPS1146" s="5"/>
      <c r="PPT1146" s="5"/>
      <c r="PPU1146" s="5"/>
      <c r="PPV1146" s="5"/>
      <c r="PPW1146" s="5"/>
      <c r="PPX1146" s="5"/>
      <c r="PPY1146" s="5"/>
      <c r="PPZ1146" s="5"/>
      <c r="PQA1146" s="5"/>
      <c r="PQB1146" s="5"/>
      <c r="PQC1146" s="5"/>
      <c r="PQD1146" s="5"/>
      <c r="PQE1146" s="5"/>
      <c r="PQF1146" s="5"/>
      <c r="PQG1146" s="5"/>
      <c r="PQH1146" s="5"/>
      <c r="PQI1146" s="5"/>
      <c r="PQJ1146" s="5"/>
      <c r="PQK1146" s="5"/>
      <c r="PQL1146" s="5"/>
      <c r="PQM1146" s="5"/>
      <c r="PQN1146" s="5"/>
      <c r="PQO1146" s="5"/>
      <c r="PQP1146" s="5"/>
      <c r="PQQ1146" s="5"/>
      <c r="PQR1146" s="5"/>
      <c r="PQS1146" s="5"/>
      <c r="PQT1146" s="5"/>
      <c r="PQU1146" s="5"/>
      <c r="PQV1146" s="5"/>
      <c r="PQW1146" s="5"/>
      <c r="PQX1146" s="5"/>
      <c r="PQY1146" s="5"/>
      <c r="PQZ1146" s="5"/>
      <c r="PRA1146" s="5"/>
      <c r="PRB1146" s="5"/>
      <c r="PRC1146" s="5"/>
      <c r="PRD1146" s="5"/>
      <c r="PRE1146" s="5"/>
      <c r="PRF1146" s="5"/>
      <c r="PRG1146" s="5"/>
      <c r="PRH1146" s="5"/>
      <c r="PRI1146" s="5"/>
      <c r="PRJ1146" s="5"/>
      <c r="PRK1146" s="5"/>
      <c r="PRL1146" s="5"/>
      <c r="PRM1146" s="5"/>
      <c r="PRN1146" s="5"/>
      <c r="PRO1146" s="5"/>
      <c r="PRP1146" s="5"/>
      <c r="PRQ1146" s="5"/>
      <c r="PRR1146" s="5"/>
      <c r="PRS1146" s="5"/>
      <c r="PRT1146" s="5"/>
      <c r="PRU1146" s="5"/>
      <c r="PRV1146" s="5"/>
      <c r="PRW1146" s="5"/>
      <c r="PRX1146" s="5"/>
      <c r="PRY1146" s="5"/>
      <c r="PRZ1146" s="5"/>
      <c r="PSA1146" s="5"/>
      <c r="PSB1146" s="5"/>
      <c r="PSC1146" s="5"/>
      <c r="PSD1146" s="5"/>
      <c r="PSE1146" s="5"/>
      <c r="PSF1146" s="5"/>
      <c r="PSG1146" s="5"/>
      <c r="PSH1146" s="5"/>
      <c r="PSI1146" s="5"/>
      <c r="PSJ1146" s="5"/>
      <c r="PSK1146" s="5"/>
      <c r="PSL1146" s="5"/>
      <c r="PSM1146" s="5"/>
      <c r="PSN1146" s="5"/>
      <c r="PSO1146" s="5"/>
      <c r="PSP1146" s="5"/>
      <c r="PSQ1146" s="5"/>
      <c r="PSR1146" s="5"/>
      <c r="PSS1146" s="5"/>
      <c r="PST1146" s="5"/>
      <c r="PSU1146" s="5"/>
      <c r="PSV1146" s="5"/>
      <c r="PSW1146" s="5"/>
      <c r="PSX1146" s="5"/>
      <c r="PSY1146" s="5"/>
      <c r="PSZ1146" s="5"/>
      <c r="PTA1146" s="5"/>
      <c r="PTB1146" s="5"/>
      <c r="PTC1146" s="5"/>
      <c r="PTD1146" s="5"/>
      <c r="PTE1146" s="5"/>
      <c r="PTF1146" s="5"/>
      <c r="PTG1146" s="5"/>
      <c r="PTH1146" s="5"/>
      <c r="PTI1146" s="5"/>
      <c r="PTJ1146" s="5"/>
      <c r="PTK1146" s="5"/>
      <c r="PTL1146" s="5"/>
      <c r="PTM1146" s="5"/>
      <c r="PTN1146" s="5"/>
      <c r="PTO1146" s="5"/>
      <c r="PTP1146" s="5"/>
      <c r="PTQ1146" s="5"/>
      <c r="PTR1146" s="5"/>
      <c r="PTS1146" s="5"/>
      <c r="PTT1146" s="5"/>
      <c r="PTU1146" s="5"/>
      <c r="PTV1146" s="5"/>
      <c r="PTW1146" s="5"/>
      <c r="PTX1146" s="5"/>
      <c r="PTY1146" s="5"/>
      <c r="PTZ1146" s="5"/>
      <c r="PUA1146" s="5"/>
      <c r="PUB1146" s="5"/>
      <c r="PUC1146" s="5"/>
      <c r="PUD1146" s="5"/>
      <c r="PUE1146" s="5"/>
      <c r="PUF1146" s="5"/>
      <c r="PUG1146" s="5"/>
      <c r="PUH1146" s="5"/>
      <c r="PUI1146" s="5"/>
      <c r="PUJ1146" s="5"/>
      <c r="PUK1146" s="5"/>
      <c r="PUL1146" s="5"/>
      <c r="PUM1146" s="5"/>
      <c r="PUN1146" s="5"/>
      <c r="PUO1146" s="5"/>
      <c r="PUP1146" s="5"/>
      <c r="PUQ1146" s="5"/>
      <c r="PUR1146" s="5"/>
      <c r="PUS1146" s="5"/>
      <c r="PUT1146" s="5"/>
      <c r="PUU1146" s="5"/>
      <c r="PUV1146" s="5"/>
      <c r="PUW1146" s="5"/>
      <c r="PUX1146" s="5"/>
      <c r="PUY1146" s="5"/>
      <c r="PUZ1146" s="5"/>
      <c r="PVA1146" s="5"/>
      <c r="PVB1146" s="5"/>
      <c r="PVC1146" s="5"/>
      <c r="PVD1146" s="5"/>
      <c r="PVE1146" s="5"/>
      <c r="PVF1146" s="5"/>
      <c r="PVG1146" s="5"/>
      <c r="PVH1146" s="5"/>
      <c r="PVI1146" s="5"/>
      <c r="PVJ1146" s="5"/>
      <c r="PVK1146" s="5"/>
      <c r="PVL1146" s="5"/>
      <c r="PVM1146" s="5"/>
      <c r="PVN1146" s="5"/>
      <c r="PVO1146" s="5"/>
      <c r="PVP1146" s="5"/>
      <c r="PVQ1146" s="5"/>
      <c r="PVR1146" s="5"/>
      <c r="PVS1146" s="5"/>
      <c r="PVT1146" s="5"/>
      <c r="PVU1146" s="5"/>
      <c r="PVV1146" s="5"/>
      <c r="PVW1146" s="5"/>
      <c r="PVX1146" s="5"/>
      <c r="PVY1146" s="5"/>
      <c r="PVZ1146" s="5"/>
      <c r="PWA1146" s="5"/>
      <c r="PWB1146" s="5"/>
      <c r="PWC1146" s="5"/>
      <c r="PWD1146" s="5"/>
      <c r="PWE1146" s="5"/>
      <c r="PWF1146" s="5"/>
      <c r="PWG1146" s="5"/>
      <c r="PWH1146" s="5"/>
      <c r="PWI1146" s="5"/>
      <c r="PWJ1146" s="5"/>
      <c r="PWK1146" s="5"/>
      <c r="PWL1146" s="5"/>
      <c r="PWM1146" s="5"/>
      <c r="PWN1146" s="5"/>
      <c r="PWO1146" s="5"/>
      <c r="PWP1146" s="5"/>
      <c r="PWQ1146" s="5"/>
      <c r="PWR1146" s="5"/>
      <c r="PWS1146" s="5"/>
      <c r="PWT1146" s="5"/>
      <c r="PWU1146" s="5"/>
      <c r="PWV1146" s="5"/>
      <c r="PWW1146" s="5"/>
      <c r="PWX1146" s="5"/>
      <c r="PWY1146" s="5"/>
      <c r="PWZ1146" s="5"/>
      <c r="PXA1146" s="5"/>
      <c r="PXB1146" s="5"/>
      <c r="PXC1146" s="5"/>
      <c r="PXD1146" s="5"/>
      <c r="PXE1146" s="5"/>
      <c r="PXF1146" s="5"/>
      <c r="PXG1146" s="5"/>
      <c r="PXH1146" s="5"/>
      <c r="PXI1146" s="5"/>
      <c r="PXJ1146" s="5"/>
      <c r="PXK1146" s="5"/>
      <c r="PXL1146" s="5"/>
      <c r="PXM1146" s="5"/>
      <c r="PXN1146" s="5"/>
      <c r="PXO1146" s="5"/>
      <c r="PXP1146" s="5"/>
      <c r="PXQ1146" s="5"/>
      <c r="PXR1146" s="5"/>
      <c r="PXS1146" s="5"/>
      <c r="PXT1146" s="5"/>
      <c r="PXU1146" s="5"/>
      <c r="PXV1146" s="5"/>
      <c r="PXW1146" s="5"/>
      <c r="PXX1146" s="5"/>
      <c r="PXY1146" s="5"/>
      <c r="PXZ1146" s="5"/>
      <c r="PYA1146" s="5"/>
      <c r="PYB1146" s="5"/>
      <c r="PYC1146" s="5"/>
      <c r="PYD1146" s="5"/>
      <c r="PYE1146" s="5"/>
      <c r="PYF1146" s="5"/>
      <c r="PYG1146" s="5"/>
      <c r="PYH1146" s="5"/>
      <c r="PYI1146" s="5"/>
      <c r="PYJ1146" s="5"/>
      <c r="PYK1146" s="5"/>
      <c r="PYL1146" s="5"/>
      <c r="PYM1146" s="5"/>
      <c r="PYN1146" s="5"/>
      <c r="PYO1146" s="5"/>
      <c r="PYP1146" s="5"/>
      <c r="PYQ1146" s="5"/>
      <c r="PYR1146" s="5"/>
      <c r="PYS1146" s="5"/>
      <c r="PYT1146" s="5"/>
      <c r="PYU1146" s="5"/>
      <c r="PYV1146" s="5"/>
      <c r="PYW1146" s="5"/>
      <c r="PYX1146" s="5"/>
      <c r="PYY1146" s="5"/>
      <c r="PYZ1146" s="5"/>
      <c r="PZA1146" s="5"/>
      <c r="PZB1146" s="5"/>
      <c r="PZC1146" s="5"/>
      <c r="PZD1146" s="5"/>
      <c r="PZE1146" s="5"/>
      <c r="PZF1146" s="5"/>
      <c r="PZG1146" s="5"/>
      <c r="PZH1146" s="5"/>
      <c r="PZI1146" s="5"/>
      <c r="PZJ1146" s="5"/>
      <c r="PZK1146" s="5"/>
      <c r="PZL1146" s="5"/>
      <c r="PZM1146" s="5"/>
      <c r="PZN1146" s="5"/>
      <c r="PZO1146" s="5"/>
      <c r="PZP1146" s="5"/>
      <c r="PZQ1146" s="5"/>
      <c r="PZR1146" s="5"/>
      <c r="PZS1146" s="5"/>
      <c r="PZT1146" s="5"/>
      <c r="PZU1146" s="5"/>
      <c r="PZV1146" s="5"/>
      <c r="PZW1146" s="5"/>
      <c r="PZX1146" s="5"/>
      <c r="PZY1146" s="5"/>
      <c r="PZZ1146" s="5"/>
      <c r="QAA1146" s="5"/>
      <c r="QAB1146" s="5"/>
      <c r="QAC1146" s="5"/>
      <c r="QAD1146" s="5"/>
      <c r="QAE1146" s="5"/>
      <c r="QAF1146" s="5"/>
      <c r="QAG1146" s="5"/>
      <c r="QAH1146" s="5"/>
      <c r="QAI1146" s="5"/>
      <c r="QAJ1146" s="5"/>
      <c r="QAK1146" s="5"/>
      <c r="QAL1146" s="5"/>
      <c r="QAM1146" s="5"/>
      <c r="QAN1146" s="5"/>
      <c r="QAO1146" s="5"/>
      <c r="QAP1146" s="5"/>
      <c r="QAQ1146" s="5"/>
      <c r="QAR1146" s="5"/>
      <c r="QAS1146" s="5"/>
      <c r="QAT1146" s="5"/>
      <c r="QAU1146" s="5"/>
      <c r="QAV1146" s="5"/>
      <c r="QAW1146" s="5"/>
      <c r="QAX1146" s="5"/>
      <c r="QAY1146" s="5"/>
      <c r="QAZ1146" s="5"/>
      <c r="QBA1146" s="5"/>
      <c r="QBB1146" s="5"/>
      <c r="QBC1146" s="5"/>
      <c r="QBD1146" s="5"/>
      <c r="QBE1146" s="5"/>
      <c r="QBF1146" s="5"/>
      <c r="QBG1146" s="5"/>
      <c r="QBH1146" s="5"/>
      <c r="QBI1146" s="5"/>
      <c r="QBJ1146" s="5"/>
      <c r="QBK1146" s="5"/>
      <c r="QBL1146" s="5"/>
      <c r="QBM1146" s="5"/>
      <c r="QBN1146" s="5"/>
      <c r="QBO1146" s="5"/>
      <c r="QBP1146" s="5"/>
      <c r="QBQ1146" s="5"/>
      <c r="QBR1146" s="5"/>
      <c r="QBS1146" s="5"/>
      <c r="QBT1146" s="5"/>
      <c r="QBU1146" s="5"/>
      <c r="QBV1146" s="5"/>
      <c r="QBW1146" s="5"/>
      <c r="QBX1146" s="5"/>
      <c r="QBY1146" s="5"/>
      <c r="QBZ1146" s="5"/>
      <c r="QCA1146" s="5"/>
      <c r="QCB1146" s="5"/>
      <c r="QCC1146" s="5"/>
      <c r="QCD1146" s="5"/>
      <c r="QCE1146" s="5"/>
      <c r="QCF1146" s="5"/>
      <c r="QCG1146" s="5"/>
      <c r="QCH1146" s="5"/>
      <c r="QCI1146" s="5"/>
      <c r="QCJ1146" s="5"/>
      <c r="QCK1146" s="5"/>
      <c r="QCL1146" s="5"/>
      <c r="QCM1146" s="5"/>
      <c r="QCN1146" s="5"/>
      <c r="QCO1146" s="5"/>
      <c r="QCP1146" s="5"/>
      <c r="QCQ1146" s="5"/>
      <c r="QCR1146" s="5"/>
      <c r="QCS1146" s="5"/>
      <c r="QCT1146" s="5"/>
      <c r="QCU1146" s="5"/>
      <c r="QCV1146" s="5"/>
      <c r="QCW1146" s="5"/>
      <c r="QCX1146" s="5"/>
      <c r="QCY1146" s="5"/>
      <c r="QCZ1146" s="5"/>
      <c r="QDA1146" s="5"/>
      <c r="QDB1146" s="5"/>
      <c r="QDC1146" s="5"/>
      <c r="QDD1146" s="5"/>
      <c r="QDE1146" s="5"/>
      <c r="QDF1146" s="5"/>
      <c r="QDG1146" s="5"/>
      <c r="QDH1146" s="5"/>
      <c r="QDI1146" s="5"/>
      <c r="QDJ1146" s="5"/>
      <c r="QDK1146" s="5"/>
      <c r="QDL1146" s="5"/>
      <c r="QDM1146" s="5"/>
      <c r="QDN1146" s="5"/>
      <c r="QDO1146" s="5"/>
      <c r="QDP1146" s="5"/>
      <c r="QDQ1146" s="5"/>
      <c r="QDR1146" s="5"/>
      <c r="QDS1146" s="5"/>
      <c r="QDT1146" s="5"/>
      <c r="QDU1146" s="5"/>
      <c r="QDV1146" s="5"/>
      <c r="QDW1146" s="5"/>
      <c r="QDX1146" s="5"/>
      <c r="QDY1146" s="5"/>
      <c r="QDZ1146" s="5"/>
      <c r="QEA1146" s="5"/>
      <c r="QEB1146" s="5"/>
      <c r="QEC1146" s="5"/>
      <c r="QED1146" s="5"/>
      <c r="QEE1146" s="5"/>
      <c r="QEF1146" s="5"/>
      <c r="QEG1146" s="5"/>
      <c r="QEH1146" s="5"/>
      <c r="QEI1146" s="5"/>
      <c r="QEJ1146" s="5"/>
      <c r="QEK1146" s="5"/>
      <c r="QEL1146" s="5"/>
      <c r="QEM1146" s="5"/>
      <c r="QEN1146" s="5"/>
      <c r="QEO1146" s="5"/>
      <c r="QEP1146" s="5"/>
      <c r="QEQ1146" s="5"/>
      <c r="QER1146" s="5"/>
      <c r="QES1146" s="5"/>
      <c r="QET1146" s="5"/>
      <c r="QEU1146" s="5"/>
      <c r="QEV1146" s="5"/>
      <c r="QEW1146" s="5"/>
      <c r="QEX1146" s="5"/>
      <c r="QEY1146" s="5"/>
      <c r="QEZ1146" s="5"/>
      <c r="QFA1146" s="5"/>
      <c r="QFB1146" s="5"/>
      <c r="QFC1146" s="5"/>
      <c r="QFD1146" s="5"/>
      <c r="QFE1146" s="5"/>
      <c r="QFF1146" s="5"/>
      <c r="QFG1146" s="5"/>
      <c r="QFH1146" s="5"/>
      <c r="QFI1146" s="5"/>
      <c r="QFJ1146" s="5"/>
      <c r="QFK1146" s="5"/>
      <c r="QFL1146" s="5"/>
      <c r="QFM1146" s="5"/>
      <c r="QFN1146" s="5"/>
      <c r="QFO1146" s="5"/>
      <c r="QFP1146" s="5"/>
      <c r="QFQ1146" s="5"/>
      <c r="QFR1146" s="5"/>
      <c r="QFS1146" s="5"/>
      <c r="QFT1146" s="5"/>
      <c r="QFU1146" s="5"/>
      <c r="QFV1146" s="5"/>
      <c r="QFW1146" s="5"/>
      <c r="QFX1146" s="5"/>
      <c r="QFY1146" s="5"/>
      <c r="QFZ1146" s="5"/>
      <c r="QGA1146" s="5"/>
      <c r="QGB1146" s="5"/>
      <c r="QGC1146" s="5"/>
      <c r="QGD1146" s="5"/>
      <c r="QGE1146" s="5"/>
      <c r="QGF1146" s="5"/>
      <c r="QGG1146" s="5"/>
      <c r="QGH1146" s="5"/>
      <c r="QGI1146" s="5"/>
      <c r="QGJ1146" s="5"/>
      <c r="QGK1146" s="5"/>
      <c r="QGL1146" s="5"/>
      <c r="QGM1146" s="5"/>
      <c r="QGN1146" s="5"/>
      <c r="QGO1146" s="5"/>
      <c r="QGP1146" s="5"/>
      <c r="QGQ1146" s="5"/>
      <c r="QGR1146" s="5"/>
      <c r="QGS1146" s="5"/>
      <c r="QGT1146" s="5"/>
      <c r="QGU1146" s="5"/>
      <c r="QGV1146" s="5"/>
      <c r="QGW1146" s="5"/>
      <c r="QGX1146" s="5"/>
      <c r="QGY1146" s="5"/>
      <c r="QGZ1146" s="5"/>
      <c r="QHA1146" s="5"/>
      <c r="QHB1146" s="5"/>
      <c r="QHC1146" s="5"/>
      <c r="QHD1146" s="5"/>
      <c r="QHE1146" s="5"/>
      <c r="QHF1146" s="5"/>
      <c r="QHG1146" s="5"/>
      <c r="QHH1146" s="5"/>
      <c r="QHI1146" s="5"/>
      <c r="QHJ1146" s="5"/>
      <c r="QHK1146" s="5"/>
      <c r="QHL1146" s="5"/>
      <c r="QHM1146" s="5"/>
      <c r="QHN1146" s="5"/>
      <c r="QHO1146" s="5"/>
      <c r="QHP1146" s="5"/>
      <c r="QHQ1146" s="5"/>
      <c r="QHR1146" s="5"/>
      <c r="QHS1146" s="5"/>
      <c r="QHT1146" s="5"/>
      <c r="QHU1146" s="5"/>
      <c r="QHV1146" s="5"/>
      <c r="QHW1146" s="5"/>
      <c r="QHX1146" s="5"/>
      <c r="QHY1146" s="5"/>
      <c r="QHZ1146" s="5"/>
      <c r="QIA1146" s="5"/>
      <c r="QIB1146" s="5"/>
      <c r="QIC1146" s="5"/>
      <c r="QID1146" s="5"/>
      <c r="QIE1146" s="5"/>
      <c r="QIF1146" s="5"/>
      <c r="QIG1146" s="5"/>
      <c r="QIH1146" s="5"/>
      <c r="QII1146" s="5"/>
      <c r="QIJ1146" s="5"/>
      <c r="QIK1146" s="5"/>
      <c r="QIL1146" s="5"/>
      <c r="QIM1146" s="5"/>
      <c r="QIN1146" s="5"/>
      <c r="QIO1146" s="5"/>
      <c r="QIP1146" s="5"/>
      <c r="QIQ1146" s="5"/>
      <c r="QIR1146" s="5"/>
      <c r="QIS1146" s="5"/>
      <c r="QIT1146" s="5"/>
      <c r="QIU1146" s="5"/>
      <c r="QIV1146" s="5"/>
      <c r="QIW1146" s="5"/>
      <c r="QIX1146" s="5"/>
      <c r="QIY1146" s="5"/>
      <c r="QIZ1146" s="5"/>
      <c r="QJA1146" s="5"/>
      <c r="QJB1146" s="5"/>
      <c r="QJC1146" s="5"/>
      <c r="QJD1146" s="5"/>
      <c r="QJE1146" s="5"/>
      <c r="QJF1146" s="5"/>
      <c r="QJG1146" s="5"/>
      <c r="QJH1146" s="5"/>
      <c r="QJI1146" s="5"/>
      <c r="QJJ1146" s="5"/>
      <c r="QJK1146" s="5"/>
      <c r="QJL1146" s="5"/>
      <c r="QJM1146" s="5"/>
      <c r="QJN1146" s="5"/>
      <c r="QJO1146" s="5"/>
      <c r="QJP1146" s="5"/>
      <c r="QJQ1146" s="5"/>
      <c r="QJR1146" s="5"/>
      <c r="QJS1146" s="5"/>
      <c r="QJT1146" s="5"/>
      <c r="QJU1146" s="5"/>
      <c r="QJV1146" s="5"/>
      <c r="QJW1146" s="5"/>
      <c r="QJX1146" s="5"/>
      <c r="QJY1146" s="5"/>
      <c r="QJZ1146" s="5"/>
      <c r="QKA1146" s="5"/>
      <c r="QKB1146" s="5"/>
      <c r="QKC1146" s="5"/>
      <c r="QKD1146" s="5"/>
      <c r="QKE1146" s="5"/>
      <c r="QKF1146" s="5"/>
      <c r="QKG1146" s="5"/>
      <c r="QKH1146" s="5"/>
      <c r="QKI1146" s="5"/>
      <c r="QKJ1146" s="5"/>
      <c r="QKK1146" s="5"/>
      <c r="QKL1146" s="5"/>
      <c r="QKM1146" s="5"/>
      <c r="QKN1146" s="5"/>
      <c r="QKO1146" s="5"/>
      <c r="QKP1146" s="5"/>
      <c r="QKQ1146" s="5"/>
      <c r="QKR1146" s="5"/>
      <c r="QKS1146" s="5"/>
      <c r="QKT1146" s="5"/>
      <c r="QKU1146" s="5"/>
      <c r="QKV1146" s="5"/>
      <c r="QKW1146" s="5"/>
      <c r="QKX1146" s="5"/>
      <c r="QKY1146" s="5"/>
      <c r="QKZ1146" s="5"/>
      <c r="QLA1146" s="5"/>
      <c r="QLB1146" s="5"/>
      <c r="QLC1146" s="5"/>
      <c r="QLD1146" s="5"/>
      <c r="QLE1146" s="5"/>
      <c r="QLF1146" s="5"/>
      <c r="QLG1146" s="5"/>
      <c r="QLH1146" s="5"/>
      <c r="QLI1146" s="5"/>
      <c r="QLJ1146" s="5"/>
      <c r="QLK1146" s="5"/>
      <c r="QLL1146" s="5"/>
      <c r="QLM1146" s="5"/>
      <c r="QLN1146" s="5"/>
      <c r="QLO1146" s="5"/>
      <c r="QLP1146" s="5"/>
      <c r="QLQ1146" s="5"/>
      <c r="QLR1146" s="5"/>
      <c r="QLS1146" s="5"/>
      <c r="QLT1146" s="5"/>
      <c r="QLU1146" s="5"/>
      <c r="QLV1146" s="5"/>
      <c r="QLW1146" s="5"/>
      <c r="QLX1146" s="5"/>
      <c r="QLY1146" s="5"/>
      <c r="QLZ1146" s="5"/>
      <c r="QMA1146" s="5"/>
      <c r="QMB1146" s="5"/>
      <c r="QMC1146" s="5"/>
      <c r="QMD1146" s="5"/>
      <c r="QME1146" s="5"/>
      <c r="QMF1146" s="5"/>
      <c r="QMG1146" s="5"/>
      <c r="QMH1146" s="5"/>
      <c r="QMI1146" s="5"/>
      <c r="QMJ1146" s="5"/>
      <c r="QMK1146" s="5"/>
      <c r="QML1146" s="5"/>
      <c r="QMM1146" s="5"/>
      <c r="QMN1146" s="5"/>
      <c r="QMO1146" s="5"/>
      <c r="QMP1146" s="5"/>
      <c r="QMQ1146" s="5"/>
      <c r="QMR1146" s="5"/>
      <c r="QMS1146" s="5"/>
      <c r="QMT1146" s="5"/>
      <c r="QMU1146" s="5"/>
      <c r="QMV1146" s="5"/>
      <c r="QMW1146" s="5"/>
      <c r="QMX1146" s="5"/>
      <c r="QMY1146" s="5"/>
      <c r="QMZ1146" s="5"/>
      <c r="QNA1146" s="5"/>
      <c r="QNB1146" s="5"/>
      <c r="QNC1146" s="5"/>
      <c r="QND1146" s="5"/>
      <c r="QNE1146" s="5"/>
      <c r="QNF1146" s="5"/>
      <c r="QNG1146" s="5"/>
      <c r="QNH1146" s="5"/>
      <c r="QNI1146" s="5"/>
      <c r="QNJ1146" s="5"/>
      <c r="QNK1146" s="5"/>
      <c r="QNL1146" s="5"/>
      <c r="QNM1146" s="5"/>
      <c r="QNN1146" s="5"/>
      <c r="QNO1146" s="5"/>
      <c r="QNP1146" s="5"/>
      <c r="QNQ1146" s="5"/>
      <c r="QNR1146" s="5"/>
      <c r="QNS1146" s="5"/>
      <c r="QNT1146" s="5"/>
      <c r="QNU1146" s="5"/>
      <c r="QNV1146" s="5"/>
      <c r="QNW1146" s="5"/>
      <c r="QNX1146" s="5"/>
      <c r="QNY1146" s="5"/>
      <c r="QNZ1146" s="5"/>
      <c r="QOA1146" s="5"/>
      <c r="QOB1146" s="5"/>
      <c r="QOC1146" s="5"/>
      <c r="QOD1146" s="5"/>
      <c r="QOE1146" s="5"/>
      <c r="QOF1146" s="5"/>
      <c r="QOG1146" s="5"/>
      <c r="QOH1146" s="5"/>
      <c r="QOI1146" s="5"/>
      <c r="QOJ1146" s="5"/>
      <c r="QOK1146" s="5"/>
      <c r="QOL1146" s="5"/>
      <c r="QOM1146" s="5"/>
      <c r="QON1146" s="5"/>
      <c r="QOO1146" s="5"/>
      <c r="QOP1146" s="5"/>
      <c r="QOQ1146" s="5"/>
      <c r="QOR1146" s="5"/>
      <c r="QOS1146" s="5"/>
      <c r="QOT1146" s="5"/>
      <c r="QOU1146" s="5"/>
      <c r="QOV1146" s="5"/>
      <c r="QOW1146" s="5"/>
      <c r="QOX1146" s="5"/>
      <c r="QOY1146" s="5"/>
      <c r="QOZ1146" s="5"/>
      <c r="QPA1146" s="5"/>
      <c r="QPB1146" s="5"/>
      <c r="QPC1146" s="5"/>
      <c r="QPD1146" s="5"/>
      <c r="QPE1146" s="5"/>
      <c r="QPF1146" s="5"/>
      <c r="QPG1146" s="5"/>
      <c r="QPH1146" s="5"/>
      <c r="QPI1146" s="5"/>
      <c r="QPJ1146" s="5"/>
      <c r="QPK1146" s="5"/>
      <c r="QPL1146" s="5"/>
      <c r="QPM1146" s="5"/>
      <c r="QPN1146" s="5"/>
      <c r="QPO1146" s="5"/>
      <c r="QPP1146" s="5"/>
      <c r="QPQ1146" s="5"/>
      <c r="QPR1146" s="5"/>
      <c r="QPS1146" s="5"/>
      <c r="QPT1146" s="5"/>
      <c r="QPU1146" s="5"/>
      <c r="QPV1146" s="5"/>
      <c r="QPW1146" s="5"/>
      <c r="QPX1146" s="5"/>
      <c r="QPY1146" s="5"/>
      <c r="QPZ1146" s="5"/>
      <c r="QQA1146" s="5"/>
      <c r="QQB1146" s="5"/>
      <c r="QQC1146" s="5"/>
      <c r="QQD1146" s="5"/>
      <c r="QQE1146" s="5"/>
      <c r="QQF1146" s="5"/>
      <c r="QQG1146" s="5"/>
      <c r="QQH1146" s="5"/>
      <c r="QQI1146" s="5"/>
      <c r="QQJ1146" s="5"/>
      <c r="QQK1146" s="5"/>
      <c r="QQL1146" s="5"/>
      <c r="QQM1146" s="5"/>
      <c r="QQN1146" s="5"/>
      <c r="QQO1146" s="5"/>
      <c r="QQP1146" s="5"/>
      <c r="QQQ1146" s="5"/>
      <c r="QQR1146" s="5"/>
      <c r="QQS1146" s="5"/>
      <c r="QQT1146" s="5"/>
      <c r="QQU1146" s="5"/>
      <c r="QQV1146" s="5"/>
      <c r="QQW1146" s="5"/>
      <c r="QQX1146" s="5"/>
      <c r="QQY1146" s="5"/>
      <c r="QQZ1146" s="5"/>
      <c r="QRA1146" s="5"/>
      <c r="QRB1146" s="5"/>
      <c r="QRC1146" s="5"/>
      <c r="QRD1146" s="5"/>
      <c r="QRE1146" s="5"/>
      <c r="QRF1146" s="5"/>
      <c r="QRG1146" s="5"/>
      <c r="QRH1146" s="5"/>
      <c r="QRI1146" s="5"/>
      <c r="QRJ1146" s="5"/>
      <c r="QRK1146" s="5"/>
      <c r="QRL1146" s="5"/>
      <c r="QRM1146" s="5"/>
      <c r="QRN1146" s="5"/>
      <c r="QRO1146" s="5"/>
      <c r="QRP1146" s="5"/>
      <c r="QRQ1146" s="5"/>
      <c r="QRR1146" s="5"/>
      <c r="QRS1146" s="5"/>
      <c r="QRT1146" s="5"/>
      <c r="QRU1146" s="5"/>
      <c r="QRV1146" s="5"/>
      <c r="QRW1146" s="5"/>
      <c r="QRX1146" s="5"/>
      <c r="QRY1146" s="5"/>
      <c r="QRZ1146" s="5"/>
      <c r="QSA1146" s="5"/>
      <c r="QSB1146" s="5"/>
      <c r="QSC1146" s="5"/>
      <c r="QSD1146" s="5"/>
      <c r="QSE1146" s="5"/>
      <c r="QSF1146" s="5"/>
      <c r="QSG1146" s="5"/>
      <c r="QSH1146" s="5"/>
      <c r="QSI1146" s="5"/>
      <c r="QSJ1146" s="5"/>
      <c r="QSK1146" s="5"/>
      <c r="QSL1146" s="5"/>
      <c r="QSM1146" s="5"/>
      <c r="QSN1146" s="5"/>
      <c r="QSO1146" s="5"/>
      <c r="QSP1146" s="5"/>
      <c r="QSQ1146" s="5"/>
      <c r="QSR1146" s="5"/>
      <c r="QSS1146" s="5"/>
      <c r="QST1146" s="5"/>
      <c r="QSU1146" s="5"/>
      <c r="QSV1146" s="5"/>
      <c r="QSW1146" s="5"/>
      <c r="QSX1146" s="5"/>
      <c r="QSY1146" s="5"/>
      <c r="QSZ1146" s="5"/>
      <c r="QTA1146" s="5"/>
      <c r="QTB1146" s="5"/>
      <c r="QTC1146" s="5"/>
      <c r="QTD1146" s="5"/>
      <c r="QTE1146" s="5"/>
      <c r="QTF1146" s="5"/>
      <c r="QTG1146" s="5"/>
      <c r="QTH1146" s="5"/>
      <c r="QTI1146" s="5"/>
      <c r="QTJ1146" s="5"/>
      <c r="QTK1146" s="5"/>
      <c r="QTL1146" s="5"/>
      <c r="QTM1146" s="5"/>
      <c r="QTN1146" s="5"/>
      <c r="QTO1146" s="5"/>
      <c r="QTP1146" s="5"/>
      <c r="QTQ1146" s="5"/>
      <c r="QTR1146" s="5"/>
      <c r="QTS1146" s="5"/>
      <c r="QTT1146" s="5"/>
      <c r="QTU1146" s="5"/>
      <c r="QTV1146" s="5"/>
      <c r="QTW1146" s="5"/>
      <c r="QTX1146" s="5"/>
      <c r="QTY1146" s="5"/>
      <c r="QTZ1146" s="5"/>
      <c r="QUA1146" s="5"/>
      <c r="QUB1146" s="5"/>
      <c r="QUC1146" s="5"/>
      <c r="QUD1146" s="5"/>
      <c r="QUE1146" s="5"/>
      <c r="QUF1146" s="5"/>
      <c r="QUG1146" s="5"/>
      <c r="QUH1146" s="5"/>
      <c r="QUI1146" s="5"/>
      <c r="QUJ1146" s="5"/>
      <c r="QUK1146" s="5"/>
      <c r="QUL1146" s="5"/>
      <c r="QUM1146" s="5"/>
      <c r="QUN1146" s="5"/>
      <c r="QUO1146" s="5"/>
      <c r="QUP1146" s="5"/>
      <c r="QUQ1146" s="5"/>
      <c r="QUR1146" s="5"/>
      <c r="QUS1146" s="5"/>
      <c r="QUT1146" s="5"/>
      <c r="QUU1146" s="5"/>
      <c r="QUV1146" s="5"/>
      <c r="QUW1146" s="5"/>
      <c r="QUX1146" s="5"/>
      <c r="QUY1146" s="5"/>
      <c r="QUZ1146" s="5"/>
      <c r="QVA1146" s="5"/>
      <c r="QVB1146" s="5"/>
      <c r="QVC1146" s="5"/>
      <c r="QVD1146" s="5"/>
      <c r="QVE1146" s="5"/>
      <c r="QVF1146" s="5"/>
      <c r="QVG1146" s="5"/>
      <c r="QVH1146" s="5"/>
      <c r="QVI1146" s="5"/>
      <c r="QVJ1146" s="5"/>
      <c r="QVK1146" s="5"/>
      <c r="QVL1146" s="5"/>
      <c r="QVM1146" s="5"/>
      <c r="QVN1146" s="5"/>
      <c r="QVO1146" s="5"/>
      <c r="QVP1146" s="5"/>
      <c r="QVQ1146" s="5"/>
      <c r="QVR1146" s="5"/>
      <c r="QVS1146" s="5"/>
      <c r="QVT1146" s="5"/>
      <c r="QVU1146" s="5"/>
      <c r="QVV1146" s="5"/>
      <c r="QVW1146" s="5"/>
      <c r="QVX1146" s="5"/>
      <c r="QVY1146" s="5"/>
      <c r="QVZ1146" s="5"/>
      <c r="QWA1146" s="5"/>
      <c r="QWB1146" s="5"/>
      <c r="QWC1146" s="5"/>
      <c r="QWD1146" s="5"/>
      <c r="QWE1146" s="5"/>
      <c r="QWF1146" s="5"/>
      <c r="QWG1146" s="5"/>
      <c r="QWH1146" s="5"/>
      <c r="QWI1146" s="5"/>
      <c r="QWJ1146" s="5"/>
      <c r="QWK1146" s="5"/>
      <c r="QWL1146" s="5"/>
      <c r="QWM1146" s="5"/>
      <c r="QWN1146" s="5"/>
      <c r="QWO1146" s="5"/>
      <c r="QWP1146" s="5"/>
      <c r="QWQ1146" s="5"/>
      <c r="QWR1146" s="5"/>
      <c r="QWS1146" s="5"/>
      <c r="QWT1146" s="5"/>
      <c r="QWU1146" s="5"/>
      <c r="QWV1146" s="5"/>
      <c r="QWW1146" s="5"/>
      <c r="QWX1146" s="5"/>
      <c r="QWY1146" s="5"/>
      <c r="QWZ1146" s="5"/>
      <c r="QXA1146" s="5"/>
      <c r="QXB1146" s="5"/>
      <c r="QXC1146" s="5"/>
      <c r="QXD1146" s="5"/>
      <c r="QXE1146" s="5"/>
      <c r="QXF1146" s="5"/>
      <c r="QXG1146" s="5"/>
      <c r="QXH1146" s="5"/>
      <c r="QXI1146" s="5"/>
      <c r="QXJ1146" s="5"/>
      <c r="QXK1146" s="5"/>
      <c r="QXL1146" s="5"/>
      <c r="QXM1146" s="5"/>
      <c r="QXN1146" s="5"/>
      <c r="QXO1146" s="5"/>
      <c r="QXP1146" s="5"/>
      <c r="QXQ1146" s="5"/>
      <c r="QXR1146" s="5"/>
      <c r="QXS1146" s="5"/>
      <c r="QXT1146" s="5"/>
      <c r="QXU1146" s="5"/>
      <c r="QXV1146" s="5"/>
      <c r="QXW1146" s="5"/>
      <c r="QXX1146" s="5"/>
      <c r="QXY1146" s="5"/>
      <c r="QXZ1146" s="5"/>
      <c r="QYA1146" s="5"/>
      <c r="QYB1146" s="5"/>
      <c r="QYC1146" s="5"/>
      <c r="QYD1146" s="5"/>
      <c r="QYE1146" s="5"/>
      <c r="QYF1146" s="5"/>
      <c r="QYG1146" s="5"/>
      <c r="QYH1146" s="5"/>
      <c r="QYI1146" s="5"/>
      <c r="QYJ1146" s="5"/>
      <c r="QYK1146" s="5"/>
      <c r="QYL1146" s="5"/>
      <c r="QYM1146" s="5"/>
      <c r="QYN1146" s="5"/>
      <c r="QYO1146" s="5"/>
      <c r="QYP1146" s="5"/>
      <c r="QYQ1146" s="5"/>
      <c r="QYR1146" s="5"/>
      <c r="QYS1146" s="5"/>
      <c r="QYT1146" s="5"/>
      <c r="QYU1146" s="5"/>
      <c r="QYV1146" s="5"/>
      <c r="QYW1146" s="5"/>
      <c r="QYX1146" s="5"/>
      <c r="QYY1146" s="5"/>
      <c r="QYZ1146" s="5"/>
      <c r="QZA1146" s="5"/>
      <c r="QZB1146" s="5"/>
      <c r="QZC1146" s="5"/>
      <c r="QZD1146" s="5"/>
      <c r="QZE1146" s="5"/>
      <c r="QZF1146" s="5"/>
      <c r="QZG1146" s="5"/>
      <c r="QZH1146" s="5"/>
      <c r="QZI1146" s="5"/>
      <c r="QZJ1146" s="5"/>
      <c r="QZK1146" s="5"/>
      <c r="QZL1146" s="5"/>
      <c r="QZM1146" s="5"/>
      <c r="QZN1146" s="5"/>
      <c r="QZO1146" s="5"/>
      <c r="QZP1146" s="5"/>
      <c r="QZQ1146" s="5"/>
      <c r="QZR1146" s="5"/>
      <c r="QZS1146" s="5"/>
      <c r="QZT1146" s="5"/>
      <c r="QZU1146" s="5"/>
      <c r="QZV1146" s="5"/>
      <c r="QZW1146" s="5"/>
      <c r="QZX1146" s="5"/>
      <c r="QZY1146" s="5"/>
      <c r="QZZ1146" s="5"/>
      <c r="RAA1146" s="5"/>
      <c r="RAB1146" s="5"/>
      <c r="RAC1146" s="5"/>
      <c r="RAD1146" s="5"/>
      <c r="RAE1146" s="5"/>
      <c r="RAF1146" s="5"/>
      <c r="RAG1146" s="5"/>
      <c r="RAH1146" s="5"/>
      <c r="RAI1146" s="5"/>
      <c r="RAJ1146" s="5"/>
      <c r="RAK1146" s="5"/>
      <c r="RAL1146" s="5"/>
      <c r="RAM1146" s="5"/>
      <c r="RAN1146" s="5"/>
      <c r="RAO1146" s="5"/>
      <c r="RAP1146" s="5"/>
      <c r="RAQ1146" s="5"/>
      <c r="RAR1146" s="5"/>
      <c r="RAS1146" s="5"/>
      <c r="RAT1146" s="5"/>
      <c r="RAU1146" s="5"/>
      <c r="RAV1146" s="5"/>
      <c r="RAW1146" s="5"/>
      <c r="RAX1146" s="5"/>
      <c r="RAY1146" s="5"/>
      <c r="RAZ1146" s="5"/>
      <c r="RBA1146" s="5"/>
      <c r="RBB1146" s="5"/>
      <c r="RBC1146" s="5"/>
      <c r="RBD1146" s="5"/>
      <c r="RBE1146" s="5"/>
      <c r="RBF1146" s="5"/>
      <c r="RBG1146" s="5"/>
      <c r="RBH1146" s="5"/>
      <c r="RBI1146" s="5"/>
      <c r="RBJ1146" s="5"/>
      <c r="RBK1146" s="5"/>
      <c r="RBL1146" s="5"/>
      <c r="RBM1146" s="5"/>
      <c r="RBN1146" s="5"/>
      <c r="RBO1146" s="5"/>
      <c r="RBP1146" s="5"/>
      <c r="RBQ1146" s="5"/>
      <c r="RBR1146" s="5"/>
      <c r="RBS1146" s="5"/>
      <c r="RBT1146" s="5"/>
      <c r="RBU1146" s="5"/>
      <c r="RBV1146" s="5"/>
      <c r="RBW1146" s="5"/>
      <c r="RBX1146" s="5"/>
      <c r="RBY1146" s="5"/>
      <c r="RBZ1146" s="5"/>
      <c r="RCA1146" s="5"/>
      <c r="RCB1146" s="5"/>
      <c r="RCC1146" s="5"/>
      <c r="RCD1146" s="5"/>
      <c r="RCE1146" s="5"/>
      <c r="RCF1146" s="5"/>
      <c r="RCG1146" s="5"/>
      <c r="RCH1146" s="5"/>
      <c r="RCI1146" s="5"/>
      <c r="RCJ1146" s="5"/>
      <c r="RCK1146" s="5"/>
      <c r="RCL1146" s="5"/>
      <c r="RCM1146" s="5"/>
      <c r="RCN1146" s="5"/>
      <c r="RCO1146" s="5"/>
      <c r="RCP1146" s="5"/>
      <c r="RCQ1146" s="5"/>
      <c r="RCR1146" s="5"/>
      <c r="RCS1146" s="5"/>
      <c r="RCT1146" s="5"/>
      <c r="RCU1146" s="5"/>
      <c r="RCV1146" s="5"/>
      <c r="RCW1146" s="5"/>
      <c r="RCX1146" s="5"/>
      <c r="RCY1146" s="5"/>
      <c r="RCZ1146" s="5"/>
      <c r="RDA1146" s="5"/>
      <c r="RDB1146" s="5"/>
      <c r="RDC1146" s="5"/>
      <c r="RDD1146" s="5"/>
      <c r="RDE1146" s="5"/>
      <c r="RDF1146" s="5"/>
      <c r="RDG1146" s="5"/>
      <c r="RDH1146" s="5"/>
      <c r="RDI1146" s="5"/>
      <c r="RDJ1146" s="5"/>
      <c r="RDK1146" s="5"/>
      <c r="RDL1146" s="5"/>
      <c r="RDM1146" s="5"/>
      <c r="RDN1146" s="5"/>
      <c r="RDO1146" s="5"/>
      <c r="RDP1146" s="5"/>
      <c r="RDQ1146" s="5"/>
      <c r="RDR1146" s="5"/>
      <c r="RDS1146" s="5"/>
      <c r="RDT1146" s="5"/>
      <c r="RDU1146" s="5"/>
      <c r="RDV1146" s="5"/>
      <c r="RDW1146" s="5"/>
      <c r="RDX1146" s="5"/>
      <c r="RDY1146" s="5"/>
      <c r="RDZ1146" s="5"/>
      <c r="REA1146" s="5"/>
      <c r="REB1146" s="5"/>
      <c r="REC1146" s="5"/>
      <c r="RED1146" s="5"/>
      <c r="REE1146" s="5"/>
      <c r="REF1146" s="5"/>
      <c r="REG1146" s="5"/>
      <c r="REH1146" s="5"/>
      <c r="REI1146" s="5"/>
      <c r="REJ1146" s="5"/>
      <c r="REK1146" s="5"/>
      <c r="REL1146" s="5"/>
      <c r="REM1146" s="5"/>
      <c r="REN1146" s="5"/>
      <c r="REO1146" s="5"/>
      <c r="REP1146" s="5"/>
      <c r="REQ1146" s="5"/>
      <c r="RER1146" s="5"/>
      <c r="RES1146" s="5"/>
      <c r="RET1146" s="5"/>
      <c r="REU1146" s="5"/>
      <c r="REV1146" s="5"/>
      <c r="REW1146" s="5"/>
      <c r="REX1146" s="5"/>
      <c r="REY1146" s="5"/>
      <c r="REZ1146" s="5"/>
      <c r="RFA1146" s="5"/>
      <c r="RFB1146" s="5"/>
      <c r="RFC1146" s="5"/>
      <c r="RFD1146" s="5"/>
      <c r="RFE1146" s="5"/>
      <c r="RFF1146" s="5"/>
      <c r="RFG1146" s="5"/>
      <c r="RFH1146" s="5"/>
      <c r="RFI1146" s="5"/>
      <c r="RFJ1146" s="5"/>
      <c r="RFK1146" s="5"/>
      <c r="RFL1146" s="5"/>
      <c r="RFM1146" s="5"/>
      <c r="RFN1146" s="5"/>
      <c r="RFO1146" s="5"/>
      <c r="RFP1146" s="5"/>
      <c r="RFQ1146" s="5"/>
      <c r="RFR1146" s="5"/>
      <c r="RFS1146" s="5"/>
      <c r="RFT1146" s="5"/>
      <c r="RFU1146" s="5"/>
      <c r="RFV1146" s="5"/>
      <c r="RFW1146" s="5"/>
      <c r="RFX1146" s="5"/>
      <c r="RFY1146" s="5"/>
      <c r="RFZ1146" s="5"/>
      <c r="RGA1146" s="5"/>
      <c r="RGB1146" s="5"/>
      <c r="RGC1146" s="5"/>
      <c r="RGD1146" s="5"/>
      <c r="RGE1146" s="5"/>
      <c r="RGF1146" s="5"/>
      <c r="RGG1146" s="5"/>
      <c r="RGH1146" s="5"/>
      <c r="RGI1146" s="5"/>
      <c r="RGJ1146" s="5"/>
      <c r="RGK1146" s="5"/>
      <c r="RGL1146" s="5"/>
      <c r="RGM1146" s="5"/>
      <c r="RGN1146" s="5"/>
      <c r="RGO1146" s="5"/>
      <c r="RGP1146" s="5"/>
      <c r="RGQ1146" s="5"/>
      <c r="RGR1146" s="5"/>
      <c r="RGS1146" s="5"/>
      <c r="RGT1146" s="5"/>
      <c r="RGU1146" s="5"/>
      <c r="RGV1146" s="5"/>
      <c r="RGW1146" s="5"/>
      <c r="RGX1146" s="5"/>
      <c r="RGY1146" s="5"/>
      <c r="RGZ1146" s="5"/>
      <c r="RHA1146" s="5"/>
      <c r="RHB1146" s="5"/>
      <c r="RHC1146" s="5"/>
      <c r="RHD1146" s="5"/>
      <c r="RHE1146" s="5"/>
      <c r="RHF1146" s="5"/>
      <c r="RHG1146" s="5"/>
      <c r="RHH1146" s="5"/>
      <c r="RHI1146" s="5"/>
      <c r="RHJ1146" s="5"/>
      <c r="RHK1146" s="5"/>
      <c r="RHL1146" s="5"/>
      <c r="RHM1146" s="5"/>
      <c r="RHN1146" s="5"/>
      <c r="RHO1146" s="5"/>
      <c r="RHP1146" s="5"/>
      <c r="RHQ1146" s="5"/>
      <c r="RHR1146" s="5"/>
      <c r="RHS1146" s="5"/>
      <c r="RHT1146" s="5"/>
      <c r="RHU1146" s="5"/>
      <c r="RHV1146" s="5"/>
      <c r="RHW1146" s="5"/>
      <c r="RHX1146" s="5"/>
      <c r="RHY1146" s="5"/>
      <c r="RHZ1146" s="5"/>
      <c r="RIA1146" s="5"/>
      <c r="RIB1146" s="5"/>
      <c r="RIC1146" s="5"/>
      <c r="RID1146" s="5"/>
      <c r="RIE1146" s="5"/>
      <c r="RIF1146" s="5"/>
      <c r="RIG1146" s="5"/>
      <c r="RIH1146" s="5"/>
      <c r="RII1146" s="5"/>
      <c r="RIJ1146" s="5"/>
      <c r="RIK1146" s="5"/>
      <c r="RIL1146" s="5"/>
      <c r="RIM1146" s="5"/>
      <c r="RIN1146" s="5"/>
      <c r="RIO1146" s="5"/>
      <c r="RIP1146" s="5"/>
      <c r="RIQ1146" s="5"/>
      <c r="RIR1146" s="5"/>
      <c r="RIS1146" s="5"/>
      <c r="RIT1146" s="5"/>
      <c r="RIU1146" s="5"/>
      <c r="RIV1146" s="5"/>
      <c r="RIW1146" s="5"/>
      <c r="RIX1146" s="5"/>
      <c r="RIY1146" s="5"/>
      <c r="RIZ1146" s="5"/>
      <c r="RJA1146" s="5"/>
      <c r="RJB1146" s="5"/>
      <c r="RJC1146" s="5"/>
      <c r="RJD1146" s="5"/>
      <c r="RJE1146" s="5"/>
      <c r="RJF1146" s="5"/>
      <c r="RJG1146" s="5"/>
      <c r="RJH1146" s="5"/>
      <c r="RJI1146" s="5"/>
      <c r="RJJ1146" s="5"/>
      <c r="RJK1146" s="5"/>
      <c r="RJL1146" s="5"/>
      <c r="RJM1146" s="5"/>
      <c r="RJN1146" s="5"/>
      <c r="RJO1146" s="5"/>
      <c r="RJP1146" s="5"/>
      <c r="RJQ1146" s="5"/>
      <c r="RJR1146" s="5"/>
      <c r="RJS1146" s="5"/>
      <c r="RJT1146" s="5"/>
      <c r="RJU1146" s="5"/>
      <c r="RJV1146" s="5"/>
      <c r="RJW1146" s="5"/>
      <c r="RJX1146" s="5"/>
      <c r="RJY1146" s="5"/>
      <c r="RJZ1146" s="5"/>
      <c r="RKA1146" s="5"/>
      <c r="RKB1146" s="5"/>
      <c r="RKC1146" s="5"/>
      <c r="RKD1146" s="5"/>
      <c r="RKE1146" s="5"/>
      <c r="RKF1146" s="5"/>
      <c r="RKG1146" s="5"/>
      <c r="RKH1146" s="5"/>
      <c r="RKI1146" s="5"/>
      <c r="RKJ1146" s="5"/>
      <c r="RKK1146" s="5"/>
      <c r="RKL1146" s="5"/>
      <c r="RKM1146" s="5"/>
      <c r="RKN1146" s="5"/>
      <c r="RKO1146" s="5"/>
      <c r="RKP1146" s="5"/>
      <c r="RKQ1146" s="5"/>
      <c r="RKR1146" s="5"/>
      <c r="RKS1146" s="5"/>
      <c r="RKT1146" s="5"/>
      <c r="RKU1146" s="5"/>
      <c r="RKV1146" s="5"/>
      <c r="RKW1146" s="5"/>
      <c r="RKX1146" s="5"/>
      <c r="RKY1146" s="5"/>
      <c r="RKZ1146" s="5"/>
      <c r="RLA1146" s="5"/>
      <c r="RLB1146" s="5"/>
      <c r="RLC1146" s="5"/>
      <c r="RLD1146" s="5"/>
      <c r="RLE1146" s="5"/>
      <c r="RLF1146" s="5"/>
      <c r="RLG1146" s="5"/>
      <c r="RLH1146" s="5"/>
      <c r="RLI1146" s="5"/>
      <c r="RLJ1146" s="5"/>
      <c r="RLK1146" s="5"/>
      <c r="RLL1146" s="5"/>
      <c r="RLM1146" s="5"/>
      <c r="RLN1146" s="5"/>
      <c r="RLO1146" s="5"/>
      <c r="RLP1146" s="5"/>
      <c r="RLQ1146" s="5"/>
      <c r="RLR1146" s="5"/>
      <c r="RLS1146" s="5"/>
      <c r="RLT1146" s="5"/>
      <c r="RLU1146" s="5"/>
      <c r="RLV1146" s="5"/>
      <c r="RLW1146" s="5"/>
      <c r="RLX1146" s="5"/>
      <c r="RLY1146" s="5"/>
      <c r="RLZ1146" s="5"/>
      <c r="RMA1146" s="5"/>
      <c r="RMB1146" s="5"/>
      <c r="RMC1146" s="5"/>
      <c r="RMD1146" s="5"/>
      <c r="RME1146" s="5"/>
      <c r="RMF1146" s="5"/>
      <c r="RMG1146" s="5"/>
      <c r="RMH1146" s="5"/>
      <c r="RMI1146" s="5"/>
      <c r="RMJ1146" s="5"/>
      <c r="RMK1146" s="5"/>
      <c r="RML1146" s="5"/>
      <c r="RMM1146" s="5"/>
      <c r="RMN1146" s="5"/>
      <c r="RMO1146" s="5"/>
      <c r="RMP1146" s="5"/>
      <c r="RMQ1146" s="5"/>
      <c r="RMR1146" s="5"/>
      <c r="RMS1146" s="5"/>
      <c r="RMT1146" s="5"/>
      <c r="RMU1146" s="5"/>
      <c r="RMV1146" s="5"/>
      <c r="RMW1146" s="5"/>
      <c r="RMX1146" s="5"/>
      <c r="RMY1146" s="5"/>
      <c r="RMZ1146" s="5"/>
      <c r="RNA1146" s="5"/>
      <c r="RNB1146" s="5"/>
      <c r="RNC1146" s="5"/>
      <c r="RND1146" s="5"/>
      <c r="RNE1146" s="5"/>
      <c r="RNF1146" s="5"/>
      <c r="RNG1146" s="5"/>
      <c r="RNH1146" s="5"/>
      <c r="RNI1146" s="5"/>
      <c r="RNJ1146" s="5"/>
      <c r="RNK1146" s="5"/>
      <c r="RNL1146" s="5"/>
      <c r="RNM1146" s="5"/>
      <c r="RNN1146" s="5"/>
      <c r="RNO1146" s="5"/>
      <c r="RNP1146" s="5"/>
      <c r="RNQ1146" s="5"/>
      <c r="RNR1146" s="5"/>
      <c r="RNS1146" s="5"/>
      <c r="RNT1146" s="5"/>
      <c r="RNU1146" s="5"/>
      <c r="RNV1146" s="5"/>
      <c r="RNW1146" s="5"/>
      <c r="RNX1146" s="5"/>
      <c r="RNY1146" s="5"/>
      <c r="RNZ1146" s="5"/>
      <c r="ROA1146" s="5"/>
      <c r="ROB1146" s="5"/>
      <c r="ROC1146" s="5"/>
      <c r="ROD1146" s="5"/>
      <c r="ROE1146" s="5"/>
      <c r="ROF1146" s="5"/>
      <c r="ROG1146" s="5"/>
      <c r="ROH1146" s="5"/>
      <c r="ROI1146" s="5"/>
      <c r="ROJ1146" s="5"/>
      <c r="ROK1146" s="5"/>
      <c r="ROL1146" s="5"/>
      <c r="ROM1146" s="5"/>
      <c r="RON1146" s="5"/>
      <c r="ROO1146" s="5"/>
      <c r="ROP1146" s="5"/>
      <c r="ROQ1146" s="5"/>
      <c r="ROR1146" s="5"/>
      <c r="ROS1146" s="5"/>
      <c r="ROT1146" s="5"/>
      <c r="ROU1146" s="5"/>
      <c r="ROV1146" s="5"/>
      <c r="ROW1146" s="5"/>
      <c r="ROX1146" s="5"/>
      <c r="ROY1146" s="5"/>
      <c r="ROZ1146" s="5"/>
      <c r="RPA1146" s="5"/>
      <c r="RPB1146" s="5"/>
      <c r="RPC1146" s="5"/>
      <c r="RPD1146" s="5"/>
      <c r="RPE1146" s="5"/>
      <c r="RPF1146" s="5"/>
      <c r="RPG1146" s="5"/>
      <c r="RPH1146" s="5"/>
      <c r="RPI1146" s="5"/>
      <c r="RPJ1146" s="5"/>
      <c r="RPK1146" s="5"/>
      <c r="RPL1146" s="5"/>
      <c r="RPM1146" s="5"/>
      <c r="RPN1146" s="5"/>
      <c r="RPO1146" s="5"/>
      <c r="RPP1146" s="5"/>
      <c r="RPQ1146" s="5"/>
      <c r="RPR1146" s="5"/>
      <c r="RPS1146" s="5"/>
      <c r="RPT1146" s="5"/>
      <c r="RPU1146" s="5"/>
      <c r="RPV1146" s="5"/>
      <c r="RPW1146" s="5"/>
      <c r="RPX1146" s="5"/>
      <c r="RPY1146" s="5"/>
      <c r="RPZ1146" s="5"/>
      <c r="RQA1146" s="5"/>
      <c r="RQB1146" s="5"/>
      <c r="RQC1146" s="5"/>
      <c r="RQD1146" s="5"/>
      <c r="RQE1146" s="5"/>
      <c r="RQF1146" s="5"/>
      <c r="RQG1146" s="5"/>
      <c r="RQH1146" s="5"/>
      <c r="RQI1146" s="5"/>
      <c r="RQJ1146" s="5"/>
      <c r="RQK1146" s="5"/>
      <c r="RQL1146" s="5"/>
      <c r="RQM1146" s="5"/>
      <c r="RQN1146" s="5"/>
      <c r="RQO1146" s="5"/>
      <c r="RQP1146" s="5"/>
      <c r="RQQ1146" s="5"/>
      <c r="RQR1146" s="5"/>
      <c r="RQS1146" s="5"/>
      <c r="RQT1146" s="5"/>
      <c r="RQU1146" s="5"/>
      <c r="RQV1146" s="5"/>
      <c r="RQW1146" s="5"/>
      <c r="RQX1146" s="5"/>
      <c r="RQY1146" s="5"/>
      <c r="RQZ1146" s="5"/>
      <c r="RRA1146" s="5"/>
      <c r="RRB1146" s="5"/>
      <c r="RRC1146" s="5"/>
      <c r="RRD1146" s="5"/>
      <c r="RRE1146" s="5"/>
      <c r="RRF1146" s="5"/>
      <c r="RRG1146" s="5"/>
      <c r="RRH1146" s="5"/>
      <c r="RRI1146" s="5"/>
      <c r="RRJ1146" s="5"/>
      <c r="RRK1146" s="5"/>
      <c r="RRL1146" s="5"/>
      <c r="RRM1146" s="5"/>
      <c r="RRN1146" s="5"/>
      <c r="RRO1146" s="5"/>
      <c r="RRP1146" s="5"/>
      <c r="RRQ1146" s="5"/>
      <c r="RRR1146" s="5"/>
      <c r="RRS1146" s="5"/>
      <c r="RRT1146" s="5"/>
      <c r="RRU1146" s="5"/>
      <c r="RRV1146" s="5"/>
      <c r="RRW1146" s="5"/>
      <c r="RRX1146" s="5"/>
      <c r="RRY1146" s="5"/>
      <c r="RRZ1146" s="5"/>
      <c r="RSA1146" s="5"/>
      <c r="RSB1146" s="5"/>
      <c r="RSC1146" s="5"/>
      <c r="RSD1146" s="5"/>
      <c r="RSE1146" s="5"/>
      <c r="RSF1146" s="5"/>
      <c r="RSG1146" s="5"/>
      <c r="RSH1146" s="5"/>
      <c r="RSI1146" s="5"/>
      <c r="RSJ1146" s="5"/>
      <c r="RSK1146" s="5"/>
      <c r="RSL1146" s="5"/>
      <c r="RSM1146" s="5"/>
      <c r="RSN1146" s="5"/>
      <c r="RSO1146" s="5"/>
      <c r="RSP1146" s="5"/>
      <c r="RSQ1146" s="5"/>
      <c r="RSR1146" s="5"/>
      <c r="RSS1146" s="5"/>
      <c r="RST1146" s="5"/>
      <c r="RSU1146" s="5"/>
      <c r="RSV1146" s="5"/>
      <c r="RSW1146" s="5"/>
      <c r="RSX1146" s="5"/>
      <c r="RSY1146" s="5"/>
      <c r="RSZ1146" s="5"/>
      <c r="RTA1146" s="5"/>
      <c r="RTB1146" s="5"/>
      <c r="RTC1146" s="5"/>
      <c r="RTD1146" s="5"/>
      <c r="RTE1146" s="5"/>
      <c r="RTF1146" s="5"/>
      <c r="RTG1146" s="5"/>
      <c r="RTH1146" s="5"/>
      <c r="RTI1146" s="5"/>
      <c r="RTJ1146" s="5"/>
      <c r="RTK1146" s="5"/>
      <c r="RTL1146" s="5"/>
      <c r="RTM1146" s="5"/>
      <c r="RTN1146" s="5"/>
      <c r="RTO1146" s="5"/>
      <c r="RTP1146" s="5"/>
      <c r="RTQ1146" s="5"/>
      <c r="RTR1146" s="5"/>
      <c r="RTS1146" s="5"/>
      <c r="RTT1146" s="5"/>
      <c r="RTU1146" s="5"/>
      <c r="RTV1146" s="5"/>
      <c r="RTW1146" s="5"/>
      <c r="RTX1146" s="5"/>
      <c r="RTY1146" s="5"/>
      <c r="RTZ1146" s="5"/>
      <c r="RUA1146" s="5"/>
      <c r="RUB1146" s="5"/>
      <c r="RUC1146" s="5"/>
      <c r="RUD1146" s="5"/>
      <c r="RUE1146" s="5"/>
      <c r="RUF1146" s="5"/>
      <c r="RUG1146" s="5"/>
      <c r="RUH1146" s="5"/>
      <c r="RUI1146" s="5"/>
      <c r="RUJ1146" s="5"/>
      <c r="RUK1146" s="5"/>
      <c r="RUL1146" s="5"/>
      <c r="RUM1146" s="5"/>
      <c r="RUN1146" s="5"/>
      <c r="RUO1146" s="5"/>
      <c r="RUP1146" s="5"/>
      <c r="RUQ1146" s="5"/>
      <c r="RUR1146" s="5"/>
      <c r="RUS1146" s="5"/>
      <c r="RUT1146" s="5"/>
      <c r="RUU1146" s="5"/>
      <c r="RUV1146" s="5"/>
      <c r="RUW1146" s="5"/>
      <c r="RUX1146" s="5"/>
      <c r="RUY1146" s="5"/>
      <c r="RUZ1146" s="5"/>
      <c r="RVA1146" s="5"/>
      <c r="RVB1146" s="5"/>
      <c r="RVC1146" s="5"/>
      <c r="RVD1146" s="5"/>
      <c r="RVE1146" s="5"/>
      <c r="RVF1146" s="5"/>
      <c r="RVG1146" s="5"/>
      <c r="RVH1146" s="5"/>
      <c r="RVI1146" s="5"/>
      <c r="RVJ1146" s="5"/>
      <c r="RVK1146" s="5"/>
      <c r="RVL1146" s="5"/>
      <c r="RVM1146" s="5"/>
      <c r="RVN1146" s="5"/>
      <c r="RVO1146" s="5"/>
      <c r="RVP1146" s="5"/>
      <c r="RVQ1146" s="5"/>
      <c r="RVR1146" s="5"/>
      <c r="RVS1146" s="5"/>
      <c r="RVT1146" s="5"/>
      <c r="RVU1146" s="5"/>
      <c r="RVV1146" s="5"/>
      <c r="RVW1146" s="5"/>
      <c r="RVX1146" s="5"/>
      <c r="RVY1146" s="5"/>
      <c r="RVZ1146" s="5"/>
      <c r="RWA1146" s="5"/>
      <c r="RWB1146" s="5"/>
      <c r="RWC1146" s="5"/>
      <c r="RWD1146" s="5"/>
      <c r="RWE1146" s="5"/>
      <c r="RWF1146" s="5"/>
      <c r="RWG1146" s="5"/>
      <c r="RWH1146" s="5"/>
      <c r="RWI1146" s="5"/>
      <c r="RWJ1146" s="5"/>
      <c r="RWK1146" s="5"/>
      <c r="RWL1146" s="5"/>
      <c r="RWM1146" s="5"/>
      <c r="RWN1146" s="5"/>
      <c r="RWO1146" s="5"/>
      <c r="RWP1146" s="5"/>
      <c r="RWQ1146" s="5"/>
      <c r="RWR1146" s="5"/>
      <c r="RWS1146" s="5"/>
      <c r="RWT1146" s="5"/>
      <c r="RWU1146" s="5"/>
      <c r="RWV1146" s="5"/>
      <c r="RWW1146" s="5"/>
      <c r="RWX1146" s="5"/>
      <c r="RWY1146" s="5"/>
      <c r="RWZ1146" s="5"/>
      <c r="RXA1146" s="5"/>
      <c r="RXB1146" s="5"/>
      <c r="RXC1146" s="5"/>
      <c r="RXD1146" s="5"/>
      <c r="RXE1146" s="5"/>
      <c r="RXF1146" s="5"/>
      <c r="RXG1146" s="5"/>
      <c r="RXH1146" s="5"/>
      <c r="RXI1146" s="5"/>
      <c r="RXJ1146" s="5"/>
      <c r="RXK1146" s="5"/>
      <c r="RXL1146" s="5"/>
      <c r="RXM1146" s="5"/>
      <c r="RXN1146" s="5"/>
      <c r="RXO1146" s="5"/>
      <c r="RXP1146" s="5"/>
      <c r="RXQ1146" s="5"/>
      <c r="RXR1146" s="5"/>
      <c r="RXS1146" s="5"/>
      <c r="RXT1146" s="5"/>
      <c r="RXU1146" s="5"/>
      <c r="RXV1146" s="5"/>
      <c r="RXW1146" s="5"/>
      <c r="RXX1146" s="5"/>
      <c r="RXY1146" s="5"/>
      <c r="RXZ1146" s="5"/>
      <c r="RYA1146" s="5"/>
      <c r="RYB1146" s="5"/>
      <c r="RYC1146" s="5"/>
      <c r="RYD1146" s="5"/>
      <c r="RYE1146" s="5"/>
      <c r="RYF1146" s="5"/>
      <c r="RYG1146" s="5"/>
      <c r="RYH1146" s="5"/>
      <c r="RYI1146" s="5"/>
      <c r="RYJ1146" s="5"/>
      <c r="RYK1146" s="5"/>
      <c r="RYL1146" s="5"/>
      <c r="RYM1146" s="5"/>
      <c r="RYN1146" s="5"/>
      <c r="RYO1146" s="5"/>
      <c r="RYP1146" s="5"/>
      <c r="RYQ1146" s="5"/>
      <c r="RYR1146" s="5"/>
      <c r="RYS1146" s="5"/>
      <c r="RYT1146" s="5"/>
      <c r="RYU1146" s="5"/>
      <c r="RYV1146" s="5"/>
      <c r="RYW1146" s="5"/>
      <c r="RYX1146" s="5"/>
      <c r="RYY1146" s="5"/>
      <c r="RYZ1146" s="5"/>
      <c r="RZA1146" s="5"/>
      <c r="RZB1146" s="5"/>
      <c r="RZC1146" s="5"/>
      <c r="RZD1146" s="5"/>
      <c r="RZE1146" s="5"/>
      <c r="RZF1146" s="5"/>
      <c r="RZG1146" s="5"/>
      <c r="RZH1146" s="5"/>
      <c r="RZI1146" s="5"/>
      <c r="RZJ1146" s="5"/>
      <c r="RZK1146" s="5"/>
      <c r="RZL1146" s="5"/>
      <c r="RZM1146" s="5"/>
      <c r="RZN1146" s="5"/>
      <c r="RZO1146" s="5"/>
      <c r="RZP1146" s="5"/>
      <c r="RZQ1146" s="5"/>
      <c r="RZR1146" s="5"/>
      <c r="RZS1146" s="5"/>
      <c r="RZT1146" s="5"/>
      <c r="RZU1146" s="5"/>
      <c r="RZV1146" s="5"/>
      <c r="RZW1146" s="5"/>
      <c r="RZX1146" s="5"/>
      <c r="RZY1146" s="5"/>
      <c r="RZZ1146" s="5"/>
      <c r="SAA1146" s="5"/>
      <c r="SAB1146" s="5"/>
      <c r="SAC1146" s="5"/>
      <c r="SAD1146" s="5"/>
      <c r="SAE1146" s="5"/>
      <c r="SAF1146" s="5"/>
      <c r="SAG1146" s="5"/>
      <c r="SAH1146" s="5"/>
      <c r="SAI1146" s="5"/>
      <c r="SAJ1146" s="5"/>
      <c r="SAK1146" s="5"/>
      <c r="SAL1146" s="5"/>
      <c r="SAM1146" s="5"/>
      <c r="SAN1146" s="5"/>
      <c r="SAO1146" s="5"/>
      <c r="SAP1146" s="5"/>
      <c r="SAQ1146" s="5"/>
      <c r="SAR1146" s="5"/>
      <c r="SAS1146" s="5"/>
      <c r="SAT1146" s="5"/>
      <c r="SAU1146" s="5"/>
      <c r="SAV1146" s="5"/>
      <c r="SAW1146" s="5"/>
      <c r="SAX1146" s="5"/>
      <c r="SAY1146" s="5"/>
      <c r="SAZ1146" s="5"/>
      <c r="SBA1146" s="5"/>
      <c r="SBB1146" s="5"/>
      <c r="SBC1146" s="5"/>
      <c r="SBD1146" s="5"/>
      <c r="SBE1146" s="5"/>
      <c r="SBF1146" s="5"/>
      <c r="SBG1146" s="5"/>
      <c r="SBH1146" s="5"/>
      <c r="SBI1146" s="5"/>
      <c r="SBJ1146" s="5"/>
      <c r="SBK1146" s="5"/>
      <c r="SBL1146" s="5"/>
      <c r="SBM1146" s="5"/>
      <c r="SBN1146" s="5"/>
      <c r="SBO1146" s="5"/>
      <c r="SBP1146" s="5"/>
      <c r="SBQ1146" s="5"/>
      <c r="SBR1146" s="5"/>
      <c r="SBS1146" s="5"/>
      <c r="SBT1146" s="5"/>
      <c r="SBU1146" s="5"/>
      <c r="SBV1146" s="5"/>
      <c r="SBW1146" s="5"/>
      <c r="SBX1146" s="5"/>
      <c r="SBY1146" s="5"/>
      <c r="SBZ1146" s="5"/>
      <c r="SCA1146" s="5"/>
      <c r="SCB1146" s="5"/>
      <c r="SCC1146" s="5"/>
      <c r="SCD1146" s="5"/>
      <c r="SCE1146" s="5"/>
      <c r="SCF1146" s="5"/>
      <c r="SCG1146" s="5"/>
      <c r="SCH1146" s="5"/>
      <c r="SCI1146" s="5"/>
      <c r="SCJ1146" s="5"/>
      <c r="SCK1146" s="5"/>
      <c r="SCL1146" s="5"/>
      <c r="SCM1146" s="5"/>
      <c r="SCN1146" s="5"/>
      <c r="SCO1146" s="5"/>
      <c r="SCP1146" s="5"/>
      <c r="SCQ1146" s="5"/>
      <c r="SCR1146" s="5"/>
      <c r="SCS1146" s="5"/>
      <c r="SCT1146" s="5"/>
      <c r="SCU1146" s="5"/>
      <c r="SCV1146" s="5"/>
      <c r="SCW1146" s="5"/>
      <c r="SCX1146" s="5"/>
      <c r="SCY1146" s="5"/>
      <c r="SCZ1146" s="5"/>
      <c r="SDA1146" s="5"/>
      <c r="SDB1146" s="5"/>
      <c r="SDC1146" s="5"/>
      <c r="SDD1146" s="5"/>
      <c r="SDE1146" s="5"/>
      <c r="SDF1146" s="5"/>
      <c r="SDG1146" s="5"/>
      <c r="SDH1146" s="5"/>
      <c r="SDI1146" s="5"/>
      <c r="SDJ1146" s="5"/>
      <c r="SDK1146" s="5"/>
      <c r="SDL1146" s="5"/>
      <c r="SDM1146" s="5"/>
      <c r="SDN1146" s="5"/>
      <c r="SDO1146" s="5"/>
      <c r="SDP1146" s="5"/>
      <c r="SDQ1146" s="5"/>
      <c r="SDR1146" s="5"/>
      <c r="SDS1146" s="5"/>
      <c r="SDT1146" s="5"/>
      <c r="SDU1146" s="5"/>
      <c r="SDV1146" s="5"/>
      <c r="SDW1146" s="5"/>
      <c r="SDX1146" s="5"/>
      <c r="SDY1146" s="5"/>
      <c r="SDZ1146" s="5"/>
      <c r="SEA1146" s="5"/>
      <c r="SEB1146" s="5"/>
      <c r="SEC1146" s="5"/>
      <c r="SED1146" s="5"/>
      <c r="SEE1146" s="5"/>
      <c r="SEF1146" s="5"/>
      <c r="SEG1146" s="5"/>
      <c r="SEH1146" s="5"/>
      <c r="SEI1146" s="5"/>
      <c r="SEJ1146" s="5"/>
      <c r="SEK1146" s="5"/>
      <c r="SEL1146" s="5"/>
      <c r="SEM1146" s="5"/>
      <c r="SEN1146" s="5"/>
      <c r="SEO1146" s="5"/>
      <c r="SEP1146" s="5"/>
      <c r="SEQ1146" s="5"/>
      <c r="SER1146" s="5"/>
      <c r="SES1146" s="5"/>
      <c r="SET1146" s="5"/>
      <c r="SEU1146" s="5"/>
      <c r="SEV1146" s="5"/>
      <c r="SEW1146" s="5"/>
      <c r="SEX1146" s="5"/>
      <c r="SEY1146" s="5"/>
      <c r="SEZ1146" s="5"/>
      <c r="SFA1146" s="5"/>
      <c r="SFB1146" s="5"/>
      <c r="SFC1146" s="5"/>
      <c r="SFD1146" s="5"/>
      <c r="SFE1146" s="5"/>
      <c r="SFF1146" s="5"/>
      <c r="SFG1146" s="5"/>
      <c r="SFH1146" s="5"/>
      <c r="SFI1146" s="5"/>
      <c r="SFJ1146" s="5"/>
      <c r="SFK1146" s="5"/>
      <c r="SFL1146" s="5"/>
      <c r="SFM1146" s="5"/>
      <c r="SFN1146" s="5"/>
      <c r="SFO1146" s="5"/>
      <c r="SFP1146" s="5"/>
      <c r="SFQ1146" s="5"/>
      <c r="SFR1146" s="5"/>
      <c r="SFS1146" s="5"/>
      <c r="SFT1146" s="5"/>
      <c r="SFU1146" s="5"/>
      <c r="SFV1146" s="5"/>
      <c r="SFW1146" s="5"/>
      <c r="SFX1146" s="5"/>
      <c r="SFY1146" s="5"/>
      <c r="SFZ1146" s="5"/>
      <c r="SGA1146" s="5"/>
      <c r="SGB1146" s="5"/>
      <c r="SGC1146" s="5"/>
      <c r="SGD1146" s="5"/>
      <c r="SGE1146" s="5"/>
      <c r="SGF1146" s="5"/>
      <c r="SGG1146" s="5"/>
      <c r="SGH1146" s="5"/>
      <c r="SGI1146" s="5"/>
      <c r="SGJ1146" s="5"/>
      <c r="SGK1146" s="5"/>
      <c r="SGL1146" s="5"/>
      <c r="SGM1146" s="5"/>
      <c r="SGN1146" s="5"/>
      <c r="SGO1146" s="5"/>
      <c r="SGP1146" s="5"/>
      <c r="SGQ1146" s="5"/>
      <c r="SGR1146" s="5"/>
      <c r="SGS1146" s="5"/>
      <c r="SGT1146" s="5"/>
      <c r="SGU1146" s="5"/>
      <c r="SGV1146" s="5"/>
      <c r="SGW1146" s="5"/>
      <c r="SGX1146" s="5"/>
      <c r="SGY1146" s="5"/>
      <c r="SGZ1146" s="5"/>
      <c r="SHA1146" s="5"/>
      <c r="SHB1146" s="5"/>
      <c r="SHC1146" s="5"/>
      <c r="SHD1146" s="5"/>
      <c r="SHE1146" s="5"/>
      <c r="SHF1146" s="5"/>
      <c r="SHG1146" s="5"/>
      <c r="SHH1146" s="5"/>
      <c r="SHI1146" s="5"/>
      <c r="SHJ1146" s="5"/>
      <c r="SHK1146" s="5"/>
      <c r="SHL1146" s="5"/>
      <c r="SHM1146" s="5"/>
      <c r="SHN1146" s="5"/>
      <c r="SHO1146" s="5"/>
      <c r="SHP1146" s="5"/>
      <c r="SHQ1146" s="5"/>
      <c r="SHR1146" s="5"/>
      <c r="SHS1146" s="5"/>
      <c r="SHT1146" s="5"/>
      <c r="SHU1146" s="5"/>
      <c r="SHV1146" s="5"/>
      <c r="SHW1146" s="5"/>
      <c r="SHX1146" s="5"/>
      <c r="SHY1146" s="5"/>
      <c r="SHZ1146" s="5"/>
      <c r="SIA1146" s="5"/>
      <c r="SIB1146" s="5"/>
      <c r="SIC1146" s="5"/>
      <c r="SID1146" s="5"/>
      <c r="SIE1146" s="5"/>
      <c r="SIF1146" s="5"/>
      <c r="SIG1146" s="5"/>
      <c r="SIH1146" s="5"/>
      <c r="SII1146" s="5"/>
      <c r="SIJ1146" s="5"/>
      <c r="SIK1146" s="5"/>
      <c r="SIL1146" s="5"/>
      <c r="SIM1146" s="5"/>
      <c r="SIN1146" s="5"/>
      <c r="SIO1146" s="5"/>
      <c r="SIP1146" s="5"/>
      <c r="SIQ1146" s="5"/>
      <c r="SIR1146" s="5"/>
      <c r="SIS1146" s="5"/>
      <c r="SIT1146" s="5"/>
      <c r="SIU1146" s="5"/>
      <c r="SIV1146" s="5"/>
      <c r="SIW1146" s="5"/>
      <c r="SIX1146" s="5"/>
      <c r="SIY1146" s="5"/>
      <c r="SIZ1146" s="5"/>
      <c r="SJA1146" s="5"/>
      <c r="SJB1146" s="5"/>
      <c r="SJC1146" s="5"/>
      <c r="SJD1146" s="5"/>
      <c r="SJE1146" s="5"/>
      <c r="SJF1146" s="5"/>
      <c r="SJG1146" s="5"/>
      <c r="SJH1146" s="5"/>
      <c r="SJI1146" s="5"/>
      <c r="SJJ1146" s="5"/>
      <c r="SJK1146" s="5"/>
      <c r="SJL1146" s="5"/>
      <c r="SJM1146" s="5"/>
      <c r="SJN1146" s="5"/>
      <c r="SJO1146" s="5"/>
      <c r="SJP1146" s="5"/>
      <c r="SJQ1146" s="5"/>
      <c r="SJR1146" s="5"/>
      <c r="SJS1146" s="5"/>
      <c r="SJT1146" s="5"/>
      <c r="SJU1146" s="5"/>
      <c r="SJV1146" s="5"/>
      <c r="SJW1146" s="5"/>
      <c r="SJX1146" s="5"/>
      <c r="SJY1146" s="5"/>
      <c r="SJZ1146" s="5"/>
      <c r="SKA1146" s="5"/>
      <c r="SKB1146" s="5"/>
      <c r="SKC1146" s="5"/>
      <c r="SKD1146" s="5"/>
      <c r="SKE1146" s="5"/>
      <c r="SKF1146" s="5"/>
      <c r="SKG1146" s="5"/>
      <c r="SKH1146" s="5"/>
      <c r="SKI1146" s="5"/>
      <c r="SKJ1146" s="5"/>
      <c r="SKK1146" s="5"/>
      <c r="SKL1146" s="5"/>
      <c r="SKM1146" s="5"/>
      <c r="SKN1146" s="5"/>
      <c r="SKO1146" s="5"/>
      <c r="SKP1146" s="5"/>
      <c r="SKQ1146" s="5"/>
      <c r="SKR1146" s="5"/>
      <c r="SKS1146" s="5"/>
      <c r="SKT1146" s="5"/>
      <c r="SKU1146" s="5"/>
      <c r="SKV1146" s="5"/>
      <c r="SKW1146" s="5"/>
      <c r="SKX1146" s="5"/>
      <c r="SKY1146" s="5"/>
      <c r="SKZ1146" s="5"/>
      <c r="SLA1146" s="5"/>
      <c r="SLB1146" s="5"/>
      <c r="SLC1146" s="5"/>
      <c r="SLD1146" s="5"/>
      <c r="SLE1146" s="5"/>
      <c r="SLF1146" s="5"/>
      <c r="SLG1146" s="5"/>
      <c r="SLH1146" s="5"/>
      <c r="SLI1146" s="5"/>
      <c r="SLJ1146" s="5"/>
      <c r="SLK1146" s="5"/>
      <c r="SLL1146" s="5"/>
      <c r="SLM1146" s="5"/>
      <c r="SLN1146" s="5"/>
      <c r="SLO1146" s="5"/>
      <c r="SLP1146" s="5"/>
      <c r="SLQ1146" s="5"/>
      <c r="SLR1146" s="5"/>
      <c r="SLS1146" s="5"/>
      <c r="SLT1146" s="5"/>
      <c r="SLU1146" s="5"/>
      <c r="SLV1146" s="5"/>
      <c r="SLW1146" s="5"/>
      <c r="SLX1146" s="5"/>
      <c r="SLY1146" s="5"/>
      <c r="SLZ1146" s="5"/>
      <c r="SMA1146" s="5"/>
      <c r="SMB1146" s="5"/>
      <c r="SMC1146" s="5"/>
      <c r="SMD1146" s="5"/>
      <c r="SME1146" s="5"/>
      <c r="SMF1146" s="5"/>
      <c r="SMG1146" s="5"/>
      <c r="SMH1146" s="5"/>
      <c r="SMI1146" s="5"/>
      <c r="SMJ1146" s="5"/>
      <c r="SMK1146" s="5"/>
      <c r="SML1146" s="5"/>
      <c r="SMM1146" s="5"/>
      <c r="SMN1146" s="5"/>
      <c r="SMO1146" s="5"/>
      <c r="SMP1146" s="5"/>
      <c r="SMQ1146" s="5"/>
      <c r="SMR1146" s="5"/>
      <c r="SMS1146" s="5"/>
      <c r="SMT1146" s="5"/>
      <c r="SMU1146" s="5"/>
      <c r="SMV1146" s="5"/>
      <c r="SMW1146" s="5"/>
      <c r="SMX1146" s="5"/>
      <c r="SMY1146" s="5"/>
      <c r="SMZ1146" s="5"/>
      <c r="SNA1146" s="5"/>
      <c r="SNB1146" s="5"/>
      <c r="SNC1146" s="5"/>
      <c r="SND1146" s="5"/>
      <c r="SNE1146" s="5"/>
      <c r="SNF1146" s="5"/>
      <c r="SNG1146" s="5"/>
      <c r="SNH1146" s="5"/>
      <c r="SNI1146" s="5"/>
      <c r="SNJ1146" s="5"/>
      <c r="SNK1146" s="5"/>
      <c r="SNL1146" s="5"/>
      <c r="SNM1146" s="5"/>
      <c r="SNN1146" s="5"/>
      <c r="SNO1146" s="5"/>
      <c r="SNP1146" s="5"/>
      <c r="SNQ1146" s="5"/>
      <c r="SNR1146" s="5"/>
      <c r="SNS1146" s="5"/>
      <c r="SNT1146" s="5"/>
      <c r="SNU1146" s="5"/>
      <c r="SNV1146" s="5"/>
      <c r="SNW1146" s="5"/>
      <c r="SNX1146" s="5"/>
      <c r="SNY1146" s="5"/>
      <c r="SNZ1146" s="5"/>
      <c r="SOA1146" s="5"/>
      <c r="SOB1146" s="5"/>
      <c r="SOC1146" s="5"/>
      <c r="SOD1146" s="5"/>
      <c r="SOE1146" s="5"/>
      <c r="SOF1146" s="5"/>
      <c r="SOG1146" s="5"/>
      <c r="SOH1146" s="5"/>
      <c r="SOI1146" s="5"/>
      <c r="SOJ1146" s="5"/>
      <c r="SOK1146" s="5"/>
      <c r="SOL1146" s="5"/>
      <c r="SOM1146" s="5"/>
      <c r="SON1146" s="5"/>
      <c r="SOO1146" s="5"/>
      <c r="SOP1146" s="5"/>
      <c r="SOQ1146" s="5"/>
      <c r="SOR1146" s="5"/>
      <c r="SOS1146" s="5"/>
      <c r="SOT1146" s="5"/>
      <c r="SOU1146" s="5"/>
      <c r="SOV1146" s="5"/>
      <c r="SOW1146" s="5"/>
      <c r="SOX1146" s="5"/>
      <c r="SOY1146" s="5"/>
      <c r="SOZ1146" s="5"/>
      <c r="SPA1146" s="5"/>
      <c r="SPB1146" s="5"/>
      <c r="SPC1146" s="5"/>
      <c r="SPD1146" s="5"/>
      <c r="SPE1146" s="5"/>
      <c r="SPF1146" s="5"/>
      <c r="SPG1146" s="5"/>
      <c r="SPH1146" s="5"/>
      <c r="SPI1146" s="5"/>
      <c r="SPJ1146" s="5"/>
      <c r="SPK1146" s="5"/>
      <c r="SPL1146" s="5"/>
      <c r="SPM1146" s="5"/>
      <c r="SPN1146" s="5"/>
      <c r="SPO1146" s="5"/>
      <c r="SPP1146" s="5"/>
      <c r="SPQ1146" s="5"/>
      <c r="SPR1146" s="5"/>
      <c r="SPS1146" s="5"/>
      <c r="SPT1146" s="5"/>
      <c r="SPU1146" s="5"/>
      <c r="SPV1146" s="5"/>
      <c r="SPW1146" s="5"/>
      <c r="SPX1146" s="5"/>
      <c r="SPY1146" s="5"/>
      <c r="SPZ1146" s="5"/>
      <c r="SQA1146" s="5"/>
      <c r="SQB1146" s="5"/>
      <c r="SQC1146" s="5"/>
      <c r="SQD1146" s="5"/>
      <c r="SQE1146" s="5"/>
      <c r="SQF1146" s="5"/>
      <c r="SQG1146" s="5"/>
      <c r="SQH1146" s="5"/>
      <c r="SQI1146" s="5"/>
      <c r="SQJ1146" s="5"/>
      <c r="SQK1146" s="5"/>
      <c r="SQL1146" s="5"/>
      <c r="SQM1146" s="5"/>
      <c r="SQN1146" s="5"/>
      <c r="SQO1146" s="5"/>
      <c r="SQP1146" s="5"/>
      <c r="SQQ1146" s="5"/>
      <c r="SQR1146" s="5"/>
      <c r="SQS1146" s="5"/>
      <c r="SQT1146" s="5"/>
      <c r="SQU1146" s="5"/>
      <c r="SQV1146" s="5"/>
      <c r="SQW1146" s="5"/>
      <c r="SQX1146" s="5"/>
      <c r="SQY1146" s="5"/>
      <c r="SQZ1146" s="5"/>
      <c r="SRA1146" s="5"/>
      <c r="SRB1146" s="5"/>
      <c r="SRC1146" s="5"/>
      <c r="SRD1146" s="5"/>
      <c r="SRE1146" s="5"/>
      <c r="SRF1146" s="5"/>
      <c r="SRG1146" s="5"/>
      <c r="SRH1146" s="5"/>
      <c r="SRI1146" s="5"/>
      <c r="SRJ1146" s="5"/>
      <c r="SRK1146" s="5"/>
      <c r="SRL1146" s="5"/>
      <c r="SRM1146" s="5"/>
      <c r="SRN1146" s="5"/>
      <c r="SRO1146" s="5"/>
      <c r="SRP1146" s="5"/>
      <c r="SRQ1146" s="5"/>
      <c r="SRR1146" s="5"/>
      <c r="SRS1146" s="5"/>
      <c r="SRT1146" s="5"/>
      <c r="SRU1146" s="5"/>
      <c r="SRV1146" s="5"/>
      <c r="SRW1146" s="5"/>
      <c r="SRX1146" s="5"/>
      <c r="SRY1146" s="5"/>
      <c r="SRZ1146" s="5"/>
      <c r="SSA1146" s="5"/>
      <c r="SSB1146" s="5"/>
      <c r="SSC1146" s="5"/>
      <c r="SSD1146" s="5"/>
      <c r="SSE1146" s="5"/>
      <c r="SSF1146" s="5"/>
      <c r="SSG1146" s="5"/>
      <c r="SSH1146" s="5"/>
      <c r="SSI1146" s="5"/>
      <c r="SSJ1146" s="5"/>
      <c r="SSK1146" s="5"/>
      <c r="SSL1146" s="5"/>
      <c r="SSM1146" s="5"/>
      <c r="SSN1146" s="5"/>
      <c r="SSO1146" s="5"/>
      <c r="SSP1146" s="5"/>
      <c r="SSQ1146" s="5"/>
      <c r="SSR1146" s="5"/>
      <c r="SSS1146" s="5"/>
      <c r="SST1146" s="5"/>
      <c r="SSU1146" s="5"/>
      <c r="SSV1146" s="5"/>
      <c r="SSW1146" s="5"/>
      <c r="SSX1146" s="5"/>
      <c r="SSY1146" s="5"/>
      <c r="SSZ1146" s="5"/>
      <c r="STA1146" s="5"/>
      <c r="STB1146" s="5"/>
      <c r="STC1146" s="5"/>
      <c r="STD1146" s="5"/>
      <c r="STE1146" s="5"/>
      <c r="STF1146" s="5"/>
      <c r="STG1146" s="5"/>
      <c r="STH1146" s="5"/>
      <c r="STI1146" s="5"/>
      <c r="STJ1146" s="5"/>
      <c r="STK1146" s="5"/>
      <c r="STL1146" s="5"/>
      <c r="STM1146" s="5"/>
      <c r="STN1146" s="5"/>
      <c r="STO1146" s="5"/>
      <c r="STP1146" s="5"/>
      <c r="STQ1146" s="5"/>
      <c r="STR1146" s="5"/>
      <c r="STS1146" s="5"/>
      <c r="STT1146" s="5"/>
      <c r="STU1146" s="5"/>
      <c r="STV1146" s="5"/>
      <c r="STW1146" s="5"/>
      <c r="STX1146" s="5"/>
      <c r="STY1146" s="5"/>
      <c r="STZ1146" s="5"/>
      <c r="SUA1146" s="5"/>
      <c r="SUB1146" s="5"/>
      <c r="SUC1146" s="5"/>
      <c r="SUD1146" s="5"/>
      <c r="SUE1146" s="5"/>
      <c r="SUF1146" s="5"/>
      <c r="SUG1146" s="5"/>
      <c r="SUH1146" s="5"/>
      <c r="SUI1146" s="5"/>
      <c r="SUJ1146" s="5"/>
      <c r="SUK1146" s="5"/>
      <c r="SUL1146" s="5"/>
      <c r="SUM1146" s="5"/>
      <c r="SUN1146" s="5"/>
      <c r="SUO1146" s="5"/>
      <c r="SUP1146" s="5"/>
      <c r="SUQ1146" s="5"/>
      <c r="SUR1146" s="5"/>
      <c r="SUS1146" s="5"/>
      <c r="SUT1146" s="5"/>
      <c r="SUU1146" s="5"/>
      <c r="SUV1146" s="5"/>
      <c r="SUW1146" s="5"/>
      <c r="SUX1146" s="5"/>
      <c r="SUY1146" s="5"/>
      <c r="SUZ1146" s="5"/>
      <c r="SVA1146" s="5"/>
      <c r="SVB1146" s="5"/>
      <c r="SVC1146" s="5"/>
      <c r="SVD1146" s="5"/>
      <c r="SVE1146" s="5"/>
      <c r="SVF1146" s="5"/>
      <c r="SVG1146" s="5"/>
      <c r="SVH1146" s="5"/>
      <c r="SVI1146" s="5"/>
      <c r="SVJ1146" s="5"/>
      <c r="SVK1146" s="5"/>
      <c r="SVL1146" s="5"/>
      <c r="SVM1146" s="5"/>
      <c r="SVN1146" s="5"/>
      <c r="SVO1146" s="5"/>
      <c r="SVP1146" s="5"/>
      <c r="SVQ1146" s="5"/>
      <c r="SVR1146" s="5"/>
      <c r="SVS1146" s="5"/>
      <c r="SVT1146" s="5"/>
      <c r="SVU1146" s="5"/>
      <c r="SVV1146" s="5"/>
      <c r="SVW1146" s="5"/>
      <c r="SVX1146" s="5"/>
      <c r="SVY1146" s="5"/>
      <c r="SVZ1146" s="5"/>
      <c r="SWA1146" s="5"/>
      <c r="SWB1146" s="5"/>
      <c r="SWC1146" s="5"/>
      <c r="SWD1146" s="5"/>
      <c r="SWE1146" s="5"/>
      <c r="SWF1146" s="5"/>
      <c r="SWG1146" s="5"/>
      <c r="SWH1146" s="5"/>
      <c r="SWI1146" s="5"/>
      <c r="SWJ1146" s="5"/>
      <c r="SWK1146" s="5"/>
      <c r="SWL1146" s="5"/>
      <c r="SWM1146" s="5"/>
      <c r="SWN1146" s="5"/>
      <c r="SWO1146" s="5"/>
      <c r="SWP1146" s="5"/>
      <c r="SWQ1146" s="5"/>
      <c r="SWR1146" s="5"/>
      <c r="SWS1146" s="5"/>
      <c r="SWT1146" s="5"/>
      <c r="SWU1146" s="5"/>
      <c r="SWV1146" s="5"/>
      <c r="SWW1146" s="5"/>
      <c r="SWX1146" s="5"/>
      <c r="SWY1146" s="5"/>
      <c r="SWZ1146" s="5"/>
      <c r="SXA1146" s="5"/>
      <c r="SXB1146" s="5"/>
      <c r="SXC1146" s="5"/>
      <c r="SXD1146" s="5"/>
      <c r="SXE1146" s="5"/>
      <c r="SXF1146" s="5"/>
      <c r="SXG1146" s="5"/>
      <c r="SXH1146" s="5"/>
      <c r="SXI1146" s="5"/>
      <c r="SXJ1146" s="5"/>
      <c r="SXK1146" s="5"/>
      <c r="SXL1146" s="5"/>
      <c r="SXM1146" s="5"/>
      <c r="SXN1146" s="5"/>
      <c r="SXO1146" s="5"/>
      <c r="SXP1146" s="5"/>
      <c r="SXQ1146" s="5"/>
      <c r="SXR1146" s="5"/>
      <c r="SXS1146" s="5"/>
      <c r="SXT1146" s="5"/>
      <c r="SXU1146" s="5"/>
      <c r="SXV1146" s="5"/>
      <c r="SXW1146" s="5"/>
      <c r="SXX1146" s="5"/>
      <c r="SXY1146" s="5"/>
      <c r="SXZ1146" s="5"/>
      <c r="SYA1146" s="5"/>
      <c r="SYB1146" s="5"/>
      <c r="SYC1146" s="5"/>
      <c r="SYD1146" s="5"/>
      <c r="SYE1146" s="5"/>
      <c r="SYF1146" s="5"/>
      <c r="SYG1146" s="5"/>
      <c r="SYH1146" s="5"/>
      <c r="SYI1146" s="5"/>
      <c r="SYJ1146" s="5"/>
      <c r="SYK1146" s="5"/>
      <c r="SYL1146" s="5"/>
      <c r="SYM1146" s="5"/>
      <c r="SYN1146" s="5"/>
      <c r="SYO1146" s="5"/>
      <c r="SYP1146" s="5"/>
      <c r="SYQ1146" s="5"/>
      <c r="SYR1146" s="5"/>
      <c r="SYS1146" s="5"/>
      <c r="SYT1146" s="5"/>
      <c r="SYU1146" s="5"/>
      <c r="SYV1146" s="5"/>
      <c r="SYW1146" s="5"/>
      <c r="SYX1146" s="5"/>
      <c r="SYY1146" s="5"/>
      <c r="SYZ1146" s="5"/>
      <c r="SZA1146" s="5"/>
      <c r="SZB1146" s="5"/>
      <c r="SZC1146" s="5"/>
      <c r="SZD1146" s="5"/>
      <c r="SZE1146" s="5"/>
      <c r="SZF1146" s="5"/>
      <c r="SZG1146" s="5"/>
      <c r="SZH1146" s="5"/>
      <c r="SZI1146" s="5"/>
      <c r="SZJ1146" s="5"/>
      <c r="SZK1146" s="5"/>
      <c r="SZL1146" s="5"/>
      <c r="SZM1146" s="5"/>
      <c r="SZN1146" s="5"/>
      <c r="SZO1146" s="5"/>
      <c r="SZP1146" s="5"/>
      <c r="SZQ1146" s="5"/>
      <c r="SZR1146" s="5"/>
      <c r="SZS1146" s="5"/>
      <c r="SZT1146" s="5"/>
      <c r="SZU1146" s="5"/>
      <c r="SZV1146" s="5"/>
      <c r="SZW1146" s="5"/>
      <c r="SZX1146" s="5"/>
      <c r="SZY1146" s="5"/>
      <c r="SZZ1146" s="5"/>
      <c r="TAA1146" s="5"/>
      <c r="TAB1146" s="5"/>
      <c r="TAC1146" s="5"/>
      <c r="TAD1146" s="5"/>
      <c r="TAE1146" s="5"/>
      <c r="TAF1146" s="5"/>
      <c r="TAG1146" s="5"/>
      <c r="TAH1146" s="5"/>
      <c r="TAI1146" s="5"/>
      <c r="TAJ1146" s="5"/>
      <c r="TAK1146" s="5"/>
      <c r="TAL1146" s="5"/>
      <c r="TAM1146" s="5"/>
      <c r="TAN1146" s="5"/>
      <c r="TAO1146" s="5"/>
      <c r="TAP1146" s="5"/>
      <c r="TAQ1146" s="5"/>
      <c r="TAR1146" s="5"/>
      <c r="TAS1146" s="5"/>
      <c r="TAT1146" s="5"/>
      <c r="TAU1146" s="5"/>
      <c r="TAV1146" s="5"/>
      <c r="TAW1146" s="5"/>
      <c r="TAX1146" s="5"/>
      <c r="TAY1146" s="5"/>
      <c r="TAZ1146" s="5"/>
      <c r="TBA1146" s="5"/>
      <c r="TBB1146" s="5"/>
      <c r="TBC1146" s="5"/>
      <c r="TBD1146" s="5"/>
      <c r="TBE1146" s="5"/>
      <c r="TBF1146" s="5"/>
      <c r="TBG1146" s="5"/>
      <c r="TBH1146" s="5"/>
      <c r="TBI1146" s="5"/>
      <c r="TBJ1146" s="5"/>
      <c r="TBK1146" s="5"/>
      <c r="TBL1146" s="5"/>
      <c r="TBM1146" s="5"/>
      <c r="TBN1146" s="5"/>
      <c r="TBO1146" s="5"/>
      <c r="TBP1146" s="5"/>
      <c r="TBQ1146" s="5"/>
      <c r="TBR1146" s="5"/>
      <c r="TBS1146" s="5"/>
      <c r="TBT1146" s="5"/>
      <c r="TBU1146" s="5"/>
      <c r="TBV1146" s="5"/>
      <c r="TBW1146" s="5"/>
      <c r="TBX1146" s="5"/>
      <c r="TBY1146" s="5"/>
      <c r="TBZ1146" s="5"/>
      <c r="TCA1146" s="5"/>
      <c r="TCB1146" s="5"/>
      <c r="TCC1146" s="5"/>
      <c r="TCD1146" s="5"/>
      <c r="TCE1146" s="5"/>
      <c r="TCF1146" s="5"/>
      <c r="TCG1146" s="5"/>
      <c r="TCH1146" s="5"/>
      <c r="TCI1146" s="5"/>
      <c r="TCJ1146" s="5"/>
      <c r="TCK1146" s="5"/>
      <c r="TCL1146" s="5"/>
      <c r="TCM1146" s="5"/>
      <c r="TCN1146" s="5"/>
      <c r="TCO1146" s="5"/>
      <c r="TCP1146" s="5"/>
      <c r="TCQ1146" s="5"/>
      <c r="TCR1146" s="5"/>
      <c r="TCS1146" s="5"/>
      <c r="TCT1146" s="5"/>
      <c r="TCU1146" s="5"/>
      <c r="TCV1146" s="5"/>
      <c r="TCW1146" s="5"/>
      <c r="TCX1146" s="5"/>
      <c r="TCY1146" s="5"/>
      <c r="TCZ1146" s="5"/>
      <c r="TDA1146" s="5"/>
      <c r="TDB1146" s="5"/>
      <c r="TDC1146" s="5"/>
      <c r="TDD1146" s="5"/>
      <c r="TDE1146" s="5"/>
      <c r="TDF1146" s="5"/>
      <c r="TDG1146" s="5"/>
      <c r="TDH1146" s="5"/>
      <c r="TDI1146" s="5"/>
      <c r="TDJ1146" s="5"/>
      <c r="TDK1146" s="5"/>
      <c r="TDL1146" s="5"/>
      <c r="TDM1146" s="5"/>
      <c r="TDN1146" s="5"/>
      <c r="TDO1146" s="5"/>
      <c r="TDP1146" s="5"/>
      <c r="TDQ1146" s="5"/>
      <c r="TDR1146" s="5"/>
      <c r="TDS1146" s="5"/>
      <c r="TDT1146" s="5"/>
      <c r="TDU1146" s="5"/>
      <c r="TDV1146" s="5"/>
      <c r="TDW1146" s="5"/>
      <c r="TDX1146" s="5"/>
      <c r="TDY1146" s="5"/>
      <c r="TDZ1146" s="5"/>
      <c r="TEA1146" s="5"/>
      <c r="TEB1146" s="5"/>
      <c r="TEC1146" s="5"/>
      <c r="TED1146" s="5"/>
      <c r="TEE1146" s="5"/>
      <c r="TEF1146" s="5"/>
      <c r="TEG1146" s="5"/>
      <c r="TEH1146" s="5"/>
      <c r="TEI1146" s="5"/>
      <c r="TEJ1146" s="5"/>
      <c r="TEK1146" s="5"/>
      <c r="TEL1146" s="5"/>
      <c r="TEM1146" s="5"/>
      <c r="TEN1146" s="5"/>
      <c r="TEO1146" s="5"/>
      <c r="TEP1146" s="5"/>
      <c r="TEQ1146" s="5"/>
      <c r="TER1146" s="5"/>
      <c r="TES1146" s="5"/>
      <c r="TET1146" s="5"/>
      <c r="TEU1146" s="5"/>
      <c r="TEV1146" s="5"/>
      <c r="TEW1146" s="5"/>
      <c r="TEX1146" s="5"/>
      <c r="TEY1146" s="5"/>
      <c r="TEZ1146" s="5"/>
      <c r="TFA1146" s="5"/>
      <c r="TFB1146" s="5"/>
      <c r="TFC1146" s="5"/>
      <c r="TFD1146" s="5"/>
      <c r="TFE1146" s="5"/>
      <c r="TFF1146" s="5"/>
      <c r="TFG1146" s="5"/>
      <c r="TFH1146" s="5"/>
      <c r="TFI1146" s="5"/>
      <c r="TFJ1146" s="5"/>
      <c r="TFK1146" s="5"/>
      <c r="TFL1146" s="5"/>
      <c r="TFM1146" s="5"/>
      <c r="TFN1146" s="5"/>
      <c r="TFO1146" s="5"/>
      <c r="TFP1146" s="5"/>
      <c r="TFQ1146" s="5"/>
      <c r="TFR1146" s="5"/>
      <c r="TFS1146" s="5"/>
      <c r="TFT1146" s="5"/>
      <c r="TFU1146" s="5"/>
      <c r="TFV1146" s="5"/>
      <c r="TFW1146" s="5"/>
      <c r="TFX1146" s="5"/>
      <c r="TFY1146" s="5"/>
      <c r="TFZ1146" s="5"/>
      <c r="TGA1146" s="5"/>
      <c r="TGB1146" s="5"/>
      <c r="TGC1146" s="5"/>
      <c r="TGD1146" s="5"/>
      <c r="TGE1146" s="5"/>
      <c r="TGF1146" s="5"/>
      <c r="TGG1146" s="5"/>
      <c r="TGH1146" s="5"/>
      <c r="TGI1146" s="5"/>
      <c r="TGJ1146" s="5"/>
      <c r="TGK1146" s="5"/>
      <c r="TGL1146" s="5"/>
      <c r="TGM1146" s="5"/>
      <c r="TGN1146" s="5"/>
      <c r="TGO1146" s="5"/>
      <c r="TGP1146" s="5"/>
      <c r="TGQ1146" s="5"/>
      <c r="TGR1146" s="5"/>
      <c r="TGS1146" s="5"/>
      <c r="TGT1146" s="5"/>
      <c r="TGU1146" s="5"/>
      <c r="TGV1146" s="5"/>
      <c r="TGW1146" s="5"/>
      <c r="TGX1146" s="5"/>
      <c r="TGY1146" s="5"/>
      <c r="TGZ1146" s="5"/>
      <c r="THA1146" s="5"/>
      <c r="THB1146" s="5"/>
      <c r="THC1146" s="5"/>
      <c r="THD1146" s="5"/>
      <c r="THE1146" s="5"/>
      <c r="THF1146" s="5"/>
      <c r="THG1146" s="5"/>
      <c r="THH1146" s="5"/>
      <c r="THI1146" s="5"/>
      <c r="THJ1146" s="5"/>
      <c r="THK1146" s="5"/>
      <c r="THL1146" s="5"/>
      <c r="THM1146" s="5"/>
      <c r="THN1146" s="5"/>
      <c r="THO1146" s="5"/>
      <c r="THP1146" s="5"/>
      <c r="THQ1146" s="5"/>
      <c r="THR1146" s="5"/>
      <c r="THS1146" s="5"/>
      <c r="THT1146" s="5"/>
      <c r="THU1146" s="5"/>
      <c r="THV1146" s="5"/>
      <c r="THW1146" s="5"/>
      <c r="THX1146" s="5"/>
      <c r="THY1146" s="5"/>
      <c r="THZ1146" s="5"/>
      <c r="TIA1146" s="5"/>
      <c r="TIB1146" s="5"/>
      <c r="TIC1146" s="5"/>
      <c r="TID1146" s="5"/>
      <c r="TIE1146" s="5"/>
      <c r="TIF1146" s="5"/>
      <c r="TIG1146" s="5"/>
      <c r="TIH1146" s="5"/>
      <c r="TII1146" s="5"/>
      <c r="TIJ1146" s="5"/>
      <c r="TIK1146" s="5"/>
      <c r="TIL1146" s="5"/>
      <c r="TIM1146" s="5"/>
      <c r="TIN1146" s="5"/>
      <c r="TIO1146" s="5"/>
      <c r="TIP1146" s="5"/>
      <c r="TIQ1146" s="5"/>
      <c r="TIR1146" s="5"/>
      <c r="TIS1146" s="5"/>
      <c r="TIT1146" s="5"/>
      <c r="TIU1146" s="5"/>
      <c r="TIV1146" s="5"/>
      <c r="TIW1146" s="5"/>
      <c r="TIX1146" s="5"/>
      <c r="TIY1146" s="5"/>
      <c r="TIZ1146" s="5"/>
      <c r="TJA1146" s="5"/>
      <c r="TJB1146" s="5"/>
      <c r="TJC1146" s="5"/>
      <c r="TJD1146" s="5"/>
      <c r="TJE1146" s="5"/>
      <c r="TJF1146" s="5"/>
      <c r="TJG1146" s="5"/>
      <c r="TJH1146" s="5"/>
      <c r="TJI1146" s="5"/>
      <c r="TJJ1146" s="5"/>
      <c r="TJK1146" s="5"/>
      <c r="TJL1146" s="5"/>
      <c r="TJM1146" s="5"/>
      <c r="TJN1146" s="5"/>
      <c r="TJO1146" s="5"/>
      <c r="TJP1146" s="5"/>
      <c r="TJQ1146" s="5"/>
      <c r="TJR1146" s="5"/>
      <c r="TJS1146" s="5"/>
      <c r="TJT1146" s="5"/>
      <c r="TJU1146" s="5"/>
      <c r="TJV1146" s="5"/>
      <c r="TJW1146" s="5"/>
      <c r="TJX1146" s="5"/>
      <c r="TJY1146" s="5"/>
      <c r="TJZ1146" s="5"/>
      <c r="TKA1146" s="5"/>
      <c r="TKB1146" s="5"/>
      <c r="TKC1146" s="5"/>
      <c r="TKD1146" s="5"/>
      <c r="TKE1146" s="5"/>
      <c r="TKF1146" s="5"/>
      <c r="TKG1146" s="5"/>
      <c r="TKH1146" s="5"/>
      <c r="TKI1146" s="5"/>
      <c r="TKJ1146" s="5"/>
      <c r="TKK1146" s="5"/>
      <c r="TKL1146" s="5"/>
      <c r="TKM1146" s="5"/>
      <c r="TKN1146" s="5"/>
      <c r="TKO1146" s="5"/>
      <c r="TKP1146" s="5"/>
      <c r="TKQ1146" s="5"/>
      <c r="TKR1146" s="5"/>
      <c r="TKS1146" s="5"/>
      <c r="TKT1146" s="5"/>
      <c r="TKU1146" s="5"/>
      <c r="TKV1146" s="5"/>
      <c r="TKW1146" s="5"/>
      <c r="TKX1146" s="5"/>
      <c r="TKY1146" s="5"/>
      <c r="TKZ1146" s="5"/>
      <c r="TLA1146" s="5"/>
      <c r="TLB1146" s="5"/>
      <c r="TLC1146" s="5"/>
      <c r="TLD1146" s="5"/>
      <c r="TLE1146" s="5"/>
      <c r="TLF1146" s="5"/>
      <c r="TLG1146" s="5"/>
      <c r="TLH1146" s="5"/>
      <c r="TLI1146" s="5"/>
      <c r="TLJ1146" s="5"/>
      <c r="TLK1146" s="5"/>
      <c r="TLL1146" s="5"/>
      <c r="TLM1146" s="5"/>
      <c r="TLN1146" s="5"/>
      <c r="TLO1146" s="5"/>
      <c r="TLP1146" s="5"/>
      <c r="TLQ1146" s="5"/>
      <c r="TLR1146" s="5"/>
      <c r="TLS1146" s="5"/>
      <c r="TLT1146" s="5"/>
      <c r="TLU1146" s="5"/>
      <c r="TLV1146" s="5"/>
      <c r="TLW1146" s="5"/>
      <c r="TLX1146" s="5"/>
      <c r="TLY1146" s="5"/>
      <c r="TLZ1146" s="5"/>
      <c r="TMA1146" s="5"/>
      <c r="TMB1146" s="5"/>
      <c r="TMC1146" s="5"/>
      <c r="TMD1146" s="5"/>
      <c r="TME1146" s="5"/>
      <c r="TMF1146" s="5"/>
      <c r="TMG1146" s="5"/>
      <c r="TMH1146" s="5"/>
      <c r="TMI1146" s="5"/>
      <c r="TMJ1146" s="5"/>
      <c r="TMK1146" s="5"/>
      <c r="TML1146" s="5"/>
      <c r="TMM1146" s="5"/>
      <c r="TMN1146" s="5"/>
      <c r="TMO1146" s="5"/>
      <c r="TMP1146" s="5"/>
      <c r="TMQ1146" s="5"/>
      <c r="TMR1146" s="5"/>
      <c r="TMS1146" s="5"/>
      <c r="TMT1146" s="5"/>
      <c r="TMU1146" s="5"/>
      <c r="TMV1146" s="5"/>
      <c r="TMW1146" s="5"/>
      <c r="TMX1146" s="5"/>
      <c r="TMY1146" s="5"/>
      <c r="TMZ1146" s="5"/>
      <c r="TNA1146" s="5"/>
      <c r="TNB1146" s="5"/>
      <c r="TNC1146" s="5"/>
      <c r="TND1146" s="5"/>
      <c r="TNE1146" s="5"/>
      <c r="TNF1146" s="5"/>
      <c r="TNG1146" s="5"/>
      <c r="TNH1146" s="5"/>
      <c r="TNI1146" s="5"/>
      <c r="TNJ1146" s="5"/>
      <c r="TNK1146" s="5"/>
      <c r="TNL1146" s="5"/>
      <c r="TNM1146" s="5"/>
      <c r="TNN1146" s="5"/>
      <c r="TNO1146" s="5"/>
      <c r="TNP1146" s="5"/>
      <c r="TNQ1146" s="5"/>
      <c r="TNR1146" s="5"/>
      <c r="TNS1146" s="5"/>
      <c r="TNT1146" s="5"/>
      <c r="TNU1146" s="5"/>
      <c r="TNV1146" s="5"/>
      <c r="TNW1146" s="5"/>
      <c r="TNX1146" s="5"/>
      <c r="TNY1146" s="5"/>
      <c r="TNZ1146" s="5"/>
      <c r="TOA1146" s="5"/>
      <c r="TOB1146" s="5"/>
      <c r="TOC1146" s="5"/>
      <c r="TOD1146" s="5"/>
      <c r="TOE1146" s="5"/>
      <c r="TOF1146" s="5"/>
      <c r="TOG1146" s="5"/>
      <c r="TOH1146" s="5"/>
      <c r="TOI1146" s="5"/>
      <c r="TOJ1146" s="5"/>
      <c r="TOK1146" s="5"/>
      <c r="TOL1146" s="5"/>
      <c r="TOM1146" s="5"/>
      <c r="TON1146" s="5"/>
      <c r="TOO1146" s="5"/>
      <c r="TOP1146" s="5"/>
      <c r="TOQ1146" s="5"/>
      <c r="TOR1146" s="5"/>
      <c r="TOS1146" s="5"/>
      <c r="TOT1146" s="5"/>
      <c r="TOU1146" s="5"/>
      <c r="TOV1146" s="5"/>
      <c r="TOW1146" s="5"/>
      <c r="TOX1146" s="5"/>
      <c r="TOY1146" s="5"/>
      <c r="TOZ1146" s="5"/>
      <c r="TPA1146" s="5"/>
      <c r="TPB1146" s="5"/>
      <c r="TPC1146" s="5"/>
      <c r="TPD1146" s="5"/>
      <c r="TPE1146" s="5"/>
      <c r="TPF1146" s="5"/>
      <c r="TPG1146" s="5"/>
      <c r="TPH1146" s="5"/>
      <c r="TPI1146" s="5"/>
      <c r="TPJ1146" s="5"/>
      <c r="TPK1146" s="5"/>
      <c r="TPL1146" s="5"/>
      <c r="TPM1146" s="5"/>
      <c r="TPN1146" s="5"/>
      <c r="TPO1146" s="5"/>
      <c r="TPP1146" s="5"/>
      <c r="TPQ1146" s="5"/>
      <c r="TPR1146" s="5"/>
      <c r="TPS1146" s="5"/>
      <c r="TPT1146" s="5"/>
      <c r="TPU1146" s="5"/>
      <c r="TPV1146" s="5"/>
      <c r="TPW1146" s="5"/>
      <c r="TPX1146" s="5"/>
      <c r="TPY1146" s="5"/>
      <c r="TPZ1146" s="5"/>
      <c r="TQA1146" s="5"/>
      <c r="TQB1146" s="5"/>
      <c r="TQC1146" s="5"/>
      <c r="TQD1146" s="5"/>
      <c r="TQE1146" s="5"/>
      <c r="TQF1146" s="5"/>
      <c r="TQG1146" s="5"/>
      <c r="TQH1146" s="5"/>
      <c r="TQI1146" s="5"/>
      <c r="TQJ1146" s="5"/>
      <c r="TQK1146" s="5"/>
      <c r="TQL1146" s="5"/>
      <c r="TQM1146" s="5"/>
      <c r="TQN1146" s="5"/>
      <c r="TQO1146" s="5"/>
      <c r="TQP1146" s="5"/>
      <c r="TQQ1146" s="5"/>
      <c r="TQR1146" s="5"/>
      <c r="TQS1146" s="5"/>
      <c r="TQT1146" s="5"/>
      <c r="TQU1146" s="5"/>
      <c r="TQV1146" s="5"/>
      <c r="TQW1146" s="5"/>
      <c r="TQX1146" s="5"/>
      <c r="TQY1146" s="5"/>
      <c r="TQZ1146" s="5"/>
      <c r="TRA1146" s="5"/>
      <c r="TRB1146" s="5"/>
      <c r="TRC1146" s="5"/>
      <c r="TRD1146" s="5"/>
      <c r="TRE1146" s="5"/>
      <c r="TRF1146" s="5"/>
      <c r="TRG1146" s="5"/>
      <c r="TRH1146" s="5"/>
      <c r="TRI1146" s="5"/>
      <c r="TRJ1146" s="5"/>
      <c r="TRK1146" s="5"/>
      <c r="TRL1146" s="5"/>
      <c r="TRM1146" s="5"/>
      <c r="TRN1146" s="5"/>
      <c r="TRO1146" s="5"/>
      <c r="TRP1146" s="5"/>
      <c r="TRQ1146" s="5"/>
      <c r="TRR1146" s="5"/>
      <c r="TRS1146" s="5"/>
      <c r="TRT1146" s="5"/>
      <c r="TRU1146" s="5"/>
      <c r="TRV1146" s="5"/>
      <c r="TRW1146" s="5"/>
      <c r="TRX1146" s="5"/>
      <c r="TRY1146" s="5"/>
      <c r="TRZ1146" s="5"/>
      <c r="TSA1146" s="5"/>
      <c r="TSB1146" s="5"/>
      <c r="TSC1146" s="5"/>
      <c r="TSD1146" s="5"/>
      <c r="TSE1146" s="5"/>
      <c r="TSF1146" s="5"/>
      <c r="TSG1146" s="5"/>
      <c r="TSH1146" s="5"/>
      <c r="TSI1146" s="5"/>
      <c r="TSJ1146" s="5"/>
      <c r="TSK1146" s="5"/>
      <c r="TSL1146" s="5"/>
      <c r="TSM1146" s="5"/>
      <c r="TSN1146" s="5"/>
      <c r="TSO1146" s="5"/>
      <c r="TSP1146" s="5"/>
      <c r="TSQ1146" s="5"/>
      <c r="TSR1146" s="5"/>
      <c r="TSS1146" s="5"/>
      <c r="TST1146" s="5"/>
      <c r="TSU1146" s="5"/>
      <c r="TSV1146" s="5"/>
      <c r="TSW1146" s="5"/>
      <c r="TSX1146" s="5"/>
      <c r="TSY1146" s="5"/>
      <c r="TSZ1146" s="5"/>
      <c r="TTA1146" s="5"/>
      <c r="TTB1146" s="5"/>
      <c r="TTC1146" s="5"/>
      <c r="TTD1146" s="5"/>
      <c r="TTE1146" s="5"/>
      <c r="TTF1146" s="5"/>
      <c r="TTG1146" s="5"/>
      <c r="TTH1146" s="5"/>
      <c r="TTI1146" s="5"/>
      <c r="TTJ1146" s="5"/>
      <c r="TTK1146" s="5"/>
      <c r="TTL1146" s="5"/>
      <c r="TTM1146" s="5"/>
      <c r="TTN1146" s="5"/>
      <c r="TTO1146" s="5"/>
      <c r="TTP1146" s="5"/>
      <c r="TTQ1146" s="5"/>
      <c r="TTR1146" s="5"/>
      <c r="TTS1146" s="5"/>
      <c r="TTT1146" s="5"/>
      <c r="TTU1146" s="5"/>
      <c r="TTV1146" s="5"/>
      <c r="TTW1146" s="5"/>
      <c r="TTX1146" s="5"/>
      <c r="TTY1146" s="5"/>
      <c r="TTZ1146" s="5"/>
      <c r="TUA1146" s="5"/>
      <c r="TUB1146" s="5"/>
      <c r="TUC1146" s="5"/>
      <c r="TUD1146" s="5"/>
      <c r="TUE1146" s="5"/>
      <c r="TUF1146" s="5"/>
      <c r="TUG1146" s="5"/>
      <c r="TUH1146" s="5"/>
      <c r="TUI1146" s="5"/>
      <c r="TUJ1146" s="5"/>
      <c r="TUK1146" s="5"/>
      <c r="TUL1146" s="5"/>
      <c r="TUM1146" s="5"/>
      <c r="TUN1146" s="5"/>
      <c r="TUO1146" s="5"/>
      <c r="TUP1146" s="5"/>
      <c r="TUQ1146" s="5"/>
      <c r="TUR1146" s="5"/>
      <c r="TUS1146" s="5"/>
      <c r="TUT1146" s="5"/>
      <c r="TUU1146" s="5"/>
      <c r="TUV1146" s="5"/>
      <c r="TUW1146" s="5"/>
      <c r="TUX1146" s="5"/>
      <c r="TUY1146" s="5"/>
      <c r="TUZ1146" s="5"/>
      <c r="TVA1146" s="5"/>
      <c r="TVB1146" s="5"/>
      <c r="TVC1146" s="5"/>
      <c r="TVD1146" s="5"/>
      <c r="TVE1146" s="5"/>
      <c r="TVF1146" s="5"/>
      <c r="TVG1146" s="5"/>
      <c r="TVH1146" s="5"/>
      <c r="TVI1146" s="5"/>
      <c r="TVJ1146" s="5"/>
      <c r="TVK1146" s="5"/>
      <c r="TVL1146" s="5"/>
      <c r="TVM1146" s="5"/>
      <c r="TVN1146" s="5"/>
      <c r="TVO1146" s="5"/>
      <c r="TVP1146" s="5"/>
      <c r="TVQ1146" s="5"/>
      <c r="TVR1146" s="5"/>
      <c r="TVS1146" s="5"/>
      <c r="TVT1146" s="5"/>
      <c r="TVU1146" s="5"/>
      <c r="TVV1146" s="5"/>
      <c r="TVW1146" s="5"/>
      <c r="TVX1146" s="5"/>
      <c r="TVY1146" s="5"/>
      <c r="TVZ1146" s="5"/>
      <c r="TWA1146" s="5"/>
      <c r="TWB1146" s="5"/>
      <c r="TWC1146" s="5"/>
      <c r="TWD1146" s="5"/>
      <c r="TWE1146" s="5"/>
      <c r="TWF1146" s="5"/>
      <c r="TWG1146" s="5"/>
      <c r="TWH1146" s="5"/>
      <c r="TWI1146" s="5"/>
      <c r="TWJ1146" s="5"/>
      <c r="TWK1146" s="5"/>
      <c r="TWL1146" s="5"/>
      <c r="TWM1146" s="5"/>
      <c r="TWN1146" s="5"/>
      <c r="TWO1146" s="5"/>
      <c r="TWP1146" s="5"/>
      <c r="TWQ1146" s="5"/>
      <c r="TWR1146" s="5"/>
      <c r="TWS1146" s="5"/>
      <c r="TWT1146" s="5"/>
      <c r="TWU1146" s="5"/>
      <c r="TWV1146" s="5"/>
      <c r="TWW1146" s="5"/>
      <c r="TWX1146" s="5"/>
      <c r="TWY1146" s="5"/>
      <c r="TWZ1146" s="5"/>
      <c r="TXA1146" s="5"/>
      <c r="TXB1146" s="5"/>
      <c r="TXC1146" s="5"/>
      <c r="TXD1146" s="5"/>
      <c r="TXE1146" s="5"/>
      <c r="TXF1146" s="5"/>
      <c r="TXG1146" s="5"/>
      <c r="TXH1146" s="5"/>
      <c r="TXI1146" s="5"/>
      <c r="TXJ1146" s="5"/>
      <c r="TXK1146" s="5"/>
      <c r="TXL1146" s="5"/>
      <c r="TXM1146" s="5"/>
      <c r="TXN1146" s="5"/>
      <c r="TXO1146" s="5"/>
      <c r="TXP1146" s="5"/>
      <c r="TXQ1146" s="5"/>
      <c r="TXR1146" s="5"/>
      <c r="TXS1146" s="5"/>
      <c r="TXT1146" s="5"/>
      <c r="TXU1146" s="5"/>
      <c r="TXV1146" s="5"/>
      <c r="TXW1146" s="5"/>
      <c r="TXX1146" s="5"/>
      <c r="TXY1146" s="5"/>
      <c r="TXZ1146" s="5"/>
      <c r="TYA1146" s="5"/>
      <c r="TYB1146" s="5"/>
      <c r="TYC1146" s="5"/>
      <c r="TYD1146" s="5"/>
      <c r="TYE1146" s="5"/>
      <c r="TYF1146" s="5"/>
      <c r="TYG1146" s="5"/>
      <c r="TYH1146" s="5"/>
      <c r="TYI1146" s="5"/>
      <c r="TYJ1146" s="5"/>
      <c r="TYK1146" s="5"/>
      <c r="TYL1146" s="5"/>
      <c r="TYM1146" s="5"/>
      <c r="TYN1146" s="5"/>
      <c r="TYO1146" s="5"/>
      <c r="TYP1146" s="5"/>
      <c r="TYQ1146" s="5"/>
      <c r="TYR1146" s="5"/>
      <c r="TYS1146" s="5"/>
      <c r="TYT1146" s="5"/>
      <c r="TYU1146" s="5"/>
      <c r="TYV1146" s="5"/>
      <c r="TYW1146" s="5"/>
      <c r="TYX1146" s="5"/>
      <c r="TYY1146" s="5"/>
      <c r="TYZ1146" s="5"/>
      <c r="TZA1146" s="5"/>
      <c r="TZB1146" s="5"/>
      <c r="TZC1146" s="5"/>
      <c r="TZD1146" s="5"/>
      <c r="TZE1146" s="5"/>
      <c r="TZF1146" s="5"/>
      <c r="TZG1146" s="5"/>
      <c r="TZH1146" s="5"/>
      <c r="TZI1146" s="5"/>
      <c r="TZJ1146" s="5"/>
      <c r="TZK1146" s="5"/>
      <c r="TZL1146" s="5"/>
      <c r="TZM1146" s="5"/>
      <c r="TZN1146" s="5"/>
      <c r="TZO1146" s="5"/>
      <c r="TZP1146" s="5"/>
      <c r="TZQ1146" s="5"/>
      <c r="TZR1146" s="5"/>
      <c r="TZS1146" s="5"/>
      <c r="TZT1146" s="5"/>
      <c r="TZU1146" s="5"/>
      <c r="TZV1146" s="5"/>
      <c r="TZW1146" s="5"/>
      <c r="TZX1146" s="5"/>
      <c r="TZY1146" s="5"/>
      <c r="TZZ1146" s="5"/>
      <c r="UAA1146" s="5"/>
      <c r="UAB1146" s="5"/>
      <c r="UAC1146" s="5"/>
      <c r="UAD1146" s="5"/>
      <c r="UAE1146" s="5"/>
      <c r="UAF1146" s="5"/>
      <c r="UAG1146" s="5"/>
      <c r="UAH1146" s="5"/>
      <c r="UAI1146" s="5"/>
      <c r="UAJ1146" s="5"/>
      <c r="UAK1146" s="5"/>
      <c r="UAL1146" s="5"/>
      <c r="UAM1146" s="5"/>
      <c r="UAN1146" s="5"/>
      <c r="UAO1146" s="5"/>
      <c r="UAP1146" s="5"/>
      <c r="UAQ1146" s="5"/>
      <c r="UAR1146" s="5"/>
      <c r="UAS1146" s="5"/>
      <c r="UAT1146" s="5"/>
      <c r="UAU1146" s="5"/>
      <c r="UAV1146" s="5"/>
      <c r="UAW1146" s="5"/>
      <c r="UAX1146" s="5"/>
      <c r="UAY1146" s="5"/>
      <c r="UAZ1146" s="5"/>
      <c r="UBA1146" s="5"/>
      <c r="UBB1146" s="5"/>
      <c r="UBC1146" s="5"/>
      <c r="UBD1146" s="5"/>
      <c r="UBE1146" s="5"/>
      <c r="UBF1146" s="5"/>
      <c r="UBG1146" s="5"/>
      <c r="UBH1146" s="5"/>
      <c r="UBI1146" s="5"/>
      <c r="UBJ1146" s="5"/>
      <c r="UBK1146" s="5"/>
      <c r="UBL1146" s="5"/>
      <c r="UBM1146" s="5"/>
      <c r="UBN1146" s="5"/>
      <c r="UBO1146" s="5"/>
      <c r="UBP1146" s="5"/>
      <c r="UBQ1146" s="5"/>
      <c r="UBR1146" s="5"/>
      <c r="UBS1146" s="5"/>
      <c r="UBT1146" s="5"/>
      <c r="UBU1146" s="5"/>
      <c r="UBV1146" s="5"/>
      <c r="UBW1146" s="5"/>
      <c r="UBX1146" s="5"/>
      <c r="UBY1146" s="5"/>
      <c r="UBZ1146" s="5"/>
      <c r="UCA1146" s="5"/>
      <c r="UCB1146" s="5"/>
      <c r="UCC1146" s="5"/>
      <c r="UCD1146" s="5"/>
      <c r="UCE1146" s="5"/>
      <c r="UCF1146" s="5"/>
      <c r="UCG1146" s="5"/>
      <c r="UCH1146" s="5"/>
      <c r="UCI1146" s="5"/>
      <c r="UCJ1146" s="5"/>
      <c r="UCK1146" s="5"/>
      <c r="UCL1146" s="5"/>
      <c r="UCM1146" s="5"/>
      <c r="UCN1146" s="5"/>
      <c r="UCO1146" s="5"/>
      <c r="UCP1146" s="5"/>
      <c r="UCQ1146" s="5"/>
      <c r="UCR1146" s="5"/>
      <c r="UCS1146" s="5"/>
      <c r="UCT1146" s="5"/>
      <c r="UCU1146" s="5"/>
      <c r="UCV1146" s="5"/>
      <c r="UCW1146" s="5"/>
      <c r="UCX1146" s="5"/>
      <c r="UCY1146" s="5"/>
      <c r="UCZ1146" s="5"/>
      <c r="UDA1146" s="5"/>
      <c r="UDB1146" s="5"/>
      <c r="UDC1146" s="5"/>
      <c r="UDD1146" s="5"/>
      <c r="UDE1146" s="5"/>
      <c r="UDF1146" s="5"/>
      <c r="UDG1146" s="5"/>
      <c r="UDH1146" s="5"/>
      <c r="UDI1146" s="5"/>
      <c r="UDJ1146" s="5"/>
      <c r="UDK1146" s="5"/>
      <c r="UDL1146" s="5"/>
      <c r="UDM1146" s="5"/>
      <c r="UDN1146" s="5"/>
      <c r="UDO1146" s="5"/>
      <c r="UDP1146" s="5"/>
      <c r="UDQ1146" s="5"/>
      <c r="UDR1146" s="5"/>
      <c r="UDS1146" s="5"/>
      <c r="UDT1146" s="5"/>
      <c r="UDU1146" s="5"/>
      <c r="UDV1146" s="5"/>
      <c r="UDW1146" s="5"/>
      <c r="UDX1146" s="5"/>
      <c r="UDY1146" s="5"/>
      <c r="UDZ1146" s="5"/>
      <c r="UEA1146" s="5"/>
      <c r="UEB1146" s="5"/>
      <c r="UEC1146" s="5"/>
      <c r="UED1146" s="5"/>
      <c r="UEE1146" s="5"/>
      <c r="UEF1146" s="5"/>
      <c r="UEG1146" s="5"/>
      <c r="UEH1146" s="5"/>
      <c r="UEI1146" s="5"/>
      <c r="UEJ1146" s="5"/>
      <c r="UEK1146" s="5"/>
      <c r="UEL1146" s="5"/>
      <c r="UEM1146" s="5"/>
      <c r="UEN1146" s="5"/>
      <c r="UEO1146" s="5"/>
      <c r="UEP1146" s="5"/>
      <c r="UEQ1146" s="5"/>
      <c r="UER1146" s="5"/>
      <c r="UES1146" s="5"/>
      <c r="UET1146" s="5"/>
      <c r="UEU1146" s="5"/>
      <c r="UEV1146" s="5"/>
      <c r="UEW1146" s="5"/>
      <c r="UEX1146" s="5"/>
      <c r="UEY1146" s="5"/>
      <c r="UEZ1146" s="5"/>
      <c r="UFA1146" s="5"/>
      <c r="UFB1146" s="5"/>
      <c r="UFC1146" s="5"/>
      <c r="UFD1146" s="5"/>
      <c r="UFE1146" s="5"/>
      <c r="UFF1146" s="5"/>
      <c r="UFG1146" s="5"/>
      <c r="UFH1146" s="5"/>
      <c r="UFI1146" s="5"/>
      <c r="UFJ1146" s="5"/>
      <c r="UFK1146" s="5"/>
      <c r="UFL1146" s="5"/>
      <c r="UFM1146" s="5"/>
      <c r="UFN1146" s="5"/>
      <c r="UFO1146" s="5"/>
      <c r="UFP1146" s="5"/>
      <c r="UFQ1146" s="5"/>
      <c r="UFR1146" s="5"/>
      <c r="UFS1146" s="5"/>
      <c r="UFT1146" s="5"/>
      <c r="UFU1146" s="5"/>
      <c r="UFV1146" s="5"/>
      <c r="UFW1146" s="5"/>
      <c r="UFX1146" s="5"/>
      <c r="UFY1146" s="5"/>
      <c r="UFZ1146" s="5"/>
      <c r="UGA1146" s="5"/>
      <c r="UGB1146" s="5"/>
      <c r="UGC1146" s="5"/>
      <c r="UGD1146" s="5"/>
      <c r="UGE1146" s="5"/>
      <c r="UGF1146" s="5"/>
      <c r="UGG1146" s="5"/>
      <c r="UGH1146" s="5"/>
      <c r="UGI1146" s="5"/>
      <c r="UGJ1146" s="5"/>
      <c r="UGK1146" s="5"/>
      <c r="UGL1146" s="5"/>
      <c r="UGM1146" s="5"/>
      <c r="UGN1146" s="5"/>
      <c r="UGO1146" s="5"/>
      <c r="UGP1146" s="5"/>
      <c r="UGQ1146" s="5"/>
      <c r="UGR1146" s="5"/>
      <c r="UGS1146" s="5"/>
      <c r="UGT1146" s="5"/>
      <c r="UGU1146" s="5"/>
      <c r="UGV1146" s="5"/>
      <c r="UGW1146" s="5"/>
      <c r="UGX1146" s="5"/>
      <c r="UGY1146" s="5"/>
      <c r="UGZ1146" s="5"/>
      <c r="UHA1146" s="5"/>
      <c r="UHB1146" s="5"/>
      <c r="UHC1146" s="5"/>
      <c r="UHD1146" s="5"/>
      <c r="UHE1146" s="5"/>
      <c r="UHF1146" s="5"/>
      <c r="UHG1146" s="5"/>
      <c r="UHH1146" s="5"/>
      <c r="UHI1146" s="5"/>
      <c r="UHJ1146" s="5"/>
      <c r="UHK1146" s="5"/>
      <c r="UHL1146" s="5"/>
      <c r="UHM1146" s="5"/>
      <c r="UHN1146" s="5"/>
      <c r="UHO1146" s="5"/>
      <c r="UHP1146" s="5"/>
      <c r="UHQ1146" s="5"/>
      <c r="UHR1146" s="5"/>
      <c r="UHS1146" s="5"/>
      <c r="UHT1146" s="5"/>
      <c r="UHU1146" s="5"/>
      <c r="UHV1146" s="5"/>
      <c r="UHW1146" s="5"/>
      <c r="UHX1146" s="5"/>
      <c r="UHY1146" s="5"/>
      <c r="UHZ1146" s="5"/>
      <c r="UIA1146" s="5"/>
      <c r="UIB1146" s="5"/>
      <c r="UIC1146" s="5"/>
      <c r="UID1146" s="5"/>
      <c r="UIE1146" s="5"/>
      <c r="UIF1146" s="5"/>
      <c r="UIG1146" s="5"/>
      <c r="UIH1146" s="5"/>
      <c r="UII1146" s="5"/>
      <c r="UIJ1146" s="5"/>
      <c r="UIK1146" s="5"/>
      <c r="UIL1146" s="5"/>
      <c r="UIM1146" s="5"/>
      <c r="UIN1146" s="5"/>
      <c r="UIO1146" s="5"/>
      <c r="UIP1146" s="5"/>
      <c r="UIQ1146" s="5"/>
      <c r="UIR1146" s="5"/>
      <c r="UIS1146" s="5"/>
      <c r="UIT1146" s="5"/>
      <c r="UIU1146" s="5"/>
      <c r="UIV1146" s="5"/>
      <c r="UIW1146" s="5"/>
      <c r="UIX1146" s="5"/>
      <c r="UIY1146" s="5"/>
      <c r="UIZ1146" s="5"/>
      <c r="UJA1146" s="5"/>
      <c r="UJB1146" s="5"/>
      <c r="UJC1146" s="5"/>
      <c r="UJD1146" s="5"/>
      <c r="UJE1146" s="5"/>
      <c r="UJF1146" s="5"/>
      <c r="UJG1146" s="5"/>
      <c r="UJH1146" s="5"/>
      <c r="UJI1146" s="5"/>
      <c r="UJJ1146" s="5"/>
      <c r="UJK1146" s="5"/>
      <c r="UJL1146" s="5"/>
      <c r="UJM1146" s="5"/>
      <c r="UJN1146" s="5"/>
      <c r="UJO1146" s="5"/>
      <c r="UJP1146" s="5"/>
      <c r="UJQ1146" s="5"/>
      <c r="UJR1146" s="5"/>
      <c r="UJS1146" s="5"/>
      <c r="UJT1146" s="5"/>
      <c r="UJU1146" s="5"/>
      <c r="UJV1146" s="5"/>
      <c r="UJW1146" s="5"/>
      <c r="UJX1146" s="5"/>
      <c r="UJY1146" s="5"/>
      <c r="UJZ1146" s="5"/>
      <c r="UKA1146" s="5"/>
      <c r="UKB1146" s="5"/>
      <c r="UKC1146" s="5"/>
      <c r="UKD1146" s="5"/>
      <c r="UKE1146" s="5"/>
      <c r="UKF1146" s="5"/>
      <c r="UKG1146" s="5"/>
      <c r="UKH1146" s="5"/>
      <c r="UKI1146" s="5"/>
      <c r="UKJ1146" s="5"/>
      <c r="UKK1146" s="5"/>
      <c r="UKL1146" s="5"/>
      <c r="UKM1146" s="5"/>
      <c r="UKN1146" s="5"/>
      <c r="UKO1146" s="5"/>
      <c r="UKP1146" s="5"/>
      <c r="UKQ1146" s="5"/>
      <c r="UKR1146" s="5"/>
      <c r="UKS1146" s="5"/>
      <c r="UKT1146" s="5"/>
      <c r="UKU1146" s="5"/>
      <c r="UKV1146" s="5"/>
      <c r="UKW1146" s="5"/>
      <c r="UKX1146" s="5"/>
      <c r="UKY1146" s="5"/>
      <c r="UKZ1146" s="5"/>
      <c r="ULA1146" s="5"/>
      <c r="ULB1146" s="5"/>
      <c r="ULC1146" s="5"/>
      <c r="ULD1146" s="5"/>
      <c r="ULE1146" s="5"/>
      <c r="ULF1146" s="5"/>
      <c r="ULG1146" s="5"/>
      <c r="ULH1146" s="5"/>
      <c r="ULI1146" s="5"/>
      <c r="ULJ1146" s="5"/>
      <c r="ULK1146" s="5"/>
      <c r="ULL1146" s="5"/>
      <c r="ULM1146" s="5"/>
      <c r="ULN1146" s="5"/>
      <c r="ULO1146" s="5"/>
      <c r="ULP1146" s="5"/>
      <c r="ULQ1146" s="5"/>
      <c r="ULR1146" s="5"/>
      <c r="ULS1146" s="5"/>
      <c r="ULT1146" s="5"/>
      <c r="ULU1146" s="5"/>
      <c r="ULV1146" s="5"/>
      <c r="ULW1146" s="5"/>
      <c r="ULX1146" s="5"/>
      <c r="ULY1146" s="5"/>
      <c r="ULZ1146" s="5"/>
      <c r="UMA1146" s="5"/>
      <c r="UMB1146" s="5"/>
      <c r="UMC1146" s="5"/>
      <c r="UMD1146" s="5"/>
      <c r="UME1146" s="5"/>
      <c r="UMF1146" s="5"/>
      <c r="UMG1146" s="5"/>
      <c r="UMH1146" s="5"/>
      <c r="UMI1146" s="5"/>
      <c r="UMJ1146" s="5"/>
      <c r="UMK1146" s="5"/>
      <c r="UML1146" s="5"/>
      <c r="UMM1146" s="5"/>
      <c r="UMN1146" s="5"/>
      <c r="UMO1146" s="5"/>
      <c r="UMP1146" s="5"/>
      <c r="UMQ1146" s="5"/>
      <c r="UMR1146" s="5"/>
      <c r="UMS1146" s="5"/>
      <c r="UMT1146" s="5"/>
      <c r="UMU1146" s="5"/>
      <c r="UMV1146" s="5"/>
      <c r="UMW1146" s="5"/>
      <c r="UMX1146" s="5"/>
      <c r="UMY1146" s="5"/>
      <c r="UMZ1146" s="5"/>
      <c r="UNA1146" s="5"/>
      <c r="UNB1146" s="5"/>
      <c r="UNC1146" s="5"/>
      <c r="UND1146" s="5"/>
      <c r="UNE1146" s="5"/>
      <c r="UNF1146" s="5"/>
      <c r="UNG1146" s="5"/>
      <c r="UNH1146" s="5"/>
      <c r="UNI1146" s="5"/>
      <c r="UNJ1146" s="5"/>
      <c r="UNK1146" s="5"/>
      <c r="UNL1146" s="5"/>
      <c r="UNM1146" s="5"/>
      <c r="UNN1146" s="5"/>
      <c r="UNO1146" s="5"/>
      <c r="UNP1146" s="5"/>
      <c r="UNQ1146" s="5"/>
      <c r="UNR1146" s="5"/>
      <c r="UNS1146" s="5"/>
      <c r="UNT1146" s="5"/>
      <c r="UNU1146" s="5"/>
      <c r="UNV1146" s="5"/>
      <c r="UNW1146" s="5"/>
      <c r="UNX1146" s="5"/>
      <c r="UNY1146" s="5"/>
      <c r="UNZ1146" s="5"/>
      <c r="UOA1146" s="5"/>
      <c r="UOB1146" s="5"/>
      <c r="UOC1146" s="5"/>
      <c r="UOD1146" s="5"/>
      <c r="UOE1146" s="5"/>
      <c r="UOF1146" s="5"/>
      <c r="UOG1146" s="5"/>
      <c r="UOH1146" s="5"/>
      <c r="UOI1146" s="5"/>
      <c r="UOJ1146" s="5"/>
      <c r="UOK1146" s="5"/>
      <c r="UOL1146" s="5"/>
      <c r="UOM1146" s="5"/>
      <c r="UON1146" s="5"/>
      <c r="UOO1146" s="5"/>
      <c r="UOP1146" s="5"/>
      <c r="UOQ1146" s="5"/>
      <c r="UOR1146" s="5"/>
      <c r="UOS1146" s="5"/>
      <c r="UOT1146" s="5"/>
      <c r="UOU1146" s="5"/>
      <c r="UOV1146" s="5"/>
      <c r="UOW1146" s="5"/>
      <c r="UOX1146" s="5"/>
      <c r="UOY1146" s="5"/>
      <c r="UOZ1146" s="5"/>
      <c r="UPA1146" s="5"/>
      <c r="UPB1146" s="5"/>
      <c r="UPC1146" s="5"/>
      <c r="UPD1146" s="5"/>
      <c r="UPE1146" s="5"/>
      <c r="UPF1146" s="5"/>
      <c r="UPG1146" s="5"/>
      <c r="UPH1146" s="5"/>
      <c r="UPI1146" s="5"/>
      <c r="UPJ1146" s="5"/>
      <c r="UPK1146" s="5"/>
      <c r="UPL1146" s="5"/>
      <c r="UPM1146" s="5"/>
      <c r="UPN1146" s="5"/>
      <c r="UPO1146" s="5"/>
      <c r="UPP1146" s="5"/>
      <c r="UPQ1146" s="5"/>
      <c r="UPR1146" s="5"/>
      <c r="UPS1146" s="5"/>
      <c r="UPT1146" s="5"/>
      <c r="UPU1146" s="5"/>
      <c r="UPV1146" s="5"/>
      <c r="UPW1146" s="5"/>
      <c r="UPX1146" s="5"/>
      <c r="UPY1146" s="5"/>
      <c r="UPZ1146" s="5"/>
      <c r="UQA1146" s="5"/>
      <c r="UQB1146" s="5"/>
      <c r="UQC1146" s="5"/>
      <c r="UQD1146" s="5"/>
      <c r="UQE1146" s="5"/>
      <c r="UQF1146" s="5"/>
      <c r="UQG1146" s="5"/>
      <c r="UQH1146" s="5"/>
      <c r="UQI1146" s="5"/>
      <c r="UQJ1146" s="5"/>
      <c r="UQK1146" s="5"/>
      <c r="UQL1146" s="5"/>
      <c r="UQM1146" s="5"/>
      <c r="UQN1146" s="5"/>
      <c r="UQO1146" s="5"/>
      <c r="UQP1146" s="5"/>
      <c r="UQQ1146" s="5"/>
      <c r="UQR1146" s="5"/>
      <c r="UQS1146" s="5"/>
      <c r="UQT1146" s="5"/>
      <c r="UQU1146" s="5"/>
      <c r="UQV1146" s="5"/>
      <c r="UQW1146" s="5"/>
      <c r="UQX1146" s="5"/>
      <c r="UQY1146" s="5"/>
      <c r="UQZ1146" s="5"/>
      <c r="URA1146" s="5"/>
      <c r="URB1146" s="5"/>
      <c r="URC1146" s="5"/>
      <c r="URD1146" s="5"/>
      <c r="URE1146" s="5"/>
      <c r="URF1146" s="5"/>
      <c r="URG1146" s="5"/>
      <c r="URH1146" s="5"/>
      <c r="URI1146" s="5"/>
      <c r="URJ1146" s="5"/>
      <c r="URK1146" s="5"/>
      <c r="URL1146" s="5"/>
      <c r="URM1146" s="5"/>
      <c r="URN1146" s="5"/>
      <c r="URO1146" s="5"/>
      <c r="URP1146" s="5"/>
      <c r="URQ1146" s="5"/>
      <c r="URR1146" s="5"/>
      <c r="URS1146" s="5"/>
      <c r="URT1146" s="5"/>
      <c r="URU1146" s="5"/>
      <c r="URV1146" s="5"/>
      <c r="URW1146" s="5"/>
      <c r="URX1146" s="5"/>
      <c r="URY1146" s="5"/>
      <c r="URZ1146" s="5"/>
      <c r="USA1146" s="5"/>
      <c r="USB1146" s="5"/>
      <c r="USC1146" s="5"/>
      <c r="USD1146" s="5"/>
      <c r="USE1146" s="5"/>
      <c r="USF1146" s="5"/>
      <c r="USG1146" s="5"/>
      <c r="USH1146" s="5"/>
      <c r="USI1146" s="5"/>
      <c r="USJ1146" s="5"/>
      <c r="USK1146" s="5"/>
      <c r="USL1146" s="5"/>
      <c r="USM1146" s="5"/>
      <c r="USN1146" s="5"/>
      <c r="USO1146" s="5"/>
      <c r="USP1146" s="5"/>
      <c r="USQ1146" s="5"/>
      <c r="USR1146" s="5"/>
      <c r="USS1146" s="5"/>
      <c r="UST1146" s="5"/>
      <c r="USU1146" s="5"/>
      <c r="USV1146" s="5"/>
      <c r="USW1146" s="5"/>
      <c r="USX1146" s="5"/>
      <c r="USY1146" s="5"/>
      <c r="USZ1146" s="5"/>
      <c r="UTA1146" s="5"/>
      <c r="UTB1146" s="5"/>
      <c r="UTC1146" s="5"/>
      <c r="UTD1146" s="5"/>
      <c r="UTE1146" s="5"/>
      <c r="UTF1146" s="5"/>
      <c r="UTG1146" s="5"/>
      <c r="UTH1146" s="5"/>
      <c r="UTI1146" s="5"/>
      <c r="UTJ1146" s="5"/>
      <c r="UTK1146" s="5"/>
      <c r="UTL1146" s="5"/>
      <c r="UTM1146" s="5"/>
      <c r="UTN1146" s="5"/>
      <c r="UTO1146" s="5"/>
      <c r="UTP1146" s="5"/>
      <c r="UTQ1146" s="5"/>
      <c r="UTR1146" s="5"/>
      <c r="UTS1146" s="5"/>
      <c r="UTT1146" s="5"/>
      <c r="UTU1146" s="5"/>
      <c r="UTV1146" s="5"/>
      <c r="UTW1146" s="5"/>
      <c r="UTX1146" s="5"/>
      <c r="UTY1146" s="5"/>
      <c r="UTZ1146" s="5"/>
      <c r="UUA1146" s="5"/>
      <c r="UUB1146" s="5"/>
      <c r="UUC1146" s="5"/>
      <c r="UUD1146" s="5"/>
      <c r="UUE1146" s="5"/>
      <c r="UUF1146" s="5"/>
      <c r="UUG1146" s="5"/>
      <c r="UUH1146" s="5"/>
      <c r="UUI1146" s="5"/>
      <c r="UUJ1146" s="5"/>
      <c r="UUK1146" s="5"/>
      <c r="UUL1146" s="5"/>
      <c r="UUM1146" s="5"/>
      <c r="UUN1146" s="5"/>
      <c r="UUO1146" s="5"/>
      <c r="UUP1146" s="5"/>
      <c r="UUQ1146" s="5"/>
      <c r="UUR1146" s="5"/>
      <c r="UUS1146" s="5"/>
      <c r="UUT1146" s="5"/>
      <c r="UUU1146" s="5"/>
      <c r="UUV1146" s="5"/>
      <c r="UUW1146" s="5"/>
      <c r="UUX1146" s="5"/>
      <c r="UUY1146" s="5"/>
      <c r="UUZ1146" s="5"/>
      <c r="UVA1146" s="5"/>
      <c r="UVB1146" s="5"/>
      <c r="UVC1146" s="5"/>
      <c r="UVD1146" s="5"/>
      <c r="UVE1146" s="5"/>
      <c r="UVF1146" s="5"/>
      <c r="UVG1146" s="5"/>
      <c r="UVH1146" s="5"/>
      <c r="UVI1146" s="5"/>
      <c r="UVJ1146" s="5"/>
      <c r="UVK1146" s="5"/>
      <c r="UVL1146" s="5"/>
      <c r="UVM1146" s="5"/>
      <c r="UVN1146" s="5"/>
      <c r="UVO1146" s="5"/>
      <c r="UVP1146" s="5"/>
      <c r="UVQ1146" s="5"/>
      <c r="UVR1146" s="5"/>
      <c r="UVS1146" s="5"/>
      <c r="UVT1146" s="5"/>
      <c r="UVU1146" s="5"/>
      <c r="UVV1146" s="5"/>
      <c r="UVW1146" s="5"/>
      <c r="UVX1146" s="5"/>
      <c r="UVY1146" s="5"/>
      <c r="UVZ1146" s="5"/>
      <c r="UWA1146" s="5"/>
      <c r="UWB1146" s="5"/>
      <c r="UWC1146" s="5"/>
      <c r="UWD1146" s="5"/>
      <c r="UWE1146" s="5"/>
      <c r="UWF1146" s="5"/>
      <c r="UWG1146" s="5"/>
      <c r="UWH1146" s="5"/>
      <c r="UWI1146" s="5"/>
      <c r="UWJ1146" s="5"/>
      <c r="UWK1146" s="5"/>
      <c r="UWL1146" s="5"/>
      <c r="UWM1146" s="5"/>
      <c r="UWN1146" s="5"/>
      <c r="UWO1146" s="5"/>
      <c r="UWP1146" s="5"/>
      <c r="UWQ1146" s="5"/>
      <c r="UWR1146" s="5"/>
      <c r="UWS1146" s="5"/>
      <c r="UWT1146" s="5"/>
      <c r="UWU1146" s="5"/>
      <c r="UWV1146" s="5"/>
      <c r="UWW1146" s="5"/>
      <c r="UWX1146" s="5"/>
      <c r="UWY1146" s="5"/>
      <c r="UWZ1146" s="5"/>
      <c r="UXA1146" s="5"/>
      <c r="UXB1146" s="5"/>
      <c r="UXC1146" s="5"/>
      <c r="UXD1146" s="5"/>
      <c r="UXE1146" s="5"/>
      <c r="UXF1146" s="5"/>
      <c r="UXG1146" s="5"/>
      <c r="UXH1146" s="5"/>
      <c r="UXI1146" s="5"/>
      <c r="UXJ1146" s="5"/>
      <c r="UXK1146" s="5"/>
      <c r="UXL1146" s="5"/>
      <c r="UXM1146" s="5"/>
      <c r="UXN1146" s="5"/>
      <c r="UXO1146" s="5"/>
      <c r="UXP1146" s="5"/>
      <c r="UXQ1146" s="5"/>
      <c r="UXR1146" s="5"/>
      <c r="UXS1146" s="5"/>
      <c r="UXT1146" s="5"/>
      <c r="UXU1146" s="5"/>
      <c r="UXV1146" s="5"/>
      <c r="UXW1146" s="5"/>
      <c r="UXX1146" s="5"/>
      <c r="UXY1146" s="5"/>
      <c r="UXZ1146" s="5"/>
      <c r="UYA1146" s="5"/>
      <c r="UYB1146" s="5"/>
      <c r="UYC1146" s="5"/>
      <c r="UYD1146" s="5"/>
      <c r="UYE1146" s="5"/>
      <c r="UYF1146" s="5"/>
      <c r="UYG1146" s="5"/>
      <c r="UYH1146" s="5"/>
      <c r="UYI1146" s="5"/>
      <c r="UYJ1146" s="5"/>
      <c r="UYK1146" s="5"/>
      <c r="UYL1146" s="5"/>
      <c r="UYM1146" s="5"/>
      <c r="UYN1146" s="5"/>
      <c r="UYO1146" s="5"/>
      <c r="UYP1146" s="5"/>
      <c r="UYQ1146" s="5"/>
      <c r="UYR1146" s="5"/>
      <c r="UYS1146" s="5"/>
      <c r="UYT1146" s="5"/>
      <c r="UYU1146" s="5"/>
      <c r="UYV1146" s="5"/>
      <c r="UYW1146" s="5"/>
      <c r="UYX1146" s="5"/>
      <c r="UYY1146" s="5"/>
      <c r="UYZ1146" s="5"/>
      <c r="UZA1146" s="5"/>
      <c r="UZB1146" s="5"/>
      <c r="UZC1146" s="5"/>
      <c r="UZD1146" s="5"/>
      <c r="UZE1146" s="5"/>
      <c r="UZF1146" s="5"/>
      <c r="UZG1146" s="5"/>
      <c r="UZH1146" s="5"/>
      <c r="UZI1146" s="5"/>
      <c r="UZJ1146" s="5"/>
      <c r="UZK1146" s="5"/>
      <c r="UZL1146" s="5"/>
      <c r="UZM1146" s="5"/>
      <c r="UZN1146" s="5"/>
      <c r="UZO1146" s="5"/>
      <c r="UZP1146" s="5"/>
      <c r="UZQ1146" s="5"/>
      <c r="UZR1146" s="5"/>
      <c r="UZS1146" s="5"/>
      <c r="UZT1146" s="5"/>
      <c r="UZU1146" s="5"/>
      <c r="UZV1146" s="5"/>
      <c r="UZW1146" s="5"/>
      <c r="UZX1146" s="5"/>
      <c r="UZY1146" s="5"/>
      <c r="UZZ1146" s="5"/>
      <c r="VAA1146" s="5"/>
      <c r="VAB1146" s="5"/>
      <c r="VAC1146" s="5"/>
      <c r="VAD1146" s="5"/>
      <c r="VAE1146" s="5"/>
      <c r="VAF1146" s="5"/>
      <c r="VAG1146" s="5"/>
      <c r="VAH1146" s="5"/>
      <c r="VAI1146" s="5"/>
      <c r="VAJ1146" s="5"/>
      <c r="VAK1146" s="5"/>
      <c r="VAL1146" s="5"/>
      <c r="VAM1146" s="5"/>
      <c r="VAN1146" s="5"/>
      <c r="VAO1146" s="5"/>
      <c r="VAP1146" s="5"/>
      <c r="VAQ1146" s="5"/>
      <c r="VAR1146" s="5"/>
      <c r="VAS1146" s="5"/>
      <c r="VAT1146" s="5"/>
      <c r="VAU1146" s="5"/>
      <c r="VAV1146" s="5"/>
      <c r="VAW1146" s="5"/>
      <c r="VAX1146" s="5"/>
      <c r="VAY1146" s="5"/>
      <c r="VAZ1146" s="5"/>
      <c r="VBA1146" s="5"/>
      <c r="VBB1146" s="5"/>
      <c r="VBC1146" s="5"/>
      <c r="VBD1146" s="5"/>
      <c r="VBE1146" s="5"/>
      <c r="VBF1146" s="5"/>
      <c r="VBG1146" s="5"/>
      <c r="VBH1146" s="5"/>
      <c r="VBI1146" s="5"/>
      <c r="VBJ1146" s="5"/>
      <c r="VBK1146" s="5"/>
      <c r="VBL1146" s="5"/>
      <c r="VBM1146" s="5"/>
      <c r="VBN1146" s="5"/>
      <c r="VBO1146" s="5"/>
      <c r="VBP1146" s="5"/>
      <c r="VBQ1146" s="5"/>
      <c r="VBR1146" s="5"/>
      <c r="VBS1146" s="5"/>
      <c r="VBT1146" s="5"/>
      <c r="VBU1146" s="5"/>
      <c r="VBV1146" s="5"/>
      <c r="VBW1146" s="5"/>
      <c r="VBX1146" s="5"/>
      <c r="VBY1146" s="5"/>
      <c r="VBZ1146" s="5"/>
      <c r="VCA1146" s="5"/>
      <c r="VCB1146" s="5"/>
      <c r="VCC1146" s="5"/>
      <c r="VCD1146" s="5"/>
      <c r="VCE1146" s="5"/>
      <c r="VCF1146" s="5"/>
      <c r="VCG1146" s="5"/>
      <c r="VCH1146" s="5"/>
      <c r="VCI1146" s="5"/>
      <c r="VCJ1146" s="5"/>
      <c r="VCK1146" s="5"/>
      <c r="VCL1146" s="5"/>
      <c r="VCM1146" s="5"/>
      <c r="VCN1146" s="5"/>
      <c r="VCO1146" s="5"/>
      <c r="VCP1146" s="5"/>
      <c r="VCQ1146" s="5"/>
      <c r="VCR1146" s="5"/>
      <c r="VCS1146" s="5"/>
      <c r="VCT1146" s="5"/>
      <c r="VCU1146" s="5"/>
      <c r="VCV1146" s="5"/>
      <c r="VCW1146" s="5"/>
      <c r="VCX1146" s="5"/>
      <c r="VCY1146" s="5"/>
      <c r="VCZ1146" s="5"/>
      <c r="VDA1146" s="5"/>
      <c r="VDB1146" s="5"/>
      <c r="VDC1146" s="5"/>
      <c r="VDD1146" s="5"/>
      <c r="VDE1146" s="5"/>
      <c r="VDF1146" s="5"/>
      <c r="VDG1146" s="5"/>
      <c r="VDH1146" s="5"/>
      <c r="VDI1146" s="5"/>
      <c r="VDJ1146" s="5"/>
      <c r="VDK1146" s="5"/>
      <c r="VDL1146" s="5"/>
      <c r="VDM1146" s="5"/>
      <c r="VDN1146" s="5"/>
      <c r="VDO1146" s="5"/>
      <c r="VDP1146" s="5"/>
      <c r="VDQ1146" s="5"/>
      <c r="VDR1146" s="5"/>
      <c r="VDS1146" s="5"/>
      <c r="VDT1146" s="5"/>
      <c r="VDU1146" s="5"/>
      <c r="VDV1146" s="5"/>
      <c r="VDW1146" s="5"/>
      <c r="VDX1146" s="5"/>
      <c r="VDY1146" s="5"/>
      <c r="VDZ1146" s="5"/>
      <c r="VEA1146" s="5"/>
      <c r="VEB1146" s="5"/>
      <c r="VEC1146" s="5"/>
      <c r="VED1146" s="5"/>
      <c r="VEE1146" s="5"/>
      <c r="VEF1146" s="5"/>
      <c r="VEG1146" s="5"/>
      <c r="VEH1146" s="5"/>
      <c r="VEI1146" s="5"/>
      <c r="VEJ1146" s="5"/>
      <c r="VEK1146" s="5"/>
      <c r="VEL1146" s="5"/>
      <c r="VEM1146" s="5"/>
      <c r="VEN1146" s="5"/>
      <c r="VEO1146" s="5"/>
      <c r="VEP1146" s="5"/>
      <c r="VEQ1146" s="5"/>
      <c r="VER1146" s="5"/>
      <c r="VES1146" s="5"/>
      <c r="VET1146" s="5"/>
      <c r="VEU1146" s="5"/>
      <c r="VEV1146" s="5"/>
      <c r="VEW1146" s="5"/>
      <c r="VEX1146" s="5"/>
      <c r="VEY1146" s="5"/>
      <c r="VEZ1146" s="5"/>
      <c r="VFA1146" s="5"/>
      <c r="VFB1146" s="5"/>
      <c r="VFC1146" s="5"/>
      <c r="VFD1146" s="5"/>
      <c r="VFE1146" s="5"/>
      <c r="VFF1146" s="5"/>
      <c r="VFG1146" s="5"/>
      <c r="VFH1146" s="5"/>
      <c r="VFI1146" s="5"/>
      <c r="VFJ1146" s="5"/>
      <c r="VFK1146" s="5"/>
      <c r="VFL1146" s="5"/>
      <c r="VFM1146" s="5"/>
      <c r="VFN1146" s="5"/>
      <c r="VFO1146" s="5"/>
      <c r="VFP1146" s="5"/>
      <c r="VFQ1146" s="5"/>
      <c r="VFR1146" s="5"/>
      <c r="VFS1146" s="5"/>
      <c r="VFT1146" s="5"/>
      <c r="VFU1146" s="5"/>
      <c r="VFV1146" s="5"/>
      <c r="VFW1146" s="5"/>
      <c r="VFX1146" s="5"/>
      <c r="VFY1146" s="5"/>
      <c r="VFZ1146" s="5"/>
      <c r="VGA1146" s="5"/>
      <c r="VGB1146" s="5"/>
      <c r="VGC1146" s="5"/>
      <c r="VGD1146" s="5"/>
      <c r="VGE1146" s="5"/>
      <c r="VGF1146" s="5"/>
      <c r="VGG1146" s="5"/>
      <c r="VGH1146" s="5"/>
      <c r="VGI1146" s="5"/>
      <c r="VGJ1146" s="5"/>
      <c r="VGK1146" s="5"/>
      <c r="VGL1146" s="5"/>
      <c r="VGM1146" s="5"/>
      <c r="VGN1146" s="5"/>
      <c r="VGO1146" s="5"/>
      <c r="VGP1146" s="5"/>
      <c r="VGQ1146" s="5"/>
      <c r="VGR1146" s="5"/>
      <c r="VGS1146" s="5"/>
      <c r="VGT1146" s="5"/>
      <c r="VGU1146" s="5"/>
      <c r="VGV1146" s="5"/>
      <c r="VGW1146" s="5"/>
      <c r="VGX1146" s="5"/>
      <c r="VGY1146" s="5"/>
      <c r="VGZ1146" s="5"/>
      <c r="VHA1146" s="5"/>
      <c r="VHB1146" s="5"/>
      <c r="VHC1146" s="5"/>
      <c r="VHD1146" s="5"/>
      <c r="VHE1146" s="5"/>
      <c r="VHF1146" s="5"/>
      <c r="VHG1146" s="5"/>
      <c r="VHH1146" s="5"/>
      <c r="VHI1146" s="5"/>
      <c r="VHJ1146" s="5"/>
      <c r="VHK1146" s="5"/>
      <c r="VHL1146" s="5"/>
      <c r="VHM1146" s="5"/>
      <c r="VHN1146" s="5"/>
      <c r="VHO1146" s="5"/>
      <c r="VHP1146" s="5"/>
      <c r="VHQ1146" s="5"/>
      <c r="VHR1146" s="5"/>
      <c r="VHS1146" s="5"/>
      <c r="VHT1146" s="5"/>
      <c r="VHU1146" s="5"/>
      <c r="VHV1146" s="5"/>
      <c r="VHW1146" s="5"/>
      <c r="VHX1146" s="5"/>
      <c r="VHY1146" s="5"/>
      <c r="VHZ1146" s="5"/>
      <c r="VIA1146" s="5"/>
      <c r="VIB1146" s="5"/>
      <c r="VIC1146" s="5"/>
      <c r="VID1146" s="5"/>
      <c r="VIE1146" s="5"/>
      <c r="VIF1146" s="5"/>
      <c r="VIG1146" s="5"/>
      <c r="VIH1146" s="5"/>
      <c r="VII1146" s="5"/>
      <c r="VIJ1146" s="5"/>
      <c r="VIK1146" s="5"/>
      <c r="VIL1146" s="5"/>
      <c r="VIM1146" s="5"/>
      <c r="VIN1146" s="5"/>
      <c r="VIO1146" s="5"/>
      <c r="VIP1146" s="5"/>
      <c r="VIQ1146" s="5"/>
      <c r="VIR1146" s="5"/>
      <c r="VIS1146" s="5"/>
      <c r="VIT1146" s="5"/>
      <c r="VIU1146" s="5"/>
      <c r="VIV1146" s="5"/>
      <c r="VIW1146" s="5"/>
      <c r="VIX1146" s="5"/>
      <c r="VIY1146" s="5"/>
      <c r="VIZ1146" s="5"/>
      <c r="VJA1146" s="5"/>
      <c r="VJB1146" s="5"/>
      <c r="VJC1146" s="5"/>
      <c r="VJD1146" s="5"/>
      <c r="VJE1146" s="5"/>
      <c r="VJF1146" s="5"/>
      <c r="VJG1146" s="5"/>
      <c r="VJH1146" s="5"/>
      <c r="VJI1146" s="5"/>
      <c r="VJJ1146" s="5"/>
      <c r="VJK1146" s="5"/>
      <c r="VJL1146" s="5"/>
      <c r="VJM1146" s="5"/>
      <c r="VJN1146" s="5"/>
      <c r="VJO1146" s="5"/>
      <c r="VJP1146" s="5"/>
      <c r="VJQ1146" s="5"/>
      <c r="VJR1146" s="5"/>
      <c r="VJS1146" s="5"/>
      <c r="VJT1146" s="5"/>
      <c r="VJU1146" s="5"/>
      <c r="VJV1146" s="5"/>
      <c r="VJW1146" s="5"/>
      <c r="VJX1146" s="5"/>
      <c r="VJY1146" s="5"/>
      <c r="VJZ1146" s="5"/>
      <c r="VKA1146" s="5"/>
      <c r="VKB1146" s="5"/>
      <c r="VKC1146" s="5"/>
      <c r="VKD1146" s="5"/>
      <c r="VKE1146" s="5"/>
      <c r="VKF1146" s="5"/>
      <c r="VKG1146" s="5"/>
      <c r="VKH1146" s="5"/>
      <c r="VKI1146" s="5"/>
      <c r="VKJ1146" s="5"/>
      <c r="VKK1146" s="5"/>
      <c r="VKL1146" s="5"/>
      <c r="VKM1146" s="5"/>
      <c r="VKN1146" s="5"/>
      <c r="VKO1146" s="5"/>
      <c r="VKP1146" s="5"/>
      <c r="VKQ1146" s="5"/>
      <c r="VKR1146" s="5"/>
      <c r="VKS1146" s="5"/>
      <c r="VKT1146" s="5"/>
      <c r="VKU1146" s="5"/>
      <c r="VKV1146" s="5"/>
      <c r="VKW1146" s="5"/>
      <c r="VKX1146" s="5"/>
      <c r="VKY1146" s="5"/>
      <c r="VKZ1146" s="5"/>
      <c r="VLA1146" s="5"/>
      <c r="VLB1146" s="5"/>
      <c r="VLC1146" s="5"/>
      <c r="VLD1146" s="5"/>
      <c r="VLE1146" s="5"/>
      <c r="VLF1146" s="5"/>
      <c r="VLG1146" s="5"/>
      <c r="VLH1146" s="5"/>
      <c r="VLI1146" s="5"/>
      <c r="VLJ1146" s="5"/>
      <c r="VLK1146" s="5"/>
      <c r="VLL1146" s="5"/>
      <c r="VLM1146" s="5"/>
      <c r="VLN1146" s="5"/>
      <c r="VLO1146" s="5"/>
      <c r="VLP1146" s="5"/>
      <c r="VLQ1146" s="5"/>
      <c r="VLR1146" s="5"/>
      <c r="VLS1146" s="5"/>
      <c r="VLT1146" s="5"/>
      <c r="VLU1146" s="5"/>
      <c r="VLV1146" s="5"/>
      <c r="VLW1146" s="5"/>
      <c r="VLX1146" s="5"/>
      <c r="VLY1146" s="5"/>
      <c r="VLZ1146" s="5"/>
      <c r="VMA1146" s="5"/>
      <c r="VMB1146" s="5"/>
      <c r="VMC1146" s="5"/>
      <c r="VMD1146" s="5"/>
      <c r="VME1146" s="5"/>
      <c r="VMF1146" s="5"/>
      <c r="VMG1146" s="5"/>
      <c r="VMH1146" s="5"/>
      <c r="VMI1146" s="5"/>
      <c r="VMJ1146" s="5"/>
      <c r="VMK1146" s="5"/>
      <c r="VML1146" s="5"/>
      <c r="VMM1146" s="5"/>
      <c r="VMN1146" s="5"/>
      <c r="VMO1146" s="5"/>
      <c r="VMP1146" s="5"/>
      <c r="VMQ1146" s="5"/>
      <c r="VMR1146" s="5"/>
      <c r="VMS1146" s="5"/>
      <c r="VMT1146" s="5"/>
      <c r="VMU1146" s="5"/>
      <c r="VMV1146" s="5"/>
      <c r="VMW1146" s="5"/>
      <c r="VMX1146" s="5"/>
      <c r="VMY1146" s="5"/>
      <c r="VMZ1146" s="5"/>
      <c r="VNA1146" s="5"/>
      <c r="VNB1146" s="5"/>
      <c r="VNC1146" s="5"/>
      <c r="VND1146" s="5"/>
      <c r="VNE1146" s="5"/>
      <c r="VNF1146" s="5"/>
      <c r="VNG1146" s="5"/>
      <c r="VNH1146" s="5"/>
      <c r="VNI1146" s="5"/>
      <c r="VNJ1146" s="5"/>
      <c r="VNK1146" s="5"/>
      <c r="VNL1146" s="5"/>
      <c r="VNM1146" s="5"/>
      <c r="VNN1146" s="5"/>
      <c r="VNO1146" s="5"/>
      <c r="VNP1146" s="5"/>
      <c r="VNQ1146" s="5"/>
      <c r="VNR1146" s="5"/>
      <c r="VNS1146" s="5"/>
      <c r="VNT1146" s="5"/>
      <c r="VNU1146" s="5"/>
      <c r="VNV1146" s="5"/>
      <c r="VNW1146" s="5"/>
      <c r="VNX1146" s="5"/>
      <c r="VNY1146" s="5"/>
      <c r="VNZ1146" s="5"/>
      <c r="VOA1146" s="5"/>
      <c r="VOB1146" s="5"/>
      <c r="VOC1146" s="5"/>
      <c r="VOD1146" s="5"/>
      <c r="VOE1146" s="5"/>
      <c r="VOF1146" s="5"/>
      <c r="VOG1146" s="5"/>
      <c r="VOH1146" s="5"/>
      <c r="VOI1146" s="5"/>
      <c r="VOJ1146" s="5"/>
      <c r="VOK1146" s="5"/>
      <c r="VOL1146" s="5"/>
      <c r="VOM1146" s="5"/>
      <c r="VON1146" s="5"/>
      <c r="VOO1146" s="5"/>
      <c r="VOP1146" s="5"/>
      <c r="VOQ1146" s="5"/>
      <c r="VOR1146" s="5"/>
      <c r="VOS1146" s="5"/>
      <c r="VOT1146" s="5"/>
      <c r="VOU1146" s="5"/>
      <c r="VOV1146" s="5"/>
      <c r="VOW1146" s="5"/>
      <c r="VOX1146" s="5"/>
      <c r="VOY1146" s="5"/>
      <c r="VOZ1146" s="5"/>
      <c r="VPA1146" s="5"/>
      <c r="VPB1146" s="5"/>
      <c r="VPC1146" s="5"/>
      <c r="VPD1146" s="5"/>
      <c r="VPE1146" s="5"/>
      <c r="VPF1146" s="5"/>
      <c r="VPG1146" s="5"/>
      <c r="VPH1146" s="5"/>
      <c r="VPI1146" s="5"/>
      <c r="VPJ1146" s="5"/>
      <c r="VPK1146" s="5"/>
      <c r="VPL1146" s="5"/>
      <c r="VPM1146" s="5"/>
      <c r="VPN1146" s="5"/>
      <c r="VPO1146" s="5"/>
      <c r="VPP1146" s="5"/>
      <c r="VPQ1146" s="5"/>
      <c r="VPR1146" s="5"/>
      <c r="VPS1146" s="5"/>
      <c r="VPT1146" s="5"/>
      <c r="VPU1146" s="5"/>
      <c r="VPV1146" s="5"/>
      <c r="VPW1146" s="5"/>
      <c r="VPX1146" s="5"/>
      <c r="VPY1146" s="5"/>
      <c r="VPZ1146" s="5"/>
      <c r="VQA1146" s="5"/>
      <c r="VQB1146" s="5"/>
      <c r="VQC1146" s="5"/>
      <c r="VQD1146" s="5"/>
      <c r="VQE1146" s="5"/>
      <c r="VQF1146" s="5"/>
      <c r="VQG1146" s="5"/>
      <c r="VQH1146" s="5"/>
      <c r="VQI1146" s="5"/>
      <c r="VQJ1146" s="5"/>
      <c r="VQK1146" s="5"/>
      <c r="VQL1146" s="5"/>
      <c r="VQM1146" s="5"/>
      <c r="VQN1146" s="5"/>
      <c r="VQO1146" s="5"/>
      <c r="VQP1146" s="5"/>
      <c r="VQQ1146" s="5"/>
      <c r="VQR1146" s="5"/>
      <c r="VQS1146" s="5"/>
      <c r="VQT1146" s="5"/>
      <c r="VQU1146" s="5"/>
      <c r="VQV1146" s="5"/>
      <c r="VQW1146" s="5"/>
      <c r="VQX1146" s="5"/>
      <c r="VQY1146" s="5"/>
      <c r="VQZ1146" s="5"/>
      <c r="VRA1146" s="5"/>
      <c r="VRB1146" s="5"/>
      <c r="VRC1146" s="5"/>
      <c r="VRD1146" s="5"/>
      <c r="VRE1146" s="5"/>
      <c r="VRF1146" s="5"/>
      <c r="VRG1146" s="5"/>
      <c r="VRH1146" s="5"/>
      <c r="VRI1146" s="5"/>
      <c r="VRJ1146" s="5"/>
      <c r="VRK1146" s="5"/>
      <c r="VRL1146" s="5"/>
      <c r="VRM1146" s="5"/>
      <c r="VRN1146" s="5"/>
      <c r="VRO1146" s="5"/>
      <c r="VRP1146" s="5"/>
      <c r="VRQ1146" s="5"/>
      <c r="VRR1146" s="5"/>
      <c r="VRS1146" s="5"/>
      <c r="VRT1146" s="5"/>
      <c r="VRU1146" s="5"/>
      <c r="VRV1146" s="5"/>
      <c r="VRW1146" s="5"/>
      <c r="VRX1146" s="5"/>
      <c r="VRY1146" s="5"/>
      <c r="VRZ1146" s="5"/>
      <c r="VSA1146" s="5"/>
      <c r="VSB1146" s="5"/>
      <c r="VSC1146" s="5"/>
      <c r="VSD1146" s="5"/>
      <c r="VSE1146" s="5"/>
      <c r="VSF1146" s="5"/>
      <c r="VSG1146" s="5"/>
      <c r="VSH1146" s="5"/>
      <c r="VSI1146" s="5"/>
      <c r="VSJ1146" s="5"/>
      <c r="VSK1146" s="5"/>
      <c r="VSL1146" s="5"/>
      <c r="VSM1146" s="5"/>
      <c r="VSN1146" s="5"/>
      <c r="VSO1146" s="5"/>
      <c r="VSP1146" s="5"/>
      <c r="VSQ1146" s="5"/>
      <c r="VSR1146" s="5"/>
      <c r="VSS1146" s="5"/>
      <c r="VST1146" s="5"/>
      <c r="VSU1146" s="5"/>
      <c r="VSV1146" s="5"/>
      <c r="VSW1146" s="5"/>
      <c r="VSX1146" s="5"/>
      <c r="VSY1146" s="5"/>
      <c r="VSZ1146" s="5"/>
      <c r="VTA1146" s="5"/>
      <c r="VTB1146" s="5"/>
      <c r="VTC1146" s="5"/>
      <c r="VTD1146" s="5"/>
      <c r="VTE1146" s="5"/>
      <c r="VTF1146" s="5"/>
      <c r="VTG1146" s="5"/>
      <c r="VTH1146" s="5"/>
      <c r="VTI1146" s="5"/>
      <c r="VTJ1146" s="5"/>
      <c r="VTK1146" s="5"/>
      <c r="VTL1146" s="5"/>
      <c r="VTM1146" s="5"/>
      <c r="VTN1146" s="5"/>
      <c r="VTO1146" s="5"/>
      <c r="VTP1146" s="5"/>
      <c r="VTQ1146" s="5"/>
      <c r="VTR1146" s="5"/>
      <c r="VTS1146" s="5"/>
      <c r="VTT1146" s="5"/>
      <c r="VTU1146" s="5"/>
      <c r="VTV1146" s="5"/>
      <c r="VTW1146" s="5"/>
      <c r="VTX1146" s="5"/>
      <c r="VTY1146" s="5"/>
      <c r="VTZ1146" s="5"/>
      <c r="VUA1146" s="5"/>
      <c r="VUB1146" s="5"/>
      <c r="VUC1146" s="5"/>
      <c r="VUD1146" s="5"/>
      <c r="VUE1146" s="5"/>
      <c r="VUF1146" s="5"/>
      <c r="VUG1146" s="5"/>
      <c r="VUH1146" s="5"/>
      <c r="VUI1146" s="5"/>
      <c r="VUJ1146" s="5"/>
      <c r="VUK1146" s="5"/>
      <c r="VUL1146" s="5"/>
      <c r="VUM1146" s="5"/>
      <c r="VUN1146" s="5"/>
      <c r="VUO1146" s="5"/>
      <c r="VUP1146" s="5"/>
      <c r="VUQ1146" s="5"/>
      <c r="VUR1146" s="5"/>
      <c r="VUS1146" s="5"/>
      <c r="VUT1146" s="5"/>
      <c r="VUU1146" s="5"/>
      <c r="VUV1146" s="5"/>
      <c r="VUW1146" s="5"/>
      <c r="VUX1146" s="5"/>
      <c r="VUY1146" s="5"/>
      <c r="VUZ1146" s="5"/>
      <c r="VVA1146" s="5"/>
      <c r="VVB1146" s="5"/>
      <c r="VVC1146" s="5"/>
      <c r="VVD1146" s="5"/>
      <c r="VVE1146" s="5"/>
      <c r="VVF1146" s="5"/>
      <c r="VVG1146" s="5"/>
      <c r="VVH1146" s="5"/>
      <c r="VVI1146" s="5"/>
      <c r="VVJ1146" s="5"/>
      <c r="VVK1146" s="5"/>
      <c r="VVL1146" s="5"/>
      <c r="VVM1146" s="5"/>
      <c r="VVN1146" s="5"/>
      <c r="VVO1146" s="5"/>
      <c r="VVP1146" s="5"/>
      <c r="VVQ1146" s="5"/>
      <c r="VVR1146" s="5"/>
      <c r="VVS1146" s="5"/>
      <c r="VVT1146" s="5"/>
      <c r="VVU1146" s="5"/>
      <c r="VVV1146" s="5"/>
      <c r="VVW1146" s="5"/>
      <c r="VVX1146" s="5"/>
      <c r="VVY1146" s="5"/>
      <c r="VVZ1146" s="5"/>
      <c r="VWA1146" s="5"/>
      <c r="VWB1146" s="5"/>
      <c r="VWC1146" s="5"/>
      <c r="VWD1146" s="5"/>
      <c r="VWE1146" s="5"/>
      <c r="VWF1146" s="5"/>
      <c r="VWG1146" s="5"/>
      <c r="VWH1146" s="5"/>
      <c r="VWI1146" s="5"/>
      <c r="VWJ1146" s="5"/>
      <c r="VWK1146" s="5"/>
      <c r="VWL1146" s="5"/>
      <c r="VWM1146" s="5"/>
      <c r="VWN1146" s="5"/>
      <c r="VWO1146" s="5"/>
      <c r="VWP1146" s="5"/>
      <c r="VWQ1146" s="5"/>
      <c r="VWR1146" s="5"/>
      <c r="VWS1146" s="5"/>
      <c r="VWT1146" s="5"/>
      <c r="VWU1146" s="5"/>
      <c r="VWV1146" s="5"/>
      <c r="VWW1146" s="5"/>
      <c r="VWX1146" s="5"/>
      <c r="VWY1146" s="5"/>
      <c r="VWZ1146" s="5"/>
      <c r="VXA1146" s="5"/>
      <c r="VXB1146" s="5"/>
      <c r="VXC1146" s="5"/>
      <c r="VXD1146" s="5"/>
      <c r="VXE1146" s="5"/>
      <c r="VXF1146" s="5"/>
      <c r="VXG1146" s="5"/>
      <c r="VXH1146" s="5"/>
      <c r="VXI1146" s="5"/>
      <c r="VXJ1146" s="5"/>
      <c r="VXK1146" s="5"/>
      <c r="VXL1146" s="5"/>
      <c r="VXM1146" s="5"/>
      <c r="VXN1146" s="5"/>
      <c r="VXO1146" s="5"/>
      <c r="VXP1146" s="5"/>
      <c r="VXQ1146" s="5"/>
      <c r="VXR1146" s="5"/>
      <c r="VXS1146" s="5"/>
      <c r="VXT1146" s="5"/>
      <c r="VXU1146" s="5"/>
      <c r="VXV1146" s="5"/>
      <c r="VXW1146" s="5"/>
      <c r="VXX1146" s="5"/>
      <c r="VXY1146" s="5"/>
      <c r="VXZ1146" s="5"/>
      <c r="VYA1146" s="5"/>
      <c r="VYB1146" s="5"/>
      <c r="VYC1146" s="5"/>
      <c r="VYD1146" s="5"/>
      <c r="VYE1146" s="5"/>
      <c r="VYF1146" s="5"/>
      <c r="VYG1146" s="5"/>
      <c r="VYH1146" s="5"/>
      <c r="VYI1146" s="5"/>
      <c r="VYJ1146" s="5"/>
      <c r="VYK1146" s="5"/>
      <c r="VYL1146" s="5"/>
      <c r="VYM1146" s="5"/>
      <c r="VYN1146" s="5"/>
      <c r="VYO1146" s="5"/>
      <c r="VYP1146" s="5"/>
      <c r="VYQ1146" s="5"/>
      <c r="VYR1146" s="5"/>
      <c r="VYS1146" s="5"/>
      <c r="VYT1146" s="5"/>
      <c r="VYU1146" s="5"/>
      <c r="VYV1146" s="5"/>
      <c r="VYW1146" s="5"/>
      <c r="VYX1146" s="5"/>
      <c r="VYY1146" s="5"/>
      <c r="VYZ1146" s="5"/>
      <c r="VZA1146" s="5"/>
      <c r="VZB1146" s="5"/>
      <c r="VZC1146" s="5"/>
      <c r="VZD1146" s="5"/>
      <c r="VZE1146" s="5"/>
      <c r="VZF1146" s="5"/>
      <c r="VZG1146" s="5"/>
      <c r="VZH1146" s="5"/>
      <c r="VZI1146" s="5"/>
      <c r="VZJ1146" s="5"/>
      <c r="VZK1146" s="5"/>
      <c r="VZL1146" s="5"/>
      <c r="VZM1146" s="5"/>
      <c r="VZN1146" s="5"/>
      <c r="VZO1146" s="5"/>
      <c r="VZP1146" s="5"/>
      <c r="VZQ1146" s="5"/>
      <c r="VZR1146" s="5"/>
      <c r="VZS1146" s="5"/>
      <c r="VZT1146" s="5"/>
      <c r="VZU1146" s="5"/>
      <c r="VZV1146" s="5"/>
      <c r="VZW1146" s="5"/>
      <c r="VZX1146" s="5"/>
      <c r="VZY1146" s="5"/>
      <c r="VZZ1146" s="5"/>
      <c r="WAA1146" s="5"/>
      <c r="WAB1146" s="5"/>
      <c r="WAC1146" s="5"/>
      <c r="WAD1146" s="5"/>
      <c r="WAE1146" s="5"/>
      <c r="WAF1146" s="5"/>
      <c r="WAG1146" s="5"/>
      <c r="WAH1146" s="5"/>
      <c r="WAI1146" s="5"/>
      <c r="WAJ1146" s="5"/>
      <c r="WAK1146" s="5"/>
      <c r="WAL1146" s="5"/>
      <c r="WAM1146" s="5"/>
      <c r="WAN1146" s="5"/>
      <c r="WAO1146" s="5"/>
      <c r="WAP1146" s="5"/>
      <c r="WAQ1146" s="5"/>
      <c r="WAR1146" s="5"/>
      <c r="WAS1146" s="5"/>
      <c r="WAT1146" s="5"/>
      <c r="WAU1146" s="5"/>
      <c r="WAV1146" s="5"/>
      <c r="WAW1146" s="5"/>
      <c r="WAX1146" s="5"/>
      <c r="WAY1146" s="5"/>
      <c r="WAZ1146" s="5"/>
      <c r="WBA1146" s="5"/>
      <c r="WBB1146" s="5"/>
      <c r="WBC1146" s="5"/>
      <c r="WBD1146" s="5"/>
      <c r="WBE1146" s="5"/>
      <c r="WBF1146" s="5"/>
      <c r="WBG1146" s="5"/>
      <c r="WBH1146" s="5"/>
      <c r="WBI1146" s="5"/>
      <c r="WBJ1146" s="5"/>
      <c r="WBK1146" s="5"/>
      <c r="WBL1146" s="5"/>
      <c r="WBM1146" s="5"/>
      <c r="WBN1146" s="5"/>
      <c r="WBO1146" s="5"/>
      <c r="WBP1146" s="5"/>
      <c r="WBQ1146" s="5"/>
      <c r="WBR1146" s="5"/>
      <c r="WBS1146" s="5"/>
      <c r="WBT1146" s="5"/>
      <c r="WBU1146" s="5"/>
      <c r="WBV1146" s="5"/>
      <c r="WBW1146" s="5"/>
      <c r="WBX1146" s="5"/>
      <c r="WBY1146" s="5"/>
      <c r="WBZ1146" s="5"/>
      <c r="WCA1146" s="5"/>
      <c r="WCB1146" s="5"/>
      <c r="WCC1146" s="5"/>
      <c r="WCD1146" s="5"/>
      <c r="WCE1146" s="5"/>
      <c r="WCF1146" s="5"/>
      <c r="WCG1146" s="5"/>
      <c r="WCH1146" s="5"/>
      <c r="WCI1146" s="5"/>
      <c r="WCJ1146" s="5"/>
      <c r="WCK1146" s="5"/>
      <c r="WCL1146" s="5"/>
      <c r="WCM1146" s="5"/>
      <c r="WCN1146" s="5"/>
      <c r="WCO1146" s="5"/>
      <c r="WCP1146" s="5"/>
      <c r="WCQ1146" s="5"/>
      <c r="WCR1146" s="5"/>
      <c r="WCS1146" s="5"/>
      <c r="WCT1146" s="5"/>
      <c r="WCU1146" s="5"/>
      <c r="WCV1146" s="5"/>
      <c r="WCW1146" s="5"/>
      <c r="WCX1146" s="5"/>
      <c r="WCY1146" s="5"/>
      <c r="WCZ1146" s="5"/>
      <c r="WDA1146" s="5"/>
      <c r="WDB1146" s="5"/>
      <c r="WDC1146" s="5"/>
      <c r="WDD1146" s="5"/>
      <c r="WDE1146" s="5"/>
      <c r="WDF1146" s="5"/>
      <c r="WDG1146" s="5"/>
      <c r="WDH1146" s="5"/>
      <c r="WDI1146" s="5"/>
      <c r="WDJ1146" s="5"/>
      <c r="WDK1146" s="5"/>
      <c r="WDL1146" s="5"/>
      <c r="WDM1146" s="5"/>
      <c r="WDN1146" s="5"/>
      <c r="WDO1146" s="5"/>
      <c r="WDP1146" s="5"/>
      <c r="WDQ1146" s="5"/>
      <c r="WDR1146" s="5"/>
      <c r="WDS1146" s="5"/>
      <c r="WDT1146" s="5"/>
      <c r="WDU1146" s="5"/>
      <c r="WDV1146" s="5"/>
      <c r="WDW1146" s="5"/>
      <c r="WDX1146" s="5"/>
      <c r="WDY1146" s="5"/>
      <c r="WDZ1146" s="5"/>
      <c r="WEA1146" s="5"/>
      <c r="WEB1146" s="5"/>
      <c r="WEC1146" s="5"/>
      <c r="WED1146" s="5"/>
      <c r="WEE1146" s="5"/>
      <c r="WEF1146" s="5"/>
      <c r="WEG1146" s="5"/>
      <c r="WEH1146" s="5"/>
      <c r="WEI1146" s="5"/>
      <c r="WEJ1146" s="5"/>
      <c r="WEK1146" s="5"/>
      <c r="WEL1146" s="5"/>
      <c r="WEM1146" s="5"/>
      <c r="WEN1146" s="5"/>
      <c r="WEO1146" s="5"/>
      <c r="WEP1146" s="5"/>
      <c r="WEQ1146" s="5"/>
      <c r="WER1146" s="5"/>
      <c r="WES1146" s="5"/>
      <c r="WET1146" s="5"/>
      <c r="WEU1146" s="5"/>
      <c r="WEV1146" s="5"/>
      <c r="WEW1146" s="5"/>
      <c r="WEX1146" s="5"/>
      <c r="WEY1146" s="5"/>
      <c r="WEZ1146" s="5"/>
      <c r="WFA1146" s="5"/>
      <c r="WFB1146" s="5"/>
      <c r="WFC1146" s="5"/>
      <c r="WFD1146" s="5"/>
      <c r="WFE1146" s="5"/>
      <c r="WFF1146" s="5"/>
      <c r="WFG1146" s="5"/>
      <c r="WFH1146" s="5"/>
      <c r="WFI1146" s="5"/>
      <c r="WFJ1146" s="5"/>
      <c r="WFK1146" s="5"/>
      <c r="WFL1146" s="5"/>
      <c r="WFM1146" s="5"/>
      <c r="WFN1146" s="5"/>
      <c r="WFO1146" s="5"/>
      <c r="WFP1146" s="5"/>
      <c r="WFQ1146" s="5"/>
      <c r="WFR1146" s="5"/>
      <c r="WFS1146" s="5"/>
      <c r="WFT1146" s="5"/>
      <c r="WFU1146" s="5"/>
      <c r="WFV1146" s="5"/>
      <c r="WFW1146" s="5"/>
      <c r="WFX1146" s="5"/>
      <c r="WFY1146" s="5"/>
      <c r="WFZ1146" s="5"/>
      <c r="WGA1146" s="5"/>
      <c r="WGB1146" s="5"/>
      <c r="WGC1146" s="5"/>
      <c r="WGD1146" s="5"/>
      <c r="WGE1146" s="5"/>
      <c r="WGF1146" s="5"/>
      <c r="WGG1146" s="5"/>
      <c r="WGH1146" s="5"/>
      <c r="WGI1146" s="5"/>
      <c r="WGJ1146" s="5"/>
      <c r="WGK1146" s="5"/>
      <c r="WGL1146" s="5"/>
      <c r="WGM1146" s="5"/>
      <c r="WGN1146" s="5"/>
      <c r="WGO1146" s="5"/>
      <c r="WGP1146" s="5"/>
      <c r="WGQ1146" s="5"/>
      <c r="WGR1146" s="5"/>
      <c r="WGS1146" s="5"/>
      <c r="WGT1146" s="5"/>
      <c r="WGU1146" s="5"/>
      <c r="WGV1146" s="5"/>
      <c r="WGW1146" s="5"/>
      <c r="WGX1146" s="5"/>
      <c r="WGY1146" s="5"/>
      <c r="WGZ1146" s="5"/>
      <c r="WHA1146" s="5"/>
      <c r="WHB1146" s="5"/>
      <c r="WHC1146" s="5"/>
      <c r="WHD1146" s="5"/>
      <c r="WHE1146" s="5"/>
      <c r="WHF1146" s="5"/>
      <c r="WHG1146" s="5"/>
      <c r="WHH1146" s="5"/>
      <c r="WHI1146" s="5"/>
      <c r="WHJ1146" s="5"/>
      <c r="WHK1146" s="5"/>
      <c r="WHL1146" s="5"/>
      <c r="WHM1146" s="5"/>
      <c r="WHN1146" s="5"/>
      <c r="WHO1146" s="5"/>
      <c r="WHP1146" s="5"/>
      <c r="WHQ1146" s="5"/>
      <c r="WHR1146" s="5"/>
      <c r="WHS1146" s="5"/>
      <c r="WHT1146" s="5"/>
      <c r="WHU1146" s="5"/>
      <c r="WHV1146" s="5"/>
      <c r="WHW1146" s="5"/>
      <c r="WHX1146" s="5"/>
      <c r="WHY1146" s="5"/>
      <c r="WHZ1146" s="5"/>
      <c r="WIA1146" s="5"/>
      <c r="WIB1146" s="5"/>
      <c r="WIC1146" s="5"/>
      <c r="WID1146" s="5"/>
      <c r="WIE1146" s="5"/>
      <c r="WIF1146" s="5"/>
      <c r="WIG1146" s="5"/>
      <c r="WIH1146" s="5"/>
      <c r="WII1146" s="5"/>
      <c r="WIJ1146" s="5"/>
      <c r="WIK1146" s="5"/>
      <c r="WIL1146" s="5"/>
      <c r="WIM1146" s="5"/>
      <c r="WIN1146" s="5"/>
      <c r="WIO1146" s="5"/>
      <c r="WIP1146" s="5"/>
      <c r="WIQ1146" s="5"/>
      <c r="WIR1146" s="5"/>
      <c r="WIS1146" s="5"/>
      <c r="WIT1146" s="5"/>
      <c r="WIU1146" s="5"/>
      <c r="WIV1146" s="5"/>
      <c r="WIW1146" s="5"/>
      <c r="WIX1146" s="5"/>
      <c r="WIY1146" s="5"/>
      <c r="WIZ1146" s="5"/>
      <c r="WJA1146" s="5"/>
      <c r="WJB1146" s="5"/>
      <c r="WJC1146" s="5"/>
      <c r="WJD1146" s="5"/>
      <c r="WJE1146" s="5"/>
      <c r="WJF1146" s="5"/>
      <c r="WJG1146" s="5"/>
      <c r="WJH1146" s="5"/>
      <c r="WJI1146" s="5"/>
      <c r="WJJ1146" s="5"/>
      <c r="WJK1146" s="5"/>
      <c r="WJL1146" s="5"/>
      <c r="WJM1146" s="5"/>
      <c r="WJN1146" s="5"/>
      <c r="WJO1146" s="5"/>
      <c r="WJP1146" s="5"/>
      <c r="WJQ1146" s="5"/>
      <c r="WJR1146" s="5"/>
      <c r="WJS1146" s="5"/>
      <c r="WJT1146" s="5"/>
      <c r="WJU1146" s="5"/>
      <c r="WJV1146" s="5"/>
      <c r="WJW1146" s="5"/>
      <c r="WJX1146" s="5"/>
      <c r="WJY1146" s="5"/>
      <c r="WJZ1146" s="5"/>
      <c r="WKA1146" s="5"/>
      <c r="WKB1146" s="5"/>
      <c r="WKC1146" s="5"/>
      <c r="WKD1146" s="5"/>
      <c r="WKE1146" s="5"/>
      <c r="WKF1146" s="5"/>
      <c r="WKG1146" s="5"/>
      <c r="WKH1146" s="5"/>
      <c r="WKI1146" s="5"/>
      <c r="WKJ1146" s="5"/>
      <c r="WKK1146" s="5"/>
      <c r="WKL1146" s="5"/>
      <c r="WKM1146" s="5"/>
      <c r="WKN1146" s="5"/>
      <c r="WKO1146" s="5"/>
      <c r="WKP1146" s="5"/>
      <c r="WKQ1146" s="5"/>
      <c r="WKR1146" s="5"/>
      <c r="WKS1146" s="5"/>
      <c r="WKT1146" s="5"/>
      <c r="WKU1146" s="5"/>
      <c r="WKV1146" s="5"/>
      <c r="WKW1146" s="5"/>
      <c r="WKX1146" s="5"/>
      <c r="WKY1146" s="5"/>
      <c r="WKZ1146" s="5"/>
      <c r="WLA1146" s="5"/>
      <c r="WLB1146" s="5"/>
      <c r="WLC1146" s="5"/>
      <c r="WLD1146" s="5"/>
      <c r="WLE1146" s="5"/>
      <c r="WLF1146" s="5"/>
      <c r="WLG1146" s="5"/>
      <c r="WLH1146" s="5"/>
      <c r="WLI1146" s="5"/>
      <c r="WLJ1146" s="5"/>
      <c r="WLK1146" s="5"/>
      <c r="WLL1146" s="5"/>
      <c r="WLM1146" s="5"/>
      <c r="WLN1146" s="5"/>
      <c r="WLO1146" s="5"/>
      <c r="WLP1146" s="5"/>
      <c r="WLQ1146" s="5"/>
      <c r="WLR1146" s="5"/>
      <c r="WLS1146" s="5"/>
      <c r="WLT1146" s="5"/>
      <c r="WLU1146" s="5"/>
      <c r="WLV1146" s="5"/>
      <c r="WLW1146" s="5"/>
      <c r="WLX1146" s="5"/>
      <c r="WLY1146" s="5"/>
      <c r="WLZ1146" s="5"/>
      <c r="WMA1146" s="5"/>
      <c r="WMB1146" s="5"/>
      <c r="WMC1146" s="5"/>
      <c r="WMD1146" s="5"/>
      <c r="WME1146" s="5"/>
      <c r="WMF1146" s="5"/>
      <c r="WMG1146" s="5"/>
      <c r="WMH1146" s="5"/>
      <c r="WMI1146" s="5"/>
      <c r="WMJ1146" s="5"/>
      <c r="WMK1146" s="5"/>
      <c r="WML1146" s="5"/>
      <c r="WMM1146" s="5"/>
      <c r="WMN1146" s="5"/>
      <c r="WMO1146" s="5"/>
      <c r="WMP1146" s="5"/>
      <c r="WMQ1146" s="5"/>
      <c r="WMR1146" s="5"/>
      <c r="WMS1146" s="5"/>
      <c r="WMT1146" s="5"/>
      <c r="WMU1146" s="5"/>
      <c r="WMV1146" s="5"/>
      <c r="WMW1146" s="5"/>
      <c r="WMX1146" s="5"/>
      <c r="WMY1146" s="5"/>
      <c r="WMZ1146" s="5"/>
      <c r="WNA1146" s="5"/>
      <c r="WNB1146" s="5"/>
      <c r="WNC1146" s="5"/>
      <c r="WND1146" s="5"/>
      <c r="WNE1146" s="5"/>
      <c r="WNF1146" s="5"/>
      <c r="WNG1146" s="5"/>
      <c r="WNH1146" s="5"/>
      <c r="WNI1146" s="5"/>
      <c r="WNJ1146" s="5"/>
      <c r="WNK1146" s="5"/>
      <c r="WNL1146" s="5"/>
      <c r="WNM1146" s="5"/>
      <c r="WNN1146" s="5"/>
      <c r="WNO1146" s="5"/>
      <c r="WNP1146" s="5"/>
      <c r="WNQ1146" s="5"/>
      <c r="WNR1146" s="5"/>
      <c r="WNS1146" s="5"/>
      <c r="WNT1146" s="5"/>
      <c r="WNU1146" s="5"/>
      <c r="WNV1146" s="5"/>
      <c r="WNW1146" s="5"/>
      <c r="WNX1146" s="5"/>
      <c r="WNY1146" s="5"/>
      <c r="WNZ1146" s="5"/>
      <c r="WOA1146" s="5"/>
      <c r="WOB1146" s="5"/>
      <c r="WOC1146" s="5"/>
      <c r="WOD1146" s="5"/>
      <c r="WOE1146" s="5"/>
      <c r="WOF1146" s="5"/>
      <c r="WOG1146" s="5"/>
      <c r="WOH1146" s="5"/>
      <c r="WOI1146" s="5"/>
      <c r="WOJ1146" s="5"/>
      <c r="WOK1146" s="5"/>
      <c r="WOL1146" s="5"/>
      <c r="WOM1146" s="5"/>
      <c r="WON1146" s="5"/>
      <c r="WOO1146" s="5"/>
      <c r="WOP1146" s="5"/>
      <c r="WOQ1146" s="5"/>
      <c r="WOR1146" s="5"/>
      <c r="WOS1146" s="5"/>
      <c r="WOT1146" s="5"/>
      <c r="WOU1146" s="5"/>
      <c r="WOV1146" s="5"/>
      <c r="WOW1146" s="5"/>
      <c r="WOX1146" s="5"/>
      <c r="WOY1146" s="5"/>
      <c r="WOZ1146" s="5"/>
      <c r="WPA1146" s="5"/>
      <c r="WPB1146" s="5"/>
      <c r="WPC1146" s="5"/>
      <c r="WPD1146" s="5"/>
      <c r="WPE1146" s="5"/>
      <c r="WPF1146" s="5"/>
      <c r="WPG1146" s="5"/>
      <c r="WPH1146" s="5"/>
      <c r="WPI1146" s="5"/>
      <c r="WPJ1146" s="5"/>
      <c r="WPK1146" s="5"/>
      <c r="WPL1146" s="5"/>
      <c r="WPM1146" s="5"/>
      <c r="WPN1146" s="5"/>
      <c r="WPO1146" s="5"/>
      <c r="WPP1146" s="5"/>
      <c r="WPQ1146" s="5"/>
      <c r="WPR1146" s="5"/>
      <c r="WPS1146" s="5"/>
      <c r="WPT1146" s="5"/>
      <c r="WPU1146" s="5"/>
      <c r="WPV1146" s="5"/>
      <c r="WPW1146" s="5"/>
      <c r="WPX1146" s="5"/>
      <c r="WPY1146" s="5"/>
      <c r="WPZ1146" s="5"/>
      <c r="WQA1146" s="5"/>
      <c r="WQB1146" s="5"/>
      <c r="WQC1146" s="5"/>
      <c r="WQD1146" s="5"/>
      <c r="WQE1146" s="5"/>
      <c r="WQF1146" s="5"/>
      <c r="WQG1146" s="5"/>
      <c r="WQH1146" s="5"/>
      <c r="WQI1146" s="5"/>
      <c r="WQJ1146" s="5"/>
      <c r="WQK1146" s="5"/>
      <c r="WQL1146" s="5"/>
      <c r="WQM1146" s="5"/>
      <c r="WQN1146" s="5"/>
      <c r="WQO1146" s="5"/>
      <c r="WQP1146" s="5"/>
      <c r="WQQ1146" s="5"/>
      <c r="WQR1146" s="5"/>
      <c r="WQS1146" s="5"/>
      <c r="WQT1146" s="5"/>
      <c r="WQU1146" s="5"/>
      <c r="WQV1146" s="5"/>
      <c r="WQW1146" s="5"/>
      <c r="WQX1146" s="5"/>
      <c r="WQY1146" s="5"/>
      <c r="WQZ1146" s="5"/>
      <c r="WRA1146" s="5"/>
      <c r="WRB1146" s="5"/>
      <c r="WRC1146" s="5"/>
      <c r="WRD1146" s="5"/>
      <c r="WRE1146" s="5"/>
      <c r="WRF1146" s="5"/>
      <c r="WRG1146" s="5"/>
      <c r="WRH1146" s="5"/>
      <c r="WRI1146" s="5"/>
      <c r="WRJ1146" s="5"/>
      <c r="WRK1146" s="5"/>
      <c r="WRL1146" s="5"/>
      <c r="WRM1146" s="5"/>
      <c r="WRN1146" s="5"/>
      <c r="WRO1146" s="5"/>
      <c r="WRP1146" s="5"/>
      <c r="WRQ1146" s="5"/>
      <c r="WRR1146" s="5"/>
      <c r="WRS1146" s="5"/>
      <c r="WRT1146" s="5"/>
      <c r="WRU1146" s="5"/>
      <c r="WRV1146" s="5"/>
      <c r="WRW1146" s="5"/>
      <c r="WRX1146" s="5"/>
      <c r="WRY1146" s="5"/>
      <c r="WRZ1146" s="5"/>
      <c r="WSA1146" s="5"/>
      <c r="WSB1146" s="5"/>
      <c r="WSC1146" s="5"/>
      <c r="WSD1146" s="5"/>
      <c r="WSE1146" s="5"/>
      <c r="WSF1146" s="5"/>
      <c r="WSG1146" s="5"/>
      <c r="WSH1146" s="5"/>
      <c r="WSI1146" s="5"/>
      <c r="WSJ1146" s="5"/>
      <c r="WSK1146" s="5"/>
      <c r="WSL1146" s="5"/>
      <c r="WSM1146" s="5"/>
      <c r="WSN1146" s="5"/>
      <c r="WSO1146" s="5"/>
      <c r="WSP1146" s="5"/>
      <c r="WSQ1146" s="5"/>
      <c r="WSR1146" s="5"/>
      <c r="WSS1146" s="5"/>
      <c r="WST1146" s="5"/>
      <c r="WSU1146" s="5"/>
      <c r="WSV1146" s="5"/>
      <c r="WSW1146" s="5"/>
      <c r="WSX1146" s="5"/>
      <c r="WSY1146" s="5"/>
      <c r="WSZ1146" s="5"/>
      <c r="WTA1146" s="5"/>
      <c r="WTB1146" s="5"/>
      <c r="WTC1146" s="5"/>
      <c r="WTD1146" s="5"/>
      <c r="WTE1146" s="5"/>
      <c r="WTF1146" s="5"/>
      <c r="WTG1146" s="5"/>
      <c r="WTH1146" s="5"/>
      <c r="WTI1146" s="5"/>
      <c r="WTJ1146" s="5"/>
      <c r="WTK1146" s="5"/>
      <c r="WTL1146" s="5"/>
      <c r="WTM1146" s="5"/>
      <c r="WTN1146" s="5"/>
      <c r="WTO1146" s="5"/>
      <c r="WTP1146" s="5"/>
      <c r="WTQ1146" s="5"/>
      <c r="WTR1146" s="5"/>
      <c r="WTS1146" s="5"/>
      <c r="WTT1146" s="5"/>
      <c r="WTU1146" s="5"/>
      <c r="WTV1146" s="5"/>
      <c r="WTW1146" s="5"/>
      <c r="WTX1146" s="5"/>
      <c r="WTY1146" s="5"/>
      <c r="WTZ1146" s="5"/>
      <c r="WUA1146" s="5"/>
      <c r="WUB1146" s="5"/>
      <c r="WUC1146" s="5"/>
      <c r="WUD1146" s="5"/>
      <c r="WUE1146" s="5"/>
      <c r="WUF1146" s="5"/>
      <c r="WUG1146" s="5"/>
      <c r="WUH1146" s="5"/>
      <c r="WUI1146" s="5"/>
      <c r="WUJ1146" s="5"/>
      <c r="WUK1146" s="5"/>
      <c r="WUL1146" s="5"/>
      <c r="WUM1146" s="5"/>
      <c r="WUN1146" s="5"/>
      <c r="WUO1146" s="5"/>
      <c r="WUP1146" s="5"/>
      <c r="WUQ1146" s="5"/>
      <c r="WUR1146" s="5"/>
      <c r="WUS1146" s="5"/>
      <c r="WUT1146" s="5"/>
      <c r="WUU1146" s="5"/>
      <c r="WUV1146" s="5"/>
      <c r="WUW1146" s="5"/>
      <c r="WUX1146" s="5"/>
      <c r="WUY1146" s="5"/>
      <c r="WUZ1146" s="5"/>
      <c r="WVA1146" s="5"/>
      <c r="WVB1146" s="5"/>
      <c r="WVC1146" s="5"/>
      <c r="WVD1146" s="5"/>
      <c r="WVE1146" s="5"/>
      <c r="WVF1146" s="5"/>
      <c r="WVG1146" s="5"/>
      <c r="WVH1146" s="5"/>
      <c r="WVI1146" s="5"/>
      <c r="WVJ1146" s="5"/>
      <c r="WVK1146" s="5"/>
      <c r="WVL1146" s="5"/>
      <c r="WVM1146" s="5"/>
      <c r="WVN1146" s="5"/>
      <c r="WVO1146" s="5"/>
      <c r="WVP1146" s="5"/>
      <c r="WVQ1146" s="5"/>
      <c r="WVR1146" s="5"/>
      <c r="WVS1146" s="5"/>
      <c r="WVT1146" s="5"/>
      <c r="WVU1146" s="5"/>
      <c r="WVV1146" s="5"/>
      <c r="WVW1146" s="5"/>
      <c r="WVX1146" s="5"/>
      <c r="WVY1146" s="5"/>
      <c r="WVZ1146" s="5"/>
      <c r="WWA1146" s="5"/>
      <c r="WWB1146" s="5"/>
      <c r="WWC1146" s="5"/>
      <c r="WWD1146" s="5"/>
      <c r="WWE1146" s="5"/>
      <c r="WWF1146" s="5"/>
      <c r="WWG1146" s="5"/>
      <c r="WWH1146" s="5"/>
      <c r="WWI1146" s="5"/>
      <c r="WWJ1146" s="5"/>
      <c r="WWK1146" s="5"/>
      <c r="WWL1146" s="5"/>
      <c r="WWM1146" s="5"/>
      <c r="WWN1146" s="5"/>
      <c r="WWO1146" s="5"/>
      <c r="WWP1146" s="5"/>
      <c r="WWQ1146" s="5"/>
      <c r="WWR1146" s="5"/>
      <c r="WWS1146" s="5"/>
      <c r="WWT1146" s="5"/>
      <c r="WWU1146" s="5"/>
      <c r="WWV1146" s="5"/>
      <c r="WWW1146" s="5"/>
      <c r="WWX1146" s="5"/>
      <c r="WWY1146" s="5"/>
      <c r="WWZ1146" s="5"/>
      <c r="WXA1146" s="5"/>
      <c r="WXB1146" s="5"/>
      <c r="WXC1146" s="5"/>
      <c r="WXD1146" s="5"/>
      <c r="WXE1146" s="5"/>
      <c r="WXF1146" s="5"/>
      <c r="WXG1146" s="5"/>
      <c r="WXH1146" s="5"/>
      <c r="WXI1146" s="5"/>
      <c r="WXJ1146" s="5"/>
      <c r="WXK1146" s="5"/>
      <c r="WXL1146" s="5"/>
      <c r="WXM1146" s="5"/>
      <c r="WXN1146" s="5"/>
      <c r="WXO1146" s="5"/>
      <c r="WXP1146" s="5"/>
      <c r="WXQ1146" s="5"/>
      <c r="WXR1146" s="5"/>
      <c r="WXS1146" s="5"/>
      <c r="WXT1146" s="5"/>
      <c r="WXU1146" s="5"/>
      <c r="WXV1146" s="5"/>
      <c r="WXW1146" s="5"/>
      <c r="WXX1146" s="5"/>
      <c r="WXY1146" s="5"/>
      <c r="WXZ1146" s="5"/>
      <c r="WYA1146" s="5"/>
      <c r="WYB1146" s="5"/>
      <c r="WYC1146" s="5"/>
      <c r="WYD1146" s="5"/>
      <c r="WYE1146" s="5"/>
      <c r="WYF1146" s="5"/>
      <c r="WYG1146" s="5"/>
      <c r="WYH1146" s="5"/>
      <c r="WYI1146" s="5"/>
      <c r="WYJ1146" s="5"/>
      <c r="WYK1146" s="5"/>
      <c r="WYL1146" s="5"/>
      <c r="WYM1146" s="5"/>
      <c r="WYN1146" s="5"/>
      <c r="WYO1146" s="5"/>
      <c r="WYP1146" s="5"/>
      <c r="WYQ1146" s="5"/>
      <c r="WYR1146" s="5"/>
      <c r="WYS1146" s="5"/>
      <c r="WYT1146" s="5"/>
      <c r="WYU1146" s="5"/>
      <c r="WYV1146" s="5"/>
      <c r="WYW1146" s="5"/>
      <c r="WYX1146" s="5"/>
      <c r="WYY1146" s="5"/>
      <c r="WYZ1146" s="5"/>
      <c r="WZA1146" s="5"/>
      <c r="WZB1146" s="5"/>
      <c r="WZC1146" s="5"/>
      <c r="WZD1146" s="5"/>
      <c r="WZE1146" s="5"/>
      <c r="WZF1146" s="5"/>
      <c r="WZG1146" s="5"/>
      <c r="WZH1146" s="5"/>
      <c r="WZI1146" s="5"/>
      <c r="WZJ1146" s="5"/>
      <c r="WZK1146" s="5"/>
      <c r="WZL1146" s="5"/>
      <c r="WZM1146" s="5"/>
      <c r="WZN1146" s="5"/>
      <c r="WZO1146" s="5"/>
      <c r="WZP1146" s="5"/>
      <c r="WZQ1146" s="5"/>
      <c r="WZR1146" s="5"/>
      <c r="WZS1146" s="5"/>
      <c r="WZT1146" s="5"/>
      <c r="WZU1146" s="5"/>
      <c r="WZV1146" s="5"/>
      <c r="WZW1146" s="5"/>
      <c r="WZX1146" s="5"/>
      <c r="WZY1146" s="5"/>
      <c r="WZZ1146" s="5"/>
      <c r="XAA1146" s="5"/>
      <c r="XAB1146" s="5"/>
      <c r="XAC1146" s="5"/>
      <c r="XAD1146" s="5"/>
      <c r="XAE1146" s="5"/>
      <c r="XAF1146" s="5"/>
      <c r="XAG1146" s="5"/>
      <c r="XAH1146" s="5"/>
      <c r="XAI1146" s="5"/>
      <c r="XAJ1146" s="5"/>
      <c r="XAK1146" s="5"/>
      <c r="XAL1146" s="5"/>
      <c r="XAM1146" s="5"/>
      <c r="XAN1146" s="5"/>
      <c r="XAO1146" s="5"/>
      <c r="XAP1146" s="5"/>
      <c r="XAQ1146" s="5"/>
      <c r="XAR1146" s="5"/>
      <c r="XAS1146" s="5"/>
      <c r="XAT1146" s="5"/>
      <c r="XAU1146" s="5"/>
      <c r="XAV1146" s="5"/>
      <c r="XAW1146" s="5"/>
      <c r="XAX1146" s="5"/>
      <c r="XAY1146" s="5"/>
      <c r="XAZ1146" s="5"/>
      <c r="XBA1146" s="5"/>
      <c r="XBB1146" s="5"/>
      <c r="XBC1146" s="5"/>
      <c r="XBD1146" s="5"/>
      <c r="XBE1146" s="5"/>
      <c r="XBF1146" s="5"/>
      <c r="XBG1146" s="5"/>
      <c r="XBH1146" s="5"/>
      <c r="XBI1146" s="5"/>
      <c r="XBJ1146" s="5"/>
      <c r="XBK1146" s="5"/>
      <c r="XBL1146" s="5"/>
      <c r="XBM1146" s="5"/>
      <c r="XBN1146" s="5"/>
      <c r="XBO1146" s="5"/>
      <c r="XBP1146" s="5"/>
      <c r="XBQ1146" s="5"/>
      <c r="XBR1146" s="5"/>
      <c r="XBS1146" s="5"/>
      <c r="XBT1146" s="5"/>
      <c r="XBU1146" s="5"/>
      <c r="XBV1146" s="5"/>
      <c r="XBW1146" s="5"/>
      <c r="XBX1146" s="5"/>
      <c r="XBY1146" s="5"/>
      <c r="XBZ1146" s="5"/>
      <c r="XCA1146" s="5"/>
      <c r="XCB1146" s="5"/>
      <c r="XCC1146" s="5"/>
      <c r="XCD1146" s="5"/>
      <c r="XCE1146" s="5"/>
      <c r="XCF1146" s="5"/>
      <c r="XCG1146" s="5"/>
      <c r="XCH1146" s="5"/>
      <c r="XCI1146" s="5"/>
      <c r="XCJ1146" s="5"/>
      <c r="XCK1146" s="5"/>
      <c r="XCL1146" s="5"/>
      <c r="XCM1146" s="5"/>
      <c r="XCN1146" s="5"/>
      <c r="XCO1146" s="5"/>
      <c r="XCP1146" s="5"/>
      <c r="XCQ1146" s="5"/>
      <c r="XCR1146" s="5"/>
      <c r="XCS1146" s="5"/>
      <c r="XCT1146" s="5"/>
      <c r="XCU1146" s="5"/>
      <c r="XCV1146" s="5"/>
      <c r="XCW1146" s="5"/>
      <c r="XCX1146" s="5"/>
      <c r="XCY1146" s="5"/>
      <c r="XCZ1146" s="5"/>
      <c r="XDA1146" s="5"/>
      <c r="XDB1146" s="5"/>
      <c r="XDC1146" s="5"/>
      <c r="XDD1146" s="5"/>
      <c r="XDE1146" s="5"/>
      <c r="XDF1146" s="5"/>
      <c r="XDG1146" s="5"/>
      <c r="XDH1146" s="5"/>
      <c r="XDI1146" s="5"/>
      <c r="XDJ1146" s="5"/>
      <c r="XDK1146" s="5"/>
      <c r="XDL1146" s="5"/>
      <c r="XDM1146" s="5"/>
      <c r="XDN1146" s="5"/>
      <c r="XDO1146" s="5"/>
      <c r="XDP1146" s="5"/>
      <c r="XDQ1146" s="5"/>
      <c r="XDR1146" s="5"/>
      <c r="XDS1146" s="5"/>
      <c r="XDT1146" s="5"/>
      <c r="XDU1146" s="5"/>
      <c r="XDV1146" s="5"/>
      <c r="XDW1146" s="5"/>
      <c r="XDX1146" s="5"/>
      <c r="XDY1146" s="5"/>
      <c r="XDZ1146" s="5"/>
      <c r="XEA1146" s="5"/>
      <c r="XEB1146" s="5"/>
      <c r="XEC1146" s="5"/>
      <c r="XED1146" s="5"/>
      <c r="XEE1146" s="5"/>
      <c r="XEF1146" s="5"/>
      <c r="XEG1146" s="5"/>
      <c r="XEH1146" s="5"/>
      <c r="XEI1146" s="5"/>
      <c r="XEJ1146" s="5"/>
      <c r="XEK1146" s="5"/>
      <c r="XEL1146" s="5"/>
      <c r="XEM1146" s="5"/>
      <c r="XEN1146" s="5"/>
      <c r="XEO1146" s="5"/>
      <c r="XEP1146" s="5"/>
      <c r="XEQ1146" s="5"/>
      <c r="XER1146" s="5"/>
      <c r="XES1146" s="5"/>
      <c r="XET1146" s="5"/>
      <c r="XEU1146" s="5"/>
      <c r="XEV1146" s="5"/>
    </row>
    <row r="1147" spans="1:16376" s="88" customFormat="1" ht="25.5" x14ac:dyDescent="0.25">
      <c r="A1147" s="27" t="s">
        <v>1210</v>
      </c>
      <c r="B1147" s="27" t="s">
        <v>718</v>
      </c>
      <c r="C1147" s="24" t="s">
        <v>1213</v>
      </c>
      <c r="D1147" s="28" t="s">
        <v>1212</v>
      </c>
      <c r="E1147" s="255">
        <v>154.84</v>
      </c>
      <c r="F1147" s="29">
        <v>150</v>
      </c>
      <c r="G1147" s="10"/>
      <c r="H1147" s="2"/>
      <c r="I1147" s="11" t="s">
        <v>21</v>
      </c>
      <c r="J1147" s="11"/>
      <c r="K1147" s="11"/>
      <c r="L1147" s="2"/>
      <c r="M1147" s="307">
        <v>2</v>
      </c>
      <c r="N1147" s="11">
        <v>1</v>
      </c>
      <c r="O1147" s="22"/>
      <c r="P1147" s="311">
        <f t="shared" si="139"/>
        <v>158.58000000000001</v>
      </c>
      <c r="Q1147" s="16">
        <f t="shared" si="142"/>
        <v>158.58920000000001</v>
      </c>
      <c r="R1147" s="23">
        <f t="shared" si="140"/>
        <v>3.7400000000000091</v>
      </c>
      <c r="S1147" s="18">
        <f t="shared" si="141"/>
        <v>2.4153965383621863E-2</v>
      </c>
      <c r="T1147" s="17"/>
      <c r="U1147" s="19"/>
      <c r="V1147" s="2"/>
      <c r="W1147" s="2"/>
      <c r="X1147" s="2"/>
      <c r="Y1147" s="215"/>
      <c r="Z1147" s="3"/>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5"/>
      <c r="DL1147" s="5"/>
      <c r="DM1147" s="5"/>
      <c r="DN1147" s="5"/>
      <c r="DO1147" s="5"/>
      <c r="DP1147" s="5"/>
      <c r="DQ1147" s="5"/>
      <c r="DR1147" s="5"/>
      <c r="DS1147" s="5"/>
      <c r="DT1147" s="5"/>
      <c r="DU1147" s="5"/>
      <c r="DV1147" s="5"/>
      <c r="DW1147" s="5"/>
      <c r="DX1147" s="5"/>
      <c r="DY1147" s="5"/>
      <c r="DZ1147" s="5"/>
      <c r="EA1147" s="5"/>
      <c r="EB1147" s="5"/>
      <c r="EC1147" s="5"/>
      <c r="ED1147" s="5"/>
      <c r="EE1147" s="5"/>
      <c r="EF1147" s="5"/>
      <c r="EG1147" s="5"/>
      <c r="EH1147" s="5"/>
      <c r="EI1147" s="5"/>
      <c r="EJ1147" s="5"/>
      <c r="EK1147" s="5"/>
      <c r="EL1147" s="5"/>
      <c r="EM1147" s="5"/>
      <c r="EN1147" s="5"/>
      <c r="EO1147" s="5"/>
      <c r="EP1147" s="5"/>
      <c r="EQ1147" s="5"/>
      <c r="ER1147" s="5"/>
      <c r="ES1147" s="5"/>
      <c r="ET1147" s="5"/>
      <c r="EU1147" s="5"/>
      <c r="EV1147" s="5"/>
      <c r="EW1147" s="5"/>
      <c r="EX1147" s="5"/>
      <c r="EY1147" s="5"/>
      <c r="EZ1147" s="5"/>
      <c r="FA1147" s="5"/>
      <c r="FB1147" s="5"/>
      <c r="FC1147" s="5"/>
      <c r="FD1147" s="5"/>
      <c r="FE1147" s="5"/>
      <c r="FF1147" s="5"/>
      <c r="FG1147" s="5"/>
      <c r="FH1147" s="5"/>
      <c r="FI1147" s="5"/>
      <c r="FJ1147" s="5"/>
      <c r="FK1147" s="5"/>
      <c r="FL1147" s="5"/>
      <c r="FM1147" s="5"/>
      <c r="FN1147" s="5"/>
      <c r="FO1147" s="5"/>
      <c r="FP1147" s="5"/>
      <c r="FQ1147" s="5"/>
      <c r="FR1147" s="5"/>
      <c r="FS1147" s="5"/>
      <c r="FT1147" s="5"/>
      <c r="FU1147" s="5"/>
      <c r="FV1147" s="5"/>
      <c r="FW1147" s="5"/>
      <c r="FX1147" s="5"/>
      <c r="FY1147" s="5"/>
      <c r="FZ1147" s="5"/>
      <c r="GA1147" s="5"/>
      <c r="GB1147" s="5"/>
      <c r="GC1147" s="5"/>
      <c r="GD1147" s="5"/>
      <c r="GE1147" s="5"/>
      <c r="GF1147" s="5"/>
      <c r="GG1147" s="5"/>
      <c r="GH1147" s="5"/>
      <c r="GI1147" s="5"/>
      <c r="GJ1147" s="5"/>
      <c r="GK1147" s="5"/>
      <c r="GL1147" s="5"/>
      <c r="GM1147" s="5"/>
      <c r="GN1147" s="5"/>
      <c r="GO1147" s="5"/>
      <c r="GP1147" s="5"/>
      <c r="GQ1147" s="5"/>
      <c r="GR1147" s="5"/>
      <c r="GS1147" s="5"/>
      <c r="GT1147" s="5"/>
      <c r="GU1147" s="5"/>
      <c r="GV1147" s="5"/>
      <c r="GW1147" s="5"/>
      <c r="GX1147" s="5"/>
      <c r="GY1147" s="5"/>
      <c r="GZ1147" s="5"/>
      <c r="HA1147" s="5"/>
      <c r="HB1147" s="5"/>
      <c r="HC1147" s="5"/>
      <c r="HD1147" s="5"/>
      <c r="HE1147" s="5"/>
      <c r="HF1147" s="5"/>
      <c r="HG1147" s="5"/>
      <c r="HH1147" s="5"/>
      <c r="HI1147" s="5"/>
      <c r="HJ1147" s="5"/>
      <c r="HK1147" s="5"/>
      <c r="HL1147" s="5"/>
      <c r="HM1147" s="5"/>
      <c r="HN1147" s="5"/>
      <c r="HO1147" s="5"/>
      <c r="HP1147" s="5"/>
      <c r="HQ1147" s="5"/>
      <c r="HR1147" s="5"/>
      <c r="HS1147" s="5"/>
      <c r="HT1147" s="5"/>
      <c r="HU1147" s="5"/>
      <c r="HV1147" s="5"/>
      <c r="HW1147" s="5"/>
      <c r="HX1147" s="5"/>
      <c r="HY1147" s="5"/>
      <c r="HZ1147" s="5"/>
      <c r="IA1147" s="5"/>
      <c r="IB1147" s="5"/>
      <c r="IC1147" s="5"/>
      <c r="ID1147" s="5"/>
      <c r="IE1147" s="5"/>
      <c r="IF1147" s="5"/>
      <c r="IG1147" s="5"/>
      <c r="IH1147" s="5"/>
      <c r="II1147" s="5"/>
      <c r="IJ1147" s="5"/>
      <c r="IK1147" s="5"/>
      <c r="IL1147" s="5"/>
      <c r="IM1147" s="5"/>
      <c r="IN1147" s="5"/>
      <c r="IO1147" s="5"/>
      <c r="IP1147" s="5"/>
      <c r="IQ1147" s="5"/>
      <c r="IR1147" s="5"/>
      <c r="IS1147" s="5"/>
      <c r="IT1147" s="5"/>
      <c r="IU1147" s="5"/>
      <c r="IV1147" s="5"/>
      <c r="IW1147" s="5"/>
      <c r="IX1147" s="5"/>
      <c r="IY1147" s="5"/>
      <c r="IZ1147" s="5"/>
      <c r="JA1147" s="5"/>
      <c r="JB1147" s="5"/>
      <c r="JC1147" s="5"/>
      <c r="JD1147" s="5"/>
      <c r="JE1147" s="5"/>
      <c r="JF1147" s="5"/>
      <c r="JG1147" s="5"/>
      <c r="JH1147" s="5"/>
      <c r="JI1147" s="5"/>
      <c r="JJ1147" s="5"/>
      <c r="JK1147" s="5"/>
      <c r="JL1147" s="5"/>
      <c r="JM1147" s="5"/>
      <c r="JN1147" s="5"/>
      <c r="JO1147" s="5"/>
      <c r="JP1147" s="5"/>
      <c r="JQ1147" s="5"/>
      <c r="JR1147" s="5"/>
      <c r="JS1147" s="5"/>
      <c r="JT1147" s="5"/>
      <c r="JU1147" s="5"/>
      <c r="JV1147" s="5"/>
      <c r="JW1147" s="5"/>
      <c r="JX1147" s="5"/>
      <c r="JY1147" s="5"/>
      <c r="JZ1147" s="5"/>
      <c r="KA1147" s="5"/>
      <c r="KB1147" s="5"/>
      <c r="KC1147" s="5"/>
      <c r="KD1147" s="5"/>
      <c r="KE1147" s="5"/>
      <c r="KF1147" s="5"/>
      <c r="KG1147" s="5"/>
      <c r="KH1147" s="5"/>
      <c r="KI1147" s="5"/>
      <c r="KJ1147" s="5"/>
      <c r="KK1147" s="5"/>
      <c r="KL1147" s="5"/>
      <c r="KM1147" s="5"/>
      <c r="KN1147" s="5"/>
      <c r="KO1147" s="5"/>
      <c r="KP1147" s="5"/>
      <c r="KQ1147" s="5"/>
      <c r="KR1147" s="5"/>
      <c r="KS1147" s="5"/>
      <c r="KT1147" s="5"/>
      <c r="KU1147" s="5"/>
      <c r="KV1147" s="5"/>
      <c r="KW1147" s="5"/>
      <c r="KX1147" s="5"/>
      <c r="KY1147" s="5"/>
      <c r="KZ1147" s="5"/>
      <c r="LA1147" s="5"/>
      <c r="LB1147" s="5"/>
      <c r="LC1147" s="5"/>
      <c r="LD1147" s="5"/>
      <c r="LE1147" s="5"/>
      <c r="LF1147" s="5"/>
      <c r="LG1147" s="5"/>
      <c r="LH1147" s="5"/>
      <c r="LI1147" s="5"/>
      <c r="LJ1147" s="5"/>
      <c r="LK1147" s="5"/>
      <c r="LL1147" s="5"/>
      <c r="LM1147" s="5"/>
      <c r="LN1147" s="5"/>
      <c r="LO1147" s="5"/>
      <c r="LP1147" s="5"/>
      <c r="LQ1147" s="5"/>
      <c r="LR1147" s="5"/>
      <c r="LS1147" s="5"/>
      <c r="LT1147" s="5"/>
      <c r="LU1147" s="5"/>
      <c r="LV1147" s="5"/>
      <c r="LW1147" s="5"/>
      <c r="LX1147" s="5"/>
      <c r="LY1147" s="5"/>
      <c r="LZ1147" s="5"/>
      <c r="MA1147" s="5"/>
      <c r="MB1147" s="5"/>
      <c r="MC1147" s="5"/>
      <c r="MD1147" s="5"/>
      <c r="ME1147" s="5"/>
      <c r="MF1147" s="5"/>
      <c r="MG1147" s="5"/>
      <c r="MH1147" s="5"/>
      <c r="MI1147" s="5"/>
      <c r="MJ1147" s="5"/>
      <c r="MK1147" s="5"/>
      <c r="ML1147" s="5"/>
      <c r="MM1147" s="5"/>
      <c r="MN1147" s="5"/>
      <c r="MO1147" s="5"/>
      <c r="MP1147" s="5"/>
      <c r="MQ1147" s="5"/>
      <c r="MR1147" s="5"/>
      <c r="MS1147" s="5"/>
      <c r="MT1147" s="5"/>
      <c r="MU1147" s="5"/>
      <c r="MV1147" s="5"/>
      <c r="MW1147" s="5"/>
      <c r="MX1147" s="5"/>
      <c r="MY1147" s="5"/>
      <c r="MZ1147" s="5"/>
      <c r="NA1147" s="5"/>
      <c r="NB1147" s="5"/>
      <c r="NC1147" s="5"/>
      <c r="ND1147" s="5"/>
      <c r="NE1147" s="5"/>
      <c r="NF1147" s="5"/>
      <c r="NG1147" s="5"/>
      <c r="NH1147" s="5"/>
      <c r="NI1147" s="5"/>
      <c r="NJ1147" s="5"/>
      <c r="NK1147" s="5"/>
      <c r="NL1147" s="5"/>
      <c r="NM1147" s="5"/>
      <c r="NN1147" s="5"/>
      <c r="NO1147" s="5"/>
      <c r="NP1147" s="5"/>
      <c r="NQ1147" s="5"/>
      <c r="NR1147" s="5"/>
      <c r="NS1147" s="5"/>
      <c r="NT1147" s="5"/>
      <c r="NU1147" s="5"/>
      <c r="NV1147" s="5"/>
      <c r="NW1147" s="5"/>
      <c r="NX1147" s="5"/>
      <c r="NY1147" s="5"/>
      <c r="NZ1147" s="5"/>
      <c r="OA1147" s="5"/>
      <c r="OB1147" s="5"/>
      <c r="OC1147" s="5"/>
      <c r="OD1147" s="5"/>
      <c r="OE1147" s="5"/>
      <c r="OF1147" s="5"/>
      <c r="OG1147" s="5"/>
      <c r="OH1147" s="5"/>
      <c r="OI1147" s="5"/>
      <c r="OJ1147" s="5"/>
      <c r="OK1147" s="5"/>
      <c r="OL1147" s="5"/>
      <c r="OM1147" s="5"/>
      <c r="ON1147" s="5"/>
      <c r="OO1147" s="5"/>
      <c r="OP1147" s="5"/>
      <c r="OQ1147" s="5"/>
      <c r="OR1147" s="5"/>
      <c r="OS1147" s="5"/>
      <c r="OT1147" s="5"/>
      <c r="OU1147" s="5"/>
      <c r="OV1147" s="5"/>
      <c r="OW1147" s="5"/>
      <c r="OX1147" s="5"/>
      <c r="OY1147" s="5"/>
      <c r="OZ1147" s="5"/>
      <c r="PA1147" s="5"/>
      <c r="PB1147" s="5"/>
      <c r="PC1147" s="5"/>
      <c r="PD1147" s="5"/>
      <c r="PE1147" s="5"/>
      <c r="PF1147" s="5"/>
      <c r="PG1147" s="5"/>
      <c r="PH1147" s="5"/>
      <c r="PI1147" s="5"/>
      <c r="PJ1147" s="5"/>
      <c r="PK1147" s="5"/>
      <c r="PL1147" s="5"/>
      <c r="PM1147" s="5"/>
      <c r="PN1147" s="5"/>
      <c r="PO1147" s="5"/>
      <c r="PP1147" s="5"/>
      <c r="PQ1147" s="5"/>
      <c r="PR1147" s="5"/>
      <c r="PS1147" s="5"/>
      <c r="PT1147" s="5"/>
      <c r="PU1147" s="5"/>
      <c r="PV1147" s="5"/>
      <c r="PW1147" s="5"/>
      <c r="PX1147" s="5"/>
      <c r="PY1147" s="5"/>
      <c r="PZ1147" s="5"/>
      <c r="QA1147" s="5"/>
      <c r="QB1147" s="5"/>
      <c r="QC1147" s="5"/>
      <c r="QD1147" s="5"/>
      <c r="QE1147" s="5"/>
      <c r="QF1147" s="5"/>
      <c r="QG1147" s="5"/>
      <c r="QH1147" s="5"/>
      <c r="QI1147" s="5"/>
      <c r="QJ1147" s="5"/>
      <c r="QK1147" s="5"/>
      <c r="QL1147" s="5"/>
      <c r="QM1147" s="5"/>
      <c r="QN1147" s="5"/>
      <c r="QO1147" s="5"/>
      <c r="QP1147" s="5"/>
      <c r="QQ1147" s="5"/>
      <c r="QR1147" s="5"/>
      <c r="QS1147" s="5"/>
      <c r="QT1147" s="5"/>
      <c r="QU1147" s="5"/>
      <c r="QV1147" s="5"/>
      <c r="QW1147" s="5"/>
      <c r="QX1147" s="5"/>
      <c r="QY1147" s="5"/>
      <c r="QZ1147" s="5"/>
      <c r="RA1147" s="5"/>
      <c r="RB1147" s="5"/>
      <c r="RC1147" s="5"/>
      <c r="RD1147" s="5"/>
      <c r="RE1147" s="5"/>
      <c r="RF1147" s="5"/>
      <c r="RG1147" s="5"/>
      <c r="RH1147" s="5"/>
      <c r="RI1147" s="5"/>
      <c r="RJ1147" s="5"/>
      <c r="RK1147" s="5"/>
      <c r="RL1147" s="5"/>
      <c r="RM1147" s="5"/>
      <c r="RN1147" s="5"/>
      <c r="RO1147" s="5"/>
      <c r="RP1147" s="5"/>
      <c r="RQ1147" s="5"/>
      <c r="RR1147" s="5"/>
      <c r="RS1147" s="5"/>
      <c r="RT1147" s="5"/>
      <c r="RU1147" s="5"/>
      <c r="RV1147" s="5"/>
      <c r="RW1147" s="5"/>
      <c r="RX1147" s="5"/>
      <c r="RY1147" s="5"/>
      <c r="RZ1147" s="5"/>
      <c r="SA1147" s="5"/>
      <c r="SB1147" s="5"/>
      <c r="SC1147" s="5"/>
      <c r="SD1147" s="5"/>
      <c r="SE1147" s="5"/>
      <c r="SF1147" s="5"/>
      <c r="SG1147" s="5"/>
      <c r="SH1147" s="5"/>
      <c r="SI1147" s="5"/>
      <c r="SJ1147" s="5"/>
      <c r="SK1147" s="5"/>
      <c r="SL1147" s="5"/>
      <c r="SM1147" s="5"/>
      <c r="SN1147" s="5"/>
      <c r="SO1147" s="5"/>
      <c r="SP1147" s="5"/>
      <c r="SQ1147" s="5"/>
      <c r="SR1147" s="5"/>
      <c r="SS1147" s="5"/>
      <c r="ST1147" s="5"/>
      <c r="SU1147" s="5"/>
      <c r="SV1147" s="5"/>
      <c r="SW1147" s="5"/>
      <c r="SX1147" s="5"/>
      <c r="SY1147" s="5"/>
      <c r="SZ1147" s="5"/>
      <c r="TA1147" s="5"/>
      <c r="TB1147" s="5"/>
      <c r="TC1147" s="5"/>
      <c r="TD1147" s="5"/>
      <c r="TE1147" s="5"/>
      <c r="TF1147" s="5"/>
      <c r="TG1147" s="5"/>
      <c r="TH1147" s="5"/>
      <c r="TI1147" s="5"/>
      <c r="TJ1147" s="5"/>
      <c r="TK1147" s="5"/>
      <c r="TL1147" s="5"/>
      <c r="TM1147" s="5"/>
      <c r="TN1147" s="5"/>
      <c r="TO1147" s="5"/>
      <c r="TP1147" s="5"/>
      <c r="TQ1147" s="5"/>
      <c r="TR1147" s="5"/>
      <c r="TS1147" s="5"/>
      <c r="TT1147" s="5"/>
      <c r="TU1147" s="5"/>
      <c r="TV1147" s="5"/>
      <c r="TW1147" s="5"/>
      <c r="TX1147" s="5"/>
      <c r="TY1147" s="5"/>
      <c r="TZ1147" s="5"/>
      <c r="UA1147" s="5"/>
      <c r="UB1147" s="5"/>
      <c r="UC1147" s="5"/>
      <c r="UD1147" s="5"/>
      <c r="UE1147" s="5"/>
      <c r="UF1147" s="5"/>
      <c r="UG1147" s="5"/>
      <c r="UH1147" s="5"/>
      <c r="UI1147" s="5"/>
      <c r="UJ1147" s="5"/>
      <c r="UK1147" s="5"/>
      <c r="UL1147" s="5"/>
      <c r="UM1147" s="5"/>
      <c r="UN1147" s="5"/>
      <c r="UO1147" s="5"/>
      <c r="UP1147" s="5"/>
      <c r="UQ1147" s="5"/>
      <c r="UR1147" s="5"/>
      <c r="US1147" s="5"/>
      <c r="UT1147" s="5"/>
      <c r="UU1147" s="5"/>
      <c r="UV1147" s="5"/>
      <c r="UW1147" s="5"/>
      <c r="UX1147" s="5"/>
      <c r="UY1147" s="5"/>
      <c r="UZ1147" s="5"/>
      <c r="VA1147" s="5"/>
      <c r="VB1147" s="5"/>
      <c r="VC1147" s="5"/>
      <c r="VD1147" s="5"/>
      <c r="VE1147" s="5"/>
      <c r="VF1147" s="5"/>
      <c r="VG1147" s="5"/>
      <c r="VH1147" s="5"/>
      <c r="VI1147" s="5"/>
      <c r="VJ1147" s="5"/>
      <c r="VK1147" s="5"/>
      <c r="VL1147" s="5"/>
      <c r="VM1147" s="5"/>
      <c r="VN1147" s="5"/>
      <c r="VO1147" s="5"/>
      <c r="VP1147" s="5"/>
      <c r="VQ1147" s="5"/>
      <c r="VR1147" s="5"/>
      <c r="VS1147" s="5"/>
      <c r="VT1147" s="5"/>
      <c r="VU1147" s="5"/>
      <c r="VV1147" s="5"/>
      <c r="VW1147" s="5"/>
      <c r="VX1147" s="5"/>
      <c r="VY1147" s="5"/>
      <c r="VZ1147" s="5"/>
      <c r="WA1147" s="5"/>
      <c r="WB1147" s="5"/>
      <c r="WC1147" s="5"/>
      <c r="WD1147" s="5"/>
      <c r="WE1147" s="5"/>
      <c r="WF1147" s="5"/>
      <c r="WG1147" s="5"/>
      <c r="WH1147" s="5"/>
      <c r="WI1147" s="5"/>
      <c r="WJ1147" s="5"/>
      <c r="WK1147" s="5"/>
      <c r="WL1147" s="5"/>
      <c r="WM1147" s="5"/>
      <c r="WN1147" s="5"/>
      <c r="WO1147" s="5"/>
      <c r="WP1147" s="5"/>
      <c r="WQ1147" s="5"/>
      <c r="WR1147" s="5"/>
      <c r="WS1147" s="5"/>
      <c r="WT1147" s="5"/>
      <c r="WU1147" s="5"/>
      <c r="WV1147" s="5"/>
      <c r="WW1147" s="5"/>
      <c r="WX1147" s="5"/>
      <c r="WY1147" s="5"/>
      <c r="WZ1147" s="5"/>
      <c r="XA1147" s="5"/>
      <c r="XB1147" s="5"/>
      <c r="XC1147" s="5"/>
      <c r="XD1147" s="5"/>
      <c r="XE1147" s="5"/>
      <c r="XF1147" s="5"/>
      <c r="XG1147" s="5"/>
      <c r="XH1147" s="5"/>
      <c r="XI1147" s="5"/>
      <c r="XJ1147" s="5"/>
      <c r="XK1147" s="5"/>
      <c r="XL1147" s="5"/>
      <c r="XM1147" s="5"/>
      <c r="XN1147" s="5"/>
      <c r="XO1147" s="5"/>
      <c r="XP1147" s="5"/>
      <c r="XQ1147" s="5"/>
      <c r="XR1147" s="5"/>
      <c r="XS1147" s="5"/>
      <c r="XT1147" s="5"/>
      <c r="XU1147" s="5"/>
      <c r="XV1147" s="5"/>
      <c r="XW1147" s="5"/>
      <c r="XX1147" s="5"/>
      <c r="XY1147" s="5"/>
      <c r="XZ1147" s="5"/>
      <c r="YA1147" s="5"/>
      <c r="YB1147" s="5"/>
      <c r="YC1147" s="5"/>
      <c r="YD1147" s="5"/>
      <c r="YE1147" s="5"/>
      <c r="YF1147" s="5"/>
      <c r="YG1147" s="5"/>
      <c r="YH1147" s="5"/>
      <c r="YI1147" s="5"/>
      <c r="YJ1147" s="5"/>
      <c r="YK1147" s="5"/>
      <c r="YL1147" s="5"/>
      <c r="YM1147" s="5"/>
      <c r="YN1147" s="5"/>
      <c r="YO1147" s="5"/>
      <c r="YP1147" s="5"/>
      <c r="YQ1147" s="5"/>
      <c r="YR1147" s="5"/>
      <c r="YS1147" s="5"/>
      <c r="YT1147" s="5"/>
      <c r="YU1147" s="5"/>
      <c r="YV1147" s="5"/>
      <c r="YW1147" s="5"/>
      <c r="YX1147" s="5"/>
      <c r="YY1147" s="5"/>
      <c r="YZ1147" s="5"/>
      <c r="ZA1147" s="5"/>
      <c r="ZB1147" s="5"/>
      <c r="ZC1147" s="5"/>
      <c r="ZD1147" s="5"/>
      <c r="ZE1147" s="5"/>
      <c r="ZF1147" s="5"/>
      <c r="ZG1147" s="5"/>
      <c r="ZH1147" s="5"/>
      <c r="ZI1147" s="5"/>
      <c r="ZJ1147" s="5"/>
      <c r="ZK1147" s="5"/>
      <c r="ZL1147" s="5"/>
      <c r="ZM1147" s="5"/>
      <c r="ZN1147" s="5"/>
      <c r="ZO1147" s="5"/>
      <c r="ZP1147" s="5"/>
      <c r="ZQ1147" s="5"/>
      <c r="ZR1147" s="5"/>
      <c r="ZS1147" s="5"/>
      <c r="ZT1147" s="5"/>
      <c r="ZU1147" s="5"/>
      <c r="ZV1147" s="5"/>
      <c r="ZW1147" s="5"/>
      <c r="ZX1147" s="5"/>
      <c r="ZY1147" s="5"/>
      <c r="ZZ1147" s="5"/>
      <c r="AAA1147" s="5"/>
      <c r="AAB1147" s="5"/>
      <c r="AAC1147" s="5"/>
      <c r="AAD1147" s="5"/>
      <c r="AAE1147" s="5"/>
      <c r="AAF1147" s="5"/>
      <c r="AAG1147" s="5"/>
      <c r="AAH1147" s="5"/>
      <c r="AAI1147" s="5"/>
      <c r="AAJ1147" s="5"/>
      <c r="AAK1147" s="5"/>
      <c r="AAL1147" s="5"/>
      <c r="AAM1147" s="5"/>
      <c r="AAN1147" s="5"/>
      <c r="AAO1147" s="5"/>
      <c r="AAP1147" s="5"/>
      <c r="AAQ1147" s="5"/>
      <c r="AAR1147" s="5"/>
      <c r="AAS1147" s="5"/>
      <c r="AAT1147" s="5"/>
      <c r="AAU1147" s="5"/>
      <c r="AAV1147" s="5"/>
      <c r="AAW1147" s="5"/>
      <c r="AAX1147" s="5"/>
      <c r="AAY1147" s="5"/>
      <c r="AAZ1147" s="5"/>
      <c r="ABA1147" s="5"/>
      <c r="ABB1147" s="5"/>
      <c r="ABC1147" s="5"/>
      <c r="ABD1147" s="5"/>
      <c r="ABE1147" s="5"/>
      <c r="ABF1147" s="5"/>
      <c r="ABG1147" s="5"/>
      <c r="ABH1147" s="5"/>
      <c r="ABI1147" s="5"/>
      <c r="ABJ1147" s="5"/>
      <c r="ABK1147" s="5"/>
      <c r="ABL1147" s="5"/>
      <c r="ABM1147" s="5"/>
      <c r="ABN1147" s="5"/>
      <c r="ABO1147" s="5"/>
      <c r="ABP1147" s="5"/>
      <c r="ABQ1147" s="5"/>
      <c r="ABR1147" s="5"/>
      <c r="ABS1147" s="5"/>
      <c r="ABT1147" s="5"/>
      <c r="ABU1147" s="5"/>
      <c r="ABV1147" s="5"/>
      <c r="ABW1147" s="5"/>
      <c r="ABX1147" s="5"/>
      <c r="ABY1147" s="5"/>
      <c r="ABZ1147" s="5"/>
      <c r="ACA1147" s="5"/>
      <c r="ACB1147" s="5"/>
      <c r="ACC1147" s="5"/>
      <c r="ACD1147" s="5"/>
      <c r="ACE1147" s="5"/>
      <c r="ACF1147" s="5"/>
      <c r="ACG1147" s="5"/>
      <c r="ACH1147" s="5"/>
      <c r="ACI1147" s="5"/>
      <c r="ACJ1147" s="5"/>
      <c r="ACK1147" s="5"/>
      <c r="ACL1147" s="5"/>
      <c r="ACM1147" s="5"/>
      <c r="ACN1147" s="5"/>
      <c r="ACO1147" s="5"/>
      <c r="ACP1147" s="5"/>
      <c r="ACQ1147" s="5"/>
      <c r="ACR1147" s="5"/>
      <c r="ACS1147" s="5"/>
      <c r="ACT1147" s="5"/>
      <c r="ACU1147" s="5"/>
      <c r="ACV1147" s="5"/>
      <c r="ACW1147" s="5"/>
      <c r="ACX1147" s="5"/>
      <c r="ACY1147" s="5"/>
      <c r="ACZ1147" s="5"/>
      <c r="ADA1147" s="5"/>
      <c r="ADB1147" s="5"/>
      <c r="ADC1147" s="5"/>
      <c r="ADD1147" s="5"/>
      <c r="ADE1147" s="5"/>
      <c r="ADF1147" s="5"/>
      <c r="ADG1147" s="5"/>
      <c r="ADH1147" s="5"/>
      <c r="ADI1147" s="5"/>
      <c r="ADJ1147" s="5"/>
      <c r="ADK1147" s="5"/>
      <c r="ADL1147" s="5"/>
      <c r="ADM1147" s="5"/>
      <c r="ADN1147" s="5"/>
      <c r="ADO1147" s="5"/>
      <c r="ADP1147" s="5"/>
      <c r="ADQ1147" s="5"/>
      <c r="ADR1147" s="5"/>
      <c r="ADS1147" s="5"/>
      <c r="ADT1147" s="5"/>
      <c r="ADU1147" s="5"/>
      <c r="ADV1147" s="5"/>
      <c r="ADW1147" s="5"/>
      <c r="ADX1147" s="5"/>
      <c r="ADY1147" s="5"/>
      <c r="ADZ1147" s="5"/>
      <c r="AEA1147" s="5"/>
      <c r="AEB1147" s="5"/>
      <c r="AEC1147" s="5"/>
      <c r="AED1147" s="5"/>
      <c r="AEE1147" s="5"/>
      <c r="AEF1147" s="5"/>
      <c r="AEG1147" s="5"/>
      <c r="AEH1147" s="5"/>
      <c r="AEI1147" s="5"/>
      <c r="AEJ1147" s="5"/>
      <c r="AEK1147" s="5"/>
      <c r="AEL1147" s="5"/>
      <c r="AEM1147" s="5"/>
      <c r="AEN1147" s="5"/>
      <c r="AEO1147" s="5"/>
      <c r="AEP1147" s="5"/>
      <c r="AEQ1147" s="5"/>
      <c r="AER1147" s="5"/>
      <c r="AES1147" s="5"/>
      <c r="AET1147" s="5"/>
      <c r="AEU1147" s="5"/>
      <c r="AEV1147" s="5"/>
      <c r="AEW1147" s="5"/>
      <c r="AEX1147" s="5"/>
      <c r="AEY1147" s="5"/>
      <c r="AEZ1147" s="5"/>
      <c r="AFA1147" s="5"/>
      <c r="AFB1147" s="5"/>
      <c r="AFC1147" s="5"/>
      <c r="AFD1147" s="5"/>
      <c r="AFE1147" s="5"/>
      <c r="AFF1147" s="5"/>
      <c r="AFG1147" s="5"/>
      <c r="AFH1147" s="5"/>
      <c r="AFI1147" s="5"/>
      <c r="AFJ1147" s="5"/>
      <c r="AFK1147" s="5"/>
      <c r="AFL1147" s="5"/>
      <c r="AFM1147" s="5"/>
      <c r="AFN1147" s="5"/>
      <c r="AFO1147" s="5"/>
      <c r="AFP1147" s="5"/>
      <c r="AFQ1147" s="5"/>
      <c r="AFR1147" s="5"/>
      <c r="AFS1147" s="5"/>
      <c r="AFT1147" s="5"/>
      <c r="AFU1147" s="5"/>
      <c r="AFV1147" s="5"/>
      <c r="AFW1147" s="5"/>
      <c r="AFX1147" s="5"/>
      <c r="AFY1147" s="5"/>
      <c r="AFZ1147" s="5"/>
      <c r="AGA1147" s="5"/>
      <c r="AGB1147" s="5"/>
      <c r="AGC1147" s="5"/>
      <c r="AGD1147" s="5"/>
      <c r="AGE1147" s="5"/>
      <c r="AGF1147" s="5"/>
      <c r="AGG1147" s="5"/>
      <c r="AGH1147" s="5"/>
      <c r="AGI1147" s="5"/>
      <c r="AGJ1147" s="5"/>
      <c r="AGK1147" s="5"/>
      <c r="AGL1147" s="5"/>
      <c r="AGM1147" s="5"/>
      <c r="AGN1147" s="5"/>
      <c r="AGO1147" s="5"/>
      <c r="AGP1147" s="5"/>
      <c r="AGQ1147" s="5"/>
      <c r="AGR1147" s="5"/>
      <c r="AGS1147" s="5"/>
      <c r="AGT1147" s="5"/>
      <c r="AGU1147" s="5"/>
      <c r="AGV1147" s="5"/>
      <c r="AGW1147" s="5"/>
      <c r="AGX1147" s="5"/>
      <c r="AGY1147" s="5"/>
      <c r="AGZ1147" s="5"/>
      <c r="AHA1147" s="5"/>
      <c r="AHB1147" s="5"/>
      <c r="AHC1147" s="5"/>
      <c r="AHD1147" s="5"/>
      <c r="AHE1147" s="5"/>
      <c r="AHF1147" s="5"/>
      <c r="AHG1147" s="5"/>
      <c r="AHH1147" s="5"/>
      <c r="AHI1147" s="5"/>
      <c r="AHJ1147" s="5"/>
      <c r="AHK1147" s="5"/>
      <c r="AHL1147" s="5"/>
      <c r="AHM1147" s="5"/>
      <c r="AHN1147" s="5"/>
      <c r="AHO1147" s="5"/>
      <c r="AHP1147" s="5"/>
      <c r="AHQ1147" s="5"/>
      <c r="AHR1147" s="5"/>
      <c r="AHS1147" s="5"/>
      <c r="AHT1147" s="5"/>
      <c r="AHU1147" s="5"/>
      <c r="AHV1147" s="5"/>
      <c r="AHW1147" s="5"/>
      <c r="AHX1147" s="5"/>
      <c r="AHY1147" s="5"/>
      <c r="AHZ1147" s="5"/>
      <c r="AIA1147" s="5"/>
      <c r="AIB1147" s="5"/>
      <c r="AIC1147" s="5"/>
      <c r="AID1147" s="5"/>
      <c r="AIE1147" s="5"/>
      <c r="AIF1147" s="5"/>
      <c r="AIG1147" s="5"/>
      <c r="AIH1147" s="5"/>
      <c r="AII1147" s="5"/>
      <c r="AIJ1147" s="5"/>
      <c r="AIK1147" s="5"/>
      <c r="AIL1147" s="5"/>
      <c r="AIM1147" s="5"/>
      <c r="AIN1147" s="5"/>
      <c r="AIO1147" s="5"/>
      <c r="AIP1147" s="5"/>
      <c r="AIQ1147" s="5"/>
      <c r="AIR1147" s="5"/>
      <c r="AIS1147" s="5"/>
      <c r="AIT1147" s="5"/>
      <c r="AIU1147" s="5"/>
      <c r="AIV1147" s="5"/>
      <c r="AIW1147" s="5"/>
      <c r="AIX1147" s="5"/>
      <c r="AIY1147" s="5"/>
      <c r="AIZ1147" s="5"/>
      <c r="AJA1147" s="5"/>
      <c r="AJB1147" s="5"/>
      <c r="AJC1147" s="5"/>
      <c r="AJD1147" s="5"/>
      <c r="AJE1147" s="5"/>
      <c r="AJF1147" s="5"/>
      <c r="AJG1147" s="5"/>
      <c r="AJH1147" s="5"/>
      <c r="AJI1147" s="5"/>
      <c r="AJJ1147" s="5"/>
      <c r="AJK1147" s="5"/>
      <c r="AJL1147" s="5"/>
      <c r="AJM1147" s="5"/>
      <c r="AJN1147" s="5"/>
      <c r="AJO1147" s="5"/>
      <c r="AJP1147" s="5"/>
      <c r="AJQ1147" s="5"/>
      <c r="AJR1147" s="5"/>
      <c r="AJS1147" s="5"/>
      <c r="AJT1147" s="5"/>
      <c r="AJU1147" s="5"/>
      <c r="AJV1147" s="5"/>
      <c r="AJW1147" s="5"/>
      <c r="AJX1147" s="5"/>
      <c r="AJY1147" s="5"/>
      <c r="AJZ1147" s="5"/>
      <c r="AKA1147" s="5"/>
      <c r="AKB1147" s="5"/>
      <c r="AKC1147" s="5"/>
      <c r="AKD1147" s="5"/>
      <c r="AKE1147" s="5"/>
      <c r="AKF1147" s="5"/>
      <c r="AKG1147" s="5"/>
      <c r="AKH1147" s="5"/>
      <c r="AKI1147" s="5"/>
      <c r="AKJ1147" s="5"/>
      <c r="AKK1147" s="5"/>
      <c r="AKL1147" s="5"/>
      <c r="AKM1147" s="5"/>
      <c r="AKN1147" s="5"/>
      <c r="AKO1147" s="5"/>
      <c r="AKP1147" s="5"/>
      <c r="AKQ1147" s="5"/>
      <c r="AKR1147" s="5"/>
      <c r="AKS1147" s="5"/>
      <c r="AKT1147" s="5"/>
      <c r="AKU1147" s="5"/>
      <c r="AKV1147" s="5"/>
      <c r="AKW1147" s="5"/>
      <c r="AKX1147" s="5"/>
      <c r="AKY1147" s="5"/>
      <c r="AKZ1147" s="5"/>
      <c r="ALA1147" s="5"/>
      <c r="ALB1147" s="5"/>
      <c r="ALC1147" s="5"/>
      <c r="ALD1147" s="5"/>
      <c r="ALE1147" s="5"/>
      <c r="ALF1147" s="5"/>
      <c r="ALG1147" s="5"/>
      <c r="ALH1147" s="5"/>
      <c r="ALI1147" s="5"/>
      <c r="ALJ1147" s="5"/>
      <c r="ALK1147" s="5"/>
      <c r="ALL1147" s="5"/>
      <c r="ALM1147" s="5"/>
      <c r="ALN1147" s="5"/>
      <c r="ALO1147" s="5"/>
      <c r="ALP1147" s="5"/>
      <c r="ALQ1147" s="5"/>
      <c r="ALR1147" s="5"/>
      <c r="ALS1147" s="5"/>
      <c r="ALT1147" s="5"/>
      <c r="ALU1147" s="5"/>
      <c r="ALV1147" s="5"/>
      <c r="ALW1147" s="5"/>
      <c r="ALX1147" s="5"/>
      <c r="ALY1147" s="5"/>
      <c r="ALZ1147" s="5"/>
      <c r="AMA1147" s="5"/>
      <c r="AMB1147" s="5"/>
      <c r="AMC1147" s="5"/>
      <c r="AMD1147" s="5"/>
      <c r="AME1147" s="5"/>
      <c r="AMF1147" s="5"/>
      <c r="AMG1147" s="5"/>
      <c r="AMH1147" s="5"/>
      <c r="AMI1147" s="5"/>
      <c r="AMJ1147" s="5"/>
      <c r="AMK1147" s="5"/>
      <c r="AML1147" s="5"/>
      <c r="AMM1147" s="5"/>
      <c r="AMN1147" s="5"/>
      <c r="AMO1147" s="5"/>
      <c r="AMP1147" s="5"/>
      <c r="AMQ1147" s="5"/>
      <c r="AMR1147" s="5"/>
      <c r="AMS1147" s="5"/>
      <c r="AMT1147" s="5"/>
      <c r="AMU1147" s="5"/>
      <c r="AMV1147" s="5"/>
      <c r="AMW1147" s="5"/>
      <c r="AMX1147" s="5"/>
      <c r="AMY1147" s="5"/>
      <c r="AMZ1147" s="5"/>
      <c r="ANA1147" s="5"/>
      <c r="ANB1147" s="5"/>
      <c r="ANC1147" s="5"/>
      <c r="AND1147" s="5"/>
      <c r="ANE1147" s="5"/>
      <c r="ANF1147" s="5"/>
      <c r="ANG1147" s="5"/>
      <c r="ANH1147" s="5"/>
      <c r="ANI1147" s="5"/>
      <c r="ANJ1147" s="5"/>
      <c r="ANK1147" s="5"/>
      <c r="ANL1147" s="5"/>
      <c r="ANM1147" s="5"/>
      <c r="ANN1147" s="5"/>
      <c r="ANO1147" s="5"/>
      <c r="ANP1147" s="5"/>
      <c r="ANQ1147" s="5"/>
      <c r="ANR1147" s="5"/>
      <c r="ANS1147" s="5"/>
      <c r="ANT1147" s="5"/>
      <c r="ANU1147" s="5"/>
      <c r="ANV1147" s="5"/>
      <c r="ANW1147" s="5"/>
      <c r="ANX1147" s="5"/>
      <c r="ANY1147" s="5"/>
      <c r="ANZ1147" s="5"/>
      <c r="AOA1147" s="5"/>
      <c r="AOB1147" s="5"/>
      <c r="AOC1147" s="5"/>
      <c r="AOD1147" s="5"/>
      <c r="AOE1147" s="5"/>
      <c r="AOF1147" s="5"/>
      <c r="AOG1147" s="5"/>
      <c r="AOH1147" s="5"/>
      <c r="AOI1147" s="5"/>
      <c r="AOJ1147" s="5"/>
      <c r="AOK1147" s="5"/>
      <c r="AOL1147" s="5"/>
      <c r="AOM1147" s="5"/>
      <c r="AON1147" s="5"/>
      <c r="AOO1147" s="5"/>
      <c r="AOP1147" s="5"/>
      <c r="AOQ1147" s="5"/>
      <c r="AOR1147" s="5"/>
      <c r="AOS1147" s="5"/>
      <c r="AOT1147" s="5"/>
      <c r="AOU1147" s="5"/>
      <c r="AOV1147" s="5"/>
      <c r="AOW1147" s="5"/>
      <c r="AOX1147" s="5"/>
      <c r="AOY1147" s="5"/>
      <c r="AOZ1147" s="5"/>
      <c r="APA1147" s="5"/>
      <c r="APB1147" s="5"/>
      <c r="APC1147" s="5"/>
      <c r="APD1147" s="5"/>
      <c r="APE1147" s="5"/>
      <c r="APF1147" s="5"/>
      <c r="APG1147" s="5"/>
      <c r="APH1147" s="5"/>
      <c r="API1147" s="5"/>
      <c r="APJ1147" s="5"/>
      <c r="APK1147" s="5"/>
      <c r="APL1147" s="5"/>
      <c r="APM1147" s="5"/>
      <c r="APN1147" s="5"/>
      <c r="APO1147" s="5"/>
      <c r="APP1147" s="5"/>
      <c r="APQ1147" s="5"/>
      <c r="APR1147" s="5"/>
      <c r="APS1147" s="5"/>
      <c r="APT1147" s="5"/>
      <c r="APU1147" s="5"/>
      <c r="APV1147" s="5"/>
      <c r="APW1147" s="5"/>
      <c r="APX1147" s="5"/>
      <c r="APY1147" s="5"/>
      <c r="APZ1147" s="5"/>
      <c r="AQA1147" s="5"/>
      <c r="AQB1147" s="5"/>
      <c r="AQC1147" s="5"/>
      <c r="AQD1147" s="5"/>
      <c r="AQE1147" s="5"/>
      <c r="AQF1147" s="5"/>
      <c r="AQG1147" s="5"/>
      <c r="AQH1147" s="5"/>
      <c r="AQI1147" s="5"/>
      <c r="AQJ1147" s="5"/>
      <c r="AQK1147" s="5"/>
      <c r="AQL1147" s="5"/>
      <c r="AQM1147" s="5"/>
      <c r="AQN1147" s="5"/>
      <c r="AQO1147" s="5"/>
      <c r="AQP1147" s="5"/>
      <c r="AQQ1147" s="5"/>
      <c r="AQR1147" s="5"/>
      <c r="AQS1147" s="5"/>
      <c r="AQT1147" s="5"/>
      <c r="AQU1147" s="5"/>
      <c r="AQV1147" s="5"/>
      <c r="AQW1147" s="5"/>
      <c r="AQX1147" s="5"/>
      <c r="AQY1147" s="5"/>
      <c r="AQZ1147" s="5"/>
      <c r="ARA1147" s="5"/>
      <c r="ARB1147" s="5"/>
      <c r="ARC1147" s="5"/>
      <c r="ARD1147" s="5"/>
      <c r="ARE1147" s="5"/>
      <c r="ARF1147" s="5"/>
      <c r="ARG1147" s="5"/>
      <c r="ARH1147" s="5"/>
      <c r="ARI1147" s="5"/>
      <c r="ARJ1147" s="5"/>
      <c r="ARK1147" s="5"/>
      <c r="ARL1147" s="5"/>
      <c r="ARM1147" s="5"/>
      <c r="ARN1147" s="5"/>
      <c r="ARO1147" s="5"/>
      <c r="ARP1147" s="5"/>
      <c r="ARQ1147" s="5"/>
      <c r="ARR1147" s="5"/>
      <c r="ARS1147" s="5"/>
      <c r="ART1147" s="5"/>
      <c r="ARU1147" s="5"/>
      <c r="ARV1147" s="5"/>
      <c r="ARW1147" s="5"/>
      <c r="ARX1147" s="5"/>
      <c r="ARY1147" s="5"/>
      <c r="ARZ1147" s="5"/>
      <c r="ASA1147" s="5"/>
      <c r="ASB1147" s="5"/>
      <c r="ASC1147" s="5"/>
      <c r="ASD1147" s="5"/>
      <c r="ASE1147" s="5"/>
      <c r="ASF1147" s="5"/>
      <c r="ASG1147" s="5"/>
      <c r="ASH1147" s="5"/>
      <c r="ASI1147" s="5"/>
      <c r="ASJ1147" s="5"/>
      <c r="ASK1147" s="5"/>
      <c r="ASL1147" s="5"/>
      <c r="ASM1147" s="5"/>
      <c r="ASN1147" s="5"/>
      <c r="ASO1147" s="5"/>
      <c r="ASP1147" s="5"/>
      <c r="ASQ1147" s="5"/>
      <c r="ASR1147" s="5"/>
      <c r="ASS1147" s="5"/>
      <c r="AST1147" s="5"/>
      <c r="ASU1147" s="5"/>
      <c r="ASV1147" s="5"/>
      <c r="ASW1147" s="5"/>
      <c r="ASX1147" s="5"/>
      <c r="ASY1147" s="5"/>
      <c r="ASZ1147" s="5"/>
      <c r="ATA1147" s="5"/>
      <c r="ATB1147" s="5"/>
      <c r="ATC1147" s="5"/>
      <c r="ATD1147" s="5"/>
      <c r="ATE1147" s="5"/>
      <c r="ATF1147" s="5"/>
      <c r="ATG1147" s="5"/>
      <c r="ATH1147" s="5"/>
      <c r="ATI1147" s="5"/>
      <c r="ATJ1147" s="5"/>
      <c r="ATK1147" s="5"/>
      <c r="ATL1147" s="5"/>
      <c r="ATM1147" s="5"/>
      <c r="ATN1147" s="5"/>
      <c r="ATO1147" s="5"/>
      <c r="ATP1147" s="5"/>
      <c r="ATQ1147" s="5"/>
      <c r="ATR1147" s="5"/>
      <c r="ATS1147" s="5"/>
      <c r="ATT1147" s="5"/>
      <c r="ATU1147" s="5"/>
      <c r="ATV1147" s="5"/>
      <c r="ATW1147" s="5"/>
      <c r="ATX1147" s="5"/>
      <c r="ATY1147" s="5"/>
      <c r="ATZ1147" s="5"/>
      <c r="AUA1147" s="5"/>
      <c r="AUB1147" s="5"/>
      <c r="AUC1147" s="5"/>
      <c r="AUD1147" s="5"/>
      <c r="AUE1147" s="5"/>
      <c r="AUF1147" s="5"/>
      <c r="AUG1147" s="5"/>
      <c r="AUH1147" s="5"/>
      <c r="AUI1147" s="5"/>
      <c r="AUJ1147" s="5"/>
      <c r="AUK1147" s="5"/>
      <c r="AUL1147" s="5"/>
      <c r="AUM1147" s="5"/>
      <c r="AUN1147" s="5"/>
      <c r="AUO1147" s="5"/>
      <c r="AUP1147" s="5"/>
      <c r="AUQ1147" s="5"/>
      <c r="AUR1147" s="5"/>
      <c r="AUS1147" s="5"/>
      <c r="AUT1147" s="5"/>
      <c r="AUU1147" s="5"/>
      <c r="AUV1147" s="5"/>
      <c r="AUW1147" s="5"/>
      <c r="AUX1147" s="5"/>
      <c r="AUY1147" s="5"/>
      <c r="AUZ1147" s="5"/>
      <c r="AVA1147" s="5"/>
      <c r="AVB1147" s="5"/>
      <c r="AVC1147" s="5"/>
      <c r="AVD1147" s="5"/>
      <c r="AVE1147" s="5"/>
      <c r="AVF1147" s="5"/>
      <c r="AVG1147" s="5"/>
      <c r="AVH1147" s="5"/>
      <c r="AVI1147" s="5"/>
      <c r="AVJ1147" s="5"/>
      <c r="AVK1147" s="5"/>
      <c r="AVL1147" s="5"/>
      <c r="AVM1147" s="5"/>
      <c r="AVN1147" s="5"/>
      <c r="AVO1147" s="5"/>
      <c r="AVP1147" s="5"/>
      <c r="AVQ1147" s="5"/>
      <c r="AVR1147" s="5"/>
      <c r="AVS1147" s="5"/>
      <c r="AVT1147" s="5"/>
      <c r="AVU1147" s="5"/>
      <c r="AVV1147" s="5"/>
      <c r="AVW1147" s="5"/>
      <c r="AVX1147" s="5"/>
      <c r="AVY1147" s="5"/>
      <c r="AVZ1147" s="5"/>
      <c r="AWA1147" s="5"/>
      <c r="AWB1147" s="5"/>
      <c r="AWC1147" s="5"/>
      <c r="AWD1147" s="5"/>
      <c r="AWE1147" s="5"/>
      <c r="AWF1147" s="5"/>
      <c r="AWG1147" s="5"/>
      <c r="AWH1147" s="5"/>
      <c r="AWI1147" s="5"/>
      <c r="AWJ1147" s="5"/>
      <c r="AWK1147" s="5"/>
      <c r="AWL1147" s="5"/>
      <c r="AWM1147" s="5"/>
      <c r="AWN1147" s="5"/>
      <c r="AWO1147" s="5"/>
      <c r="AWP1147" s="5"/>
      <c r="AWQ1147" s="5"/>
      <c r="AWR1147" s="5"/>
      <c r="AWS1147" s="5"/>
      <c r="AWT1147" s="5"/>
      <c r="AWU1147" s="5"/>
      <c r="AWV1147" s="5"/>
      <c r="AWW1147" s="5"/>
      <c r="AWX1147" s="5"/>
      <c r="AWY1147" s="5"/>
      <c r="AWZ1147" s="5"/>
      <c r="AXA1147" s="5"/>
      <c r="AXB1147" s="5"/>
      <c r="AXC1147" s="5"/>
      <c r="AXD1147" s="5"/>
      <c r="AXE1147" s="5"/>
      <c r="AXF1147" s="5"/>
      <c r="AXG1147" s="5"/>
      <c r="AXH1147" s="5"/>
      <c r="AXI1147" s="5"/>
      <c r="AXJ1147" s="5"/>
      <c r="AXK1147" s="5"/>
      <c r="AXL1147" s="5"/>
      <c r="AXM1147" s="5"/>
      <c r="AXN1147" s="5"/>
      <c r="AXO1147" s="5"/>
      <c r="AXP1147" s="5"/>
      <c r="AXQ1147" s="5"/>
      <c r="AXR1147" s="5"/>
      <c r="AXS1147" s="5"/>
      <c r="AXT1147" s="5"/>
      <c r="AXU1147" s="5"/>
      <c r="AXV1147" s="5"/>
      <c r="AXW1147" s="5"/>
      <c r="AXX1147" s="5"/>
      <c r="AXY1147" s="5"/>
      <c r="AXZ1147" s="5"/>
      <c r="AYA1147" s="5"/>
      <c r="AYB1147" s="5"/>
      <c r="AYC1147" s="5"/>
      <c r="AYD1147" s="5"/>
      <c r="AYE1147" s="5"/>
      <c r="AYF1147" s="5"/>
      <c r="AYG1147" s="5"/>
      <c r="AYH1147" s="5"/>
      <c r="AYI1147" s="5"/>
      <c r="AYJ1147" s="5"/>
      <c r="AYK1147" s="5"/>
      <c r="AYL1147" s="5"/>
      <c r="AYM1147" s="5"/>
      <c r="AYN1147" s="5"/>
      <c r="AYO1147" s="5"/>
      <c r="AYP1147" s="5"/>
      <c r="AYQ1147" s="5"/>
      <c r="AYR1147" s="5"/>
      <c r="AYS1147" s="5"/>
      <c r="AYT1147" s="5"/>
      <c r="AYU1147" s="5"/>
      <c r="AYV1147" s="5"/>
      <c r="AYW1147" s="5"/>
      <c r="AYX1147" s="5"/>
      <c r="AYY1147" s="5"/>
      <c r="AYZ1147" s="5"/>
      <c r="AZA1147" s="5"/>
      <c r="AZB1147" s="5"/>
      <c r="AZC1147" s="5"/>
      <c r="AZD1147" s="5"/>
      <c r="AZE1147" s="5"/>
      <c r="AZF1147" s="5"/>
      <c r="AZG1147" s="5"/>
      <c r="AZH1147" s="5"/>
      <c r="AZI1147" s="5"/>
      <c r="AZJ1147" s="5"/>
      <c r="AZK1147" s="5"/>
      <c r="AZL1147" s="5"/>
      <c r="AZM1147" s="5"/>
      <c r="AZN1147" s="5"/>
      <c r="AZO1147" s="5"/>
      <c r="AZP1147" s="5"/>
      <c r="AZQ1147" s="5"/>
      <c r="AZR1147" s="5"/>
      <c r="AZS1147" s="5"/>
      <c r="AZT1147" s="5"/>
      <c r="AZU1147" s="5"/>
      <c r="AZV1147" s="5"/>
      <c r="AZW1147" s="5"/>
      <c r="AZX1147" s="5"/>
      <c r="AZY1147" s="5"/>
      <c r="AZZ1147" s="5"/>
      <c r="BAA1147" s="5"/>
      <c r="BAB1147" s="5"/>
      <c r="BAC1147" s="5"/>
      <c r="BAD1147" s="5"/>
      <c r="BAE1147" s="5"/>
      <c r="BAF1147" s="5"/>
      <c r="BAG1147" s="5"/>
      <c r="BAH1147" s="5"/>
      <c r="BAI1147" s="5"/>
      <c r="BAJ1147" s="5"/>
      <c r="BAK1147" s="5"/>
      <c r="BAL1147" s="5"/>
      <c r="BAM1147" s="5"/>
      <c r="BAN1147" s="5"/>
      <c r="BAO1147" s="5"/>
      <c r="BAP1147" s="5"/>
      <c r="BAQ1147" s="5"/>
      <c r="BAR1147" s="5"/>
      <c r="BAS1147" s="5"/>
      <c r="BAT1147" s="5"/>
      <c r="BAU1147" s="5"/>
      <c r="BAV1147" s="5"/>
      <c r="BAW1147" s="5"/>
      <c r="BAX1147" s="5"/>
      <c r="BAY1147" s="5"/>
      <c r="BAZ1147" s="5"/>
      <c r="BBA1147" s="5"/>
      <c r="BBB1147" s="5"/>
      <c r="BBC1147" s="5"/>
      <c r="BBD1147" s="5"/>
      <c r="BBE1147" s="5"/>
      <c r="BBF1147" s="5"/>
      <c r="BBG1147" s="5"/>
      <c r="BBH1147" s="5"/>
      <c r="BBI1147" s="5"/>
      <c r="BBJ1147" s="5"/>
      <c r="BBK1147" s="5"/>
      <c r="BBL1147" s="5"/>
      <c r="BBM1147" s="5"/>
      <c r="BBN1147" s="5"/>
      <c r="BBO1147" s="5"/>
      <c r="BBP1147" s="5"/>
      <c r="BBQ1147" s="5"/>
      <c r="BBR1147" s="5"/>
      <c r="BBS1147" s="5"/>
      <c r="BBT1147" s="5"/>
      <c r="BBU1147" s="5"/>
      <c r="BBV1147" s="5"/>
      <c r="BBW1147" s="5"/>
      <c r="BBX1147" s="5"/>
      <c r="BBY1147" s="5"/>
      <c r="BBZ1147" s="5"/>
      <c r="BCA1147" s="5"/>
      <c r="BCB1147" s="5"/>
      <c r="BCC1147" s="5"/>
      <c r="BCD1147" s="5"/>
      <c r="BCE1147" s="5"/>
      <c r="BCF1147" s="5"/>
      <c r="BCG1147" s="5"/>
      <c r="BCH1147" s="5"/>
      <c r="BCI1147" s="5"/>
      <c r="BCJ1147" s="5"/>
      <c r="BCK1147" s="5"/>
      <c r="BCL1147" s="5"/>
      <c r="BCM1147" s="5"/>
      <c r="BCN1147" s="5"/>
      <c r="BCO1147" s="5"/>
      <c r="BCP1147" s="5"/>
      <c r="BCQ1147" s="5"/>
      <c r="BCR1147" s="5"/>
      <c r="BCS1147" s="5"/>
      <c r="BCT1147" s="5"/>
      <c r="BCU1147" s="5"/>
      <c r="BCV1147" s="5"/>
      <c r="BCW1147" s="5"/>
      <c r="BCX1147" s="5"/>
      <c r="BCY1147" s="5"/>
      <c r="BCZ1147" s="5"/>
      <c r="BDA1147" s="5"/>
      <c r="BDB1147" s="5"/>
      <c r="BDC1147" s="5"/>
      <c r="BDD1147" s="5"/>
      <c r="BDE1147" s="5"/>
      <c r="BDF1147" s="5"/>
      <c r="BDG1147" s="5"/>
      <c r="BDH1147" s="5"/>
      <c r="BDI1147" s="5"/>
      <c r="BDJ1147" s="5"/>
      <c r="BDK1147" s="5"/>
      <c r="BDL1147" s="5"/>
      <c r="BDM1147" s="5"/>
      <c r="BDN1147" s="5"/>
      <c r="BDO1147" s="5"/>
      <c r="BDP1147" s="5"/>
      <c r="BDQ1147" s="5"/>
      <c r="BDR1147" s="5"/>
      <c r="BDS1147" s="5"/>
      <c r="BDT1147" s="5"/>
      <c r="BDU1147" s="5"/>
      <c r="BDV1147" s="5"/>
      <c r="BDW1147" s="5"/>
      <c r="BDX1147" s="5"/>
      <c r="BDY1147" s="5"/>
      <c r="BDZ1147" s="5"/>
      <c r="BEA1147" s="5"/>
      <c r="BEB1147" s="5"/>
      <c r="BEC1147" s="5"/>
      <c r="BED1147" s="5"/>
      <c r="BEE1147" s="5"/>
      <c r="BEF1147" s="5"/>
      <c r="BEG1147" s="5"/>
      <c r="BEH1147" s="5"/>
      <c r="BEI1147" s="5"/>
      <c r="BEJ1147" s="5"/>
      <c r="BEK1147" s="5"/>
      <c r="BEL1147" s="5"/>
      <c r="BEM1147" s="5"/>
      <c r="BEN1147" s="5"/>
      <c r="BEO1147" s="5"/>
      <c r="BEP1147" s="5"/>
      <c r="BEQ1147" s="5"/>
      <c r="BER1147" s="5"/>
      <c r="BES1147" s="5"/>
      <c r="BET1147" s="5"/>
      <c r="BEU1147" s="5"/>
      <c r="BEV1147" s="5"/>
      <c r="BEW1147" s="5"/>
      <c r="BEX1147" s="5"/>
      <c r="BEY1147" s="5"/>
      <c r="BEZ1147" s="5"/>
      <c r="BFA1147" s="5"/>
      <c r="BFB1147" s="5"/>
      <c r="BFC1147" s="5"/>
      <c r="BFD1147" s="5"/>
      <c r="BFE1147" s="5"/>
      <c r="BFF1147" s="5"/>
      <c r="BFG1147" s="5"/>
      <c r="BFH1147" s="5"/>
      <c r="BFI1147" s="5"/>
      <c r="BFJ1147" s="5"/>
      <c r="BFK1147" s="5"/>
      <c r="BFL1147" s="5"/>
      <c r="BFM1147" s="5"/>
      <c r="BFN1147" s="5"/>
      <c r="BFO1147" s="5"/>
      <c r="BFP1147" s="5"/>
      <c r="BFQ1147" s="5"/>
      <c r="BFR1147" s="5"/>
      <c r="BFS1147" s="5"/>
      <c r="BFT1147" s="5"/>
      <c r="BFU1147" s="5"/>
      <c r="BFV1147" s="5"/>
      <c r="BFW1147" s="5"/>
      <c r="BFX1147" s="5"/>
      <c r="BFY1147" s="5"/>
      <c r="BFZ1147" s="5"/>
      <c r="BGA1147" s="5"/>
      <c r="BGB1147" s="5"/>
      <c r="BGC1147" s="5"/>
      <c r="BGD1147" s="5"/>
      <c r="BGE1147" s="5"/>
      <c r="BGF1147" s="5"/>
      <c r="BGG1147" s="5"/>
      <c r="BGH1147" s="5"/>
      <c r="BGI1147" s="5"/>
      <c r="BGJ1147" s="5"/>
      <c r="BGK1147" s="5"/>
      <c r="BGL1147" s="5"/>
      <c r="BGM1147" s="5"/>
      <c r="BGN1147" s="5"/>
      <c r="BGO1147" s="5"/>
      <c r="BGP1147" s="5"/>
      <c r="BGQ1147" s="5"/>
      <c r="BGR1147" s="5"/>
      <c r="BGS1147" s="5"/>
      <c r="BGT1147" s="5"/>
      <c r="BGU1147" s="5"/>
      <c r="BGV1147" s="5"/>
      <c r="BGW1147" s="5"/>
      <c r="BGX1147" s="5"/>
      <c r="BGY1147" s="5"/>
      <c r="BGZ1147" s="5"/>
      <c r="BHA1147" s="5"/>
      <c r="BHB1147" s="5"/>
      <c r="BHC1147" s="5"/>
      <c r="BHD1147" s="5"/>
      <c r="BHE1147" s="5"/>
      <c r="BHF1147" s="5"/>
      <c r="BHG1147" s="5"/>
      <c r="BHH1147" s="5"/>
      <c r="BHI1147" s="5"/>
      <c r="BHJ1147" s="5"/>
      <c r="BHK1147" s="5"/>
      <c r="BHL1147" s="5"/>
      <c r="BHM1147" s="5"/>
      <c r="BHN1147" s="5"/>
      <c r="BHO1147" s="5"/>
      <c r="BHP1147" s="5"/>
      <c r="BHQ1147" s="5"/>
      <c r="BHR1147" s="5"/>
      <c r="BHS1147" s="5"/>
      <c r="BHT1147" s="5"/>
      <c r="BHU1147" s="5"/>
      <c r="BHV1147" s="5"/>
      <c r="BHW1147" s="5"/>
      <c r="BHX1147" s="5"/>
      <c r="BHY1147" s="5"/>
      <c r="BHZ1147" s="5"/>
      <c r="BIA1147" s="5"/>
      <c r="BIB1147" s="5"/>
      <c r="BIC1147" s="5"/>
      <c r="BID1147" s="5"/>
      <c r="BIE1147" s="5"/>
      <c r="BIF1147" s="5"/>
      <c r="BIG1147" s="5"/>
      <c r="BIH1147" s="5"/>
      <c r="BII1147" s="5"/>
      <c r="BIJ1147" s="5"/>
      <c r="BIK1147" s="5"/>
      <c r="BIL1147" s="5"/>
      <c r="BIM1147" s="5"/>
      <c r="BIN1147" s="5"/>
      <c r="BIO1147" s="5"/>
      <c r="BIP1147" s="5"/>
      <c r="BIQ1147" s="5"/>
      <c r="BIR1147" s="5"/>
      <c r="BIS1147" s="5"/>
      <c r="BIT1147" s="5"/>
      <c r="BIU1147" s="5"/>
      <c r="BIV1147" s="5"/>
      <c r="BIW1147" s="5"/>
      <c r="BIX1147" s="5"/>
      <c r="BIY1147" s="5"/>
      <c r="BIZ1147" s="5"/>
      <c r="BJA1147" s="5"/>
      <c r="BJB1147" s="5"/>
      <c r="BJC1147" s="5"/>
      <c r="BJD1147" s="5"/>
      <c r="BJE1147" s="5"/>
      <c r="BJF1147" s="5"/>
      <c r="BJG1147" s="5"/>
      <c r="BJH1147" s="5"/>
      <c r="BJI1147" s="5"/>
      <c r="BJJ1147" s="5"/>
      <c r="BJK1147" s="5"/>
      <c r="BJL1147" s="5"/>
      <c r="BJM1147" s="5"/>
      <c r="BJN1147" s="5"/>
      <c r="BJO1147" s="5"/>
      <c r="BJP1147" s="5"/>
      <c r="BJQ1147" s="5"/>
      <c r="BJR1147" s="5"/>
      <c r="BJS1147" s="5"/>
      <c r="BJT1147" s="5"/>
      <c r="BJU1147" s="5"/>
      <c r="BJV1147" s="5"/>
      <c r="BJW1147" s="5"/>
      <c r="BJX1147" s="5"/>
      <c r="BJY1147" s="5"/>
      <c r="BJZ1147" s="5"/>
      <c r="BKA1147" s="5"/>
      <c r="BKB1147" s="5"/>
      <c r="BKC1147" s="5"/>
      <c r="BKD1147" s="5"/>
      <c r="BKE1147" s="5"/>
      <c r="BKF1147" s="5"/>
      <c r="BKG1147" s="5"/>
      <c r="BKH1147" s="5"/>
      <c r="BKI1147" s="5"/>
      <c r="BKJ1147" s="5"/>
      <c r="BKK1147" s="5"/>
      <c r="BKL1147" s="5"/>
      <c r="BKM1147" s="5"/>
      <c r="BKN1147" s="5"/>
      <c r="BKO1147" s="5"/>
      <c r="BKP1147" s="5"/>
      <c r="BKQ1147" s="5"/>
      <c r="BKR1147" s="5"/>
      <c r="BKS1147" s="5"/>
      <c r="BKT1147" s="5"/>
      <c r="BKU1147" s="5"/>
      <c r="BKV1147" s="5"/>
      <c r="BKW1147" s="5"/>
      <c r="BKX1147" s="5"/>
      <c r="BKY1147" s="5"/>
      <c r="BKZ1147" s="5"/>
      <c r="BLA1147" s="5"/>
      <c r="BLB1147" s="5"/>
      <c r="BLC1147" s="5"/>
      <c r="BLD1147" s="5"/>
      <c r="BLE1147" s="5"/>
      <c r="BLF1147" s="5"/>
      <c r="BLG1147" s="5"/>
      <c r="BLH1147" s="5"/>
      <c r="BLI1147" s="5"/>
      <c r="BLJ1147" s="5"/>
      <c r="BLK1147" s="5"/>
      <c r="BLL1147" s="5"/>
      <c r="BLM1147" s="5"/>
      <c r="BLN1147" s="5"/>
      <c r="BLO1147" s="5"/>
      <c r="BLP1147" s="5"/>
      <c r="BLQ1147" s="5"/>
      <c r="BLR1147" s="5"/>
      <c r="BLS1147" s="5"/>
      <c r="BLT1147" s="5"/>
      <c r="BLU1147" s="5"/>
      <c r="BLV1147" s="5"/>
      <c r="BLW1147" s="5"/>
      <c r="BLX1147" s="5"/>
      <c r="BLY1147" s="5"/>
      <c r="BLZ1147" s="5"/>
      <c r="BMA1147" s="5"/>
      <c r="BMB1147" s="5"/>
      <c r="BMC1147" s="5"/>
      <c r="BMD1147" s="5"/>
      <c r="BME1147" s="5"/>
      <c r="BMF1147" s="5"/>
      <c r="BMG1147" s="5"/>
      <c r="BMH1147" s="5"/>
      <c r="BMI1147" s="5"/>
      <c r="BMJ1147" s="5"/>
      <c r="BMK1147" s="5"/>
      <c r="BML1147" s="5"/>
      <c r="BMM1147" s="5"/>
      <c r="BMN1147" s="5"/>
      <c r="BMO1147" s="5"/>
      <c r="BMP1147" s="5"/>
      <c r="BMQ1147" s="5"/>
      <c r="BMR1147" s="5"/>
      <c r="BMS1147" s="5"/>
      <c r="BMT1147" s="5"/>
      <c r="BMU1147" s="5"/>
      <c r="BMV1147" s="5"/>
      <c r="BMW1147" s="5"/>
      <c r="BMX1147" s="5"/>
      <c r="BMY1147" s="5"/>
      <c r="BMZ1147" s="5"/>
      <c r="BNA1147" s="5"/>
      <c r="BNB1147" s="5"/>
      <c r="BNC1147" s="5"/>
      <c r="BND1147" s="5"/>
      <c r="BNE1147" s="5"/>
      <c r="BNF1147" s="5"/>
      <c r="BNG1147" s="5"/>
      <c r="BNH1147" s="5"/>
      <c r="BNI1147" s="5"/>
      <c r="BNJ1147" s="5"/>
      <c r="BNK1147" s="5"/>
      <c r="BNL1147" s="5"/>
      <c r="BNM1147" s="5"/>
      <c r="BNN1147" s="5"/>
      <c r="BNO1147" s="5"/>
      <c r="BNP1147" s="5"/>
      <c r="BNQ1147" s="5"/>
      <c r="BNR1147" s="5"/>
      <c r="BNS1147" s="5"/>
      <c r="BNT1147" s="5"/>
      <c r="BNU1147" s="5"/>
      <c r="BNV1147" s="5"/>
      <c r="BNW1147" s="5"/>
      <c r="BNX1147" s="5"/>
      <c r="BNY1147" s="5"/>
      <c r="BNZ1147" s="5"/>
      <c r="BOA1147" s="5"/>
      <c r="BOB1147" s="5"/>
      <c r="BOC1147" s="5"/>
      <c r="BOD1147" s="5"/>
      <c r="BOE1147" s="5"/>
      <c r="BOF1147" s="5"/>
      <c r="BOG1147" s="5"/>
      <c r="BOH1147" s="5"/>
      <c r="BOI1147" s="5"/>
      <c r="BOJ1147" s="5"/>
      <c r="BOK1147" s="5"/>
      <c r="BOL1147" s="5"/>
      <c r="BOM1147" s="5"/>
      <c r="BON1147" s="5"/>
      <c r="BOO1147" s="5"/>
      <c r="BOP1147" s="5"/>
      <c r="BOQ1147" s="5"/>
      <c r="BOR1147" s="5"/>
      <c r="BOS1147" s="5"/>
      <c r="BOT1147" s="5"/>
      <c r="BOU1147" s="5"/>
      <c r="BOV1147" s="5"/>
      <c r="BOW1147" s="5"/>
      <c r="BOX1147" s="5"/>
      <c r="BOY1147" s="5"/>
      <c r="BOZ1147" s="5"/>
      <c r="BPA1147" s="5"/>
      <c r="BPB1147" s="5"/>
      <c r="BPC1147" s="5"/>
      <c r="BPD1147" s="5"/>
      <c r="BPE1147" s="5"/>
      <c r="BPF1147" s="5"/>
      <c r="BPG1147" s="5"/>
      <c r="BPH1147" s="5"/>
      <c r="BPI1147" s="5"/>
      <c r="BPJ1147" s="5"/>
      <c r="BPK1147" s="5"/>
      <c r="BPL1147" s="5"/>
      <c r="BPM1147" s="5"/>
      <c r="BPN1147" s="5"/>
      <c r="BPO1147" s="5"/>
      <c r="BPP1147" s="5"/>
      <c r="BPQ1147" s="5"/>
      <c r="BPR1147" s="5"/>
      <c r="BPS1147" s="5"/>
      <c r="BPT1147" s="5"/>
      <c r="BPU1147" s="5"/>
      <c r="BPV1147" s="5"/>
      <c r="BPW1147" s="5"/>
      <c r="BPX1147" s="5"/>
      <c r="BPY1147" s="5"/>
      <c r="BPZ1147" s="5"/>
      <c r="BQA1147" s="5"/>
      <c r="BQB1147" s="5"/>
      <c r="BQC1147" s="5"/>
      <c r="BQD1147" s="5"/>
      <c r="BQE1147" s="5"/>
      <c r="BQF1147" s="5"/>
      <c r="BQG1147" s="5"/>
      <c r="BQH1147" s="5"/>
      <c r="BQI1147" s="5"/>
      <c r="BQJ1147" s="5"/>
      <c r="BQK1147" s="5"/>
      <c r="BQL1147" s="5"/>
      <c r="BQM1147" s="5"/>
      <c r="BQN1147" s="5"/>
      <c r="BQO1147" s="5"/>
      <c r="BQP1147" s="5"/>
      <c r="BQQ1147" s="5"/>
      <c r="BQR1147" s="5"/>
      <c r="BQS1147" s="5"/>
      <c r="BQT1147" s="5"/>
      <c r="BQU1147" s="5"/>
      <c r="BQV1147" s="5"/>
      <c r="BQW1147" s="5"/>
      <c r="BQX1147" s="5"/>
      <c r="BQY1147" s="5"/>
      <c r="BQZ1147" s="5"/>
      <c r="BRA1147" s="5"/>
      <c r="BRB1147" s="5"/>
      <c r="BRC1147" s="5"/>
      <c r="BRD1147" s="5"/>
      <c r="BRE1147" s="5"/>
      <c r="BRF1147" s="5"/>
      <c r="BRG1147" s="5"/>
      <c r="BRH1147" s="5"/>
      <c r="BRI1147" s="5"/>
      <c r="BRJ1147" s="5"/>
      <c r="BRK1147" s="5"/>
      <c r="BRL1147" s="5"/>
      <c r="BRM1147" s="5"/>
      <c r="BRN1147" s="5"/>
      <c r="BRO1147" s="5"/>
      <c r="BRP1147" s="5"/>
      <c r="BRQ1147" s="5"/>
      <c r="BRR1147" s="5"/>
      <c r="BRS1147" s="5"/>
      <c r="BRT1147" s="5"/>
      <c r="BRU1147" s="5"/>
      <c r="BRV1147" s="5"/>
      <c r="BRW1147" s="5"/>
      <c r="BRX1147" s="5"/>
      <c r="BRY1147" s="5"/>
      <c r="BRZ1147" s="5"/>
      <c r="BSA1147" s="5"/>
      <c r="BSB1147" s="5"/>
      <c r="BSC1147" s="5"/>
      <c r="BSD1147" s="5"/>
      <c r="BSE1147" s="5"/>
      <c r="BSF1147" s="5"/>
      <c r="BSG1147" s="5"/>
      <c r="BSH1147" s="5"/>
      <c r="BSI1147" s="5"/>
      <c r="BSJ1147" s="5"/>
      <c r="BSK1147" s="5"/>
      <c r="BSL1147" s="5"/>
      <c r="BSM1147" s="5"/>
      <c r="BSN1147" s="5"/>
      <c r="BSO1147" s="5"/>
      <c r="BSP1147" s="5"/>
      <c r="BSQ1147" s="5"/>
      <c r="BSR1147" s="5"/>
      <c r="BSS1147" s="5"/>
      <c r="BST1147" s="5"/>
      <c r="BSU1147" s="5"/>
      <c r="BSV1147" s="5"/>
      <c r="BSW1147" s="5"/>
      <c r="BSX1147" s="5"/>
      <c r="BSY1147" s="5"/>
      <c r="BSZ1147" s="5"/>
      <c r="BTA1147" s="5"/>
      <c r="BTB1147" s="5"/>
      <c r="BTC1147" s="5"/>
      <c r="BTD1147" s="5"/>
      <c r="BTE1147" s="5"/>
      <c r="BTF1147" s="5"/>
      <c r="BTG1147" s="5"/>
      <c r="BTH1147" s="5"/>
      <c r="BTI1147" s="5"/>
      <c r="BTJ1147" s="5"/>
      <c r="BTK1147" s="5"/>
      <c r="BTL1147" s="5"/>
      <c r="BTM1147" s="5"/>
      <c r="BTN1147" s="5"/>
      <c r="BTO1147" s="5"/>
      <c r="BTP1147" s="5"/>
      <c r="BTQ1147" s="5"/>
      <c r="BTR1147" s="5"/>
      <c r="BTS1147" s="5"/>
      <c r="BTT1147" s="5"/>
      <c r="BTU1147" s="5"/>
      <c r="BTV1147" s="5"/>
      <c r="BTW1147" s="5"/>
      <c r="BTX1147" s="5"/>
      <c r="BTY1147" s="5"/>
      <c r="BTZ1147" s="5"/>
      <c r="BUA1147" s="5"/>
      <c r="BUB1147" s="5"/>
      <c r="BUC1147" s="5"/>
      <c r="BUD1147" s="5"/>
      <c r="BUE1147" s="5"/>
      <c r="BUF1147" s="5"/>
      <c r="BUG1147" s="5"/>
      <c r="BUH1147" s="5"/>
      <c r="BUI1147" s="5"/>
      <c r="BUJ1147" s="5"/>
      <c r="BUK1147" s="5"/>
      <c r="BUL1147" s="5"/>
      <c r="BUM1147" s="5"/>
      <c r="BUN1147" s="5"/>
      <c r="BUO1147" s="5"/>
      <c r="BUP1147" s="5"/>
      <c r="BUQ1147" s="5"/>
      <c r="BUR1147" s="5"/>
      <c r="BUS1147" s="5"/>
      <c r="BUT1147" s="5"/>
      <c r="BUU1147" s="5"/>
      <c r="BUV1147" s="5"/>
      <c r="BUW1147" s="5"/>
      <c r="BUX1147" s="5"/>
      <c r="BUY1147" s="5"/>
      <c r="BUZ1147" s="5"/>
      <c r="BVA1147" s="5"/>
      <c r="BVB1147" s="5"/>
      <c r="BVC1147" s="5"/>
      <c r="BVD1147" s="5"/>
      <c r="BVE1147" s="5"/>
      <c r="BVF1147" s="5"/>
      <c r="BVG1147" s="5"/>
      <c r="BVH1147" s="5"/>
      <c r="BVI1147" s="5"/>
      <c r="BVJ1147" s="5"/>
      <c r="BVK1147" s="5"/>
      <c r="BVL1147" s="5"/>
      <c r="BVM1147" s="5"/>
      <c r="BVN1147" s="5"/>
      <c r="BVO1147" s="5"/>
      <c r="BVP1147" s="5"/>
      <c r="BVQ1147" s="5"/>
      <c r="BVR1147" s="5"/>
      <c r="BVS1147" s="5"/>
      <c r="BVT1147" s="5"/>
      <c r="BVU1147" s="5"/>
      <c r="BVV1147" s="5"/>
      <c r="BVW1147" s="5"/>
      <c r="BVX1147" s="5"/>
      <c r="BVY1147" s="5"/>
      <c r="BVZ1147" s="5"/>
      <c r="BWA1147" s="5"/>
      <c r="BWB1147" s="5"/>
      <c r="BWC1147" s="5"/>
      <c r="BWD1147" s="5"/>
      <c r="BWE1147" s="5"/>
      <c r="BWF1147" s="5"/>
      <c r="BWG1147" s="5"/>
      <c r="BWH1147" s="5"/>
      <c r="BWI1147" s="5"/>
      <c r="BWJ1147" s="5"/>
      <c r="BWK1147" s="5"/>
      <c r="BWL1147" s="5"/>
      <c r="BWM1147" s="5"/>
      <c r="BWN1147" s="5"/>
      <c r="BWO1147" s="5"/>
      <c r="BWP1147" s="5"/>
      <c r="BWQ1147" s="5"/>
      <c r="BWR1147" s="5"/>
      <c r="BWS1147" s="5"/>
      <c r="BWT1147" s="5"/>
      <c r="BWU1147" s="5"/>
      <c r="BWV1147" s="5"/>
      <c r="BWW1147" s="5"/>
      <c r="BWX1147" s="5"/>
      <c r="BWY1147" s="5"/>
      <c r="BWZ1147" s="5"/>
      <c r="BXA1147" s="5"/>
      <c r="BXB1147" s="5"/>
      <c r="BXC1147" s="5"/>
      <c r="BXD1147" s="5"/>
      <c r="BXE1147" s="5"/>
      <c r="BXF1147" s="5"/>
      <c r="BXG1147" s="5"/>
      <c r="BXH1147" s="5"/>
      <c r="BXI1147" s="5"/>
      <c r="BXJ1147" s="5"/>
      <c r="BXK1147" s="5"/>
      <c r="BXL1147" s="5"/>
      <c r="BXM1147" s="5"/>
      <c r="BXN1147" s="5"/>
      <c r="BXO1147" s="5"/>
      <c r="BXP1147" s="5"/>
      <c r="BXQ1147" s="5"/>
      <c r="BXR1147" s="5"/>
      <c r="BXS1147" s="5"/>
      <c r="BXT1147" s="5"/>
      <c r="BXU1147" s="5"/>
      <c r="BXV1147" s="5"/>
      <c r="BXW1147" s="5"/>
      <c r="BXX1147" s="5"/>
      <c r="BXY1147" s="5"/>
      <c r="BXZ1147" s="5"/>
      <c r="BYA1147" s="5"/>
      <c r="BYB1147" s="5"/>
      <c r="BYC1147" s="5"/>
      <c r="BYD1147" s="5"/>
      <c r="BYE1147" s="5"/>
      <c r="BYF1147" s="5"/>
      <c r="BYG1147" s="5"/>
      <c r="BYH1147" s="5"/>
      <c r="BYI1147" s="5"/>
      <c r="BYJ1147" s="5"/>
      <c r="BYK1147" s="5"/>
      <c r="BYL1147" s="5"/>
      <c r="BYM1147" s="5"/>
      <c r="BYN1147" s="5"/>
      <c r="BYO1147" s="5"/>
      <c r="BYP1147" s="5"/>
      <c r="BYQ1147" s="5"/>
      <c r="BYR1147" s="5"/>
      <c r="BYS1147" s="5"/>
      <c r="BYT1147" s="5"/>
      <c r="BYU1147" s="5"/>
      <c r="BYV1147" s="5"/>
      <c r="BYW1147" s="5"/>
      <c r="BYX1147" s="5"/>
      <c r="BYY1147" s="5"/>
      <c r="BYZ1147" s="5"/>
      <c r="BZA1147" s="5"/>
      <c r="BZB1147" s="5"/>
      <c r="BZC1147" s="5"/>
      <c r="BZD1147" s="5"/>
      <c r="BZE1147" s="5"/>
      <c r="BZF1147" s="5"/>
      <c r="BZG1147" s="5"/>
      <c r="BZH1147" s="5"/>
      <c r="BZI1147" s="5"/>
      <c r="BZJ1147" s="5"/>
      <c r="BZK1147" s="5"/>
      <c r="BZL1147" s="5"/>
      <c r="BZM1147" s="5"/>
      <c r="BZN1147" s="5"/>
      <c r="BZO1147" s="5"/>
      <c r="BZP1147" s="5"/>
      <c r="BZQ1147" s="5"/>
      <c r="BZR1147" s="5"/>
      <c r="BZS1147" s="5"/>
      <c r="BZT1147" s="5"/>
      <c r="BZU1147" s="5"/>
      <c r="BZV1147" s="5"/>
      <c r="BZW1147" s="5"/>
      <c r="BZX1147" s="5"/>
      <c r="BZY1147" s="5"/>
      <c r="BZZ1147" s="5"/>
      <c r="CAA1147" s="5"/>
      <c r="CAB1147" s="5"/>
      <c r="CAC1147" s="5"/>
      <c r="CAD1147" s="5"/>
      <c r="CAE1147" s="5"/>
      <c r="CAF1147" s="5"/>
      <c r="CAG1147" s="5"/>
      <c r="CAH1147" s="5"/>
      <c r="CAI1147" s="5"/>
      <c r="CAJ1147" s="5"/>
      <c r="CAK1147" s="5"/>
      <c r="CAL1147" s="5"/>
      <c r="CAM1147" s="5"/>
      <c r="CAN1147" s="5"/>
      <c r="CAO1147" s="5"/>
      <c r="CAP1147" s="5"/>
      <c r="CAQ1147" s="5"/>
      <c r="CAR1147" s="5"/>
      <c r="CAS1147" s="5"/>
      <c r="CAT1147" s="5"/>
      <c r="CAU1147" s="5"/>
      <c r="CAV1147" s="5"/>
      <c r="CAW1147" s="5"/>
      <c r="CAX1147" s="5"/>
      <c r="CAY1147" s="5"/>
      <c r="CAZ1147" s="5"/>
      <c r="CBA1147" s="5"/>
      <c r="CBB1147" s="5"/>
      <c r="CBC1147" s="5"/>
      <c r="CBD1147" s="5"/>
      <c r="CBE1147" s="5"/>
      <c r="CBF1147" s="5"/>
      <c r="CBG1147" s="5"/>
      <c r="CBH1147" s="5"/>
      <c r="CBI1147" s="5"/>
      <c r="CBJ1147" s="5"/>
      <c r="CBK1147" s="5"/>
      <c r="CBL1147" s="5"/>
      <c r="CBM1147" s="5"/>
      <c r="CBN1147" s="5"/>
      <c r="CBO1147" s="5"/>
      <c r="CBP1147" s="5"/>
      <c r="CBQ1147" s="5"/>
      <c r="CBR1147" s="5"/>
      <c r="CBS1147" s="5"/>
      <c r="CBT1147" s="5"/>
      <c r="CBU1147" s="5"/>
      <c r="CBV1147" s="5"/>
      <c r="CBW1147" s="5"/>
      <c r="CBX1147" s="5"/>
      <c r="CBY1147" s="5"/>
      <c r="CBZ1147" s="5"/>
      <c r="CCA1147" s="5"/>
      <c r="CCB1147" s="5"/>
      <c r="CCC1147" s="5"/>
      <c r="CCD1147" s="5"/>
      <c r="CCE1147" s="5"/>
      <c r="CCF1147" s="5"/>
      <c r="CCG1147" s="5"/>
      <c r="CCH1147" s="5"/>
      <c r="CCI1147" s="5"/>
      <c r="CCJ1147" s="5"/>
      <c r="CCK1147" s="5"/>
      <c r="CCL1147" s="5"/>
      <c r="CCM1147" s="5"/>
      <c r="CCN1147" s="5"/>
      <c r="CCO1147" s="5"/>
      <c r="CCP1147" s="5"/>
      <c r="CCQ1147" s="5"/>
      <c r="CCR1147" s="5"/>
      <c r="CCS1147" s="5"/>
      <c r="CCT1147" s="5"/>
      <c r="CCU1147" s="5"/>
      <c r="CCV1147" s="5"/>
      <c r="CCW1147" s="5"/>
      <c r="CCX1147" s="5"/>
      <c r="CCY1147" s="5"/>
      <c r="CCZ1147" s="5"/>
      <c r="CDA1147" s="5"/>
      <c r="CDB1147" s="5"/>
      <c r="CDC1147" s="5"/>
      <c r="CDD1147" s="5"/>
      <c r="CDE1147" s="5"/>
      <c r="CDF1147" s="5"/>
      <c r="CDG1147" s="5"/>
      <c r="CDH1147" s="5"/>
      <c r="CDI1147" s="5"/>
      <c r="CDJ1147" s="5"/>
      <c r="CDK1147" s="5"/>
      <c r="CDL1147" s="5"/>
      <c r="CDM1147" s="5"/>
      <c r="CDN1147" s="5"/>
      <c r="CDO1147" s="5"/>
      <c r="CDP1147" s="5"/>
      <c r="CDQ1147" s="5"/>
      <c r="CDR1147" s="5"/>
      <c r="CDS1147" s="5"/>
      <c r="CDT1147" s="5"/>
      <c r="CDU1147" s="5"/>
      <c r="CDV1147" s="5"/>
      <c r="CDW1147" s="5"/>
      <c r="CDX1147" s="5"/>
      <c r="CDY1147" s="5"/>
      <c r="CDZ1147" s="5"/>
      <c r="CEA1147" s="5"/>
      <c r="CEB1147" s="5"/>
      <c r="CEC1147" s="5"/>
      <c r="CED1147" s="5"/>
      <c r="CEE1147" s="5"/>
      <c r="CEF1147" s="5"/>
      <c r="CEG1147" s="5"/>
      <c r="CEH1147" s="5"/>
      <c r="CEI1147" s="5"/>
      <c r="CEJ1147" s="5"/>
      <c r="CEK1147" s="5"/>
      <c r="CEL1147" s="5"/>
      <c r="CEM1147" s="5"/>
      <c r="CEN1147" s="5"/>
      <c r="CEO1147" s="5"/>
      <c r="CEP1147" s="5"/>
      <c r="CEQ1147" s="5"/>
      <c r="CER1147" s="5"/>
      <c r="CES1147" s="5"/>
      <c r="CET1147" s="5"/>
      <c r="CEU1147" s="5"/>
      <c r="CEV1147" s="5"/>
      <c r="CEW1147" s="5"/>
      <c r="CEX1147" s="5"/>
      <c r="CEY1147" s="5"/>
      <c r="CEZ1147" s="5"/>
      <c r="CFA1147" s="5"/>
      <c r="CFB1147" s="5"/>
      <c r="CFC1147" s="5"/>
      <c r="CFD1147" s="5"/>
      <c r="CFE1147" s="5"/>
      <c r="CFF1147" s="5"/>
      <c r="CFG1147" s="5"/>
      <c r="CFH1147" s="5"/>
      <c r="CFI1147" s="5"/>
      <c r="CFJ1147" s="5"/>
      <c r="CFK1147" s="5"/>
      <c r="CFL1147" s="5"/>
      <c r="CFM1147" s="5"/>
      <c r="CFN1147" s="5"/>
      <c r="CFO1147" s="5"/>
      <c r="CFP1147" s="5"/>
      <c r="CFQ1147" s="5"/>
      <c r="CFR1147" s="5"/>
      <c r="CFS1147" s="5"/>
      <c r="CFT1147" s="5"/>
      <c r="CFU1147" s="5"/>
      <c r="CFV1147" s="5"/>
      <c r="CFW1147" s="5"/>
      <c r="CFX1147" s="5"/>
      <c r="CFY1147" s="5"/>
      <c r="CFZ1147" s="5"/>
      <c r="CGA1147" s="5"/>
      <c r="CGB1147" s="5"/>
      <c r="CGC1147" s="5"/>
      <c r="CGD1147" s="5"/>
      <c r="CGE1147" s="5"/>
      <c r="CGF1147" s="5"/>
      <c r="CGG1147" s="5"/>
      <c r="CGH1147" s="5"/>
      <c r="CGI1147" s="5"/>
      <c r="CGJ1147" s="5"/>
      <c r="CGK1147" s="5"/>
      <c r="CGL1147" s="5"/>
      <c r="CGM1147" s="5"/>
      <c r="CGN1147" s="5"/>
      <c r="CGO1147" s="5"/>
      <c r="CGP1147" s="5"/>
      <c r="CGQ1147" s="5"/>
      <c r="CGR1147" s="5"/>
      <c r="CGS1147" s="5"/>
      <c r="CGT1147" s="5"/>
      <c r="CGU1147" s="5"/>
      <c r="CGV1147" s="5"/>
      <c r="CGW1147" s="5"/>
      <c r="CGX1147" s="5"/>
      <c r="CGY1147" s="5"/>
      <c r="CGZ1147" s="5"/>
      <c r="CHA1147" s="5"/>
      <c r="CHB1147" s="5"/>
      <c r="CHC1147" s="5"/>
      <c r="CHD1147" s="5"/>
      <c r="CHE1147" s="5"/>
      <c r="CHF1147" s="5"/>
      <c r="CHG1147" s="5"/>
      <c r="CHH1147" s="5"/>
      <c r="CHI1147" s="5"/>
      <c r="CHJ1147" s="5"/>
      <c r="CHK1147" s="5"/>
      <c r="CHL1147" s="5"/>
      <c r="CHM1147" s="5"/>
      <c r="CHN1147" s="5"/>
      <c r="CHO1147" s="5"/>
      <c r="CHP1147" s="5"/>
      <c r="CHQ1147" s="5"/>
      <c r="CHR1147" s="5"/>
      <c r="CHS1147" s="5"/>
      <c r="CHT1147" s="5"/>
      <c r="CHU1147" s="5"/>
      <c r="CHV1147" s="5"/>
      <c r="CHW1147" s="5"/>
      <c r="CHX1147" s="5"/>
      <c r="CHY1147" s="5"/>
      <c r="CHZ1147" s="5"/>
      <c r="CIA1147" s="5"/>
      <c r="CIB1147" s="5"/>
      <c r="CIC1147" s="5"/>
      <c r="CID1147" s="5"/>
      <c r="CIE1147" s="5"/>
      <c r="CIF1147" s="5"/>
      <c r="CIG1147" s="5"/>
      <c r="CIH1147" s="5"/>
      <c r="CII1147" s="5"/>
      <c r="CIJ1147" s="5"/>
      <c r="CIK1147" s="5"/>
      <c r="CIL1147" s="5"/>
      <c r="CIM1147" s="5"/>
      <c r="CIN1147" s="5"/>
      <c r="CIO1147" s="5"/>
      <c r="CIP1147" s="5"/>
      <c r="CIQ1147" s="5"/>
      <c r="CIR1147" s="5"/>
      <c r="CIS1147" s="5"/>
      <c r="CIT1147" s="5"/>
      <c r="CIU1147" s="5"/>
      <c r="CIV1147" s="5"/>
      <c r="CIW1147" s="5"/>
      <c r="CIX1147" s="5"/>
      <c r="CIY1147" s="5"/>
      <c r="CIZ1147" s="5"/>
      <c r="CJA1147" s="5"/>
      <c r="CJB1147" s="5"/>
      <c r="CJC1147" s="5"/>
      <c r="CJD1147" s="5"/>
      <c r="CJE1147" s="5"/>
      <c r="CJF1147" s="5"/>
      <c r="CJG1147" s="5"/>
      <c r="CJH1147" s="5"/>
      <c r="CJI1147" s="5"/>
      <c r="CJJ1147" s="5"/>
      <c r="CJK1147" s="5"/>
      <c r="CJL1147" s="5"/>
      <c r="CJM1147" s="5"/>
      <c r="CJN1147" s="5"/>
      <c r="CJO1147" s="5"/>
      <c r="CJP1147" s="5"/>
      <c r="CJQ1147" s="5"/>
      <c r="CJR1147" s="5"/>
      <c r="CJS1147" s="5"/>
      <c r="CJT1147" s="5"/>
      <c r="CJU1147" s="5"/>
      <c r="CJV1147" s="5"/>
      <c r="CJW1147" s="5"/>
      <c r="CJX1147" s="5"/>
      <c r="CJY1147" s="5"/>
      <c r="CJZ1147" s="5"/>
      <c r="CKA1147" s="5"/>
      <c r="CKB1147" s="5"/>
      <c r="CKC1147" s="5"/>
      <c r="CKD1147" s="5"/>
      <c r="CKE1147" s="5"/>
      <c r="CKF1147" s="5"/>
      <c r="CKG1147" s="5"/>
      <c r="CKH1147" s="5"/>
      <c r="CKI1147" s="5"/>
      <c r="CKJ1147" s="5"/>
      <c r="CKK1147" s="5"/>
      <c r="CKL1147" s="5"/>
      <c r="CKM1147" s="5"/>
      <c r="CKN1147" s="5"/>
      <c r="CKO1147" s="5"/>
      <c r="CKP1147" s="5"/>
      <c r="CKQ1147" s="5"/>
      <c r="CKR1147" s="5"/>
      <c r="CKS1147" s="5"/>
      <c r="CKT1147" s="5"/>
      <c r="CKU1147" s="5"/>
      <c r="CKV1147" s="5"/>
      <c r="CKW1147" s="5"/>
      <c r="CKX1147" s="5"/>
      <c r="CKY1147" s="5"/>
      <c r="CKZ1147" s="5"/>
      <c r="CLA1147" s="5"/>
      <c r="CLB1147" s="5"/>
      <c r="CLC1147" s="5"/>
      <c r="CLD1147" s="5"/>
      <c r="CLE1147" s="5"/>
      <c r="CLF1147" s="5"/>
      <c r="CLG1147" s="5"/>
      <c r="CLH1147" s="5"/>
      <c r="CLI1147" s="5"/>
      <c r="CLJ1147" s="5"/>
      <c r="CLK1147" s="5"/>
      <c r="CLL1147" s="5"/>
      <c r="CLM1147" s="5"/>
      <c r="CLN1147" s="5"/>
      <c r="CLO1147" s="5"/>
      <c r="CLP1147" s="5"/>
      <c r="CLQ1147" s="5"/>
      <c r="CLR1147" s="5"/>
      <c r="CLS1147" s="5"/>
      <c r="CLT1147" s="5"/>
      <c r="CLU1147" s="5"/>
      <c r="CLV1147" s="5"/>
      <c r="CLW1147" s="5"/>
      <c r="CLX1147" s="5"/>
      <c r="CLY1147" s="5"/>
      <c r="CLZ1147" s="5"/>
      <c r="CMA1147" s="5"/>
      <c r="CMB1147" s="5"/>
      <c r="CMC1147" s="5"/>
      <c r="CMD1147" s="5"/>
      <c r="CME1147" s="5"/>
      <c r="CMF1147" s="5"/>
      <c r="CMG1147" s="5"/>
      <c r="CMH1147" s="5"/>
      <c r="CMI1147" s="5"/>
      <c r="CMJ1147" s="5"/>
      <c r="CMK1147" s="5"/>
      <c r="CML1147" s="5"/>
      <c r="CMM1147" s="5"/>
      <c r="CMN1147" s="5"/>
      <c r="CMO1147" s="5"/>
      <c r="CMP1147" s="5"/>
      <c r="CMQ1147" s="5"/>
      <c r="CMR1147" s="5"/>
      <c r="CMS1147" s="5"/>
      <c r="CMT1147" s="5"/>
      <c r="CMU1147" s="5"/>
      <c r="CMV1147" s="5"/>
      <c r="CMW1147" s="5"/>
      <c r="CMX1147" s="5"/>
      <c r="CMY1147" s="5"/>
      <c r="CMZ1147" s="5"/>
      <c r="CNA1147" s="5"/>
      <c r="CNB1147" s="5"/>
      <c r="CNC1147" s="5"/>
      <c r="CND1147" s="5"/>
      <c r="CNE1147" s="5"/>
      <c r="CNF1147" s="5"/>
      <c r="CNG1147" s="5"/>
      <c r="CNH1147" s="5"/>
      <c r="CNI1147" s="5"/>
      <c r="CNJ1147" s="5"/>
      <c r="CNK1147" s="5"/>
      <c r="CNL1147" s="5"/>
      <c r="CNM1147" s="5"/>
      <c r="CNN1147" s="5"/>
      <c r="CNO1147" s="5"/>
      <c r="CNP1147" s="5"/>
      <c r="CNQ1147" s="5"/>
      <c r="CNR1147" s="5"/>
      <c r="CNS1147" s="5"/>
      <c r="CNT1147" s="5"/>
      <c r="CNU1147" s="5"/>
      <c r="CNV1147" s="5"/>
      <c r="CNW1147" s="5"/>
      <c r="CNX1147" s="5"/>
      <c r="CNY1147" s="5"/>
      <c r="CNZ1147" s="5"/>
      <c r="COA1147" s="5"/>
      <c r="COB1147" s="5"/>
      <c r="COC1147" s="5"/>
      <c r="COD1147" s="5"/>
      <c r="COE1147" s="5"/>
      <c r="COF1147" s="5"/>
      <c r="COG1147" s="5"/>
      <c r="COH1147" s="5"/>
      <c r="COI1147" s="5"/>
      <c r="COJ1147" s="5"/>
      <c r="COK1147" s="5"/>
      <c r="COL1147" s="5"/>
      <c r="COM1147" s="5"/>
      <c r="CON1147" s="5"/>
      <c r="COO1147" s="5"/>
      <c r="COP1147" s="5"/>
      <c r="COQ1147" s="5"/>
      <c r="COR1147" s="5"/>
      <c r="COS1147" s="5"/>
      <c r="COT1147" s="5"/>
      <c r="COU1147" s="5"/>
      <c r="COV1147" s="5"/>
      <c r="COW1147" s="5"/>
      <c r="COX1147" s="5"/>
      <c r="COY1147" s="5"/>
      <c r="COZ1147" s="5"/>
      <c r="CPA1147" s="5"/>
      <c r="CPB1147" s="5"/>
      <c r="CPC1147" s="5"/>
      <c r="CPD1147" s="5"/>
      <c r="CPE1147" s="5"/>
      <c r="CPF1147" s="5"/>
      <c r="CPG1147" s="5"/>
      <c r="CPH1147" s="5"/>
      <c r="CPI1147" s="5"/>
      <c r="CPJ1147" s="5"/>
      <c r="CPK1147" s="5"/>
      <c r="CPL1147" s="5"/>
      <c r="CPM1147" s="5"/>
      <c r="CPN1147" s="5"/>
      <c r="CPO1147" s="5"/>
      <c r="CPP1147" s="5"/>
      <c r="CPQ1147" s="5"/>
      <c r="CPR1147" s="5"/>
      <c r="CPS1147" s="5"/>
      <c r="CPT1147" s="5"/>
      <c r="CPU1147" s="5"/>
      <c r="CPV1147" s="5"/>
      <c r="CPW1147" s="5"/>
      <c r="CPX1147" s="5"/>
      <c r="CPY1147" s="5"/>
      <c r="CPZ1147" s="5"/>
      <c r="CQA1147" s="5"/>
      <c r="CQB1147" s="5"/>
      <c r="CQC1147" s="5"/>
      <c r="CQD1147" s="5"/>
      <c r="CQE1147" s="5"/>
      <c r="CQF1147" s="5"/>
      <c r="CQG1147" s="5"/>
      <c r="CQH1147" s="5"/>
      <c r="CQI1147" s="5"/>
      <c r="CQJ1147" s="5"/>
      <c r="CQK1147" s="5"/>
      <c r="CQL1147" s="5"/>
      <c r="CQM1147" s="5"/>
      <c r="CQN1147" s="5"/>
      <c r="CQO1147" s="5"/>
      <c r="CQP1147" s="5"/>
      <c r="CQQ1147" s="5"/>
      <c r="CQR1147" s="5"/>
      <c r="CQS1147" s="5"/>
      <c r="CQT1147" s="5"/>
      <c r="CQU1147" s="5"/>
      <c r="CQV1147" s="5"/>
      <c r="CQW1147" s="5"/>
      <c r="CQX1147" s="5"/>
      <c r="CQY1147" s="5"/>
      <c r="CQZ1147" s="5"/>
      <c r="CRA1147" s="5"/>
      <c r="CRB1147" s="5"/>
      <c r="CRC1147" s="5"/>
      <c r="CRD1147" s="5"/>
      <c r="CRE1147" s="5"/>
      <c r="CRF1147" s="5"/>
      <c r="CRG1147" s="5"/>
      <c r="CRH1147" s="5"/>
      <c r="CRI1147" s="5"/>
      <c r="CRJ1147" s="5"/>
      <c r="CRK1147" s="5"/>
      <c r="CRL1147" s="5"/>
      <c r="CRM1147" s="5"/>
      <c r="CRN1147" s="5"/>
      <c r="CRO1147" s="5"/>
      <c r="CRP1147" s="5"/>
      <c r="CRQ1147" s="5"/>
      <c r="CRR1147" s="5"/>
      <c r="CRS1147" s="5"/>
      <c r="CRT1147" s="5"/>
      <c r="CRU1147" s="5"/>
      <c r="CRV1147" s="5"/>
      <c r="CRW1147" s="5"/>
      <c r="CRX1147" s="5"/>
      <c r="CRY1147" s="5"/>
      <c r="CRZ1147" s="5"/>
      <c r="CSA1147" s="5"/>
      <c r="CSB1147" s="5"/>
      <c r="CSC1147" s="5"/>
      <c r="CSD1147" s="5"/>
      <c r="CSE1147" s="5"/>
      <c r="CSF1147" s="5"/>
      <c r="CSG1147" s="5"/>
      <c r="CSH1147" s="5"/>
      <c r="CSI1147" s="5"/>
      <c r="CSJ1147" s="5"/>
      <c r="CSK1147" s="5"/>
      <c r="CSL1147" s="5"/>
      <c r="CSM1147" s="5"/>
      <c r="CSN1147" s="5"/>
      <c r="CSO1147" s="5"/>
      <c r="CSP1147" s="5"/>
      <c r="CSQ1147" s="5"/>
      <c r="CSR1147" s="5"/>
      <c r="CSS1147" s="5"/>
      <c r="CST1147" s="5"/>
      <c r="CSU1147" s="5"/>
      <c r="CSV1147" s="5"/>
      <c r="CSW1147" s="5"/>
      <c r="CSX1147" s="5"/>
      <c r="CSY1147" s="5"/>
      <c r="CSZ1147" s="5"/>
      <c r="CTA1147" s="5"/>
      <c r="CTB1147" s="5"/>
      <c r="CTC1147" s="5"/>
      <c r="CTD1147" s="5"/>
      <c r="CTE1147" s="5"/>
      <c r="CTF1147" s="5"/>
      <c r="CTG1147" s="5"/>
      <c r="CTH1147" s="5"/>
      <c r="CTI1147" s="5"/>
      <c r="CTJ1147" s="5"/>
      <c r="CTK1147" s="5"/>
      <c r="CTL1147" s="5"/>
      <c r="CTM1147" s="5"/>
      <c r="CTN1147" s="5"/>
      <c r="CTO1147" s="5"/>
      <c r="CTP1147" s="5"/>
      <c r="CTQ1147" s="5"/>
      <c r="CTR1147" s="5"/>
      <c r="CTS1147" s="5"/>
      <c r="CTT1147" s="5"/>
      <c r="CTU1147" s="5"/>
      <c r="CTV1147" s="5"/>
      <c r="CTW1147" s="5"/>
      <c r="CTX1147" s="5"/>
      <c r="CTY1147" s="5"/>
      <c r="CTZ1147" s="5"/>
      <c r="CUA1147" s="5"/>
      <c r="CUB1147" s="5"/>
      <c r="CUC1147" s="5"/>
      <c r="CUD1147" s="5"/>
      <c r="CUE1147" s="5"/>
      <c r="CUF1147" s="5"/>
      <c r="CUG1147" s="5"/>
      <c r="CUH1147" s="5"/>
      <c r="CUI1147" s="5"/>
      <c r="CUJ1147" s="5"/>
      <c r="CUK1147" s="5"/>
      <c r="CUL1147" s="5"/>
      <c r="CUM1147" s="5"/>
      <c r="CUN1147" s="5"/>
      <c r="CUO1147" s="5"/>
      <c r="CUP1147" s="5"/>
      <c r="CUQ1147" s="5"/>
      <c r="CUR1147" s="5"/>
      <c r="CUS1147" s="5"/>
      <c r="CUT1147" s="5"/>
      <c r="CUU1147" s="5"/>
      <c r="CUV1147" s="5"/>
      <c r="CUW1147" s="5"/>
      <c r="CUX1147" s="5"/>
      <c r="CUY1147" s="5"/>
      <c r="CUZ1147" s="5"/>
      <c r="CVA1147" s="5"/>
      <c r="CVB1147" s="5"/>
      <c r="CVC1147" s="5"/>
      <c r="CVD1147" s="5"/>
      <c r="CVE1147" s="5"/>
      <c r="CVF1147" s="5"/>
      <c r="CVG1147" s="5"/>
      <c r="CVH1147" s="5"/>
      <c r="CVI1147" s="5"/>
      <c r="CVJ1147" s="5"/>
      <c r="CVK1147" s="5"/>
      <c r="CVL1147" s="5"/>
      <c r="CVM1147" s="5"/>
      <c r="CVN1147" s="5"/>
      <c r="CVO1147" s="5"/>
      <c r="CVP1147" s="5"/>
      <c r="CVQ1147" s="5"/>
      <c r="CVR1147" s="5"/>
      <c r="CVS1147" s="5"/>
      <c r="CVT1147" s="5"/>
      <c r="CVU1147" s="5"/>
      <c r="CVV1147" s="5"/>
      <c r="CVW1147" s="5"/>
      <c r="CVX1147" s="5"/>
      <c r="CVY1147" s="5"/>
      <c r="CVZ1147" s="5"/>
      <c r="CWA1147" s="5"/>
      <c r="CWB1147" s="5"/>
      <c r="CWC1147" s="5"/>
      <c r="CWD1147" s="5"/>
      <c r="CWE1147" s="5"/>
      <c r="CWF1147" s="5"/>
      <c r="CWG1147" s="5"/>
      <c r="CWH1147" s="5"/>
      <c r="CWI1147" s="5"/>
      <c r="CWJ1147" s="5"/>
      <c r="CWK1147" s="5"/>
      <c r="CWL1147" s="5"/>
      <c r="CWM1147" s="5"/>
      <c r="CWN1147" s="5"/>
      <c r="CWO1147" s="5"/>
      <c r="CWP1147" s="5"/>
      <c r="CWQ1147" s="5"/>
      <c r="CWR1147" s="5"/>
      <c r="CWS1147" s="5"/>
      <c r="CWT1147" s="5"/>
      <c r="CWU1147" s="5"/>
      <c r="CWV1147" s="5"/>
      <c r="CWW1147" s="5"/>
      <c r="CWX1147" s="5"/>
      <c r="CWY1147" s="5"/>
      <c r="CWZ1147" s="5"/>
      <c r="CXA1147" s="5"/>
      <c r="CXB1147" s="5"/>
      <c r="CXC1147" s="5"/>
      <c r="CXD1147" s="5"/>
      <c r="CXE1147" s="5"/>
      <c r="CXF1147" s="5"/>
      <c r="CXG1147" s="5"/>
      <c r="CXH1147" s="5"/>
      <c r="CXI1147" s="5"/>
      <c r="CXJ1147" s="5"/>
      <c r="CXK1147" s="5"/>
      <c r="CXL1147" s="5"/>
      <c r="CXM1147" s="5"/>
      <c r="CXN1147" s="5"/>
      <c r="CXO1147" s="5"/>
      <c r="CXP1147" s="5"/>
      <c r="CXQ1147" s="5"/>
      <c r="CXR1147" s="5"/>
      <c r="CXS1147" s="5"/>
      <c r="CXT1147" s="5"/>
      <c r="CXU1147" s="5"/>
      <c r="CXV1147" s="5"/>
      <c r="CXW1147" s="5"/>
      <c r="CXX1147" s="5"/>
      <c r="CXY1147" s="5"/>
      <c r="CXZ1147" s="5"/>
      <c r="CYA1147" s="5"/>
      <c r="CYB1147" s="5"/>
      <c r="CYC1147" s="5"/>
      <c r="CYD1147" s="5"/>
      <c r="CYE1147" s="5"/>
      <c r="CYF1147" s="5"/>
      <c r="CYG1147" s="5"/>
      <c r="CYH1147" s="5"/>
      <c r="CYI1147" s="5"/>
      <c r="CYJ1147" s="5"/>
      <c r="CYK1147" s="5"/>
      <c r="CYL1147" s="5"/>
      <c r="CYM1147" s="5"/>
      <c r="CYN1147" s="5"/>
      <c r="CYO1147" s="5"/>
      <c r="CYP1147" s="5"/>
      <c r="CYQ1147" s="5"/>
      <c r="CYR1147" s="5"/>
      <c r="CYS1147" s="5"/>
      <c r="CYT1147" s="5"/>
      <c r="CYU1147" s="5"/>
      <c r="CYV1147" s="5"/>
      <c r="CYW1147" s="5"/>
      <c r="CYX1147" s="5"/>
      <c r="CYY1147" s="5"/>
      <c r="CYZ1147" s="5"/>
      <c r="CZA1147" s="5"/>
      <c r="CZB1147" s="5"/>
      <c r="CZC1147" s="5"/>
      <c r="CZD1147" s="5"/>
      <c r="CZE1147" s="5"/>
      <c r="CZF1147" s="5"/>
      <c r="CZG1147" s="5"/>
      <c r="CZH1147" s="5"/>
      <c r="CZI1147" s="5"/>
      <c r="CZJ1147" s="5"/>
      <c r="CZK1147" s="5"/>
      <c r="CZL1147" s="5"/>
      <c r="CZM1147" s="5"/>
      <c r="CZN1147" s="5"/>
      <c r="CZO1147" s="5"/>
      <c r="CZP1147" s="5"/>
      <c r="CZQ1147" s="5"/>
      <c r="CZR1147" s="5"/>
      <c r="CZS1147" s="5"/>
      <c r="CZT1147" s="5"/>
      <c r="CZU1147" s="5"/>
      <c r="CZV1147" s="5"/>
      <c r="CZW1147" s="5"/>
      <c r="CZX1147" s="5"/>
      <c r="CZY1147" s="5"/>
      <c r="CZZ1147" s="5"/>
      <c r="DAA1147" s="5"/>
      <c r="DAB1147" s="5"/>
      <c r="DAC1147" s="5"/>
      <c r="DAD1147" s="5"/>
      <c r="DAE1147" s="5"/>
      <c r="DAF1147" s="5"/>
      <c r="DAG1147" s="5"/>
      <c r="DAH1147" s="5"/>
      <c r="DAI1147" s="5"/>
      <c r="DAJ1147" s="5"/>
      <c r="DAK1147" s="5"/>
      <c r="DAL1147" s="5"/>
      <c r="DAM1147" s="5"/>
      <c r="DAN1147" s="5"/>
      <c r="DAO1147" s="5"/>
      <c r="DAP1147" s="5"/>
      <c r="DAQ1147" s="5"/>
      <c r="DAR1147" s="5"/>
      <c r="DAS1147" s="5"/>
      <c r="DAT1147" s="5"/>
      <c r="DAU1147" s="5"/>
      <c r="DAV1147" s="5"/>
      <c r="DAW1147" s="5"/>
      <c r="DAX1147" s="5"/>
      <c r="DAY1147" s="5"/>
      <c r="DAZ1147" s="5"/>
      <c r="DBA1147" s="5"/>
      <c r="DBB1147" s="5"/>
      <c r="DBC1147" s="5"/>
      <c r="DBD1147" s="5"/>
      <c r="DBE1147" s="5"/>
      <c r="DBF1147" s="5"/>
      <c r="DBG1147" s="5"/>
      <c r="DBH1147" s="5"/>
      <c r="DBI1147" s="5"/>
      <c r="DBJ1147" s="5"/>
      <c r="DBK1147" s="5"/>
      <c r="DBL1147" s="5"/>
      <c r="DBM1147" s="5"/>
      <c r="DBN1147" s="5"/>
      <c r="DBO1147" s="5"/>
      <c r="DBP1147" s="5"/>
      <c r="DBQ1147" s="5"/>
      <c r="DBR1147" s="5"/>
      <c r="DBS1147" s="5"/>
      <c r="DBT1147" s="5"/>
      <c r="DBU1147" s="5"/>
      <c r="DBV1147" s="5"/>
      <c r="DBW1147" s="5"/>
      <c r="DBX1147" s="5"/>
      <c r="DBY1147" s="5"/>
      <c r="DBZ1147" s="5"/>
      <c r="DCA1147" s="5"/>
      <c r="DCB1147" s="5"/>
      <c r="DCC1147" s="5"/>
      <c r="DCD1147" s="5"/>
      <c r="DCE1147" s="5"/>
      <c r="DCF1147" s="5"/>
      <c r="DCG1147" s="5"/>
      <c r="DCH1147" s="5"/>
      <c r="DCI1147" s="5"/>
      <c r="DCJ1147" s="5"/>
      <c r="DCK1147" s="5"/>
      <c r="DCL1147" s="5"/>
      <c r="DCM1147" s="5"/>
      <c r="DCN1147" s="5"/>
      <c r="DCO1147" s="5"/>
      <c r="DCP1147" s="5"/>
      <c r="DCQ1147" s="5"/>
      <c r="DCR1147" s="5"/>
      <c r="DCS1147" s="5"/>
      <c r="DCT1147" s="5"/>
      <c r="DCU1147" s="5"/>
      <c r="DCV1147" s="5"/>
      <c r="DCW1147" s="5"/>
      <c r="DCX1147" s="5"/>
      <c r="DCY1147" s="5"/>
      <c r="DCZ1147" s="5"/>
      <c r="DDA1147" s="5"/>
      <c r="DDB1147" s="5"/>
      <c r="DDC1147" s="5"/>
      <c r="DDD1147" s="5"/>
      <c r="DDE1147" s="5"/>
      <c r="DDF1147" s="5"/>
      <c r="DDG1147" s="5"/>
      <c r="DDH1147" s="5"/>
      <c r="DDI1147" s="5"/>
      <c r="DDJ1147" s="5"/>
      <c r="DDK1147" s="5"/>
      <c r="DDL1147" s="5"/>
      <c r="DDM1147" s="5"/>
      <c r="DDN1147" s="5"/>
      <c r="DDO1147" s="5"/>
      <c r="DDP1147" s="5"/>
      <c r="DDQ1147" s="5"/>
      <c r="DDR1147" s="5"/>
      <c r="DDS1147" s="5"/>
      <c r="DDT1147" s="5"/>
      <c r="DDU1147" s="5"/>
      <c r="DDV1147" s="5"/>
      <c r="DDW1147" s="5"/>
      <c r="DDX1147" s="5"/>
      <c r="DDY1147" s="5"/>
      <c r="DDZ1147" s="5"/>
      <c r="DEA1147" s="5"/>
      <c r="DEB1147" s="5"/>
      <c r="DEC1147" s="5"/>
      <c r="DED1147" s="5"/>
      <c r="DEE1147" s="5"/>
      <c r="DEF1147" s="5"/>
      <c r="DEG1147" s="5"/>
      <c r="DEH1147" s="5"/>
      <c r="DEI1147" s="5"/>
      <c r="DEJ1147" s="5"/>
      <c r="DEK1147" s="5"/>
      <c r="DEL1147" s="5"/>
      <c r="DEM1147" s="5"/>
      <c r="DEN1147" s="5"/>
      <c r="DEO1147" s="5"/>
      <c r="DEP1147" s="5"/>
      <c r="DEQ1147" s="5"/>
      <c r="DER1147" s="5"/>
      <c r="DES1147" s="5"/>
      <c r="DET1147" s="5"/>
      <c r="DEU1147" s="5"/>
      <c r="DEV1147" s="5"/>
      <c r="DEW1147" s="5"/>
      <c r="DEX1147" s="5"/>
      <c r="DEY1147" s="5"/>
      <c r="DEZ1147" s="5"/>
      <c r="DFA1147" s="5"/>
      <c r="DFB1147" s="5"/>
      <c r="DFC1147" s="5"/>
      <c r="DFD1147" s="5"/>
      <c r="DFE1147" s="5"/>
      <c r="DFF1147" s="5"/>
      <c r="DFG1147" s="5"/>
      <c r="DFH1147" s="5"/>
      <c r="DFI1147" s="5"/>
      <c r="DFJ1147" s="5"/>
      <c r="DFK1147" s="5"/>
      <c r="DFL1147" s="5"/>
      <c r="DFM1147" s="5"/>
      <c r="DFN1147" s="5"/>
      <c r="DFO1147" s="5"/>
      <c r="DFP1147" s="5"/>
      <c r="DFQ1147" s="5"/>
      <c r="DFR1147" s="5"/>
      <c r="DFS1147" s="5"/>
      <c r="DFT1147" s="5"/>
      <c r="DFU1147" s="5"/>
      <c r="DFV1147" s="5"/>
      <c r="DFW1147" s="5"/>
      <c r="DFX1147" s="5"/>
      <c r="DFY1147" s="5"/>
      <c r="DFZ1147" s="5"/>
      <c r="DGA1147" s="5"/>
      <c r="DGB1147" s="5"/>
      <c r="DGC1147" s="5"/>
      <c r="DGD1147" s="5"/>
      <c r="DGE1147" s="5"/>
      <c r="DGF1147" s="5"/>
      <c r="DGG1147" s="5"/>
      <c r="DGH1147" s="5"/>
      <c r="DGI1147" s="5"/>
      <c r="DGJ1147" s="5"/>
      <c r="DGK1147" s="5"/>
      <c r="DGL1147" s="5"/>
      <c r="DGM1147" s="5"/>
      <c r="DGN1147" s="5"/>
      <c r="DGO1147" s="5"/>
      <c r="DGP1147" s="5"/>
      <c r="DGQ1147" s="5"/>
      <c r="DGR1147" s="5"/>
      <c r="DGS1147" s="5"/>
      <c r="DGT1147" s="5"/>
      <c r="DGU1147" s="5"/>
      <c r="DGV1147" s="5"/>
      <c r="DGW1147" s="5"/>
      <c r="DGX1147" s="5"/>
      <c r="DGY1147" s="5"/>
      <c r="DGZ1147" s="5"/>
      <c r="DHA1147" s="5"/>
      <c r="DHB1147" s="5"/>
      <c r="DHC1147" s="5"/>
      <c r="DHD1147" s="5"/>
      <c r="DHE1147" s="5"/>
      <c r="DHF1147" s="5"/>
      <c r="DHG1147" s="5"/>
      <c r="DHH1147" s="5"/>
      <c r="DHI1147" s="5"/>
      <c r="DHJ1147" s="5"/>
      <c r="DHK1147" s="5"/>
      <c r="DHL1147" s="5"/>
      <c r="DHM1147" s="5"/>
      <c r="DHN1147" s="5"/>
      <c r="DHO1147" s="5"/>
      <c r="DHP1147" s="5"/>
      <c r="DHQ1147" s="5"/>
      <c r="DHR1147" s="5"/>
      <c r="DHS1147" s="5"/>
      <c r="DHT1147" s="5"/>
      <c r="DHU1147" s="5"/>
      <c r="DHV1147" s="5"/>
      <c r="DHW1147" s="5"/>
      <c r="DHX1147" s="5"/>
      <c r="DHY1147" s="5"/>
      <c r="DHZ1147" s="5"/>
      <c r="DIA1147" s="5"/>
      <c r="DIB1147" s="5"/>
      <c r="DIC1147" s="5"/>
      <c r="DID1147" s="5"/>
      <c r="DIE1147" s="5"/>
      <c r="DIF1147" s="5"/>
      <c r="DIG1147" s="5"/>
      <c r="DIH1147" s="5"/>
      <c r="DII1147" s="5"/>
      <c r="DIJ1147" s="5"/>
      <c r="DIK1147" s="5"/>
      <c r="DIL1147" s="5"/>
      <c r="DIM1147" s="5"/>
      <c r="DIN1147" s="5"/>
      <c r="DIO1147" s="5"/>
      <c r="DIP1147" s="5"/>
      <c r="DIQ1147" s="5"/>
      <c r="DIR1147" s="5"/>
      <c r="DIS1147" s="5"/>
      <c r="DIT1147" s="5"/>
      <c r="DIU1147" s="5"/>
      <c r="DIV1147" s="5"/>
      <c r="DIW1147" s="5"/>
      <c r="DIX1147" s="5"/>
      <c r="DIY1147" s="5"/>
      <c r="DIZ1147" s="5"/>
      <c r="DJA1147" s="5"/>
      <c r="DJB1147" s="5"/>
      <c r="DJC1147" s="5"/>
      <c r="DJD1147" s="5"/>
      <c r="DJE1147" s="5"/>
      <c r="DJF1147" s="5"/>
      <c r="DJG1147" s="5"/>
      <c r="DJH1147" s="5"/>
      <c r="DJI1147" s="5"/>
      <c r="DJJ1147" s="5"/>
      <c r="DJK1147" s="5"/>
      <c r="DJL1147" s="5"/>
      <c r="DJM1147" s="5"/>
      <c r="DJN1147" s="5"/>
      <c r="DJO1147" s="5"/>
      <c r="DJP1147" s="5"/>
      <c r="DJQ1147" s="5"/>
      <c r="DJR1147" s="5"/>
      <c r="DJS1147" s="5"/>
      <c r="DJT1147" s="5"/>
      <c r="DJU1147" s="5"/>
      <c r="DJV1147" s="5"/>
      <c r="DJW1147" s="5"/>
      <c r="DJX1147" s="5"/>
      <c r="DJY1147" s="5"/>
      <c r="DJZ1147" s="5"/>
      <c r="DKA1147" s="5"/>
      <c r="DKB1147" s="5"/>
      <c r="DKC1147" s="5"/>
      <c r="DKD1147" s="5"/>
      <c r="DKE1147" s="5"/>
      <c r="DKF1147" s="5"/>
      <c r="DKG1147" s="5"/>
      <c r="DKH1147" s="5"/>
      <c r="DKI1147" s="5"/>
      <c r="DKJ1147" s="5"/>
      <c r="DKK1147" s="5"/>
      <c r="DKL1147" s="5"/>
      <c r="DKM1147" s="5"/>
      <c r="DKN1147" s="5"/>
      <c r="DKO1147" s="5"/>
      <c r="DKP1147" s="5"/>
      <c r="DKQ1147" s="5"/>
      <c r="DKR1147" s="5"/>
      <c r="DKS1147" s="5"/>
      <c r="DKT1147" s="5"/>
      <c r="DKU1147" s="5"/>
      <c r="DKV1147" s="5"/>
      <c r="DKW1147" s="5"/>
      <c r="DKX1147" s="5"/>
      <c r="DKY1147" s="5"/>
      <c r="DKZ1147" s="5"/>
      <c r="DLA1147" s="5"/>
      <c r="DLB1147" s="5"/>
      <c r="DLC1147" s="5"/>
      <c r="DLD1147" s="5"/>
      <c r="DLE1147" s="5"/>
      <c r="DLF1147" s="5"/>
      <c r="DLG1147" s="5"/>
      <c r="DLH1147" s="5"/>
      <c r="DLI1147" s="5"/>
      <c r="DLJ1147" s="5"/>
      <c r="DLK1147" s="5"/>
      <c r="DLL1147" s="5"/>
      <c r="DLM1147" s="5"/>
      <c r="DLN1147" s="5"/>
      <c r="DLO1147" s="5"/>
      <c r="DLP1147" s="5"/>
      <c r="DLQ1147" s="5"/>
      <c r="DLR1147" s="5"/>
      <c r="DLS1147" s="5"/>
      <c r="DLT1147" s="5"/>
      <c r="DLU1147" s="5"/>
      <c r="DLV1147" s="5"/>
      <c r="DLW1147" s="5"/>
      <c r="DLX1147" s="5"/>
      <c r="DLY1147" s="5"/>
      <c r="DLZ1147" s="5"/>
      <c r="DMA1147" s="5"/>
      <c r="DMB1147" s="5"/>
      <c r="DMC1147" s="5"/>
      <c r="DMD1147" s="5"/>
      <c r="DME1147" s="5"/>
      <c r="DMF1147" s="5"/>
      <c r="DMG1147" s="5"/>
      <c r="DMH1147" s="5"/>
      <c r="DMI1147" s="5"/>
      <c r="DMJ1147" s="5"/>
      <c r="DMK1147" s="5"/>
      <c r="DML1147" s="5"/>
      <c r="DMM1147" s="5"/>
      <c r="DMN1147" s="5"/>
      <c r="DMO1147" s="5"/>
      <c r="DMP1147" s="5"/>
      <c r="DMQ1147" s="5"/>
      <c r="DMR1147" s="5"/>
      <c r="DMS1147" s="5"/>
      <c r="DMT1147" s="5"/>
      <c r="DMU1147" s="5"/>
      <c r="DMV1147" s="5"/>
      <c r="DMW1147" s="5"/>
      <c r="DMX1147" s="5"/>
      <c r="DMY1147" s="5"/>
      <c r="DMZ1147" s="5"/>
      <c r="DNA1147" s="5"/>
      <c r="DNB1147" s="5"/>
      <c r="DNC1147" s="5"/>
      <c r="DND1147" s="5"/>
      <c r="DNE1147" s="5"/>
      <c r="DNF1147" s="5"/>
      <c r="DNG1147" s="5"/>
      <c r="DNH1147" s="5"/>
      <c r="DNI1147" s="5"/>
      <c r="DNJ1147" s="5"/>
      <c r="DNK1147" s="5"/>
      <c r="DNL1147" s="5"/>
      <c r="DNM1147" s="5"/>
      <c r="DNN1147" s="5"/>
      <c r="DNO1147" s="5"/>
      <c r="DNP1147" s="5"/>
      <c r="DNQ1147" s="5"/>
      <c r="DNR1147" s="5"/>
      <c r="DNS1147" s="5"/>
      <c r="DNT1147" s="5"/>
      <c r="DNU1147" s="5"/>
      <c r="DNV1147" s="5"/>
      <c r="DNW1147" s="5"/>
      <c r="DNX1147" s="5"/>
      <c r="DNY1147" s="5"/>
      <c r="DNZ1147" s="5"/>
      <c r="DOA1147" s="5"/>
      <c r="DOB1147" s="5"/>
      <c r="DOC1147" s="5"/>
      <c r="DOD1147" s="5"/>
      <c r="DOE1147" s="5"/>
      <c r="DOF1147" s="5"/>
      <c r="DOG1147" s="5"/>
      <c r="DOH1147" s="5"/>
      <c r="DOI1147" s="5"/>
      <c r="DOJ1147" s="5"/>
      <c r="DOK1147" s="5"/>
      <c r="DOL1147" s="5"/>
      <c r="DOM1147" s="5"/>
      <c r="DON1147" s="5"/>
      <c r="DOO1147" s="5"/>
      <c r="DOP1147" s="5"/>
      <c r="DOQ1147" s="5"/>
      <c r="DOR1147" s="5"/>
      <c r="DOS1147" s="5"/>
      <c r="DOT1147" s="5"/>
      <c r="DOU1147" s="5"/>
      <c r="DOV1147" s="5"/>
      <c r="DOW1147" s="5"/>
      <c r="DOX1147" s="5"/>
      <c r="DOY1147" s="5"/>
      <c r="DOZ1147" s="5"/>
      <c r="DPA1147" s="5"/>
      <c r="DPB1147" s="5"/>
      <c r="DPC1147" s="5"/>
      <c r="DPD1147" s="5"/>
      <c r="DPE1147" s="5"/>
      <c r="DPF1147" s="5"/>
      <c r="DPG1147" s="5"/>
      <c r="DPH1147" s="5"/>
      <c r="DPI1147" s="5"/>
      <c r="DPJ1147" s="5"/>
      <c r="DPK1147" s="5"/>
      <c r="DPL1147" s="5"/>
      <c r="DPM1147" s="5"/>
      <c r="DPN1147" s="5"/>
      <c r="DPO1147" s="5"/>
      <c r="DPP1147" s="5"/>
      <c r="DPQ1147" s="5"/>
      <c r="DPR1147" s="5"/>
      <c r="DPS1147" s="5"/>
      <c r="DPT1147" s="5"/>
      <c r="DPU1147" s="5"/>
      <c r="DPV1147" s="5"/>
      <c r="DPW1147" s="5"/>
      <c r="DPX1147" s="5"/>
      <c r="DPY1147" s="5"/>
      <c r="DPZ1147" s="5"/>
      <c r="DQA1147" s="5"/>
      <c r="DQB1147" s="5"/>
      <c r="DQC1147" s="5"/>
      <c r="DQD1147" s="5"/>
      <c r="DQE1147" s="5"/>
      <c r="DQF1147" s="5"/>
      <c r="DQG1147" s="5"/>
      <c r="DQH1147" s="5"/>
      <c r="DQI1147" s="5"/>
      <c r="DQJ1147" s="5"/>
      <c r="DQK1147" s="5"/>
      <c r="DQL1147" s="5"/>
      <c r="DQM1147" s="5"/>
      <c r="DQN1147" s="5"/>
      <c r="DQO1147" s="5"/>
      <c r="DQP1147" s="5"/>
      <c r="DQQ1147" s="5"/>
      <c r="DQR1147" s="5"/>
      <c r="DQS1147" s="5"/>
      <c r="DQT1147" s="5"/>
      <c r="DQU1147" s="5"/>
      <c r="DQV1147" s="5"/>
      <c r="DQW1147" s="5"/>
      <c r="DQX1147" s="5"/>
      <c r="DQY1147" s="5"/>
      <c r="DQZ1147" s="5"/>
      <c r="DRA1147" s="5"/>
      <c r="DRB1147" s="5"/>
      <c r="DRC1147" s="5"/>
      <c r="DRD1147" s="5"/>
      <c r="DRE1147" s="5"/>
      <c r="DRF1147" s="5"/>
      <c r="DRG1147" s="5"/>
      <c r="DRH1147" s="5"/>
      <c r="DRI1147" s="5"/>
      <c r="DRJ1147" s="5"/>
      <c r="DRK1147" s="5"/>
      <c r="DRL1147" s="5"/>
      <c r="DRM1147" s="5"/>
      <c r="DRN1147" s="5"/>
      <c r="DRO1147" s="5"/>
      <c r="DRP1147" s="5"/>
      <c r="DRQ1147" s="5"/>
      <c r="DRR1147" s="5"/>
      <c r="DRS1147" s="5"/>
      <c r="DRT1147" s="5"/>
      <c r="DRU1147" s="5"/>
      <c r="DRV1147" s="5"/>
      <c r="DRW1147" s="5"/>
      <c r="DRX1147" s="5"/>
      <c r="DRY1147" s="5"/>
      <c r="DRZ1147" s="5"/>
      <c r="DSA1147" s="5"/>
      <c r="DSB1147" s="5"/>
      <c r="DSC1147" s="5"/>
      <c r="DSD1147" s="5"/>
      <c r="DSE1147" s="5"/>
      <c r="DSF1147" s="5"/>
      <c r="DSG1147" s="5"/>
      <c r="DSH1147" s="5"/>
      <c r="DSI1147" s="5"/>
      <c r="DSJ1147" s="5"/>
      <c r="DSK1147" s="5"/>
      <c r="DSL1147" s="5"/>
      <c r="DSM1147" s="5"/>
      <c r="DSN1147" s="5"/>
      <c r="DSO1147" s="5"/>
      <c r="DSP1147" s="5"/>
      <c r="DSQ1147" s="5"/>
      <c r="DSR1147" s="5"/>
      <c r="DSS1147" s="5"/>
      <c r="DST1147" s="5"/>
      <c r="DSU1147" s="5"/>
      <c r="DSV1147" s="5"/>
      <c r="DSW1147" s="5"/>
      <c r="DSX1147" s="5"/>
      <c r="DSY1147" s="5"/>
      <c r="DSZ1147" s="5"/>
      <c r="DTA1147" s="5"/>
      <c r="DTB1147" s="5"/>
      <c r="DTC1147" s="5"/>
      <c r="DTD1147" s="5"/>
      <c r="DTE1147" s="5"/>
      <c r="DTF1147" s="5"/>
      <c r="DTG1147" s="5"/>
      <c r="DTH1147" s="5"/>
      <c r="DTI1147" s="5"/>
      <c r="DTJ1147" s="5"/>
      <c r="DTK1147" s="5"/>
      <c r="DTL1147" s="5"/>
      <c r="DTM1147" s="5"/>
      <c r="DTN1147" s="5"/>
      <c r="DTO1147" s="5"/>
      <c r="DTP1147" s="5"/>
      <c r="DTQ1147" s="5"/>
      <c r="DTR1147" s="5"/>
      <c r="DTS1147" s="5"/>
      <c r="DTT1147" s="5"/>
      <c r="DTU1147" s="5"/>
      <c r="DTV1147" s="5"/>
      <c r="DTW1147" s="5"/>
      <c r="DTX1147" s="5"/>
      <c r="DTY1147" s="5"/>
      <c r="DTZ1147" s="5"/>
      <c r="DUA1147" s="5"/>
      <c r="DUB1147" s="5"/>
      <c r="DUC1147" s="5"/>
      <c r="DUD1147" s="5"/>
      <c r="DUE1147" s="5"/>
      <c r="DUF1147" s="5"/>
      <c r="DUG1147" s="5"/>
      <c r="DUH1147" s="5"/>
      <c r="DUI1147" s="5"/>
      <c r="DUJ1147" s="5"/>
      <c r="DUK1147" s="5"/>
      <c r="DUL1147" s="5"/>
      <c r="DUM1147" s="5"/>
      <c r="DUN1147" s="5"/>
      <c r="DUO1147" s="5"/>
      <c r="DUP1147" s="5"/>
      <c r="DUQ1147" s="5"/>
      <c r="DUR1147" s="5"/>
      <c r="DUS1147" s="5"/>
      <c r="DUT1147" s="5"/>
      <c r="DUU1147" s="5"/>
      <c r="DUV1147" s="5"/>
      <c r="DUW1147" s="5"/>
      <c r="DUX1147" s="5"/>
      <c r="DUY1147" s="5"/>
      <c r="DUZ1147" s="5"/>
      <c r="DVA1147" s="5"/>
      <c r="DVB1147" s="5"/>
      <c r="DVC1147" s="5"/>
      <c r="DVD1147" s="5"/>
      <c r="DVE1147" s="5"/>
      <c r="DVF1147" s="5"/>
      <c r="DVG1147" s="5"/>
      <c r="DVH1147" s="5"/>
      <c r="DVI1147" s="5"/>
      <c r="DVJ1147" s="5"/>
      <c r="DVK1147" s="5"/>
      <c r="DVL1147" s="5"/>
      <c r="DVM1147" s="5"/>
      <c r="DVN1147" s="5"/>
      <c r="DVO1147" s="5"/>
      <c r="DVP1147" s="5"/>
      <c r="DVQ1147" s="5"/>
      <c r="DVR1147" s="5"/>
      <c r="DVS1147" s="5"/>
      <c r="DVT1147" s="5"/>
      <c r="DVU1147" s="5"/>
      <c r="DVV1147" s="5"/>
      <c r="DVW1147" s="5"/>
      <c r="DVX1147" s="5"/>
      <c r="DVY1147" s="5"/>
      <c r="DVZ1147" s="5"/>
      <c r="DWA1147" s="5"/>
      <c r="DWB1147" s="5"/>
      <c r="DWC1147" s="5"/>
      <c r="DWD1147" s="5"/>
      <c r="DWE1147" s="5"/>
      <c r="DWF1147" s="5"/>
      <c r="DWG1147" s="5"/>
      <c r="DWH1147" s="5"/>
      <c r="DWI1147" s="5"/>
      <c r="DWJ1147" s="5"/>
      <c r="DWK1147" s="5"/>
      <c r="DWL1147" s="5"/>
      <c r="DWM1147" s="5"/>
      <c r="DWN1147" s="5"/>
      <c r="DWO1147" s="5"/>
      <c r="DWP1147" s="5"/>
      <c r="DWQ1147" s="5"/>
      <c r="DWR1147" s="5"/>
      <c r="DWS1147" s="5"/>
      <c r="DWT1147" s="5"/>
      <c r="DWU1147" s="5"/>
      <c r="DWV1147" s="5"/>
      <c r="DWW1147" s="5"/>
      <c r="DWX1147" s="5"/>
      <c r="DWY1147" s="5"/>
      <c r="DWZ1147" s="5"/>
      <c r="DXA1147" s="5"/>
      <c r="DXB1147" s="5"/>
      <c r="DXC1147" s="5"/>
      <c r="DXD1147" s="5"/>
      <c r="DXE1147" s="5"/>
      <c r="DXF1147" s="5"/>
      <c r="DXG1147" s="5"/>
      <c r="DXH1147" s="5"/>
      <c r="DXI1147" s="5"/>
      <c r="DXJ1147" s="5"/>
      <c r="DXK1147" s="5"/>
      <c r="DXL1147" s="5"/>
      <c r="DXM1147" s="5"/>
      <c r="DXN1147" s="5"/>
      <c r="DXO1147" s="5"/>
      <c r="DXP1147" s="5"/>
      <c r="DXQ1147" s="5"/>
      <c r="DXR1147" s="5"/>
      <c r="DXS1147" s="5"/>
      <c r="DXT1147" s="5"/>
      <c r="DXU1147" s="5"/>
      <c r="DXV1147" s="5"/>
      <c r="DXW1147" s="5"/>
      <c r="DXX1147" s="5"/>
      <c r="DXY1147" s="5"/>
      <c r="DXZ1147" s="5"/>
      <c r="DYA1147" s="5"/>
      <c r="DYB1147" s="5"/>
      <c r="DYC1147" s="5"/>
      <c r="DYD1147" s="5"/>
      <c r="DYE1147" s="5"/>
      <c r="DYF1147" s="5"/>
      <c r="DYG1147" s="5"/>
      <c r="DYH1147" s="5"/>
      <c r="DYI1147" s="5"/>
      <c r="DYJ1147" s="5"/>
      <c r="DYK1147" s="5"/>
      <c r="DYL1147" s="5"/>
      <c r="DYM1147" s="5"/>
      <c r="DYN1147" s="5"/>
      <c r="DYO1147" s="5"/>
      <c r="DYP1147" s="5"/>
      <c r="DYQ1147" s="5"/>
      <c r="DYR1147" s="5"/>
      <c r="DYS1147" s="5"/>
      <c r="DYT1147" s="5"/>
      <c r="DYU1147" s="5"/>
      <c r="DYV1147" s="5"/>
      <c r="DYW1147" s="5"/>
      <c r="DYX1147" s="5"/>
      <c r="DYY1147" s="5"/>
      <c r="DYZ1147" s="5"/>
      <c r="DZA1147" s="5"/>
      <c r="DZB1147" s="5"/>
      <c r="DZC1147" s="5"/>
      <c r="DZD1147" s="5"/>
      <c r="DZE1147" s="5"/>
      <c r="DZF1147" s="5"/>
      <c r="DZG1147" s="5"/>
      <c r="DZH1147" s="5"/>
      <c r="DZI1147" s="5"/>
      <c r="DZJ1147" s="5"/>
      <c r="DZK1147" s="5"/>
      <c r="DZL1147" s="5"/>
      <c r="DZM1147" s="5"/>
      <c r="DZN1147" s="5"/>
      <c r="DZO1147" s="5"/>
      <c r="DZP1147" s="5"/>
      <c r="DZQ1147" s="5"/>
      <c r="DZR1147" s="5"/>
      <c r="DZS1147" s="5"/>
      <c r="DZT1147" s="5"/>
      <c r="DZU1147" s="5"/>
      <c r="DZV1147" s="5"/>
      <c r="DZW1147" s="5"/>
      <c r="DZX1147" s="5"/>
      <c r="DZY1147" s="5"/>
      <c r="DZZ1147" s="5"/>
      <c r="EAA1147" s="5"/>
      <c r="EAB1147" s="5"/>
      <c r="EAC1147" s="5"/>
      <c r="EAD1147" s="5"/>
      <c r="EAE1147" s="5"/>
      <c r="EAF1147" s="5"/>
      <c r="EAG1147" s="5"/>
      <c r="EAH1147" s="5"/>
      <c r="EAI1147" s="5"/>
      <c r="EAJ1147" s="5"/>
      <c r="EAK1147" s="5"/>
      <c r="EAL1147" s="5"/>
      <c r="EAM1147" s="5"/>
      <c r="EAN1147" s="5"/>
      <c r="EAO1147" s="5"/>
      <c r="EAP1147" s="5"/>
      <c r="EAQ1147" s="5"/>
      <c r="EAR1147" s="5"/>
      <c r="EAS1147" s="5"/>
      <c r="EAT1147" s="5"/>
      <c r="EAU1147" s="5"/>
      <c r="EAV1147" s="5"/>
      <c r="EAW1147" s="5"/>
      <c r="EAX1147" s="5"/>
      <c r="EAY1147" s="5"/>
      <c r="EAZ1147" s="5"/>
      <c r="EBA1147" s="5"/>
      <c r="EBB1147" s="5"/>
      <c r="EBC1147" s="5"/>
      <c r="EBD1147" s="5"/>
      <c r="EBE1147" s="5"/>
      <c r="EBF1147" s="5"/>
      <c r="EBG1147" s="5"/>
      <c r="EBH1147" s="5"/>
      <c r="EBI1147" s="5"/>
      <c r="EBJ1147" s="5"/>
      <c r="EBK1147" s="5"/>
      <c r="EBL1147" s="5"/>
      <c r="EBM1147" s="5"/>
      <c r="EBN1147" s="5"/>
      <c r="EBO1147" s="5"/>
      <c r="EBP1147" s="5"/>
      <c r="EBQ1147" s="5"/>
      <c r="EBR1147" s="5"/>
      <c r="EBS1147" s="5"/>
      <c r="EBT1147" s="5"/>
      <c r="EBU1147" s="5"/>
      <c r="EBV1147" s="5"/>
      <c r="EBW1147" s="5"/>
      <c r="EBX1147" s="5"/>
      <c r="EBY1147" s="5"/>
      <c r="EBZ1147" s="5"/>
      <c r="ECA1147" s="5"/>
      <c r="ECB1147" s="5"/>
      <c r="ECC1147" s="5"/>
      <c r="ECD1147" s="5"/>
      <c r="ECE1147" s="5"/>
      <c r="ECF1147" s="5"/>
      <c r="ECG1147" s="5"/>
      <c r="ECH1147" s="5"/>
      <c r="ECI1147" s="5"/>
      <c r="ECJ1147" s="5"/>
      <c r="ECK1147" s="5"/>
      <c r="ECL1147" s="5"/>
      <c r="ECM1147" s="5"/>
      <c r="ECN1147" s="5"/>
      <c r="ECO1147" s="5"/>
      <c r="ECP1147" s="5"/>
      <c r="ECQ1147" s="5"/>
      <c r="ECR1147" s="5"/>
      <c r="ECS1147" s="5"/>
      <c r="ECT1147" s="5"/>
      <c r="ECU1147" s="5"/>
      <c r="ECV1147" s="5"/>
      <c r="ECW1147" s="5"/>
      <c r="ECX1147" s="5"/>
      <c r="ECY1147" s="5"/>
      <c r="ECZ1147" s="5"/>
      <c r="EDA1147" s="5"/>
      <c r="EDB1147" s="5"/>
      <c r="EDC1147" s="5"/>
      <c r="EDD1147" s="5"/>
      <c r="EDE1147" s="5"/>
      <c r="EDF1147" s="5"/>
      <c r="EDG1147" s="5"/>
      <c r="EDH1147" s="5"/>
      <c r="EDI1147" s="5"/>
      <c r="EDJ1147" s="5"/>
      <c r="EDK1147" s="5"/>
      <c r="EDL1147" s="5"/>
      <c r="EDM1147" s="5"/>
      <c r="EDN1147" s="5"/>
      <c r="EDO1147" s="5"/>
      <c r="EDP1147" s="5"/>
      <c r="EDQ1147" s="5"/>
      <c r="EDR1147" s="5"/>
      <c r="EDS1147" s="5"/>
      <c r="EDT1147" s="5"/>
      <c r="EDU1147" s="5"/>
      <c r="EDV1147" s="5"/>
      <c r="EDW1147" s="5"/>
      <c r="EDX1147" s="5"/>
      <c r="EDY1147" s="5"/>
      <c r="EDZ1147" s="5"/>
      <c r="EEA1147" s="5"/>
      <c r="EEB1147" s="5"/>
      <c r="EEC1147" s="5"/>
      <c r="EED1147" s="5"/>
      <c r="EEE1147" s="5"/>
      <c r="EEF1147" s="5"/>
      <c r="EEG1147" s="5"/>
      <c r="EEH1147" s="5"/>
      <c r="EEI1147" s="5"/>
      <c r="EEJ1147" s="5"/>
      <c r="EEK1147" s="5"/>
      <c r="EEL1147" s="5"/>
      <c r="EEM1147" s="5"/>
      <c r="EEN1147" s="5"/>
      <c r="EEO1147" s="5"/>
      <c r="EEP1147" s="5"/>
      <c r="EEQ1147" s="5"/>
      <c r="EER1147" s="5"/>
      <c r="EES1147" s="5"/>
      <c r="EET1147" s="5"/>
      <c r="EEU1147" s="5"/>
      <c r="EEV1147" s="5"/>
      <c r="EEW1147" s="5"/>
      <c r="EEX1147" s="5"/>
      <c r="EEY1147" s="5"/>
      <c r="EEZ1147" s="5"/>
      <c r="EFA1147" s="5"/>
      <c r="EFB1147" s="5"/>
      <c r="EFC1147" s="5"/>
      <c r="EFD1147" s="5"/>
      <c r="EFE1147" s="5"/>
      <c r="EFF1147" s="5"/>
      <c r="EFG1147" s="5"/>
      <c r="EFH1147" s="5"/>
      <c r="EFI1147" s="5"/>
      <c r="EFJ1147" s="5"/>
      <c r="EFK1147" s="5"/>
      <c r="EFL1147" s="5"/>
      <c r="EFM1147" s="5"/>
      <c r="EFN1147" s="5"/>
      <c r="EFO1147" s="5"/>
      <c r="EFP1147" s="5"/>
      <c r="EFQ1147" s="5"/>
      <c r="EFR1147" s="5"/>
      <c r="EFS1147" s="5"/>
      <c r="EFT1147" s="5"/>
      <c r="EFU1147" s="5"/>
      <c r="EFV1147" s="5"/>
      <c r="EFW1147" s="5"/>
      <c r="EFX1147" s="5"/>
      <c r="EFY1147" s="5"/>
      <c r="EFZ1147" s="5"/>
      <c r="EGA1147" s="5"/>
      <c r="EGB1147" s="5"/>
      <c r="EGC1147" s="5"/>
      <c r="EGD1147" s="5"/>
      <c r="EGE1147" s="5"/>
      <c r="EGF1147" s="5"/>
      <c r="EGG1147" s="5"/>
      <c r="EGH1147" s="5"/>
      <c r="EGI1147" s="5"/>
      <c r="EGJ1147" s="5"/>
      <c r="EGK1147" s="5"/>
      <c r="EGL1147" s="5"/>
      <c r="EGM1147" s="5"/>
      <c r="EGN1147" s="5"/>
      <c r="EGO1147" s="5"/>
      <c r="EGP1147" s="5"/>
      <c r="EGQ1147" s="5"/>
      <c r="EGR1147" s="5"/>
      <c r="EGS1147" s="5"/>
      <c r="EGT1147" s="5"/>
      <c r="EGU1147" s="5"/>
      <c r="EGV1147" s="5"/>
      <c r="EGW1147" s="5"/>
      <c r="EGX1147" s="5"/>
      <c r="EGY1147" s="5"/>
      <c r="EGZ1147" s="5"/>
      <c r="EHA1147" s="5"/>
      <c r="EHB1147" s="5"/>
      <c r="EHC1147" s="5"/>
      <c r="EHD1147" s="5"/>
      <c r="EHE1147" s="5"/>
      <c r="EHF1147" s="5"/>
      <c r="EHG1147" s="5"/>
      <c r="EHH1147" s="5"/>
      <c r="EHI1147" s="5"/>
      <c r="EHJ1147" s="5"/>
      <c r="EHK1147" s="5"/>
      <c r="EHL1147" s="5"/>
      <c r="EHM1147" s="5"/>
      <c r="EHN1147" s="5"/>
      <c r="EHO1147" s="5"/>
      <c r="EHP1147" s="5"/>
      <c r="EHQ1147" s="5"/>
      <c r="EHR1147" s="5"/>
      <c r="EHS1147" s="5"/>
      <c r="EHT1147" s="5"/>
      <c r="EHU1147" s="5"/>
      <c r="EHV1147" s="5"/>
      <c r="EHW1147" s="5"/>
      <c r="EHX1147" s="5"/>
      <c r="EHY1147" s="5"/>
      <c r="EHZ1147" s="5"/>
      <c r="EIA1147" s="5"/>
      <c r="EIB1147" s="5"/>
      <c r="EIC1147" s="5"/>
      <c r="EID1147" s="5"/>
      <c r="EIE1147" s="5"/>
      <c r="EIF1147" s="5"/>
      <c r="EIG1147" s="5"/>
      <c r="EIH1147" s="5"/>
      <c r="EII1147" s="5"/>
      <c r="EIJ1147" s="5"/>
      <c r="EIK1147" s="5"/>
      <c r="EIL1147" s="5"/>
      <c r="EIM1147" s="5"/>
      <c r="EIN1147" s="5"/>
      <c r="EIO1147" s="5"/>
      <c r="EIP1147" s="5"/>
      <c r="EIQ1147" s="5"/>
      <c r="EIR1147" s="5"/>
      <c r="EIS1147" s="5"/>
      <c r="EIT1147" s="5"/>
      <c r="EIU1147" s="5"/>
      <c r="EIV1147" s="5"/>
      <c r="EIW1147" s="5"/>
      <c r="EIX1147" s="5"/>
      <c r="EIY1147" s="5"/>
      <c r="EIZ1147" s="5"/>
      <c r="EJA1147" s="5"/>
      <c r="EJB1147" s="5"/>
      <c r="EJC1147" s="5"/>
      <c r="EJD1147" s="5"/>
      <c r="EJE1147" s="5"/>
      <c r="EJF1147" s="5"/>
      <c r="EJG1147" s="5"/>
      <c r="EJH1147" s="5"/>
      <c r="EJI1147" s="5"/>
      <c r="EJJ1147" s="5"/>
      <c r="EJK1147" s="5"/>
      <c r="EJL1147" s="5"/>
      <c r="EJM1147" s="5"/>
      <c r="EJN1147" s="5"/>
      <c r="EJO1147" s="5"/>
      <c r="EJP1147" s="5"/>
      <c r="EJQ1147" s="5"/>
      <c r="EJR1147" s="5"/>
      <c r="EJS1147" s="5"/>
      <c r="EJT1147" s="5"/>
      <c r="EJU1147" s="5"/>
      <c r="EJV1147" s="5"/>
      <c r="EJW1147" s="5"/>
      <c r="EJX1147" s="5"/>
      <c r="EJY1147" s="5"/>
      <c r="EJZ1147" s="5"/>
      <c r="EKA1147" s="5"/>
      <c r="EKB1147" s="5"/>
      <c r="EKC1147" s="5"/>
      <c r="EKD1147" s="5"/>
      <c r="EKE1147" s="5"/>
      <c r="EKF1147" s="5"/>
      <c r="EKG1147" s="5"/>
      <c r="EKH1147" s="5"/>
      <c r="EKI1147" s="5"/>
      <c r="EKJ1147" s="5"/>
      <c r="EKK1147" s="5"/>
      <c r="EKL1147" s="5"/>
      <c r="EKM1147" s="5"/>
      <c r="EKN1147" s="5"/>
      <c r="EKO1147" s="5"/>
      <c r="EKP1147" s="5"/>
      <c r="EKQ1147" s="5"/>
      <c r="EKR1147" s="5"/>
      <c r="EKS1147" s="5"/>
      <c r="EKT1147" s="5"/>
      <c r="EKU1147" s="5"/>
      <c r="EKV1147" s="5"/>
      <c r="EKW1147" s="5"/>
      <c r="EKX1147" s="5"/>
      <c r="EKY1147" s="5"/>
      <c r="EKZ1147" s="5"/>
      <c r="ELA1147" s="5"/>
      <c r="ELB1147" s="5"/>
      <c r="ELC1147" s="5"/>
      <c r="ELD1147" s="5"/>
      <c r="ELE1147" s="5"/>
      <c r="ELF1147" s="5"/>
      <c r="ELG1147" s="5"/>
      <c r="ELH1147" s="5"/>
      <c r="ELI1147" s="5"/>
      <c r="ELJ1147" s="5"/>
      <c r="ELK1147" s="5"/>
      <c r="ELL1147" s="5"/>
      <c r="ELM1147" s="5"/>
      <c r="ELN1147" s="5"/>
      <c r="ELO1147" s="5"/>
      <c r="ELP1147" s="5"/>
      <c r="ELQ1147" s="5"/>
      <c r="ELR1147" s="5"/>
      <c r="ELS1147" s="5"/>
      <c r="ELT1147" s="5"/>
      <c r="ELU1147" s="5"/>
      <c r="ELV1147" s="5"/>
      <c r="ELW1147" s="5"/>
      <c r="ELX1147" s="5"/>
      <c r="ELY1147" s="5"/>
      <c r="ELZ1147" s="5"/>
      <c r="EMA1147" s="5"/>
      <c r="EMB1147" s="5"/>
      <c r="EMC1147" s="5"/>
      <c r="EMD1147" s="5"/>
      <c r="EME1147" s="5"/>
      <c r="EMF1147" s="5"/>
      <c r="EMG1147" s="5"/>
      <c r="EMH1147" s="5"/>
      <c r="EMI1147" s="5"/>
      <c r="EMJ1147" s="5"/>
      <c r="EMK1147" s="5"/>
      <c r="EML1147" s="5"/>
      <c r="EMM1147" s="5"/>
      <c r="EMN1147" s="5"/>
      <c r="EMO1147" s="5"/>
      <c r="EMP1147" s="5"/>
      <c r="EMQ1147" s="5"/>
      <c r="EMR1147" s="5"/>
      <c r="EMS1147" s="5"/>
      <c r="EMT1147" s="5"/>
      <c r="EMU1147" s="5"/>
      <c r="EMV1147" s="5"/>
      <c r="EMW1147" s="5"/>
      <c r="EMX1147" s="5"/>
      <c r="EMY1147" s="5"/>
      <c r="EMZ1147" s="5"/>
      <c r="ENA1147" s="5"/>
      <c r="ENB1147" s="5"/>
      <c r="ENC1147" s="5"/>
      <c r="END1147" s="5"/>
      <c r="ENE1147" s="5"/>
      <c r="ENF1147" s="5"/>
      <c r="ENG1147" s="5"/>
      <c r="ENH1147" s="5"/>
      <c r="ENI1147" s="5"/>
      <c r="ENJ1147" s="5"/>
      <c r="ENK1147" s="5"/>
      <c r="ENL1147" s="5"/>
      <c r="ENM1147" s="5"/>
      <c r="ENN1147" s="5"/>
      <c r="ENO1147" s="5"/>
      <c r="ENP1147" s="5"/>
      <c r="ENQ1147" s="5"/>
      <c r="ENR1147" s="5"/>
      <c r="ENS1147" s="5"/>
      <c r="ENT1147" s="5"/>
      <c r="ENU1147" s="5"/>
      <c r="ENV1147" s="5"/>
      <c r="ENW1147" s="5"/>
      <c r="ENX1147" s="5"/>
      <c r="ENY1147" s="5"/>
      <c r="ENZ1147" s="5"/>
      <c r="EOA1147" s="5"/>
      <c r="EOB1147" s="5"/>
      <c r="EOC1147" s="5"/>
      <c r="EOD1147" s="5"/>
      <c r="EOE1147" s="5"/>
      <c r="EOF1147" s="5"/>
      <c r="EOG1147" s="5"/>
      <c r="EOH1147" s="5"/>
      <c r="EOI1147" s="5"/>
      <c r="EOJ1147" s="5"/>
      <c r="EOK1147" s="5"/>
      <c r="EOL1147" s="5"/>
      <c r="EOM1147" s="5"/>
      <c r="EON1147" s="5"/>
      <c r="EOO1147" s="5"/>
      <c r="EOP1147" s="5"/>
      <c r="EOQ1147" s="5"/>
      <c r="EOR1147" s="5"/>
      <c r="EOS1147" s="5"/>
      <c r="EOT1147" s="5"/>
      <c r="EOU1147" s="5"/>
      <c r="EOV1147" s="5"/>
      <c r="EOW1147" s="5"/>
      <c r="EOX1147" s="5"/>
      <c r="EOY1147" s="5"/>
      <c r="EOZ1147" s="5"/>
      <c r="EPA1147" s="5"/>
      <c r="EPB1147" s="5"/>
      <c r="EPC1147" s="5"/>
      <c r="EPD1147" s="5"/>
      <c r="EPE1147" s="5"/>
      <c r="EPF1147" s="5"/>
      <c r="EPG1147" s="5"/>
      <c r="EPH1147" s="5"/>
      <c r="EPI1147" s="5"/>
      <c r="EPJ1147" s="5"/>
      <c r="EPK1147" s="5"/>
      <c r="EPL1147" s="5"/>
      <c r="EPM1147" s="5"/>
      <c r="EPN1147" s="5"/>
      <c r="EPO1147" s="5"/>
      <c r="EPP1147" s="5"/>
      <c r="EPQ1147" s="5"/>
      <c r="EPR1147" s="5"/>
      <c r="EPS1147" s="5"/>
      <c r="EPT1147" s="5"/>
      <c r="EPU1147" s="5"/>
      <c r="EPV1147" s="5"/>
      <c r="EPW1147" s="5"/>
      <c r="EPX1147" s="5"/>
      <c r="EPY1147" s="5"/>
      <c r="EPZ1147" s="5"/>
      <c r="EQA1147" s="5"/>
      <c r="EQB1147" s="5"/>
      <c r="EQC1147" s="5"/>
      <c r="EQD1147" s="5"/>
      <c r="EQE1147" s="5"/>
      <c r="EQF1147" s="5"/>
      <c r="EQG1147" s="5"/>
      <c r="EQH1147" s="5"/>
      <c r="EQI1147" s="5"/>
      <c r="EQJ1147" s="5"/>
      <c r="EQK1147" s="5"/>
      <c r="EQL1147" s="5"/>
      <c r="EQM1147" s="5"/>
      <c r="EQN1147" s="5"/>
      <c r="EQO1147" s="5"/>
      <c r="EQP1147" s="5"/>
      <c r="EQQ1147" s="5"/>
      <c r="EQR1147" s="5"/>
      <c r="EQS1147" s="5"/>
      <c r="EQT1147" s="5"/>
      <c r="EQU1147" s="5"/>
      <c r="EQV1147" s="5"/>
      <c r="EQW1147" s="5"/>
      <c r="EQX1147" s="5"/>
      <c r="EQY1147" s="5"/>
      <c r="EQZ1147" s="5"/>
      <c r="ERA1147" s="5"/>
      <c r="ERB1147" s="5"/>
      <c r="ERC1147" s="5"/>
      <c r="ERD1147" s="5"/>
      <c r="ERE1147" s="5"/>
      <c r="ERF1147" s="5"/>
      <c r="ERG1147" s="5"/>
      <c r="ERH1147" s="5"/>
      <c r="ERI1147" s="5"/>
      <c r="ERJ1147" s="5"/>
      <c r="ERK1147" s="5"/>
      <c r="ERL1147" s="5"/>
      <c r="ERM1147" s="5"/>
      <c r="ERN1147" s="5"/>
      <c r="ERO1147" s="5"/>
      <c r="ERP1147" s="5"/>
      <c r="ERQ1147" s="5"/>
      <c r="ERR1147" s="5"/>
      <c r="ERS1147" s="5"/>
      <c r="ERT1147" s="5"/>
      <c r="ERU1147" s="5"/>
      <c r="ERV1147" s="5"/>
      <c r="ERW1147" s="5"/>
      <c r="ERX1147" s="5"/>
      <c r="ERY1147" s="5"/>
      <c r="ERZ1147" s="5"/>
      <c r="ESA1147" s="5"/>
      <c r="ESB1147" s="5"/>
      <c r="ESC1147" s="5"/>
      <c r="ESD1147" s="5"/>
      <c r="ESE1147" s="5"/>
      <c r="ESF1147" s="5"/>
      <c r="ESG1147" s="5"/>
      <c r="ESH1147" s="5"/>
      <c r="ESI1147" s="5"/>
      <c r="ESJ1147" s="5"/>
      <c r="ESK1147" s="5"/>
      <c r="ESL1147" s="5"/>
      <c r="ESM1147" s="5"/>
      <c r="ESN1147" s="5"/>
      <c r="ESO1147" s="5"/>
      <c r="ESP1147" s="5"/>
      <c r="ESQ1147" s="5"/>
      <c r="ESR1147" s="5"/>
      <c r="ESS1147" s="5"/>
      <c r="EST1147" s="5"/>
      <c r="ESU1147" s="5"/>
      <c r="ESV1147" s="5"/>
      <c r="ESW1147" s="5"/>
      <c r="ESX1147" s="5"/>
      <c r="ESY1147" s="5"/>
      <c r="ESZ1147" s="5"/>
      <c r="ETA1147" s="5"/>
      <c r="ETB1147" s="5"/>
      <c r="ETC1147" s="5"/>
      <c r="ETD1147" s="5"/>
      <c r="ETE1147" s="5"/>
      <c r="ETF1147" s="5"/>
      <c r="ETG1147" s="5"/>
      <c r="ETH1147" s="5"/>
      <c r="ETI1147" s="5"/>
      <c r="ETJ1147" s="5"/>
      <c r="ETK1147" s="5"/>
      <c r="ETL1147" s="5"/>
      <c r="ETM1147" s="5"/>
      <c r="ETN1147" s="5"/>
      <c r="ETO1147" s="5"/>
      <c r="ETP1147" s="5"/>
      <c r="ETQ1147" s="5"/>
      <c r="ETR1147" s="5"/>
      <c r="ETS1147" s="5"/>
      <c r="ETT1147" s="5"/>
      <c r="ETU1147" s="5"/>
      <c r="ETV1147" s="5"/>
      <c r="ETW1147" s="5"/>
      <c r="ETX1147" s="5"/>
      <c r="ETY1147" s="5"/>
      <c r="ETZ1147" s="5"/>
      <c r="EUA1147" s="5"/>
      <c r="EUB1147" s="5"/>
      <c r="EUC1147" s="5"/>
      <c r="EUD1147" s="5"/>
      <c r="EUE1147" s="5"/>
      <c r="EUF1147" s="5"/>
      <c r="EUG1147" s="5"/>
      <c r="EUH1147" s="5"/>
      <c r="EUI1147" s="5"/>
      <c r="EUJ1147" s="5"/>
      <c r="EUK1147" s="5"/>
      <c r="EUL1147" s="5"/>
      <c r="EUM1147" s="5"/>
      <c r="EUN1147" s="5"/>
      <c r="EUO1147" s="5"/>
      <c r="EUP1147" s="5"/>
      <c r="EUQ1147" s="5"/>
      <c r="EUR1147" s="5"/>
      <c r="EUS1147" s="5"/>
      <c r="EUT1147" s="5"/>
      <c r="EUU1147" s="5"/>
      <c r="EUV1147" s="5"/>
      <c r="EUW1147" s="5"/>
      <c r="EUX1147" s="5"/>
      <c r="EUY1147" s="5"/>
      <c r="EUZ1147" s="5"/>
      <c r="EVA1147" s="5"/>
      <c r="EVB1147" s="5"/>
      <c r="EVC1147" s="5"/>
      <c r="EVD1147" s="5"/>
      <c r="EVE1147" s="5"/>
      <c r="EVF1147" s="5"/>
      <c r="EVG1147" s="5"/>
      <c r="EVH1147" s="5"/>
      <c r="EVI1147" s="5"/>
      <c r="EVJ1147" s="5"/>
      <c r="EVK1147" s="5"/>
      <c r="EVL1147" s="5"/>
      <c r="EVM1147" s="5"/>
      <c r="EVN1147" s="5"/>
      <c r="EVO1147" s="5"/>
      <c r="EVP1147" s="5"/>
      <c r="EVQ1147" s="5"/>
      <c r="EVR1147" s="5"/>
      <c r="EVS1147" s="5"/>
      <c r="EVT1147" s="5"/>
      <c r="EVU1147" s="5"/>
      <c r="EVV1147" s="5"/>
      <c r="EVW1147" s="5"/>
      <c r="EVX1147" s="5"/>
      <c r="EVY1147" s="5"/>
      <c r="EVZ1147" s="5"/>
      <c r="EWA1147" s="5"/>
      <c r="EWB1147" s="5"/>
      <c r="EWC1147" s="5"/>
      <c r="EWD1147" s="5"/>
      <c r="EWE1147" s="5"/>
      <c r="EWF1147" s="5"/>
      <c r="EWG1147" s="5"/>
      <c r="EWH1147" s="5"/>
      <c r="EWI1147" s="5"/>
      <c r="EWJ1147" s="5"/>
      <c r="EWK1147" s="5"/>
      <c r="EWL1147" s="5"/>
      <c r="EWM1147" s="5"/>
      <c r="EWN1147" s="5"/>
      <c r="EWO1147" s="5"/>
      <c r="EWP1147" s="5"/>
      <c r="EWQ1147" s="5"/>
      <c r="EWR1147" s="5"/>
      <c r="EWS1147" s="5"/>
      <c r="EWT1147" s="5"/>
      <c r="EWU1147" s="5"/>
      <c r="EWV1147" s="5"/>
      <c r="EWW1147" s="5"/>
      <c r="EWX1147" s="5"/>
      <c r="EWY1147" s="5"/>
      <c r="EWZ1147" s="5"/>
      <c r="EXA1147" s="5"/>
      <c r="EXB1147" s="5"/>
      <c r="EXC1147" s="5"/>
      <c r="EXD1147" s="5"/>
      <c r="EXE1147" s="5"/>
      <c r="EXF1147" s="5"/>
      <c r="EXG1147" s="5"/>
      <c r="EXH1147" s="5"/>
      <c r="EXI1147" s="5"/>
      <c r="EXJ1147" s="5"/>
      <c r="EXK1147" s="5"/>
      <c r="EXL1147" s="5"/>
      <c r="EXM1147" s="5"/>
      <c r="EXN1147" s="5"/>
      <c r="EXO1147" s="5"/>
      <c r="EXP1147" s="5"/>
      <c r="EXQ1147" s="5"/>
      <c r="EXR1147" s="5"/>
      <c r="EXS1147" s="5"/>
      <c r="EXT1147" s="5"/>
      <c r="EXU1147" s="5"/>
      <c r="EXV1147" s="5"/>
      <c r="EXW1147" s="5"/>
      <c r="EXX1147" s="5"/>
      <c r="EXY1147" s="5"/>
      <c r="EXZ1147" s="5"/>
      <c r="EYA1147" s="5"/>
      <c r="EYB1147" s="5"/>
      <c r="EYC1147" s="5"/>
      <c r="EYD1147" s="5"/>
      <c r="EYE1147" s="5"/>
      <c r="EYF1147" s="5"/>
      <c r="EYG1147" s="5"/>
      <c r="EYH1147" s="5"/>
      <c r="EYI1147" s="5"/>
      <c r="EYJ1147" s="5"/>
      <c r="EYK1147" s="5"/>
      <c r="EYL1147" s="5"/>
      <c r="EYM1147" s="5"/>
      <c r="EYN1147" s="5"/>
      <c r="EYO1147" s="5"/>
      <c r="EYP1147" s="5"/>
      <c r="EYQ1147" s="5"/>
      <c r="EYR1147" s="5"/>
      <c r="EYS1147" s="5"/>
      <c r="EYT1147" s="5"/>
      <c r="EYU1147" s="5"/>
      <c r="EYV1147" s="5"/>
      <c r="EYW1147" s="5"/>
      <c r="EYX1147" s="5"/>
      <c r="EYY1147" s="5"/>
      <c r="EYZ1147" s="5"/>
      <c r="EZA1147" s="5"/>
      <c r="EZB1147" s="5"/>
      <c r="EZC1147" s="5"/>
      <c r="EZD1147" s="5"/>
      <c r="EZE1147" s="5"/>
      <c r="EZF1147" s="5"/>
      <c r="EZG1147" s="5"/>
      <c r="EZH1147" s="5"/>
      <c r="EZI1147" s="5"/>
      <c r="EZJ1147" s="5"/>
      <c r="EZK1147" s="5"/>
      <c r="EZL1147" s="5"/>
      <c r="EZM1147" s="5"/>
      <c r="EZN1147" s="5"/>
      <c r="EZO1147" s="5"/>
      <c r="EZP1147" s="5"/>
      <c r="EZQ1147" s="5"/>
      <c r="EZR1147" s="5"/>
      <c r="EZS1147" s="5"/>
      <c r="EZT1147" s="5"/>
      <c r="EZU1147" s="5"/>
      <c r="EZV1147" s="5"/>
      <c r="EZW1147" s="5"/>
      <c r="EZX1147" s="5"/>
      <c r="EZY1147" s="5"/>
      <c r="EZZ1147" s="5"/>
      <c r="FAA1147" s="5"/>
      <c r="FAB1147" s="5"/>
      <c r="FAC1147" s="5"/>
      <c r="FAD1147" s="5"/>
      <c r="FAE1147" s="5"/>
      <c r="FAF1147" s="5"/>
      <c r="FAG1147" s="5"/>
      <c r="FAH1147" s="5"/>
      <c r="FAI1147" s="5"/>
      <c r="FAJ1147" s="5"/>
      <c r="FAK1147" s="5"/>
      <c r="FAL1147" s="5"/>
      <c r="FAM1147" s="5"/>
      <c r="FAN1147" s="5"/>
      <c r="FAO1147" s="5"/>
      <c r="FAP1147" s="5"/>
      <c r="FAQ1147" s="5"/>
      <c r="FAR1147" s="5"/>
      <c r="FAS1147" s="5"/>
      <c r="FAT1147" s="5"/>
      <c r="FAU1147" s="5"/>
      <c r="FAV1147" s="5"/>
      <c r="FAW1147" s="5"/>
      <c r="FAX1147" s="5"/>
      <c r="FAY1147" s="5"/>
      <c r="FAZ1147" s="5"/>
      <c r="FBA1147" s="5"/>
      <c r="FBB1147" s="5"/>
      <c r="FBC1147" s="5"/>
      <c r="FBD1147" s="5"/>
      <c r="FBE1147" s="5"/>
      <c r="FBF1147" s="5"/>
      <c r="FBG1147" s="5"/>
      <c r="FBH1147" s="5"/>
      <c r="FBI1147" s="5"/>
      <c r="FBJ1147" s="5"/>
      <c r="FBK1147" s="5"/>
      <c r="FBL1147" s="5"/>
      <c r="FBM1147" s="5"/>
      <c r="FBN1147" s="5"/>
      <c r="FBO1147" s="5"/>
      <c r="FBP1147" s="5"/>
      <c r="FBQ1147" s="5"/>
      <c r="FBR1147" s="5"/>
      <c r="FBS1147" s="5"/>
      <c r="FBT1147" s="5"/>
      <c r="FBU1147" s="5"/>
      <c r="FBV1147" s="5"/>
      <c r="FBW1147" s="5"/>
      <c r="FBX1147" s="5"/>
      <c r="FBY1147" s="5"/>
      <c r="FBZ1147" s="5"/>
      <c r="FCA1147" s="5"/>
      <c r="FCB1147" s="5"/>
      <c r="FCC1147" s="5"/>
      <c r="FCD1147" s="5"/>
      <c r="FCE1147" s="5"/>
      <c r="FCF1147" s="5"/>
      <c r="FCG1147" s="5"/>
      <c r="FCH1147" s="5"/>
      <c r="FCI1147" s="5"/>
      <c r="FCJ1147" s="5"/>
      <c r="FCK1147" s="5"/>
      <c r="FCL1147" s="5"/>
      <c r="FCM1147" s="5"/>
      <c r="FCN1147" s="5"/>
      <c r="FCO1147" s="5"/>
      <c r="FCP1147" s="5"/>
      <c r="FCQ1147" s="5"/>
      <c r="FCR1147" s="5"/>
      <c r="FCS1147" s="5"/>
      <c r="FCT1147" s="5"/>
      <c r="FCU1147" s="5"/>
      <c r="FCV1147" s="5"/>
      <c r="FCW1147" s="5"/>
      <c r="FCX1147" s="5"/>
      <c r="FCY1147" s="5"/>
      <c r="FCZ1147" s="5"/>
      <c r="FDA1147" s="5"/>
      <c r="FDB1147" s="5"/>
      <c r="FDC1147" s="5"/>
      <c r="FDD1147" s="5"/>
      <c r="FDE1147" s="5"/>
      <c r="FDF1147" s="5"/>
      <c r="FDG1147" s="5"/>
      <c r="FDH1147" s="5"/>
      <c r="FDI1147" s="5"/>
      <c r="FDJ1147" s="5"/>
      <c r="FDK1147" s="5"/>
      <c r="FDL1147" s="5"/>
      <c r="FDM1147" s="5"/>
      <c r="FDN1147" s="5"/>
      <c r="FDO1147" s="5"/>
      <c r="FDP1147" s="5"/>
      <c r="FDQ1147" s="5"/>
      <c r="FDR1147" s="5"/>
      <c r="FDS1147" s="5"/>
      <c r="FDT1147" s="5"/>
      <c r="FDU1147" s="5"/>
      <c r="FDV1147" s="5"/>
      <c r="FDW1147" s="5"/>
      <c r="FDX1147" s="5"/>
      <c r="FDY1147" s="5"/>
      <c r="FDZ1147" s="5"/>
      <c r="FEA1147" s="5"/>
      <c r="FEB1147" s="5"/>
      <c r="FEC1147" s="5"/>
      <c r="FED1147" s="5"/>
      <c r="FEE1147" s="5"/>
      <c r="FEF1147" s="5"/>
      <c r="FEG1147" s="5"/>
      <c r="FEH1147" s="5"/>
      <c r="FEI1147" s="5"/>
      <c r="FEJ1147" s="5"/>
      <c r="FEK1147" s="5"/>
      <c r="FEL1147" s="5"/>
      <c r="FEM1147" s="5"/>
      <c r="FEN1147" s="5"/>
      <c r="FEO1147" s="5"/>
      <c r="FEP1147" s="5"/>
      <c r="FEQ1147" s="5"/>
      <c r="FER1147" s="5"/>
      <c r="FES1147" s="5"/>
      <c r="FET1147" s="5"/>
      <c r="FEU1147" s="5"/>
      <c r="FEV1147" s="5"/>
      <c r="FEW1147" s="5"/>
      <c r="FEX1147" s="5"/>
      <c r="FEY1147" s="5"/>
      <c r="FEZ1147" s="5"/>
      <c r="FFA1147" s="5"/>
      <c r="FFB1147" s="5"/>
      <c r="FFC1147" s="5"/>
      <c r="FFD1147" s="5"/>
      <c r="FFE1147" s="5"/>
      <c r="FFF1147" s="5"/>
      <c r="FFG1147" s="5"/>
      <c r="FFH1147" s="5"/>
      <c r="FFI1147" s="5"/>
      <c r="FFJ1147" s="5"/>
      <c r="FFK1147" s="5"/>
      <c r="FFL1147" s="5"/>
      <c r="FFM1147" s="5"/>
      <c r="FFN1147" s="5"/>
      <c r="FFO1147" s="5"/>
      <c r="FFP1147" s="5"/>
      <c r="FFQ1147" s="5"/>
      <c r="FFR1147" s="5"/>
      <c r="FFS1147" s="5"/>
      <c r="FFT1147" s="5"/>
      <c r="FFU1147" s="5"/>
      <c r="FFV1147" s="5"/>
      <c r="FFW1147" s="5"/>
      <c r="FFX1147" s="5"/>
      <c r="FFY1147" s="5"/>
      <c r="FFZ1147" s="5"/>
      <c r="FGA1147" s="5"/>
      <c r="FGB1147" s="5"/>
      <c r="FGC1147" s="5"/>
      <c r="FGD1147" s="5"/>
      <c r="FGE1147" s="5"/>
      <c r="FGF1147" s="5"/>
      <c r="FGG1147" s="5"/>
      <c r="FGH1147" s="5"/>
      <c r="FGI1147" s="5"/>
      <c r="FGJ1147" s="5"/>
      <c r="FGK1147" s="5"/>
      <c r="FGL1147" s="5"/>
      <c r="FGM1147" s="5"/>
      <c r="FGN1147" s="5"/>
      <c r="FGO1147" s="5"/>
      <c r="FGP1147" s="5"/>
      <c r="FGQ1147" s="5"/>
      <c r="FGR1147" s="5"/>
      <c r="FGS1147" s="5"/>
      <c r="FGT1147" s="5"/>
      <c r="FGU1147" s="5"/>
      <c r="FGV1147" s="5"/>
      <c r="FGW1147" s="5"/>
      <c r="FGX1147" s="5"/>
      <c r="FGY1147" s="5"/>
      <c r="FGZ1147" s="5"/>
      <c r="FHA1147" s="5"/>
      <c r="FHB1147" s="5"/>
      <c r="FHC1147" s="5"/>
      <c r="FHD1147" s="5"/>
      <c r="FHE1147" s="5"/>
      <c r="FHF1147" s="5"/>
      <c r="FHG1147" s="5"/>
      <c r="FHH1147" s="5"/>
      <c r="FHI1147" s="5"/>
      <c r="FHJ1147" s="5"/>
      <c r="FHK1147" s="5"/>
      <c r="FHL1147" s="5"/>
      <c r="FHM1147" s="5"/>
      <c r="FHN1147" s="5"/>
      <c r="FHO1147" s="5"/>
      <c r="FHP1147" s="5"/>
      <c r="FHQ1147" s="5"/>
      <c r="FHR1147" s="5"/>
      <c r="FHS1147" s="5"/>
      <c r="FHT1147" s="5"/>
      <c r="FHU1147" s="5"/>
      <c r="FHV1147" s="5"/>
      <c r="FHW1147" s="5"/>
      <c r="FHX1147" s="5"/>
      <c r="FHY1147" s="5"/>
      <c r="FHZ1147" s="5"/>
      <c r="FIA1147" s="5"/>
      <c r="FIB1147" s="5"/>
      <c r="FIC1147" s="5"/>
      <c r="FID1147" s="5"/>
      <c r="FIE1147" s="5"/>
      <c r="FIF1147" s="5"/>
      <c r="FIG1147" s="5"/>
      <c r="FIH1147" s="5"/>
      <c r="FII1147" s="5"/>
      <c r="FIJ1147" s="5"/>
      <c r="FIK1147" s="5"/>
      <c r="FIL1147" s="5"/>
      <c r="FIM1147" s="5"/>
      <c r="FIN1147" s="5"/>
      <c r="FIO1147" s="5"/>
      <c r="FIP1147" s="5"/>
      <c r="FIQ1147" s="5"/>
      <c r="FIR1147" s="5"/>
      <c r="FIS1147" s="5"/>
      <c r="FIT1147" s="5"/>
      <c r="FIU1147" s="5"/>
      <c r="FIV1147" s="5"/>
      <c r="FIW1147" s="5"/>
      <c r="FIX1147" s="5"/>
      <c r="FIY1147" s="5"/>
      <c r="FIZ1147" s="5"/>
      <c r="FJA1147" s="5"/>
      <c r="FJB1147" s="5"/>
      <c r="FJC1147" s="5"/>
      <c r="FJD1147" s="5"/>
      <c r="FJE1147" s="5"/>
      <c r="FJF1147" s="5"/>
      <c r="FJG1147" s="5"/>
      <c r="FJH1147" s="5"/>
      <c r="FJI1147" s="5"/>
      <c r="FJJ1147" s="5"/>
      <c r="FJK1147" s="5"/>
      <c r="FJL1147" s="5"/>
      <c r="FJM1147" s="5"/>
      <c r="FJN1147" s="5"/>
      <c r="FJO1147" s="5"/>
      <c r="FJP1147" s="5"/>
      <c r="FJQ1147" s="5"/>
      <c r="FJR1147" s="5"/>
      <c r="FJS1147" s="5"/>
      <c r="FJT1147" s="5"/>
      <c r="FJU1147" s="5"/>
      <c r="FJV1147" s="5"/>
      <c r="FJW1147" s="5"/>
      <c r="FJX1147" s="5"/>
      <c r="FJY1147" s="5"/>
      <c r="FJZ1147" s="5"/>
      <c r="FKA1147" s="5"/>
      <c r="FKB1147" s="5"/>
      <c r="FKC1147" s="5"/>
      <c r="FKD1147" s="5"/>
      <c r="FKE1147" s="5"/>
      <c r="FKF1147" s="5"/>
      <c r="FKG1147" s="5"/>
      <c r="FKH1147" s="5"/>
      <c r="FKI1147" s="5"/>
      <c r="FKJ1147" s="5"/>
      <c r="FKK1147" s="5"/>
      <c r="FKL1147" s="5"/>
      <c r="FKM1147" s="5"/>
      <c r="FKN1147" s="5"/>
      <c r="FKO1147" s="5"/>
      <c r="FKP1147" s="5"/>
      <c r="FKQ1147" s="5"/>
      <c r="FKR1147" s="5"/>
      <c r="FKS1147" s="5"/>
      <c r="FKT1147" s="5"/>
      <c r="FKU1147" s="5"/>
      <c r="FKV1147" s="5"/>
      <c r="FKW1147" s="5"/>
      <c r="FKX1147" s="5"/>
      <c r="FKY1147" s="5"/>
      <c r="FKZ1147" s="5"/>
      <c r="FLA1147" s="5"/>
      <c r="FLB1147" s="5"/>
      <c r="FLC1147" s="5"/>
      <c r="FLD1147" s="5"/>
      <c r="FLE1147" s="5"/>
      <c r="FLF1147" s="5"/>
      <c r="FLG1147" s="5"/>
      <c r="FLH1147" s="5"/>
      <c r="FLI1147" s="5"/>
      <c r="FLJ1147" s="5"/>
      <c r="FLK1147" s="5"/>
      <c r="FLL1147" s="5"/>
      <c r="FLM1147" s="5"/>
      <c r="FLN1147" s="5"/>
      <c r="FLO1147" s="5"/>
      <c r="FLP1147" s="5"/>
      <c r="FLQ1147" s="5"/>
      <c r="FLR1147" s="5"/>
      <c r="FLS1147" s="5"/>
      <c r="FLT1147" s="5"/>
      <c r="FLU1147" s="5"/>
      <c r="FLV1147" s="5"/>
      <c r="FLW1147" s="5"/>
      <c r="FLX1147" s="5"/>
      <c r="FLY1147" s="5"/>
      <c r="FLZ1147" s="5"/>
      <c r="FMA1147" s="5"/>
      <c r="FMB1147" s="5"/>
      <c r="FMC1147" s="5"/>
      <c r="FMD1147" s="5"/>
      <c r="FME1147" s="5"/>
      <c r="FMF1147" s="5"/>
      <c r="FMG1147" s="5"/>
      <c r="FMH1147" s="5"/>
      <c r="FMI1147" s="5"/>
      <c r="FMJ1147" s="5"/>
      <c r="FMK1147" s="5"/>
      <c r="FML1147" s="5"/>
      <c r="FMM1147" s="5"/>
      <c r="FMN1147" s="5"/>
      <c r="FMO1147" s="5"/>
      <c r="FMP1147" s="5"/>
      <c r="FMQ1147" s="5"/>
      <c r="FMR1147" s="5"/>
      <c r="FMS1147" s="5"/>
      <c r="FMT1147" s="5"/>
      <c r="FMU1147" s="5"/>
      <c r="FMV1147" s="5"/>
      <c r="FMW1147" s="5"/>
      <c r="FMX1147" s="5"/>
      <c r="FMY1147" s="5"/>
      <c r="FMZ1147" s="5"/>
      <c r="FNA1147" s="5"/>
      <c r="FNB1147" s="5"/>
      <c r="FNC1147" s="5"/>
      <c r="FND1147" s="5"/>
      <c r="FNE1147" s="5"/>
      <c r="FNF1147" s="5"/>
      <c r="FNG1147" s="5"/>
      <c r="FNH1147" s="5"/>
      <c r="FNI1147" s="5"/>
      <c r="FNJ1147" s="5"/>
      <c r="FNK1147" s="5"/>
      <c r="FNL1147" s="5"/>
      <c r="FNM1147" s="5"/>
      <c r="FNN1147" s="5"/>
      <c r="FNO1147" s="5"/>
      <c r="FNP1147" s="5"/>
      <c r="FNQ1147" s="5"/>
      <c r="FNR1147" s="5"/>
      <c r="FNS1147" s="5"/>
      <c r="FNT1147" s="5"/>
      <c r="FNU1147" s="5"/>
      <c r="FNV1147" s="5"/>
      <c r="FNW1147" s="5"/>
      <c r="FNX1147" s="5"/>
      <c r="FNY1147" s="5"/>
      <c r="FNZ1147" s="5"/>
      <c r="FOA1147" s="5"/>
      <c r="FOB1147" s="5"/>
      <c r="FOC1147" s="5"/>
      <c r="FOD1147" s="5"/>
      <c r="FOE1147" s="5"/>
      <c r="FOF1147" s="5"/>
      <c r="FOG1147" s="5"/>
      <c r="FOH1147" s="5"/>
      <c r="FOI1147" s="5"/>
      <c r="FOJ1147" s="5"/>
      <c r="FOK1147" s="5"/>
      <c r="FOL1147" s="5"/>
      <c r="FOM1147" s="5"/>
      <c r="FON1147" s="5"/>
      <c r="FOO1147" s="5"/>
      <c r="FOP1147" s="5"/>
      <c r="FOQ1147" s="5"/>
      <c r="FOR1147" s="5"/>
      <c r="FOS1147" s="5"/>
      <c r="FOT1147" s="5"/>
      <c r="FOU1147" s="5"/>
      <c r="FOV1147" s="5"/>
      <c r="FOW1147" s="5"/>
      <c r="FOX1147" s="5"/>
      <c r="FOY1147" s="5"/>
      <c r="FOZ1147" s="5"/>
      <c r="FPA1147" s="5"/>
      <c r="FPB1147" s="5"/>
      <c r="FPC1147" s="5"/>
      <c r="FPD1147" s="5"/>
      <c r="FPE1147" s="5"/>
      <c r="FPF1147" s="5"/>
      <c r="FPG1147" s="5"/>
      <c r="FPH1147" s="5"/>
      <c r="FPI1147" s="5"/>
      <c r="FPJ1147" s="5"/>
      <c r="FPK1147" s="5"/>
      <c r="FPL1147" s="5"/>
      <c r="FPM1147" s="5"/>
      <c r="FPN1147" s="5"/>
      <c r="FPO1147" s="5"/>
      <c r="FPP1147" s="5"/>
      <c r="FPQ1147" s="5"/>
      <c r="FPR1147" s="5"/>
      <c r="FPS1147" s="5"/>
      <c r="FPT1147" s="5"/>
      <c r="FPU1147" s="5"/>
      <c r="FPV1147" s="5"/>
      <c r="FPW1147" s="5"/>
      <c r="FPX1147" s="5"/>
      <c r="FPY1147" s="5"/>
      <c r="FPZ1147" s="5"/>
      <c r="FQA1147" s="5"/>
      <c r="FQB1147" s="5"/>
      <c r="FQC1147" s="5"/>
      <c r="FQD1147" s="5"/>
      <c r="FQE1147" s="5"/>
      <c r="FQF1147" s="5"/>
      <c r="FQG1147" s="5"/>
      <c r="FQH1147" s="5"/>
      <c r="FQI1147" s="5"/>
      <c r="FQJ1147" s="5"/>
      <c r="FQK1147" s="5"/>
      <c r="FQL1147" s="5"/>
      <c r="FQM1147" s="5"/>
      <c r="FQN1147" s="5"/>
      <c r="FQO1147" s="5"/>
      <c r="FQP1147" s="5"/>
      <c r="FQQ1147" s="5"/>
      <c r="FQR1147" s="5"/>
      <c r="FQS1147" s="5"/>
      <c r="FQT1147" s="5"/>
      <c r="FQU1147" s="5"/>
      <c r="FQV1147" s="5"/>
      <c r="FQW1147" s="5"/>
      <c r="FQX1147" s="5"/>
      <c r="FQY1147" s="5"/>
      <c r="FQZ1147" s="5"/>
      <c r="FRA1147" s="5"/>
      <c r="FRB1147" s="5"/>
      <c r="FRC1147" s="5"/>
      <c r="FRD1147" s="5"/>
      <c r="FRE1147" s="5"/>
      <c r="FRF1147" s="5"/>
      <c r="FRG1147" s="5"/>
      <c r="FRH1147" s="5"/>
      <c r="FRI1147" s="5"/>
      <c r="FRJ1147" s="5"/>
      <c r="FRK1147" s="5"/>
      <c r="FRL1147" s="5"/>
      <c r="FRM1147" s="5"/>
      <c r="FRN1147" s="5"/>
      <c r="FRO1147" s="5"/>
      <c r="FRP1147" s="5"/>
      <c r="FRQ1147" s="5"/>
      <c r="FRR1147" s="5"/>
      <c r="FRS1147" s="5"/>
      <c r="FRT1147" s="5"/>
      <c r="FRU1147" s="5"/>
      <c r="FRV1147" s="5"/>
      <c r="FRW1147" s="5"/>
      <c r="FRX1147" s="5"/>
      <c r="FRY1147" s="5"/>
      <c r="FRZ1147" s="5"/>
      <c r="FSA1147" s="5"/>
      <c r="FSB1147" s="5"/>
      <c r="FSC1147" s="5"/>
      <c r="FSD1147" s="5"/>
      <c r="FSE1147" s="5"/>
      <c r="FSF1147" s="5"/>
      <c r="FSG1147" s="5"/>
      <c r="FSH1147" s="5"/>
      <c r="FSI1147" s="5"/>
      <c r="FSJ1147" s="5"/>
      <c r="FSK1147" s="5"/>
      <c r="FSL1147" s="5"/>
      <c r="FSM1147" s="5"/>
      <c r="FSN1147" s="5"/>
      <c r="FSO1147" s="5"/>
      <c r="FSP1147" s="5"/>
      <c r="FSQ1147" s="5"/>
      <c r="FSR1147" s="5"/>
      <c r="FSS1147" s="5"/>
      <c r="FST1147" s="5"/>
      <c r="FSU1147" s="5"/>
      <c r="FSV1147" s="5"/>
      <c r="FSW1147" s="5"/>
      <c r="FSX1147" s="5"/>
      <c r="FSY1147" s="5"/>
      <c r="FSZ1147" s="5"/>
      <c r="FTA1147" s="5"/>
      <c r="FTB1147" s="5"/>
      <c r="FTC1147" s="5"/>
      <c r="FTD1147" s="5"/>
      <c r="FTE1147" s="5"/>
      <c r="FTF1147" s="5"/>
      <c r="FTG1147" s="5"/>
      <c r="FTH1147" s="5"/>
      <c r="FTI1147" s="5"/>
      <c r="FTJ1147" s="5"/>
      <c r="FTK1147" s="5"/>
      <c r="FTL1147" s="5"/>
      <c r="FTM1147" s="5"/>
      <c r="FTN1147" s="5"/>
      <c r="FTO1147" s="5"/>
      <c r="FTP1147" s="5"/>
      <c r="FTQ1147" s="5"/>
      <c r="FTR1147" s="5"/>
      <c r="FTS1147" s="5"/>
      <c r="FTT1147" s="5"/>
      <c r="FTU1147" s="5"/>
      <c r="FTV1147" s="5"/>
      <c r="FTW1147" s="5"/>
      <c r="FTX1147" s="5"/>
      <c r="FTY1147" s="5"/>
      <c r="FTZ1147" s="5"/>
      <c r="FUA1147" s="5"/>
      <c r="FUB1147" s="5"/>
      <c r="FUC1147" s="5"/>
      <c r="FUD1147" s="5"/>
      <c r="FUE1147" s="5"/>
      <c r="FUF1147" s="5"/>
      <c r="FUG1147" s="5"/>
      <c r="FUH1147" s="5"/>
      <c r="FUI1147" s="5"/>
      <c r="FUJ1147" s="5"/>
      <c r="FUK1147" s="5"/>
      <c r="FUL1147" s="5"/>
      <c r="FUM1147" s="5"/>
      <c r="FUN1147" s="5"/>
      <c r="FUO1147" s="5"/>
      <c r="FUP1147" s="5"/>
      <c r="FUQ1147" s="5"/>
      <c r="FUR1147" s="5"/>
      <c r="FUS1147" s="5"/>
      <c r="FUT1147" s="5"/>
      <c r="FUU1147" s="5"/>
      <c r="FUV1147" s="5"/>
      <c r="FUW1147" s="5"/>
      <c r="FUX1147" s="5"/>
      <c r="FUY1147" s="5"/>
      <c r="FUZ1147" s="5"/>
      <c r="FVA1147" s="5"/>
      <c r="FVB1147" s="5"/>
      <c r="FVC1147" s="5"/>
      <c r="FVD1147" s="5"/>
      <c r="FVE1147" s="5"/>
      <c r="FVF1147" s="5"/>
      <c r="FVG1147" s="5"/>
      <c r="FVH1147" s="5"/>
      <c r="FVI1147" s="5"/>
      <c r="FVJ1147" s="5"/>
      <c r="FVK1147" s="5"/>
      <c r="FVL1147" s="5"/>
      <c r="FVM1147" s="5"/>
      <c r="FVN1147" s="5"/>
      <c r="FVO1147" s="5"/>
      <c r="FVP1147" s="5"/>
      <c r="FVQ1147" s="5"/>
      <c r="FVR1147" s="5"/>
      <c r="FVS1147" s="5"/>
      <c r="FVT1147" s="5"/>
      <c r="FVU1147" s="5"/>
      <c r="FVV1147" s="5"/>
      <c r="FVW1147" s="5"/>
      <c r="FVX1147" s="5"/>
      <c r="FVY1147" s="5"/>
      <c r="FVZ1147" s="5"/>
      <c r="FWA1147" s="5"/>
      <c r="FWB1147" s="5"/>
      <c r="FWC1147" s="5"/>
      <c r="FWD1147" s="5"/>
      <c r="FWE1147" s="5"/>
      <c r="FWF1147" s="5"/>
      <c r="FWG1147" s="5"/>
      <c r="FWH1147" s="5"/>
      <c r="FWI1147" s="5"/>
      <c r="FWJ1147" s="5"/>
      <c r="FWK1147" s="5"/>
      <c r="FWL1147" s="5"/>
      <c r="FWM1147" s="5"/>
      <c r="FWN1147" s="5"/>
      <c r="FWO1147" s="5"/>
      <c r="FWP1147" s="5"/>
      <c r="FWQ1147" s="5"/>
      <c r="FWR1147" s="5"/>
      <c r="FWS1147" s="5"/>
      <c r="FWT1147" s="5"/>
      <c r="FWU1147" s="5"/>
      <c r="FWV1147" s="5"/>
      <c r="FWW1147" s="5"/>
      <c r="FWX1147" s="5"/>
      <c r="FWY1147" s="5"/>
      <c r="FWZ1147" s="5"/>
      <c r="FXA1147" s="5"/>
      <c r="FXB1147" s="5"/>
      <c r="FXC1147" s="5"/>
      <c r="FXD1147" s="5"/>
      <c r="FXE1147" s="5"/>
      <c r="FXF1147" s="5"/>
      <c r="FXG1147" s="5"/>
      <c r="FXH1147" s="5"/>
      <c r="FXI1147" s="5"/>
      <c r="FXJ1147" s="5"/>
      <c r="FXK1147" s="5"/>
      <c r="FXL1147" s="5"/>
      <c r="FXM1147" s="5"/>
      <c r="FXN1147" s="5"/>
      <c r="FXO1147" s="5"/>
      <c r="FXP1147" s="5"/>
      <c r="FXQ1147" s="5"/>
      <c r="FXR1147" s="5"/>
      <c r="FXS1147" s="5"/>
      <c r="FXT1147" s="5"/>
      <c r="FXU1147" s="5"/>
      <c r="FXV1147" s="5"/>
      <c r="FXW1147" s="5"/>
      <c r="FXX1147" s="5"/>
      <c r="FXY1147" s="5"/>
      <c r="FXZ1147" s="5"/>
      <c r="FYA1147" s="5"/>
      <c r="FYB1147" s="5"/>
      <c r="FYC1147" s="5"/>
      <c r="FYD1147" s="5"/>
      <c r="FYE1147" s="5"/>
      <c r="FYF1147" s="5"/>
      <c r="FYG1147" s="5"/>
      <c r="FYH1147" s="5"/>
      <c r="FYI1147" s="5"/>
      <c r="FYJ1147" s="5"/>
      <c r="FYK1147" s="5"/>
      <c r="FYL1147" s="5"/>
      <c r="FYM1147" s="5"/>
      <c r="FYN1147" s="5"/>
      <c r="FYO1147" s="5"/>
      <c r="FYP1147" s="5"/>
      <c r="FYQ1147" s="5"/>
      <c r="FYR1147" s="5"/>
      <c r="FYS1147" s="5"/>
      <c r="FYT1147" s="5"/>
      <c r="FYU1147" s="5"/>
      <c r="FYV1147" s="5"/>
      <c r="FYW1147" s="5"/>
      <c r="FYX1147" s="5"/>
      <c r="FYY1147" s="5"/>
      <c r="FYZ1147" s="5"/>
      <c r="FZA1147" s="5"/>
      <c r="FZB1147" s="5"/>
      <c r="FZC1147" s="5"/>
      <c r="FZD1147" s="5"/>
      <c r="FZE1147" s="5"/>
      <c r="FZF1147" s="5"/>
      <c r="FZG1147" s="5"/>
      <c r="FZH1147" s="5"/>
      <c r="FZI1147" s="5"/>
      <c r="FZJ1147" s="5"/>
      <c r="FZK1147" s="5"/>
      <c r="FZL1147" s="5"/>
      <c r="FZM1147" s="5"/>
      <c r="FZN1147" s="5"/>
      <c r="FZO1147" s="5"/>
      <c r="FZP1147" s="5"/>
      <c r="FZQ1147" s="5"/>
      <c r="FZR1147" s="5"/>
      <c r="FZS1147" s="5"/>
      <c r="FZT1147" s="5"/>
      <c r="FZU1147" s="5"/>
      <c r="FZV1147" s="5"/>
      <c r="FZW1147" s="5"/>
      <c r="FZX1147" s="5"/>
      <c r="FZY1147" s="5"/>
      <c r="FZZ1147" s="5"/>
      <c r="GAA1147" s="5"/>
      <c r="GAB1147" s="5"/>
      <c r="GAC1147" s="5"/>
      <c r="GAD1147" s="5"/>
      <c r="GAE1147" s="5"/>
      <c r="GAF1147" s="5"/>
      <c r="GAG1147" s="5"/>
      <c r="GAH1147" s="5"/>
      <c r="GAI1147" s="5"/>
      <c r="GAJ1147" s="5"/>
      <c r="GAK1147" s="5"/>
      <c r="GAL1147" s="5"/>
      <c r="GAM1147" s="5"/>
      <c r="GAN1147" s="5"/>
      <c r="GAO1147" s="5"/>
      <c r="GAP1147" s="5"/>
      <c r="GAQ1147" s="5"/>
      <c r="GAR1147" s="5"/>
      <c r="GAS1147" s="5"/>
      <c r="GAT1147" s="5"/>
      <c r="GAU1147" s="5"/>
      <c r="GAV1147" s="5"/>
      <c r="GAW1147" s="5"/>
      <c r="GAX1147" s="5"/>
      <c r="GAY1147" s="5"/>
      <c r="GAZ1147" s="5"/>
      <c r="GBA1147" s="5"/>
      <c r="GBB1147" s="5"/>
      <c r="GBC1147" s="5"/>
      <c r="GBD1147" s="5"/>
      <c r="GBE1147" s="5"/>
      <c r="GBF1147" s="5"/>
      <c r="GBG1147" s="5"/>
      <c r="GBH1147" s="5"/>
      <c r="GBI1147" s="5"/>
      <c r="GBJ1147" s="5"/>
      <c r="GBK1147" s="5"/>
      <c r="GBL1147" s="5"/>
      <c r="GBM1147" s="5"/>
      <c r="GBN1147" s="5"/>
      <c r="GBO1147" s="5"/>
      <c r="GBP1147" s="5"/>
      <c r="GBQ1147" s="5"/>
      <c r="GBR1147" s="5"/>
      <c r="GBS1147" s="5"/>
      <c r="GBT1147" s="5"/>
      <c r="GBU1147" s="5"/>
      <c r="GBV1147" s="5"/>
      <c r="GBW1147" s="5"/>
      <c r="GBX1147" s="5"/>
      <c r="GBY1147" s="5"/>
      <c r="GBZ1147" s="5"/>
      <c r="GCA1147" s="5"/>
      <c r="GCB1147" s="5"/>
      <c r="GCC1147" s="5"/>
      <c r="GCD1147" s="5"/>
      <c r="GCE1147" s="5"/>
      <c r="GCF1147" s="5"/>
      <c r="GCG1147" s="5"/>
      <c r="GCH1147" s="5"/>
      <c r="GCI1147" s="5"/>
      <c r="GCJ1147" s="5"/>
      <c r="GCK1147" s="5"/>
      <c r="GCL1147" s="5"/>
      <c r="GCM1147" s="5"/>
      <c r="GCN1147" s="5"/>
      <c r="GCO1147" s="5"/>
      <c r="GCP1147" s="5"/>
      <c r="GCQ1147" s="5"/>
      <c r="GCR1147" s="5"/>
      <c r="GCS1147" s="5"/>
      <c r="GCT1147" s="5"/>
      <c r="GCU1147" s="5"/>
      <c r="GCV1147" s="5"/>
      <c r="GCW1147" s="5"/>
      <c r="GCX1147" s="5"/>
      <c r="GCY1147" s="5"/>
      <c r="GCZ1147" s="5"/>
      <c r="GDA1147" s="5"/>
      <c r="GDB1147" s="5"/>
      <c r="GDC1147" s="5"/>
      <c r="GDD1147" s="5"/>
      <c r="GDE1147" s="5"/>
      <c r="GDF1147" s="5"/>
      <c r="GDG1147" s="5"/>
      <c r="GDH1147" s="5"/>
      <c r="GDI1147" s="5"/>
      <c r="GDJ1147" s="5"/>
      <c r="GDK1147" s="5"/>
      <c r="GDL1147" s="5"/>
      <c r="GDM1147" s="5"/>
      <c r="GDN1147" s="5"/>
      <c r="GDO1147" s="5"/>
      <c r="GDP1147" s="5"/>
      <c r="GDQ1147" s="5"/>
      <c r="GDR1147" s="5"/>
      <c r="GDS1147" s="5"/>
      <c r="GDT1147" s="5"/>
      <c r="GDU1147" s="5"/>
      <c r="GDV1147" s="5"/>
      <c r="GDW1147" s="5"/>
      <c r="GDX1147" s="5"/>
      <c r="GDY1147" s="5"/>
      <c r="GDZ1147" s="5"/>
      <c r="GEA1147" s="5"/>
      <c r="GEB1147" s="5"/>
      <c r="GEC1147" s="5"/>
      <c r="GED1147" s="5"/>
      <c r="GEE1147" s="5"/>
      <c r="GEF1147" s="5"/>
      <c r="GEG1147" s="5"/>
      <c r="GEH1147" s="5"/>
      <c r="GEI1147" s="5"/>
      <c r="GEJ1147" s="5"/>
      <c r="GEK1147" s="5"/>
      <c r="GEL1147" s="5"/>
      <c r="GEM1147" s="5"/>
      <c r="GEN1147" s="5"/>
      <c r="GEO1147" s="5"/>
      <c r="GEP1147" s="5"/>
      <c r="GEQ1147" s="5"/>
      <c r="GER1147" s="5"/>
      <c r="GES1147" s="5"/>
      <c r="GET1147" s="5"/>
      <c r="GEU1147" s="5"/>
      <c r="GEV1147" s="5"/>
      <c r="GEW1147" s="5"/>
      <c r="GEX1147" s="5"/>
      <c r="GEY1147" s="5"/>
      <c r="GEZ1147" s="5"/>
      <c r="GFA1147" s="5"/>
      <c r="GFB1147" s="5"/>
      <c r="GFC1147" s="5"/>
      <c r="GFD1147" s="5"/>
      <c r="GFE1147" s="5"/>
      <c r="GFF1147" s="5"/>
      <c r="GFG1147" s="5"/>
      <c r="GFH1147" s="5"/>
      <c r="GFI1147" s="5"/>
      <c r="GFJ1147" s="5"/>
      <c r="GFK1147" s="5"/>
      <c r="GFL1147" s="5"/>
      <c r="GFM1147" s="5"/>
      <c r="GFN1147" s="5"/>
      <c r="GFO1147" s="5"/>
      <c r="GFP1147" s="5"/>
      <c r="GFQ1147" s="5"/>
      <c r="GFR1147" s="5"/>
      <c r="GFS1147" s="5"/>
      <c r="GFT1147" s="5"/>
      <c r="GFU1147" s="5"/>
      <c r="GFV1147" s="5"/>
      <c r="GFW1147" s="5"/>
      <c r="GFX1147" s="5"/>
      <c r="GFY1147" s="5"/>
      <c r="GFZ1147" s="5"/>
      <c r="GGA1147" s="5"/>
      <c r="GGB1147" s="5"/>
      <c r="GGC1147" s="5"/>
      <c r="GGD1147" s="5"/>
      <c r="GGE1147" s="5"/>
      <c r="GGF1147" s="5"/>
      <c r="GGG1147" s="5"/>
      <c r="GGH1147" s="5"/>
      <c r="GGI1147" s="5"/>
      <c r="GGJ1147" s="5"/>
      <c r="GGK1147" s="5"/>
      <c r="GGL1147" s="5"/>
      <c r="GGM1147" s="5"/>
      <c r="GGN1147" s="5"/>
      <c r="GGO1147" s="5"/>
      <c r="GGP1147" s="5"/>
      <c r="GGQ1147" s="5"/>
      <c r="GGR1147" s="5"/>
      <c r="GGS1147" s="5"/>
      <c r="GGT1147" s="5"/>
      <c r="GGU1147" s="5"/>
      <c r="GGV1147" s="5"/>
      <c r="GGW1147" s="5"/>
      <c r="GGX1147" s="5"/>
      <c r="GGY1147" s="5"/>
      <c r="GGZ1147" s="5"/>
      <c r="GHA1147" s="5"/>
      <c r="GHB1147" s="5"/>
      <c r="GHC1147" s="5"/>
      <c r="GHD1147" s="5"/>
      <c r="GHE1147" s="5"/>
      <c r="GHF1147" s="5"/>
      <c r="GHG1147" s="5"/>
      <c r="GHH1147" s="5"/>
      <c r="GHI1147" s="5"/>
      <c r="GHJ1147" s="5"/>
      <c r="GHK1147" s="5"/>
      <c r="GHL1147" s="5"/>
      <c r="GHM1147" s="5"/>
      <c r="GHN1147" s="5"/>
      <c r="GHO1147" s="5"/>
      <c r="GHP1147" s="5"/>
      <c r="GHQ1147" s="5"/>
      <c r="GHR1147" s="5"/>
      <c r="GHS1147" s="5"/>
      <c r="GHT1147" s="5"/>
      <c r="GHU1147" s="5"/>
      <c r="GHV1147" s="5"/>
      <c r="GHW1147" s="5"/>
      <c r="GHX1147" s="5"/>
      <c r="GHY1147" s="5"/>
      <c r="GHZ1147" s="5"/>
      <c r="GIA1147" s="5"/>
      <c r="GIB1147" s="5"/>
      <c r="GIC1147" s="5"/>
      <c r="GID1147" s="5"/>
      <c r="GIE1147" s="5"/>
      <c r="GIF1147" s="5"/>
      <c r="GIG1147" s="5"/>
      <c r="GIH1147" s="5"/>
      <c r="GII1147" s="5"/>
      <c r="GIJ1147" s="5"/>
      <c r="GIK1147" s="5"/>
      <c r="GIL1147" s="5"/>
      <c r="GIM1147" s="5"/>
      <c r="GIN1147" s="5"/>
      <c r="GIO1147" s="5"/>
      <c r="GIP1147" s="5"/>
      <c r="GIQ1147" s="5"/>
      <c r="GIR1147" s="5"/>
      <c r="GIS1147" s="5"/>
      <c r="GIT1147" s="5"/>
      <c r="GIU1147" s="5"/>
      <c r="GIV1147" s="5"/>
      <c r="GIW1147" s="5"/>
      <c r="GIX1147" s="5"/>
      <c r="GIY1147" s="5"/>
      <c r="GIZ1147" s="5"/>
      <c r="GJA1147" s="5"/>
      <c r="GJB1147" s="5"/>
      <c r="GJC1147" s="5"/>
      <c r="GJD1147" s="5"/>
      <c r="GJE1147" s="5"/>
      <c r="GJF1147" s="5"/>
      <c r="GJG1147" s="5"/>
      <c r="GJH1147" s="5"/>
      <c r="GJI1147" s="5"/>
      <c r="GJJ1147" s="5"/>
      <c r="GJK1147" s="5"/>
      <c r="GJL1147" s="5"/>
      <c r="GJM1147" s="5"/>
      <c r="GJN1147" s="5"/>
      <c r="GJO1147" s="5"/>
      <c r="GJP1147" s="5"/>
      <c r="GJQ1147" s="5"/>
      <c r="GJR1147" s="5"/>
      <c r="GJS1147" s="5"/>
      <c r="GJT1147" s="5"/>
      <c r="GJU1147" s="5"/>
      <c r="GJV1147" s="5"/>
      <c r="GJW1147" s="5"/>
      <c r="GJX1147" s="5"/>
      <c r="GJY1147" s="5"/>
      <c r="GJZ1147" s="5"/>
      <c r="GKA1147" s="5"/>
      <c r="GKB1147" s="5"/>
      <c r="GKC1147" s="5"/>
      <c r="GKD1147" s="5"/>
      <c r="GKE1147" s="5"/>
      <c r="GKF1147" s="5"/>
      <c r="GKG1147" s="5"/>
      <c r="GKH1147" s="5"/>
      <c r="GKI1147" s="5"/>
      <c r="GKJ1147" s="5"/>
      <c r="GKK1147" s="5"/>
      <c r="GKL1147" s="5"/>
      <c r="GKM1147" s="5"/>
      <c r="GKN1147" s="5"/>
      <c r="GKO1147" s="5"/>
      <c r="GKP1147" s="5"/>
      <c r="GKQ1147" s="5"/>
      <c r="GKR1147" s="5"/>
      <c r="GKS1147" s="5"/>
      <c r="GKT1147" s="5"/>
      <c r="GKU1147" s="5"/>
      <c r="GKV1147" s="5"/>
      <c r="GKW1147" s="5"/>
      <c r="GKX1147" s="5"/>
      <c r="GKY1147" s="5"/>
      <c r="GKZ1147" s="5"/>
      <c r="GLA1147" s="5"/>
      <c r="GLB1147" s="5"/>
      <c r="GLC1147" s="5"/>
      <c r="GLD1147" s="5"/>
      <c r="GLE1147" s="5"/>
      <c r="GLF1147" s="5"/>
      <c r="GLG1147" s="5"/>
      <c r="GLH1147" s="5"/>
      <c r="GLI1147" s="5"/>
      <c r="GLJ1147" s="5"/>
      <c r="GLK1147" s="5"/>
      <c r="GLL1147" s="5"/>
      <c r="GLM1147" s="5"/>
      <c r="GLN1147" s="5"/>
      <c r="GLO1147" s="5"/>
      <c r="GLP1147" s="5"/>
      <c r="GLQ1147" s="5"/>
      <c r="GLR1147" s="5"/>
      <c r="GLS1147" s="5"/>
      <c r="GLT1147" s="5"/>
      <c r="GLU1147" s="5"/>
      <c r="GLV1147" s="5"/>
      <c r="GLW1147" s="5"/>
      <c r="GLX1147" s="5"/>
      <c r="GLY1147" s="5"/>
      <c r="GLZ1147" s="5"/>
      <c r="GMA1147" s="5"/>
      <c r="GMB1147" s="5"/>
      <c r="GMC1147" s="5"/>
      <c r="GMD1147" s="5"/>
      <c r="GME1147" s="5"/>
      <c r="GMF1147" s="5"/>
      <c r="GMG1147" s="5"/>
      <c r="GMH1147" s="5"/>
      <c r="GMI1147" s="5"/>
      <c r="GMJ1147" s="5"/>
      <c r="GMK1147" s="5"/>
      <c r="GML1147" s="5"/>
      <c r="GMM1147" s="5"/>
      <c r="GMN1147" s="5"/>
      <c r="GMO1147" s="5"/>
      <c r="GMP1147" s="5"/>
      <c r="GMQ1147" s="5"/>
      <c r="GMR1147" s="5"/>
      <c r="GMS1147" s="5"/>
      <c r="GMT1147" s="5"/>
      <c r="GMU1147" s="5"/>
      <c r="GMV1147" s="5"/>
      <c r="GMW1147" s="5"/>
      <c r="GMX1147" s="5"/>
      <c r="GMY1147" s="5"/>
      <c r="GMZ1147" s="5"/>
      <c r="GNA1147" s="5"/>
      <c r="GNB1147" s="5"/>
      <c r="GNC1147" s="5"/>
      <c r="GND1147" s="5"/>
      <c r="GNE1147" s="5"/>
      <c r="GNF1147" s="5"/>
      <c r="GNG1147" s="5"/>
      <c r="GNH1147" s="5"/>
      <c r="GNI1147" s="5"/>
      <c r="GNJ1147" s="5"/>
      <c r="GNK1147" s="5"/>
      <c r="GNL1147" s="5"/>
      <c r="GNM1147" s="5"/>
      <c r="GNN1147" s="5"/>
      <c r="GNO1147" s="5"/>
      <c r="GNP1147" s="5"/>
      <c r="GNQ1147" s="5"/>
      <c r="GNR1147" s="5"/>
      <c r="GNS1147" s="5"/>
      <c r="GNT1147" s="5"/>
      <c r="GNU1147" s="5"/>
      <c r="GNV1147" s="5"/>
      <c r="GNW1147" s="5"/>
      <c r="GNX1147" s="5"/>
      <c r="GNY1147" s="5"/>
      <c r="GNZ1147" s="5"/>
      <c r="GOA1147" s="5"/>
      <c r="GOB1147" s="5"/>
      <c r="GOC1147" s="5"/>
      <c r="GOD1147" s="5"/>
      <c r="GOE1147" s="5"/>
      <c r="GOF1147" s="5"/>
      <c r="GOG1147" s="5"/>
      <c r="GOH1147" s="5"/>
      <c r="GOI1147" s="5"/>
      <c r="GOJ1147" s="5"/>
      <c r="GOK1147" s="5"/>
      <c r="GOL1147" s="5"/>
      <c r="GOM1147" s="5"/>
      <c r="GON1147" s="5"/>
      <c r="GOO1147" s="5"/>
      <c r="GOP1147" s="5"/>
      <c r="GOQ1147" s="5"/>
      <c r="GOR1147" s="5"/>
      <c r="GOS1147" s="5"/>
      <c r="GOT1147" s="5"/>
      <c r="GOU1147" s="5"/>
      <c r="GOV1147" s="5"/>
      <c r="GOW1147" s="5"/>
      <c r="GOX1147" s="5"/>
      <c r="GOY1147" s="5"/>
      <c r="GOZ1147" s="5"/>
      <c r="GPA1147" s="5"/>
      <c r="GPB1147" s="5"/>
      <c r="GPC1147" s="5"/>
      <c r="GPD1147" s="5"/>
      <c r="GPE1147" s="5"/>
      <c r="GPF1147" s="5"/>
      <c r="GPG1147" s="5"/>
      <c r="GPH1147" s="5"/>
      <c r="GPI1147" s="5"/>
      <c r="GPJ1147" s="5"/>
      <c r="GPK1147" s="5"/>
      <c r="GPL1147" s="5"/>
      <c r="GPM1147" s="5"/>
      <c r="GPN1147" s="5"/>
      <c r="GPO1147" s="5"/>
      <c r="GPP1147" s="5"/>
      <c r="GPQ1147" s="5"/>
      <c r="GPR1147" s="5"/>
      <c r="GPS1147" s="5"/>
      <c r="GPT1147" s="5"/>
      <c r="GPU1147" s="5"/>
      <c r="GPV1147" s="5"/>
      <c r="GPW1147" s="5"/>
      <c r="GPX1147" s="5"/>
      <c r="GPY1147" s="5"/>
      <c r="GPZ1147" s="5"/>
      <c r="GQA1147" s="5"/>
      <c r="GQB1147" s="5"/>
      <c r="GQC1147" s="5"/>
      <c r="GQD1147" s="5"/>
      <c r="GQE1147" s="5"/>
      <c r="GQF1147" s="5"/>
      <c r="GQG1147" s="5"/>
      <c r="GQH1147" s="5"/>
      <c r="GQI1147" s="5"/>
      <c r="GQJ1147" s="5"/>
      <c r="GQK1147" s="5"/>
      <c r="GQL1147" s="5"/>
      <c r="GQM1147" s="5"/>
      <c r="GQN1147" s="5"/>
      <c r="GQO1147" s="5"/>
      <c r="GQP1147" s="5"/>
      <c r="GQQ1147" s="5"/>
      <c r="GQR1147" s="5"/>
      <c r="GQS1147" s="5"/>
      <c r="GQT1147" s="5"/>
      <c r="GQU1147" s="5"/>
      <c r="GQV1147" s="5"/>
      <c r="GQW1147" s="5"/>
      <c r="GQX1147" s="5"/>
      <c r="GQY1147" s="5"/>
      <c r="GQZ1147" s="5"/>
      <c r="GRA1147" s="5"/>
      <c r="GRB1147" s="5"/>
      <c r="GRC1147" s="5"/>
      <c r="GRD1147" s="5"/>
      <c r="GRE1147" s="5"/>
      <c r="GRF1147" s="5"/>
      <c r="GRG1147" s="5"/>
      <c r="GRH1147" s="5"/>
      <c r="GRI1147" s="5"/>
      <c r="GRJ1147" s="5"/>
      <c r="GRK1147" s="5"/>
      <c r="GRL1147" s="5"/>
      <c r="GRM1147" s="5"/>
      <c r="GRN1147" s="5"/>
      <c r="GRO1147" s="5"/>
      <c r="GRP1147" s="5"/>
      <c r="GRQ1147" s="5"/>
      <c r="GRR1147" s="5"/>
      <c r="GRS1147" s="5"/>
      <c r="GRT1147" s="5"/>
      <c r="GRU1147" s="5"/>
      <c r="GRV1147" s="5"/>
      <c r="GRW1147" s="5"/>
      <c r="GRX1147" s="5"/>
      <c r="GRY1147" s="5"/>
      <c r="GRZ1147" s="5"/>
      <c r="GSA1147" s="5"/>
      <c r="GSB1147" s="5"/>
      <c r="GSC1147" s="5"/>
      <c r="GSD1147" s="5"/>
      <c r="GSE1147" s="5"/>
      <c r="GSF1147" s="5"/>
      <c r="GSG1147" s="5"/>
      <c r="GSH1147" s="5"/>
      <c r="GSI1147" s="5"/>
      <c r="GSJ1147" s="5"/>
      <c r="GSK1147" s="5"/>
      <c r="GSL1147" s="5"/>
      <c r="GSM1147" s="5"/>
      <c r="GSN1147" s="5"/>
      <c r="GSO1147" s="5"/>
      <c r="GSP1147" s="5"/>
      <c r="GSQ1147" s="5"/>
      <c r="GSR1147" s="5"/>
      <c r="GSS1147" s="5"/>
      <c r="GST1147" s="5"/>
      <c r="GSU1147" s="5"/>
      <c r="GSV1147" s="5"/>
      <c r="GSW1147" s="5"/>
      <c r="GSX1147" s="5"/>
      <c r="GSY1147" s="5"/>
      <c r="GSZ1147" s="5"/>
      <c r="GTA1147" s="5"/>
      <c r="GTB1147" s="5"/>
      <c r="GTC1147" s="5"/>
      <c r="GTD1147" s="5"/>
      <c r="GTE1147" s="5"/>
      <c r="GTF1147" s="5"/>
      <c r="GTG1147" s="5"/>
      <c r="GTH1147" s="5"/>
      <c r="GTI1147" s="5"/>
      <c r="GTJ1147" s="5"/>
      <c r="GTK1147" s="5"/>
      <c r="GTL1147" s="5"/>
      <c r="GTM1147" s="5"/>
      <c r="GTN1147" s="5"/>
      <c r="GTO1147" s="5"/>
      <c r="GTP1147" s="5"/>
      <c r="GTQ1147" s="5"/>
      <c r="GTR1147" s="5"/>
      <c r="GTS1147" s="5"/>
      <c r="GTT1147" s="5"/>
      <c r="GTU1147" s="5"/>
      <c r="GTV1147" s="5"/>
      <c r="GTW1147" s="5"/>
      <c r="GTX1147" s="5"/>
      <c r="GTY1147" s="5"/>
      <c r="GTZ1147" s="5"/>
      <c r="GUA1147" s="5"/>
      <c r="GUB1147" s="5"/>
      <c r="GUC1147" s="5"/>
      <c r="GUD1147" s="5"/>
      <c r="GUE1147" s="5"/>
      <c r="GUF1147" s="5"/>
      <c r="GUG1147" s="5"/>
      <c r="GUH1147" s="5"/>
      <c r="GUI1147" s="5"/>
      <c r="GUJ1147" s="5"/>
      <c r="GUK1147" s="5"/>
      <c r="GUL1147" s="5"/>
      <c r="GUM1147" s="5"/>
      <c r="GUN1147" s="5"/>
      <c r="GUO1147" s="5"/>
      <c r="GUP1147" s="5"/>
      <c r="GUQ1147" s="5"/>
      <c r="GUR1147" s="5"/>
      <c r="GUS1147" s="5"/>
      <c r="GUT1147" s="5"/>
      <c r="GUU1147" s="5"/>
      <c r="GUV1147" s="5"/>
      <c r="GUW1147" s="5"/>
      <c r="GUX1147" s="5"/>
      <c r="GUY1147" s="5"/>
      <c r="GUZ1147" s="5"/>
      <c r="GVA1147" s="5"/>
      <c r="GVB1147" s="5"/>
      <c r="GVC1147" s="5"/>
      <c r="GVD1147" s="5"/>
      <c r="GVE1147" s="5"/>
      <c r="GVF1147" s="5"/>
      <c r="GVG1147" s="5"/>
      <c r="GVH1147" s="5"/>
      <c r="GVI1147" s="5"/>
      <c r="GVJ1147" s="5"/>
      <c r="GVK1147" s="5"/>
      <c r="GVL1147" s="5"/>
      <c r="GVM1147" s="5"/>
      <c r="GVN1147" s="5"/>
      <c r="GVO1147" s="5"/>
      <c r="GVP1147" s="5"/>
      <c r="GVQ1147" s="5"/>
      <c r="GVR1147" s="5"/>
      <c r="GVS1147" s="5"/>
      <c r="GVT1147" s="5"/>
      <c r="GVU1147" s="5"/>
      <c r="GVV1147" s="5"/>
      <c r="GVW1147" s="5"/>
      <c r="GVX1147" s="5"/>
      <c r="GVY1147" s="5"/>
      <c r="GVZ1147" s="5"/>
      <c r="GWA1147" s="5"/>
      <c r="GWB1147" s="5"/>
      <c r="GWC1147" s="5"/>
      <c r="GWD1147" s="5"/>
      <c r="GWE1147" s="5"/>
      <c r="GWF1147" s="5"/>
      <c r="GWG1147" s="5"/>
      <c r="GWH1147" s="5"/>
      <c r="GWI1147" s="5"/>
      <c r="GWJ1147" s="5"/>
      <c r="GWK1147" s="5"/>
      <c r="GWL1147" s="5"/>
      <c r="GWM1147" s="5"/>
      <c r="GWN1147" s="5"/>
      <c r="GWO1147" s="5"/>
      <c r="GWP1147" s="5"/>
      <c r="GWQ1147" s="5"/>
      <c r="GWR1147" s="5"/>
      <c r="GWS1147" s="5"/>
      <c r="GWT1147" s="5"/>
      <c r="GWU1147" s="5"/>
      <c r="GWV1147" s="5"/>
      <c r="GWW1147" s="5"/>
      <c r="GWX1147" s="5"/>
      <c r="GWY1147" s="5"/>
      <c r="GWZ1147" s="5"/>
      <c r="GXA1147" s="5"/>
      <c r="GXB1147" s="5"/>
      <c r="GXC1147" s="5"/>
      <c r="GXD1147" s="5"/>
      <c r="GXE1147" s="5"/>
      <c r="GXF1147" s="5"/>
      <c r="GXG1147" s="5"/>
      <c r="GXH1147" s="5"/>
      <c r="GXI1147" s="5"/>
      <c r="GXJ1147" s="5"/>
      <c r="GXK1147" s="5"/>
      <c r="GXL1147" s="5"/>
      <c r="GXM1147" s="5"/>
      <c r="GXN1147" s="5"/>
      <c r="GXO1147" s="5"/>
      <c r="GXP1147" s="5"/>
      <c r="GXQ1147" s="5"/>
      <c r="GXR1147" s="5"/>
      <c r="GXS1147" s="5"/>
      <c r="GXT1147" s="5"/>
      <c r="GXU1147" s="5"/>
      <c r="GXV1147" s="5"/>
      <c r="GXW1147" s="5"/>
      <c r="GXX1147" s="5"/>
      <c r="GXY1147" s="5"/>
      <c r="GXZ1147" s="5"/>
      <c r="GYA1147" s="5"/>
      <c r="GYB1147" s="5"/>
      <c r="GYC1147" s="5"/>
      <c r="GYD1147" s="5"/>
      <c r="GYE1147" s="5"/>
      <c r="GYF1147" s="5"/>
      <c r="GYG1147" s="5"/>
      <c r="GYH1147" s="5"/>
      <c r="GYI1147" s="5"/>
      <c r="GYJ1147" s="5"/>
      <c r="GYK1147" s="5"/>
      <c r="GYL1147" s="5"/>
      <c r="GYM1147" s="5"/>
      <c r="GYN1147" s="5"/>
      <c r="GYO1147" s="5"/>
      <c r="GYP1147" s="5"/>
      <c r="GYQ1147" s="5"/>
      <c r="GYR1147" s="5"/>
      <c r="GYS1147" s="5"/>
      <c r="GYT1147" s="5"/>
      <c r="GYU1147" s="5"/>
      <c r="GYV1147" s="5"/>
      <c r="GYW1147" s="5"/>
      <c r="GYX1147" s="5"/>
      <c r="GYY1147" s="5"/>
      <c r="GYZ1147" s="5"/>
      <c r="GZA1147" s="5"/>
      <c r="GZB1147" s="5"/>
      <c r="GZC1147" s="5"/>
      <c r="GZD1147" s="5"/>
      <c r="GZE1147" s="5"/>
      <c r="GZF1147" s="5"/>
      <c r="GZG1147" s="5"/>
      <c r="GZH1147" s="5"/>
      <c r="GZI1147" s="5"/>
      <c r="GZJ1147" s="5"/>
      <c r="GZK1147" s="5"/>
      <c r="GZL1147" s="5"/>
      <c r="GZM1147" s="5"/>
      <c r="GZN1147" s="5"/>
      <c r="GZO1147" s="5"/>
      <c r="GZP1147" s="5"/>
      <c r="GZQ1147" s="5"/>
      <c r="GZR1147" s="5"/>
      <c r="GZS1147" s="5"/>
      <c r="GZT1147" s="5"/>
      <c r="GZU1147" s="5"/>
      <c r="GZV1147" s="5"/>
      <c r="GZW1147" s="5"/>
      <c r="GZX1147" s="5"/>
      <c r="GZY1147" s="5"/>
      <c r="GZZ1147" s="5"/>
      <c r="HAA1147" s="5"/>
      <c r="HAB1147" s="5"/>
      <c r="HAC1147" s="5"/>
      <c r="HAD1147" s="5"/>
      <c r="HAE1147" s="5"/>
      <c r="HAF1147" s="5"/>
      <c r="HAG1147" s="5"/>
      <c r="HAH1147" s="5"/>
      <c r="HAI1147" s="5"/>
      <c r="HAJ1147" s="5"/>
      <c r="HAK1147" s="5"/>
      <c r="HAL1147" s="5"/>
      <c r="HAM1147" s="5"/>
      <c r="HAN1147" s="5"/>
      <c r="HAO1147" s="5"/>
      <c r="HAP1147" s="5"/>
      <c r="HAQ1147" s="5"/>
      <c r="HAR1147" s="5"/>
      <c r="HAS1147" s="5"/>
      <c r="HAT1147" s="5"/>
      <c r="HAU1147" s="5"/>
      <c r="HAV1147" s="5"/>
      <c r="HAW1147" s="5"/>
      <c r="HAX1147" s="5"/>
      <c r="HAY1147" s="5"/>
      <c r="HAZ1147" s="5"/>
      <c r="HBA1147" s="5"/>
      <c r="HBB1147" s="5"/>
      <c r="HBC1147" s="5"/>
      <c r="HBD1147" s="5"/>
      <c r="HBE1147" s="5"/>
      <c r="HBF1147" s="5"/>
      <c r="HBG1147" s="5"/>
      <c r="HBH1147" s="5"/>
      <c r="HBI1147" s="5"/>
      <c r="HBJ1147" s="5"/>
      <c r="HBK1147" s="5"/>
      <c r="HBL1147" s="5"/>
      <c r="HBM1147" s="5"/>
      <c r="HBN1147" s="5"/>
      <c r="HBO1147" s="5"/>
      <c r="HBP1147" s="5"/>
      <c r="HBQ1147" s="5"/>
      <c r="HBR1147" s="5"/>
      <c r="HBS1147" s="5"/>
      <c r="HBT1147" s="5"/>
      <c r="HBU1147" s="5"/>
      <c r="HBV1147" s="5"/>
      <c r="HBW1147" s="5"/>
      <c r="HBX1147" s="5"/>
      <c r="HBY1147" s="5"/>
      <c r="HBZ1147" s="5"/>
      <c r="HCA1147" s="5"/>
      <c r="HCB1147" s="5"/>
      <c r="HCC1147" s="5"/>
      <c r="HCD1147" s="5"/>
      <c r="HCE1147" s="5"/>
      <c r="HCF1147" s="5"/>
      <c r="HCG1147" s="5"/>
      <c r="HCH1147" s="5"/>
      <c r="HCI1147" s="5"/>
      <c r="HCJ1147" s="5"/>
      <c r="HCK1147" s="5"/>
      <c r="HCL1147" s="5"/>
      <c r="HCM1147" s="5"/>
      <c r="HCN1147" s="5"/>
      <c r="HCO1147" s="5"/>
      <c r="HCP1147" s="5"/>
      <c r="HCQ1147" s="5"/>
      <c r="HCR1147" s="5"/>
      <c r="HCS1147" s="5"/>
      <c r="HCT1147" s="5"/>
      <c r="HCU1147" s="5"/>
      <c r="HCV1147" s="5"/>
      <c r="HCW1147" s="5"/>
      <c r="HCX1147" s="5"/>
      <c r="HCY1147" s="5"/>
      <c r="HCZ1147" s="5"/>
      <c r="HDA1147" s="5"/>
      <c r="HDB1147" s="5"/>
      <c r="HDC1147" s="5"/>
      <c r="HDD1147" s="5"/>
      <c r="HDE1147" s="5"/>
      <c r="HDF1147" s="5"/>
      <c r="HDG1147" s="5"/>
      <c r="HDH1147" s="5"/>
      <c r="HDI1147" s="5"/>
      <c r="HDJ1147" s="5"/>
      <c r="HDK1147" s="5"/>
      <c r="HDL1147" s="5"/>
      <c r="HDM1147" s="5"/>
      <c r="HDN1147" s="5"/>
      <c r="HDO1147" s="5"/>
      <c r="HDP1147" s="5"/>
      <c r="HDQ1147" s="5"/>
      <c r="HDR1147" s="5"/>
      <c r="HDS1147" s="5"/>
      <c r="HDT1147" s="5"/>
      <c r="HDU1147" s="5"/>
      <c r="HDV1147" s="5"/>
      <c r="HDW1147" s="5"/>
      <c r="HDX1147" s="5"/>
      <c r="HDY1147" s="5"/>
      <c r="HDZ1147" s="5"/>
      <c r="HEA1147" s="5"/>
      <c r="HEB1147" s="5"/>
      <c r="HEC1147" s="5"/>
      <c r="HED1147" s="5"/>
      <c r="HEE1147" s="5"/>
      <c r="HEF1147" s="5"/>
      <c r="HEG1147" s="5"/>
      <c r="HEH1147" s="5"/>
      <c r="HEI1147" s="5"/>
      <c r="HEJ1147" s="5"/>
      <c r="HEK1147" s="5"/>
      <c r="HEL1147" s="5"/>
      <c r="HEM1147" s="5"/>
      <c r="HEN1147" s="5"/>
      <c r="HEO1147" s="5"/>
      <c r="HEP1147" s="5"/>
      <c r="HEQ1147" s="5"/>
      <c r="HER1147" s="5"/>
      <c r="HES1147" s="5"/>
      <c r="HET1147" s="5"/>
      <c r="HEU1147" s="5"/>
      <c r="HEV1147" s="5"/>
      <c r="HEW1147" s="5"/>
      <c r="HEX1147" s="5"/>
      <c r="HEY1147" s="5"/>
      <c r="HEZ1147" s="5"/>
      <c r="HFA1147" s="5"/>
      <c r="HFB1147" s="5"/>
      <c r="HFC1147" s="5"/>
      <c r="HFD1147" s="5"/>
      <c r="HFE1147" s="5"/>
      <c r="HFF1147" s="5"/>
      <c r="HFG1147" s="5"/>
      <c r="HFH1147" s="5"/>
      <c r="HFI1147" s="5"/>
      <c r="HFJ1147" s="5"/>
      <c r="HFK1147" s="5"/>
      <c r="HFL1147" s="5"/>
      <c r="HFM1147" s="5"/>
      <c r="HFN1147" s="5"/>
      <c r="HFO1147" s="5"/>
      <c r="HFP1147" s="5"/>
      <c r="HFQ1147" s="5"/>
      <c r="HFR1147" s="5"/>
      <c r="HFS1147" s="5"/>
      <c r="HFT1147" s="5"/>
      <c r="HFU1147" s="5"/>
      <c r="HFV1147" s="5"/>
      <c r="HFW1147" s="5"/>
      <c r="HFX1147" s="5"/>
      <c r="HFY1147" s="5"/>
      <c r="HFZ1147" s="5"/>
      <c r="HGA1147" s="5"/>
      <c r="HGB1147" s="5"/>
      <c r="HGC1147" s="5"/>
      <c r="HGD1147" s="5"/>
      <c r="HGE1147" s="5"/>
      <c r="HGF1147" s="5"/>
      <c r="HGG1147" s="5"/>
      <c r="HGH1147" s="5"/>
      <c r="HGI1147" s="5"/>
      <c r="HGJ1147" s="5"/>
      <c r="HGK1147" s="5"/>
      <c r="HGL1147" s="5"/>
      <c r="HGM1147" s="5"/>
      <c r="HGN1147" s="5"/>
      <c r="HGO1147" s="5"/>
      <c r="HGP1147" s="5"/>
      <c r="HGQ1147" s="5"/>
      <c r="HGR1147" s="5"/>
      <c r="HGS1147" s="5"/>
      <c r="HGT1147" s="5"/>
      <c r="HGU1147" s="5"/>
      <c r="HGV1147" s="5"/>
      <c r="HGW1147" s="5"/>
      <c r="HGX1147" s="5"/>
      <c r="HGY1147" s="5"/>
      <c r="HGZ1147" s="5"/>
      <c r="HHA1147" s="5"/>
      <c r="HHB1147" s="5"/>
      <c r="HHC1147" s="5"/>
      <c r="HHD1147" s="5"/>
      <c r="HHE1147" s="5"/>
      <c r="HHF1147" s="5"/>
      <c r="HHG1147" s="5"/>
      <c r="HHH1147" s="5"/>
      <c r="HHI1147" s="5"/>
      <c r="HHJ1147" s="5"/>
      <c r="HHK1147" s="5"/>
      <c r="HHL1147" s="5"/>
      <c r="HHM1147" s="5"/>
      <c r="HHN1147" s="5"/>
      <c r="HHO1147" s="5"/>
      <c r="HHP1147" s="5"/>
      <c r="HHQ1147" s="5"/>
      <c r="HHR1147" s="5"/>
      <c r="HHS1147" s="5"/>
      <c r="HHT1147" s="5"/>
      <c r="HHU1147" s="5"/>
      <c r="HHV1147" s="5"/>
      <c r="HHW1147" s="5"/>
      <c r="HHX1147" s="5"/>
      <c r="HHY1147" s="5"/>
      <c r="HHZ1147" s="5"/>
      <c r="HIA1147" s="5"/>
      <c r="HIB1147" s="5"/>
      <c r="HIC1147" s="5"/>
      <c r="HID1147" s="5"/>
      <c r="HIE1147" s="5"/>
      <c r="HIF1147" s="5"/>
      <c r="HIG1147" s="5"/>
      <c r="HIH1147" s="5"/>
      <c r="HII1147" s="5"/>
      <c r="HIJ1147" s="5"/>
      <c r="HIK1147" s="5"/>
      <c r="HIL1147" s="5"/>
      <c r="HIM1147" s="5"/>
      <c r="HIN1147" s="5"/>
      <c r="HIO1147" s="5"/>
      <c r="HIP1147" s="5"/>
      <c r="HIQ1147" s="5"/>
      <c r="HIR1147" s="5"/>
      <c r="HIS1147" s="5"/>
      <c r="HIT1147" s="5"/>
      <c r="HIU1147" s="5"/>
      <c r="HIV1147" s="5"/>
      <c r="HIW1147" s="5"/>
      <c r="HIX1147" s="5"/>
      <c r="HIY1147" s="5"/>
      <c r="HIZ1147" s="5"/>
      <c r="HJA1147" s="5"/>
      <c r="HJB1147" s="5"/>
      <c r="HJC1147" s="5"/>
      <c r="HJD1147" s="5"/>
      <c r="HJE1147" s="5"/>
      <c r="HJF1147" s="5"/>
      <c r="HJG1147" s="5"/>
      <c r="HJH1147" s="5"/>
      <c r="HJI1147" s="5"/>
      <c r="HJJ1147" s="5"/>
      <c r="HJK1147" s="5"/>
      <c r="HJL1147" s="5"/>
      <c r="HJM1147" s="5"/>
      <c r="HJN1147" s="5"/>
      <c r="HJO1147" s="5"/>
      <c r="HJP1147" s="5"/>
      <c r="HJQ1147" s="5"/>
      <c r="HJR1147" s="5"/>
      <c r="HJS1147" s="5"/>
      <c r="HJT1147" s="5"/>
      <c r="HJU1147" s="5"/>
      <c r="HJV1147" s="5"/>
      <c r="HJW1147" s="5"/>
      <c r="HJX1147" s="5"/>
      <c r="HJY1147" s="5"/>
      <c r="HJZ1147" s="5"/>
      <c r="HKA1147" s="5"/>
      <c r="HKB1147" s="5"/>
      <c r="HKC1147" s="5"/>
      <c r="HKD1147" s="5"/>
      <c r="HKE1147" s="5"/>
      <c r="HKF1147" s="5"/>
      <c r="HKG1147" s="5"/>
      <c r="HKH1147" s="5"/>
      <c r="HKI1147" s="5"/>
      <c r="HKJ1147" s="5"/>
      <c r="HKK1147" s="5"/>
      <c r="HKL1147" s="5"/>
      <c r="HKM1147" s="5"/>
      <c r="HKN1147" s="5"/>
      <c r="HKO1147" s="5"/>
      <c r="HKP1147" s="5"/>
      <c r="HKQ1147" s="5"/>
      <c r="HKR1147" s="5"/>
      <c r="HKS1147" s="5"/>
      <c r="HKT1147" s="5"/>
      <c r="HKU1147" s="5"/>
      <c r="HKV1147" s="5"/>
      <c r="HKW1147" s="5"/>
      <c r="HKX1147" s="5"/>
      <c r="HKY1147" s="5"/>
      <c r="HKZ1147" s="5"/>
      <c r="HLA1147" s="5"/>
      <c r="HLB1147" s="5"/>
      <c r="HLC1147" s="5"/>
      <c r="HLD1147" s="5"/>
      <c r="HLE1147" s="5"/>
      <c r="HLF1147" s="5"/>
      <c r="HLG1147" s="5"/>
      <c r="HLH1147" s="5"/>
      <c r="HLI1147" s="5"/>
      <c r="HLJ1147" s="5"/>
      <c r="HLK1147" s="5"/>
      <c r="HLL1147" s="5"/>
      <c r="HLM1147" s="5"/>
      <c r="HLN1147" s="5"/>
      <c r="HLO1147" s="5"/>
      <c r="HLP1147" s="5"/>
      <c r="HLQ1147" s="5"/>
      <c r="HLR1147" s="5"/>
      <c r="HLS1147" s="5"/>
      <c r="HLT1147" s="5"/>
      <c r="HLU1147" s="5"/>
      <c r="HLV1147" s="5"/>
      <c r="HLW1147" s="5"/>
      <c r="HLX1147" s="5"/>
      <c r="HLY1147" s="5"/>
      <c r="HLZ1147" s="5"/>
      <c r="HMA1147" s="5"/>
      <c r="HMB1147" s="5"/>
      <c r="HMC1147" s="5"/>
      <c r="HMD1147" s="5"/>
      <c r="HME1147" s="5"/>
      <c r="HMF1147" s="5"/>
      <c r="HMG1147" s="5"/>
      <c r="HMH1147" s="5"/>
      <c r="HMI1147" s="5"/>
      <c r="HMJ1147" s="5"/>
      <c r="HMK1147" s="5"/>
      <c r="HML1147" s="5"/>
      <c r="HMM1147" s="5"/>
      <c r="HMN1147" s="5"/>
      <c r="HMO1147" s="5"/>
      <c r="HMP1147" s="5"/>
      <c r="HMQ1147" s="5"/>
      <c r="HMR1147" s="5"/>
      <c r="HMS1147" s="5"/>
      <c r="HMT1147" s="5"/>
      <c r="HMU1147" s="5"/>
      <c r="HMV1147" s="5"/>
      <c r="HMW1147" s="5"/>
      <c r="HMX1147" s="5"/>
      <c r="HMY1147" s="5"/>
      <c r="HMZ1147" s="5"/>
      <c r="HNA1147" s="5"/>
      <c r="HNB1147" s="5"/>
      <c r="HNC1147" s="5"/>
      <c r="HND1147" s="5"/>
      <c r="HNE1147" s="5"/>
      <c r="HNF1147" s="5"/>
      <c r="HNG1147" s="5"/>
      <c r="HNH1147" s="5"/>
      <c r="HNI1147" s="5"/>
      <c r="HNJ1147" s="5"/>
      <c r="HNK1147" s="5"/>
      <c r="HNL1147" s="5"/>
      <c r="HNM1147" s="5"/>
      <c r="HNN1147" s="5"/>
      <c r="HNO1147" s="5"/>
      <c r="HNP1147" s="5"/>
      <c r="HNQ1147" s="5"/>
      <c r="HNR1147" s="5"/>
      <c r="HNS1147" s="5"/>
      <c r="HNT1147" s="5"/>
      <c r="HNU1147" s="5"/>
      <c r="HNV1147" s="5"/>
      <c r="HNW1147" s="5"/>
      <c r="HNX1147" s="5"/>
      <c r="HNY1147" s="5"/>
      <c r="HNZ1147" s="5"/>
      <c r="HOA1147" s="5"/>
      <c r="HOB1147" s="5"/>
      <c r="HOC1147" s="5"/>
      <c r="HOD1147" s="5"/>
      <c r="HOE1147" s="5"/>
      <c r="HOF1147" s="5"/>
      <c r="HOG1147" s="5"/>
      <c r="HOH1147" s="5"/>
      <c r="HOI1147" s="5"/>
      <c r="HOJ1147" s="5"/>
      <c r="HOK1147" s="5"/>
      <c r="HOL1147" s="5"/>
      <c r="HOM1147" s="5"/>
      <c r="HON1147" s="5"/>
      <c r="HOO1147" s="5"/>
      <c r="HOP1147" s="5"/>
      <c r="HOQ1147" s="5"/>
      <c r="HOR1147" s="5"/>
      <c r="HOS1147" s="5"/>
      <c r="HOT1147" s="5"/>
      <c r="HOU1147" s="5"/>
      <c r="HOV1147" s="5"/>
      <c r="HOW1147" s="5"/>
      <c r="HOX1147" s="5"/>
      <c r="HOY1147" s="5"/>
      <c r="HOZ1147" s="5"/>
      <c r="HPA1147" s="5"/>
      <c r="HPB1147" s="5"/>
      <c r="HPC1147" s="5"/>
      <c r="HPD1147" s="5"/>
      <c r="HPE1147" s="5"/>
      <c r="HPF1147" s="5"/>
      <c r="HPG1147" s="5"/>
      <c r="HPH1147" s="5"/>
      <c r="HPI1147" s="5"/>
      <c r="HPJ1147" s="5"/>
      <c r="HPK1147" s="5"/>
      <c r="HPL1147" s="5"/>
      <c r="HPM1147" s="5"/>
      <c r="HPN1147" s="5"/>
      <c r="HPO1147" s="5"/>
      <c r="HPP1147" s="5"/>
      <c r="HPQ1147" s="5"/>
      <c r="HPR1147" s="5"/>
      <c r="HPS1147" s="5"/>
      <c r="HPT1147" s="5"/>
      <c r="HPU1147" s="5"/>
      <c r="HPV1147" s="5"/>
      <c r="HPW1147" s="5"/>
      <c r="HPX1147" s="5"/>
      <c r="HPY1147" s="5"/>
      <c r="HPZ1147" s="5"/>
      <c r="HQA1147" s="5"/>
      <c r="HQB1147" s="5"/>
      <c r="HQC1147" s="5"/>
      <c r="HQD1147" s="5"/>
      <c r="HQE1147" s="5"/>
      <c r="HQF1147" s="5"/>
      <c r="HQG1147" s="5"/>
      <c r="HQH1147" s="5"/>
      <c r="HQI1147" s="5"/>
      <c r="HQJ1147" s="5"/>
      <c r="HQK1147" s="5"/>
      <c r="HQL1147" s="5"/>
      <c r="HQM1147" s="5"/>
      <c r="HQN1147" s="5"/>
      <c r="HQO1147" s="5"/>
      <c r="HQP1147" s="5"/>
      <c r="HQQ1147" s="5"/>
      <c r="HQR1147" s="5"/>
      <c r="HQS1147" s="5"/>
      <c r="HQT1147" s="5"/>
      <c r="HQU1147" s="5"/>
      <c r="HQV1147" s="5"/>
      <c r="HQW1147" s="5"/>
      <c r="HQX1147" s="5"/>
      <c r="HQY1147" s="5"/>
      <c r="HQZ1147" s="5"/>
      <c r="HRA1147" s="5"/>
      <c r="HRB1147" s="5"/>
      <c r="HRC1147" s="5"/>
      <c r="HRD1147" s="5"/>
      <c r="HRE1147" s="5"/>
      <c r="HRF1147" s="5"/>
      <c r="HRG1147" s="5"/>
      <c r="HRH1147" s="5"/>
      <c r="HRI1147" s="5"/>
      <c r="HRJ1147" s="5"/>
      <c r="HRK1147" s="5"/>
      <c r="HRL1147" s="5"/>
      <c r="HRM1147" s="5"/>
      <c r="HRN1147" s="5"/>
      <c r="HRO1147" s="5"/>
      <c r="HRP1147" s="5"/>
      <c r="HRQ1147" s="5"/>
      <c r="HRR1147" s="5"/>
      <c r="HRS1147" s="5"/>
      <c r="HRT1147" s="5"/>
      <c r="HRU1147" s="5"/>
      <c r="HRV1147" s="5"/>
      <c r="HRW1147" s="5"/>
      <c r="HRX1147" s="5"/>
      <c r="HRY1147" s="5"/>
      <c r="HRZ1147" s="5"/>
      <c r="HSA1147" s="5"/>
      <c r="HSB1147" s="5"/>
      <c r="HSC1147" s="5"/>
      <c r="HSD1147" s="5"/>
      <c r="HSE1147" s="5"/>
      <c r="HSF1147" s="5"/>
      <c r="HSG1147" s="5"/>
      <c r="HSH1147" s="5"/>
      <c r="HSI1147" s="5"/>
      <c r="HSJ1147" s="5"/>
      <c r="HSK1147" s="5"/>
      <c r="HSL1147" s="5"/>
      <c r="HSM1147" s="5"/>
      <c r="HSN1147" s="5"/>
      <c r="HSO1147" s="5"/>
      <c r="HSP1147" s="5"/>
      <c r="HSQ1147" s="5"/>
      <c r="HSR1147" s="5"/>
      <c r="HSS1147" s="5"/>
      <c r="HST1147" s="5"/>
      <c r="HSU1147" s="5"/>
      <c r="HSV1147" s="5"/>
      <c r="HSW1147" s="5"/>
      <c r="HSX1147" s="5"/>
      <c r="HSY1147" s="5"/>
      <c r="HSZ1147" s="5"/>
      <c r="HTA1147" s="5"/>
      <c r="HTB1147" s="5"/>
      <c r="HTC1147" s="5"/>
      <c r="HTD1147" s="5"/>
      <c r="HTE1147" s="5"/>
      <c r="HTF1147" s="5"/>
      <c r="HTG1147" s="5"/>
      <c r="HTH1147" s="5"/>
      <c r="HTI1147" s="5"/>
      <c r="HTJ1147" s="5"/>
      <c r="HTK1147" s="5"/>
      <c r="HTL1147" s="5"/>
      <c r="HTM1147" s="5"/>
      <c r="HTN1147" s="5"/>
      <c r="HTO1147" s="5"/>
      <c r="HTP1147" s="5"/>
      <c r="HTQ1147" s="5"/>
      <c r="HTR1147" s="5"/>
      <c r="HTS1147" s="5"/>
      <c r="HTT1147" s="5"/>
      <c r="HTU1147" s="5"/>
      <c r="HTV1147" s="5"/>
      <c r="HTW1147" s="5"/>
      <c r="HTX1147" s="5"/>
      <c r="HTY1147" s="5"/>
      <c r="HTZ1147" s="5"/>
      <c r="HUA1147" s="5"/>
      <c r="HUB1147" s="5"/>
      <c r="HUC1147" s="5"/>
      <c r="HUD1147" s="5"/>
      <c r="HUE1147" s="5"/>
      <c r="HUF1147" s="5"/>
      <c r="HUG1147" s="5"/>
      <c r="HUH1147" s="5"/>
      <c r="HUI1147" s="5"/>
      <c r="HUJ1147" s="5"/>
      <c r="HUK1147" s="5"/>
      <c r="HUL1147" s="5"/>
      <c r="HUM1147" s="5"/>
      <c r="HUN1147" s="5"/>
      <c r="HUO1147" s="5"/>
      <c r="HUP1147" s="5"/>
      <c r="HUQ1147" s="5"/>
      <c r="HUR1147" s="5"/>
      <c r="HUS1147" s="5"/>
      <c r="HUT1147" s="5"/>
      <c r="HUU1147" s="5"/>
      <c r="HUV1147" s="5"/>
      <c r="HUW1147" s="5"/>
      <c r="HUX1147" s="5"/>
      <c r="HUY1147" s="5"/>
      <c r="HUZ1147" s="5"/>
      <c r="HVA1147" s="5"/>
      <c r="HVB1147" s="5"/>
      <c r="HVC1147" s="5"/>
      <c r="HVD1147" s="5"/>
      <c r="HVE1147" s="5"/>
      <c r="HVF1147" s="5"/>
      <c r="HVG1147" s="5"/>
      <c r="HVH1147" s="5"/>
      <c r="HVI1147" s="5"/>
      <c r="HVJ1147" s="5"/>
      <c r="HVK1147" s="5"/>
      <c r="HVL1147" s="5"/>
      <c r="HVM1147" s="5"/>
      <c r="HVN1147" s="5"/>
      <c r="HVO1147" s="5"/>
      <c r="HVP1147" s="5"/>
      <c r="HVQ1147" s="5"/>
      <c r="HVR1147" s="5"/>
      <c r="HVS1147" s="5"/>
      <c r="HVT1147" s="5"/>
      <c r="HVU1147" s="5"/>
      <c r="HVV1147" s="5"/>
      <c r="HVW1147" s="5"/>
      <c r="HVX1147" s="5"/>
      <c r="HVY1147" s="5"/>
      <c r="HVZ1147" s="5"/>
      <c r="HWA1147" s="5"/>
      <c r="HWB1147" s="5"/>
      <c r="HWC1147" s="5"/>
      <c r="HWD1147" s="5"/>
      <c r="HWE1147" s="5"/>
      <c r="HWF1147" s="5"/>
      <c r="HWG1147" s="5"/>
      <c r="HWH1147" s="5"/>
      <c r="HWI1147" s="5"/>
      <c r="HWJ1147" s="5"/>
      <c r="HWK1147" s="5"/>
      <c r="HWL1147" s="5"/>
      <c r="HWM1147" s="5"/>
      <c r="HWN1147" s="5"/>
      <c r="HWO1147" s="5"/>
      <c r="HWP1147" s="5"/>
      <c r="HWQ1147" s="5"/>
      <c r="HWR1147" s="5"/>
      <c r="HWS1147" s="5"/>
      <c r="HWT1147" s="5"/>
      <c r="HWU1147" s="5"/>
      <c r="HWV1147" s="5"/>
      <c r="HWW1147" s="5"/>
      <c r="HWX1147" s="5"/>
      <c r="HWY1147" s="5"/>
      <c r="HWZ1147" s="5"/>
      <c r="HXA1147" s="5"/>
      <c r="HXB1147" s="5"/>
      <c r="HXC1147" s="5"/>
      <c r="HXD1147" s="5"/>
      <c r="HXE1147" s="5"/>
      <c r="HXF1147" s="5"/>
      <c r="HXG1147" s="5"/>
      <c r="HXH1147" s="5"/>
      <c r="HXI1147" s="5"/>
      <c r="HXJ1147" s="5"/>
      <c r="HXK1147" s="5"/>
      <c r="HXL1147" s="5"/>
      <c r="HXM1147" s="5"/>
      <c r="HXN1147" s="5"/>
      <c r="HXO1147" s="5"/>
      <c r="HXP1147" s="5"/>
      <c r="HXQ1147" s="5"/>
      <c r="HXR1147" s="5"/>
      <c r="HXS1147" s="5"/>
      <c r="HXT1147" s="5"/>
      <c r="HXU1147" s="5"/>
      <c r="HXV1147" s="5"/>
      <c r="HXW1147" s="5"/>
      <c r="HXX1147" s="5"/>
      <c r="HXY1147" s="5"/>
      <c r="HXZ1147" s="5"/>
      <c r="HYA1147" s="5"/>
      <c r="HYB1147" s="5"/>
      <c r="HYC1147" s="5"/>
      <c r="HYD1147" s="5"/>
      <c r="HYE1147" s="5"/>
      <c r="HYF1147" s="5"/>
      <c r="HYG1147" s="5"/>
      <c r="HYH1147" s="5"/>
      <c r="HYI1147" s="5"/>
      <c r="HYJ1147" s="5"/>
      <c r="HYK1147" s="5"/>
      <c r="HYL1147" s="5"/>
      <c r="HYM1147" s="5"/>
      <c r="HYN1147" s="5"/>
      <c r="HYO1147" s="5"/>
      <c r="HYP1147" s="5"/>
      <c r="HYQ1147" s="5"/>
      <c r="HYR1147" s="5"/>
      <c r="HYS1147" s="5"/>
      <c r="HYT1147" s="5"/>
      <c r="HYU1147" s="5"/>
      <c r="HYV1147" s="5"/>
      <c r="HYW1147" s="5"/>
      <c r="HYX1147" s="5"/>
      <c r="HYY1147" s="5"/>
      <c r="HYZ1147" s="5"/>
      <c r="HZA1147" s="5"/>
      <c r="HZB1147" s="5"/>
      <c r="HZC1147" s="5"/>
      <c r="HZD1147" s="5"/>
      <c r="HZE1147" s="5"/>
      <c r="HZF1147" s="5"/>
      <c r="HZG1147" s="5"/>
      <c r="HZH1147" s="5"/>
      <c r="HZI1147" s="5"/>
      <c r="HZJ1147" s="5"/>
      <c r="HZK1147" s="5"/>
      <c r="HZL1147" s="5"/>
      <c r="HZM1147" s="5"/>
      <c r="HZN1147" s="5"/>
      <c r="HZO1147" s="5"/>
      <c r="HZP1147" s="5"/>
      <c r="HZQ1147" s="5"/>
      <c r="HZR1147" s="5"/>
      <c r="HZS1147" s="5"/>
      <c r="HZT1147" s="5"/>
      <c r="HZU1147" s="5"/>
      <c r="HZV1147" s="5"/>
      <c r="HZW1147" s="5"/>
      <c r="HZX1147" s="5"/>
      <c r="HZY1147" s="5"/>
      <c r="HZZ1147" s="5"/>
      <c r="IAA1147" s="5"/>
      <c r="IAB1147" s="5"/>
      <c r="IAC1147" s="5"/>
      <c r="IAD1147" s="5"/>
      <c r="IAE1147" s="5"/>
      <c r="IAF1147" s="5"/>
      <c r="IAG1147" s="5"/>
      <c r="IAH1147" s="5"/>
      <c r="IAI1147" s="5"/>
      <c r="IAJ1147" s="5"/>
      <c r="IAK1147" s="5"/>
      <c r="IAL1147" s="5"/>
      <c r="IAM1147" s="5"/>
      <c r="IAN1147" s="5"/>
      <c r="IAO1147" s="5"/>
      <c r="IAP1147" s="5"/>
      <c r="IAQ1147" s="5"/>
      <c r="IAR1147" s="5"/>
      <c r="IAS1147" s="5"/>
      <c r="IAT1147" s="5"/>
      <c r="IAU1147" s="5"/>
      <c r="IAV1147" s="5"/>
      <c r="IAW1147" s="5"/>
      <c r="IAX1147" s="5"/>
      <c r="IAY1147" s="5"/>
      <c r="IAZ1147" s="5"/>
      <c r="IBA1147" s="5"/>
      <c r="IBB1147" s="5"/>
      <c r="IBC1147" s="5"/>
      <c r="IBD1147" s="5"/>
      <c r="IBE1147" s="5"/>
      <c r="IBF1147" s="5"/>
      <c r="IBG1147" s="5"/>
      <c r="IBH1147" s="5"/>
      <c r="IBI1147" s="5"/>
      <c r="IBJ1147" s="5"/>
      <c r="IBK1147" s="5"/>
      <c r="IBL1147" s="5"/>
      <c r="IBM1147" s="5"/>
      <c r="IBN1147" s="5"/>
      <c r="IBO1147" s="5"/>
      <c r="IBP1147" s="5"/>
      <c r="IBQ1147" s="5"/>
      <c r="IBR1147" s="5"/>
      <c r="IBS1147" s="5"/>
      <c r="IBT1147" s="5"/>
      <c r="IBU1147" s="5"/>
      <c r="IBV1147" s="5"/>
      <c r="IBW1147" s="5"/>
      <c r="IBX1147" s="5"/>
      <c r="IBY1147" s="5"/>
      <c r="IBZ1147" s="5"/>
      <c r="ICA1147" s="5"/>
      <c r="ICB1147" s="5"/>
      <c r="ICC1147" s="5"/>
      <c r="ICD1147" s="5"/>
      <c r="ICE1147" s="5"/>
      <c r="ICF1147" s="5"/>
      <c r="ICG1147" s="5"/>
      <c r="ICH1147" s="5"/>
      <c r="ICI1147" s="5"/>
      <c r="ICJ1147" s="5"/>
      <c r="ICK1147" s="5"/>
      <c r="ICL1147" s="5"/>
      <c r="ICM1147" s="5"/>
      <c r="ICN1147" s="5"/>
      <c r="ICO1147" s="5"/>
      <c r="ICP1147" s="5"/>
      <c r="ICQ1147" s="5"/>
      <c r="ICR1147" s="5"/>
      <c r="ICS1147" s="5"/>
      <c r="ICT1147" s="5"/>
      <c r="ICU1147" s="5"/>
      <c r="ICV1147" s="5"/>
      <c r="ICW1147" s="5"/>
      <c r="ICX1147" s="5"/>
      <c r="ICY1147" s="5"/>
      <c r="ICZ1147" s="5"/>
      <c r="IDA1147" s="5"/>
      <c r="IDB1147" s="5"/>
      <c r="IDC1147" s="5"/>
      <c r="IDD1147" s="5"/>
      <c r="IDE1147" s="5"/>
      <c r="IDF1147" s="5"/>
      <c r="IDG1147" s="5"/>
      <c r="IDH1147" s="5"/>
      <c r="IDI1147" s="5"/>
      <c r="IDJ1147" s="5"/>
      <c r="IDK1147" s="5"/>
      <c r="IDL1147" s="5"/>
      <c r="IDM1147" s="5"/>
      <c r="IDN1147" s="5"/>
      <c r="IDO1147" s="5"/>
      <c r="IDP1147" s="5"/>
      <c r="IDQ1147" s="5"/>
      <c r="IDR1147" s="5"/>
      <c r="IDS1147" s="5"/>
      <c r="IDT1147" s="5"/>
      <c r="IDU1147" s="5"/>
      <c r="IDV1147" s="5"/>
      <c r="IDW1147" s="5"/>
      <c r="IDX1147" s="5"/>
      <c r="IDY1147" s="5"/>
      <c r="IDZ1147" s="5"/>
      <c r="IEA1147" s="5"/>
      <c r="IEB1147" s="5"/>
      <c r="IEC1147" s="5"/>
      <c r="IED1147" s="5"/>
      <c r="IEE1147" s="5"/>
      <c r="IEF1147" s="5"/>
      <c r="IEG1147" s="5"/>
      <c r="IEH1147" s="5"/>
      <c r="IEI1147" s="5"/>
      <c r="IEJ1147" s="5"/>
      <c r="IEK1147" s="5"/>
      <c r="IEL1147" s="5"/>
      <c r="IEM1147" s="5"/>
      <c r="IEN1147" s="5"/>
      <c r="IEO1147" s="5"/>
      <c r="IEP1147" s="5"/>
      <c r="IEQ1147" s="5"/>
      <c r="IER1147" s="5"/>
      <c r="IES1147" s="5"/>
      <c r="IET1147" s="5"/>
      <c r="IEU1147" s="5"/>
      <c r="IEV1147" s="5"/>
      <c r="IEW1147" s="5"/>
      <c r="IEX1147" s="5"/>
      <c r="IEY1147" s="5"/>
      <c r="IEZ1147" s="5"/>
      <c r="IFA1147" s="5"/>
      <c r="IFB1147" s="5"/>
      <c r="IFC1147" s="5"/>
      <c r="IFD1147" s="5"/>
      <c r="IFE1147" s="5"/>
      <c r="IFF1147" s="5"/>
      <c r="IFG1147" s="5"/>
      <c r="IFH1147" s="5"/>
      <c r="IFI1147" s="5"/>
      <c r="IFJ1147" s="5"/>
      <c r="IFK1147" s="5"/>
      <c r="IFL1147" s="5"/>
      <c r="IFM1147" s="5"/>
      <c r="IFN1147" s="5"/>
      <c r="IFO1147" s="5"/>
      <c r="IFP1147" s="5"/>
      <c r="IFQ1147" s="5"/>
      <c r="IFR1147" s="5"/>
      <c r="IFS1147" s="5"/>
      <c r="IFT1147" s="5"/>
      <c r="IFU1147" s="5"/>
      <c r="IFV1147" s="5"/>
      <c r="IFW1147" s="5"/>
      <c r="IFX1147" s="5"/>
      <c r="IFY1147" s="5"/>
      <c r="IFZ1147" s="5"/>
      <c r="IGA1147" s="5"/>
      <c r="IGB1147" s="5"/>
      <c r="IGC1147" s="5"/>
      <c r="IGD1147" s="5"/>
      <c r="IGE1147" s="5"/>
      <c r="IGF1147" s="5"/>
      <c r="IGG1147" s="5"/>
      <c r="IGH1147" s="5"/>
      <c r="IGI1147" s="5"/>
      <c r="IGJ1147" s="5"/>
      <c r="IGK1147" s="5"/>
      <c r="IGL1147" s="5"/>
      <c r="IGM1147" s="5"/>
      <c r="IGN1147" s="5"/>
      <c r="IGO1147" s="5"/>
      <c r="IGP1147" s="5"/>
      <c r="IGQ1147" s="5"/>
      <c r="IGR1147" s="5"/>
      <c r="IGS1147" s="5"/>
      <c r="IGT1147" s="5"/>
      <c r="IGU1147" s="5"/>
      <c r="IGV1147" s="5"/>
      <c r="IGW1147" s="5"/>
      <c r="IGX1147" s="5"/>
      <c r="IGY1147" s="5"/>
      <c r="IGZ1147" s="5"/>
      <c r="IHA1147" s="5"/>
      <c r="IHB1147" s="5"/>
      <c r="IHC1147" s="5"/>
      <c r="IHD1147" s="5"/>
      <c r="IHE1147" s="5"/>
      <c r="IHF1147" s="5"/>
      <c r="IHG1147" s="5"/>
      <c r="IHH1147" s="5"/>
      <c r="IHI1147" s="5"/>
      <c r="IHJ1147" s="5"/>
      <c r="IHK1147" s="5"/>
      <c r="IHL1147" s="5"/>
      <c r="IHM1147" s="5"/>
      <c r="IHN1147" s="5"/>
      <c r="IHO1147" s="5"/>
      <c r="IHP1147" s="5"/>
      <c r="IHQ1147" s="5"/>
      <c r="IHR1147" s="5"/>
      <c r="IHS1147" s="5"/>
      <c r="IHT1147" s="5"/>
      <c r="IHU1147" s="5"/>
      <c r="IHV1147" s="5"/>
      <c r="IHW1147" s="5"/>
      <c r="IHX1147" s="5"/>
      <c r="IHY1147" s="5"/>
      <c r="IHZ1147" s="5"/>
      <c r="IIA1147" s="5"/>
      <c r="IIB1147" s="5"/>
      <c r="IIC1147" s="5"/>
      <c r="IID1147" s="5"/>
      <c r="IIE1147" s="5"/>
      <c r="IIF1147" s="5"/>
      <c r="IIG1147" s="5"/>
      <c r="IIH1147" s="5"/>
      <c r="III1147" s="5"/>
      <c r="IIJ1147" s="5"/>
      <c r="IIK1147" s="5"/>
      <c r="IIL1147" s="5"/>
      <c r="IIM1147" s="5"/>
      <c r="IIN1147" s="5"/>
      <c r="IIO1147" s="5"/>
      <c r="IIP1147" s="5"/>
      <c r="IIQ1147" s="5"/>
      <c r="IIR1147" s="5"/>
      <c r="IIS1147" s="5"/>
      <c r="IIT1147" s="5"/>
      <c r="IIU1147" s="5"/>
      <c r="IIV1147" s="5"/>
      <c r="IIW1147" s="5"/>
      <c r="IIX1147" s="5"/>
      <c r="IIY1147" s="5"/>
      <c r="IIZ1147" s="5"/>
      <c r="IJA1147" s="5"/>
      <c r="IJB1147" s="5"/>
      <c r="IJC1147" s="5"/>
      <c r="IJD1147" s="5"/>
      <c r="IJE1147" s="5"/>
      <c r="IJF1147" s="5"/>
      <c r="IJG1147" s="5"/>
      <c r="IJH1147" s="5"/>
      <c r="IJI1147" s="5"/>
      <c r="IJJ1147" s="5"/>
      <c r="IJK1147" s="5"/>
      <c r="IJL1147" s="5"/>
      <c r="IJM1147" s="5"/>
      <c r="IJN1147" s="5"/>
      <c r="IJO1147" s="5"/>
      <c r="IJP1147" s="5"/>
      <c r="IJQ1147" s="5"/>
      <c r="IJR1147" s="5"/>
      <c r="IJS1147" s="5"/>
      <c r="IJT1147" s="5"/>
      <c r="IJU1147" s="5"/>
      <c r="IJV1147" s="5"/>
      <c r="IJW1147" s="5"/>
      <c r="IJX1147" s="5"/>
      <c r="IJY1147" s="5"/>
      <c r="IJZ1147" s="5"/>
      <c r="IKA1147" s="5"/>
      <c r="IKB1147" s="5"/>
      <c r="IKC1147" s="5"/>
      <c r="IKD1147" s="5"/>
      <c r="IKE1147" s="5"/>
      <c r="IKF1147" s="5"/>
      <c r="IKG1147" s="5"/>
      <c r="IKH1147" s="5"/>
      <c r="IKI1147" s="5"/>
      <c r="IKJ1147" s="5"/>
      <c r="IKK1147" s="5"/>
      <c r="IKL1147" s="5"/>
      <c r="IKM1147" s="5"/>
      <c r="IKN1147" s="5"/>
      <c r="IKO1147" s="5"/>
      <c r="IKP1147" s="5"/>
      <c r="IKQ1147" s="5"/>
      <c r="IKR1147" s="5"/>
      <c r="IKS1147" s="5"/>
      <c r="IKT1147" s="5"/>
      <c r="IKU1147" s="5"/>
      <c r="IKV1147" s="5"/>
      <c r="IKW1147" s="5"/>
      <c r="IKX1147" s="5"/>
      <c r="IKY1147" s="5"/>
      <c r="IKZ1147" s="5"/>
      <c r="ILA1147" s="5"/>
      <c r="ILB1147" s="5"/>
      <c r="ILC1147" s="5"/>
      <c r="ILD1147" s="5"/>
      <c r="ILE1147" s="5"/>
      <c r="ILF1147" s="5"/>
      <c r="ILG1147" s="5"/>
      <c r="ILH1147" s="5"/>
      <c r="ILI1147" s="5"/>
      <c r="ILJ1147" s="5"/>
      <c r="ILK1147" s="5"/>
      <c r="ILL1147" s="5"/>
      <c r="ILM1147" s="5"/>
      <c r="ILN1147" s="5"/>
      <c r="ILO1147" s="5"/>
      <c r="ILP1147" s="5"/>
      <c r="ILQ1147" s="5"/>
      <c r="ILR1147" s="5"/>
      <c r="ILS1147" s="5"/>
      <c r="ILT1147" s="5"/>
      <c r="ILU1147" s="5"/>
      <c r="ILV1147" s="5"/>
      <c r="ILW1147" s="5"/>
      <c r="ILX1147" s="5"/>
      <c r="ILY1147" s="5"/>
      <c r="ILZ1147" s="5"/>
      <c r="IMA1147" s="5"/>
      <c r="IMB1147" s="5"/>
      <c r="IMC1147" s="5"/>
      <c r="IMD1147" s="5"/>
      <c r="IME1147" s="5"/>
      <c r="IMF1147" s="5"/>
      <c r="IMG1147" s="5"/>
      <c r="IMH1147" s="5"/>
      <c r="IMI1147" s="5"/>
      <c r="IMJ1147" s="5"/>
      <c r="IMK1147" s="5"/>
      <c r="IML1147" s="5"/>
      <c r="IMM1147" s="5"/>
      <c r="IMN1147" s="5"/>
      <c r="IMO1147" s="5"/>
      <c r="IMP1147" s="5"/>
      <c r="IMQ1147" s="5"/>
      <c r="IMR1147" s="5"/>
      <c r="IMS1147" s="5"/>
      <c r="IMT1147" s="5"/>
      <c r="IMU1147" s="5"/>
      <c r="IMV1147" s="5"/>
      <c r="IMW1147" s="5"/>
      <c r="IMX1147" s="5"/>
      <c r="IMY1147" s="5"/>
      <c r="IMZ1147" s="5"/>
      <c r="INA1147" s="5"/>
      <c r="INB1147" s="5"/>
      <c r="INC1147" s="5"/>
      <c r="IND1147" s="5"/>
      <c r="INE1147" s="5"/>
      <c r="INF1147" s="5"/>
      <c r="ING1147" s="5"/>
      <c r="INH1147" s="5"/>
      <c r="INI1147" s="5"/>
      <c r="INJ1147" s="5"/>
      <c r="INK1147" s="5"/>
      <c r="INL1147" s="5"/>
      <c r="INM1147" s="5"/>
      <c r="INN1147" s="5"/>
      <c r="INO1147" s="5"/>
      <c r="INP1147" s="5"/>
      <c r="INQ1147" s="5"/>
      <c r="INR1147" s="5"/>
      <c r="INS1147" s="5"/>
      <c r="INT1147" s="5"/>
      <c r="INU1147" s="5"/>
      <c r="INV1147" s="5"/>
      <c r="INW1147" s="5"/>
      <c r="INX1147" s="5"/>
      <c r="INY1147" s="5"/>
      <c r="INZ1147" s="5"/>
      <c r="IOA1147" s="5"/>
      <c r="IOB1147" s="5"/>
      <c r="IOC1147" s="5"/>
      <c r="IOD1147" s="5"/>
      <c r="IOE1147" s="5"/>
      <c r="IOF1147" s="5"/>
      <c r="IOG1147" s="5"/>
      <c r="IOH1147" s="5"/>
      <c r="IOI1147" s="5"/>
      <c r="IOJ1147" s="5"/>
      <c r="IOK1147" s="5"/>
      <c r="IOL1147" s="5"/>
      <c r="IOM1147" s="5"/>
      <c r="ION1147" s="5"/>
      <c r="IOO1147" s="5"/>
      <c r="IOP1147" s="5"/>
      <c r="IOQ1147" s="5"/>
      <c r="IOR1147" s="5"/>
      <c r="IOS1147" s="5"/>
      <c r="IOT1147" s="5"/>
      <c r="IOU1147" s="5"/>
      <c r="IOV1147" s="5"/>
      <c r="IOW1147" s="5"/>
      <c r="IOX1147" s="5"/>
      <c r="IOY1147" s="5"/>
      <c r="IOZ1147" s="5"/>
      <c r="IPA1147" s="5"/>
      <c r="IPB1147" s="5"/>
      <c r="IPC1147" s="5"/>
      <c r="IPD1147" s="5"/>
      <c r="IPE1147" s="5"/>
      <c r="IPF1147" s="5"/>
      <c r="IPG1147" s="5"/>
      <c r="IPH1147" s="5"/>
      <c r="IPI1147" s="5"/>
      <c r="IPJ1147" s="5"/>
      <c r="IPK1147" s="5"/>
      <c r="IPL1147" s="5"/>
      <c r="IPM1147" s="5"/>
      <c r="IPN1147" s="5"/>
      <c r="IPO1147" s="5"/>
      <c r="IPP1147" s="5"/>
      <c r="IPQ1147" s="5"/>
      <c r="IPR1147" s="5"/>
      <c r="IPS1147" s="5"/>
      <c r="IPT1147" s="5"/>
      <c r="IPU1147" s="5"/>
      <c r="IPV1147" s="5"/>
      <c r="IPW1147" s="5"/>
      <c r="IPX1147" s="5"/>
      <c r="IPY1147" s="5"/>
      <c r="IPZ1147" s="5"/>
      <c r="IQA1147" s="5"/>
      <c r="IQB1147" s="5"/>
      <c r="IQC1147" s="5"/>
      <c r="IQD1147" s="5"/>
      <c r="IQE1147" s="5"/>
      <c r="IQF1147" s="5"/>
      <c r="IQG1147" s="5"/>
      <c r="IQH1147" s="5"/>
      <c r="IQI1147" s="5"/>
      <c r="IQJ1147" s="5"/>
      <c r="IQK1147" s="5"/>
      <c r="IQL1147" s="5"/>
      <c r="IQM1147" s="5"/>
      <c r="IQN1147" s="5"/>
      <c r="IQO1147" s="5"/>
      <c r="IQP1147" s="5"/>
      <c r="IQQ1147" s="5"/>
      <c r="IQR1147" s="5"/>
      <c r="IQS1147" s="5"/>
      <c r="IQT1147" s="5"/>
      <c r="IQU1147" s="5"/>
      <c r="IQV1147" s="5"/>
      <c r="IQW1147" s="5"/>
      <c r="IQX1147" s="5"/>
      <c r="IQY1147" s="5"/>
      <c r="IQZ1147" s="5"/>
      <c r="IRA1147" s="5"/>
      <c r="IRB1147" s="5"/>
      <c r="IRC1147" s="5"/>
      <c r="IRD1147" s="5"/>
      <c r="IRE1147" s="5"/>
      <c r="IRF1147" s="5"/>
      <c r="IRG1147" s="5"/>
      <c r="IRH1147" s="5"/>
      <c r="IRI1147" s="5"/>
      <c r="IRJ1147" s="5"/>
      <c r="IRK1147" s="5"/>
      <c r="IRL1147" s="5"/>
      <c r="IRM1147" s="5"/>
      <c r="IRN1147" s="5"/>
      <c r="IRO1147" s="5"/>
      <c r="IRP1147" s="5"/>
      <c r="IRQ1147" s="5"/>
      <c r="IRR1147" s="5"/>
      <c r="IRS1147" s="5"/>
      <c r="IRT1147" s="5"/>
      <c r="IRU1147" s="5"/>
      <c r="IRV1147" s="5"/>
      <c r="IRW1147" s="5"/>
      <c r="IRX1147" s="5"/>
      <c r="IRY1147" s="5"/>
      <c r="IRZ1147" s="5"/>
      <c r="ISA1147" s="5"/>
      <c r="ISB1147" s="5"/>
      <c r="ISC1147" s="5"/>
      <c r="ISD1147" s="5"/>
      <c r="ISE1147" s="5"/>
      <c r="ISF1147" s="5"/>
      <c r="ISG1147" s="5"/>
      <c r="ISH1147" s="5"/>
      <c r="ISI1147" s="5"/>
      <c r="ISJ1147" s="5"/>
      <c r="ISK1147" s="5"/>
      <c r="ISL1147" s="5"/>
      <c r="ISM1147" s="5"/>
      <c r="ISN1147" s="5"/>
      <c r="ISO1147" s="5"/>
      <c r="ISP1147" s="5"/>
      <c r="ISQ1147" s="5"/>
      <c r="ISR1147" s="5"/>
      <c r="ISS1147" s="5"/>
      <c r="IST1147" s="5"/>
      <c r="ISU1147" s="5"/>
      <c r="ISV1147" s="5"/>
      <c r="ISW1147" s="5"/>
      <c r="ISX1147" s="5"/>
      <c r="ISY1147" s="5"/>
      <c r="ISZ1147" s="5"/>
      <c r="ITA1147" s="5"/>
      <c r="ITB1147" s="5"/>
      <c r="ITC1147" s="5"/>
      <c r="ITD1147" s="5"/>
      <c r="ITE1147" s="5"/>
      <c r="ITF1147" s="5"/>
      <c r="ITG1147" s="5"/>
      <c r="ITH1147" s="5"/>
      <c r="ITI1147" s="5"/>
      <c r="ITJ1147" s="5"/>
      <c r="ITK1147" s="5"/>
      <c r="ITL1147" s="5"/>
      <c r="ITM1147" s="5"/>
      <c r="ITN1147" s="5"/>
      <c r="ITO1147" s="5"/>
      <c r="ITP1147" s="5"/>
      <c r="ITQ1147" s="5"/>
      <c r="ITR1147" s="5"/>
      <c r="ITS1147" s="5"/>
      <c r="ITT1147" s="5"/>
      <c r="ITU1147" s="5"/>
      <c r="ITV1147" s="5"/>
      <c r="ITW1147" s="5"/>
      <c r="ITX1147" s="5"/>
      <c r="ITY1147" s="5"/>
      <c r="ITZ1147" s="5"/>
      <c r="IUA1147" s="5"/>
      <c r="IUB1147" s="5"/>
      <c r="IUC1147" s="5"/>
      <c r="IUD1147" s="5"/>
      <c r="IUE1147" s="5"/>
      <c r="IUF1147" s="5"/>
      <c r="IUG1147" s="5"/>
      <c r="IUH1147" s="5"/>
      <c r="IUI1147" s="5"/>
      <c r="IUJ1147" s="5"/>
      <c r="IUK1147" s="5"/>
      <c r="IUL1147" s="5"/>
      <c r="IUM1147" s="5"/>
      <c r="IUN1147" s="5"/>
      <c r="IUO1147" s="5"/>
      <c r="IUP1147" s="5"/>
      <c r="IUQ1147" s="5"/>
      <c r="IUR1147" s="5"/>
      <c r="IUS1147" s="5"/>
      <c r="IUT1147" s="5"/>
      <c r="IUU1147" s="5"/>
      <c r="IUV1147" s="5"/>
      <c r="IUW1147" s="5"/>
      <c r="IUX1147" s="5"/>
      <c r="IUY1147" s="5"/>
      <c r="IUZ1147" s="5"/>
      <c r="IVA1147" s="5"/>
      <c r="IVB1147" s="5"/>
      <c r="IVC1147" s="5"/>
      <c r="IVD1147" s="5"/>
      <c r="IVE1147" s="5"/>
      <c r="IVF1147" s="5"/>
      <c r="IVG1147" s="5"/>
      <c r="IVH1147" s="5"/>
      <c r="IVI1147" s="5"/>
      <c r="IVJ1147" s="5"/>
      <c r="IVK1147" s="5"/>
      <c r="IVL1147" s="5"/>
      <c r="IVM1147" s="5"/>
      <c r="IVN1147" s="5"/>
      <c r="IVO1147" s="5"/>
      <c r="IVP1147" s="5"/>
      <c r="IVQ1147" s="5"/>
      <c r="IVR1147" s="5"/>
      <c r="IVS1147" s="5"/>
      <c r="IVT1147" s="5"/>
      <c r="IVU1147" s="5"/>
      <c r="IVV1147" s="5"/>
      <c r="IVW1147" s="5"/>
      <c r="IVX1147" s="5"/>
      <c r="IVY1147" s="5"/>
      <c r="IVZ1147" s="5"/>
      <c r="IWA1147" s="5"/>
      <c r="IWB1147" s="5"/>
      <c r="IWC1147" s="5"/>
      <c r="IWD1147" s="5"/>
      <c r="IWE1147" s="5"/>
      <c r="IWF1147" s="5"/>
      <c r="IWG1147" s="5"/>
      <c r="IWH1147" s="5"/>
      <c r="IWI1147" s="5"/>
      <c r="IWJ1147" s="5"/>
      <c r="IWK1147" s="5"/>
      <c r="IWL1147" s="5"/>
      <c r="IWM1147" s="5"/>
      <c r="IWN1147" s="5"/>
      <c r="IWO1147" s="5"/>
      <c r="IWP1147" s="5"/>
      <c r="IWQ1147" s="5"/>
      <c r="IWR1147" s="5"/>
      <c r="IWS1147" s="5"/>
      <c r="IWT1147" s="5"/>
      <c r="IWU1147" s="5"/>
      <c r="IWV1147" s="5"/>
      <c r="IWW1147" s="5"/>
      <c r="IWX1147" s="5"/>
      <c r="IWY1147" s="5"/>
      <c r="IWZ1147" s="5"/>
      <c r="IXA1147" s="5"/>
      <c r="IXB1147" s="5"/>
      <c r="IXC1147" s="5"/>
      <c r="IXD1147" s="5"/>
      <c r="IXE1147" s="5"/>
      <c r="IXF1147" s="5"/>
      <c r="IXG1147" s="5"/>
      <c r="IXH1147" s="5"/>
      <c r="IXI1147" s="5"/>
      <c r="IXJ1147" s="5"/>
      <c r="IXK1147" s="5"/>
      <c r="IXL1147" s="5"/>
      <c r="IXM1147" s="5"/>
      <c r="IXN1147" s="5"/>
      <c r="IXO1147" s="5"/>
      <c r="IXP1147" s="5"/>
      <c r="IXQ1147" s="5"/>
      <c r="IXR1147" s="5"/>
      <c r="IXS1147" s="5"/>
      <c r="IXT1147" s="5"/>
      <c r="IXU1147" s="5"/>
      <c r="IXV1147" s="5"/>
      <c r="IXW1147" s="5"/>
      <c r="IXX1147" s="5"/>
      <c r="IXY1147" s="5"/>
      <c r="IXZ1147" s="5"/>
      <c r="IYA1147" s="5"/>
      <c r="IYB1147" s="5"/>
      <c r="IYC1147" s="5"/>
      <c r="IYD1147" s="5"/>
      <c r="IYE1147" s="5"/>
      <c r="IYF1147" s="5"/>
      <c r="IYG1147" s="5"/>
      <c r="IYH1147" s="5"/>
      <c r="IYI1147" s="5"/>
      <c r="IYJ1147" s="5"/>
      <c r="IYK1147" s="5"/>
      <c r="IYL1147" s="5"/>
      <c r="IYM1147" s="5"/>
      <c r="IYN1147" s="5"/>
      <c r="IYO1147" s="5"/>
      <c r="IYP1147" s="5"/>
      <c r="IYQ1147" s="5"/>
      <c r="IYR1147" s="5"/>
      <c r="IYS1147" s="5"/>
      <c r="IYT1147" s="5"/>
      <c r="IYU1147" s="5"/>
      <c r="IYV1147" s="5"/>
      <c r="IYW1147" s="5"/>
      <c r="IYX1147" s="5"/>
      <c r="IYY1147" s="5"/>
      <c r="IYZ1147" s="5"/>
      <c r="IZA1147" s="5"/>
      <c r="IZB1147" s="5"/>
      <c r="IZC1147" s="5"/>
      <c r="IZD1147" s="5"/>
      <c r="IZE1147" s="5"/>
      <c r="IZF1147" s="5"/>
      <c r="IZG1147" s="5"/>
      <c r="IZH1147" s="5"/>
      <c r="IZI1147" s="5"/>
      <c r="IZJ1147" s="5"/>
      <c r="IZK1147" s="5"/>
      <c r="IZL1147" s="5"/>
      <c r="IZM1147" s="5"/>
      <c r="IZN1147" s="5"/>
      <c r="IZO1147" s="5"/>
      <c r="IZP1147" s="5"/>
      <c r="IZQ1147" s="5"/>
      <c r="IZR1147" s="5"/>
      <c r="IZS1147" s="5"/>
      <c r="IZT1147" s="5"/>
      <c r="IZU1147" s="5"/>
      <c r="IZV1147" s="5"/>
      <c r="IZW1147" s="5"/>
      <c r="IZX1147" s="5"/>
      <c r="IZY1147" s="5"/>
      <c r="IZZ1147" s="5"/>
      <c r="JAA1147" s="5"/>
      <c r="JAB1147" s="5"/>
      <c r="JAC1147" s="5"/>
      <c r="JAD1147" s="5"/>
      <c r="JAE1147" s="5"/>
      <c r="JAF1147" s="5"/>
      <c r="JAG1147" s="5"/>
      <c r="JAH1147" s="5"/>
      <c r="JAI1147" s="5"/>
      <c r="JAJ1147" s="5"/>
      <c r="JAK1147" s="5"/>
      <c r="JAL1147" s="5"/>
      <c r="JAM1147" s="5"/>
      <c r="JAN1147" s="5"/>
      <c r="JAO1147" s="5"/>
      <c r="JAP1147" s="5"/>
      <c r="JAQ1147" s="5"/>
      <c r="JAR1147" s="5"/>
      <c r="JAS1147" s="5"/>
      <c r="JAT1147" s="5"/>
      <c r="JAU1147" s="5"/>
      <c r="JAV1147" s="5"/>
      <c r="JAW1147" s="5"/>
      <c r="JAX1147" s="5"/>
      <c r="JAY1147" s="5"/>
      <c r="JAZ1147" s="5"/>
      <c r="JBA1147" s="5"/>
      <c r="JBB1147" s="5"/>
      <c r="JBC1147" s="5"/>
      <c r="JBD1147" s="5"/>
      <c r="JBE1147" s="5"/>
      <c r="JBF1147" s="5"/>
      <c r="JBG1147" s="5"/>
      <c r="JBH1147" s="5"/>
      <c r="JBI1147" s="5"/>
      <c r="JBJ1147" s="5"/>
      <c r="JBK1147" s="5"/>
      <c r="JBL1147" s="5"/>
      <c r="JBM1147" s="5"/>
      <c r="JBN1147" s="5"/>
      <c r="JBO1147" s="5"/>
      <c r="JBP1147" s="5"/>
      <c r="JBQ1147" s="5"/>
      <c r="JBR1147" s="5"/>
      <c r="JBS1147" s="5"/>
      <c r="JBT1147" s="5"/>
      <c r="JBU1147" s="5"/>
      <c r="JBV1147" s="5"/>
      <c r="JBW1147" s="5"/>
      <c r="JBX1147" s="5"/>
      <c r="JBY1147" s="5"/>
      <c r="JBZ1147" s="5"/>
      <c r="JCA1147" s="5"/>
      <c r="JCB1147" s="5"/>
      <c r="JCC1147" s="5"/>
      <c r="JCD1147" s="5"/>
      <c r="JCE1147" s="5"/>
      <c r="JCF1147" s="5"/>
      <c r="JCG1147" s="5"/>
      <c r="JCH1147" s="5"/>
      <c r="JCI1147" s="5"/>
      <c r="JCJ1147" s="5"/>
      <c r="JCK1147" s="5"/>
      <c r="JCL1147" s="5"/>
      <c r="JCM1147" s="5"/>
      <c r="JCN1147" s="5"/>
      <c r="JCO1147" s="5"/>
      <c r="JCP1147" s="5"/>
      <c r="JCQ1147" s="5"/>
      <c r="JCR1147" s="5"/>
      <c r="JCS1147" s="5"/>
      <c r="JCT1147" s="5"/>
      <c r="JCU1147" s="5"/>
      <c r="JCV1147" s="5"/>
      <c r="JCW1147" s="5"/>
      <c r="JCX1147" s="5"/>
      <c r="JCY1147" s="5"/>
      <c r="JCZ1147" s="5"/>
      <c r="JDA1147" s="5"/>
      <c r="JDB1147" s="5"/>
      <c r="JDC1147" s="5"/>
      <c r="JDD1147" s="5"/>
      <c r="JDE1147" s="5"/>
      <c r="JDF1147" s="5"/>
      <c r="JDG1147" s="5"/>
      <c r="JDH1147" s="5"/>
      <c r="JDI1147" s="5"/>
      <c r="JDJ1147" s="5"/>
      <c r="JDK1147" s="5"/>
      <c r="JDL1147" s="5"/>
      <c r="JDM1147" s="5"/>
      <c r="JDN1147" s="5"/>
      <c r="JDO1147" s="5"/>
      <c r="JDP1147" s="5"/>
      <c r="JDQ1147" s="5"/>
      <c r="JDR1147" s="5"/>
      <c r="JDS1147" s="5"/>
      <c r="JDT1147" s="5"/>
      <c r="JDU1147" s="5"/>
      <c r="JDV1147" s="5"/>
      <c r="JDW1147" s="5"/>
      <c r="JDX1147" s="5"/>
      <c r="JDY1147" s="5"/>
      <c r="JDZ1147" s="5"/>
      <c r="JEA1147" s="5"/>
      <c r="JEB1147" s="5"/>
      <c r="JEC1147" s="5"/>
      <c r="JED1147" s="5"/>
      <c r="JEE1147" s="5"/>
      <c r="JEF1147" s="5"/>
      <c r="JEG1147" s="5"/>
      <c r="JEH1147" s="5"/>
      <c r="JEI1147" s="5"/>
      <c r="JEJ1147" s="5"/>
      <c r="JEK1147" s="5"/>
      <c r="JEL1147" s="5"/>
      <c r="JEM1147" s="5"/>
      <c r="JEN1147" s="5"/>
      <c r="JEO1147" s="5"/>
      <c r="JEP1147" s="5"/>
      <c r="JEQ1147" s="5"/>
      <c r="JER1147" s="5"/>
      <c r="JES1147" s="5"/>
      <c r="JET1147" s="5"/>
      <c r="JEU1147" s="5"/>
      <c r="JEV1147" s="5"/>
      <c r="JEW1147" s="5"/>
      <c r="JEX1147" s="5"/>
      <c r="JEY1147" s="5"/>
      <c r="JEZ1147" s="5"/>
      <c r="JFA1147" s="5"/>
      <c r="JFB1147" s="5"/>
      <c r="JFC1147" s="5"/>
      <c r="JFD1147" s="5"/>
      <c r="JFE1147" s="5"/>
      <c r="JFF1147" s="5"/>
      <c r="JFG1147" s="5"/>
      <c r="JFH1147" s="5"/>
      <c r="JFI1147" s="5"/>
      <c r="JFJ1147" s="5"/>
      <c r="JFK1147" s="5"/>
      <c r="JFL1147" s="5"/>
      <c r="JFM1147" s="5"/>
      <c r="JFN1147" s="5"/>
      <c r="JFO1147" s="5"/>
      <c r="JFP1147" s="5"/>
      <c r="JFQ1147" s="5"/>
      <c r="JFR1147" s="5"/>
      <c r="JFS1147" s="5"/>
      <c r="JFT1147" s="5"/>
      <c r="JFU1147" s="5"/>
      <c r="JFV1147" s="5"/>
      <c r="JFW1147" s="5"/>
      <c r="JFX1147" s="5"/>
      <c r="JFY1147" s="5"/>
      <c r="JFZ1147" s="5"/>
      <c r="JGA1147" s="5"/>
      <c r="JGB1147" s="5"/>
      <c r="JGC1147" s="5"/>
      <c r="JGD1147" s="5"/>
      <c r="JGE1147" s="5"/>
      <c r="JGF1147" s="5"/>
      <c r="JGG1147" s="5"/>
      <c r="JGH1147" s="5"/>
      <c r="JGI1147" s="5"/>
      <c r="JGJ1147" s="5"/>
      <c r="JGK1147" s="5"/>
      <c r="JGL1147" s="5"/>
      <c r="JGM1147" s="5"/>
      <c r="JGN1147" s="5"/>
      <c r="JGO1147" s="5"/>
      <c r="JGP1147" s="5"/>
      <c r="JGQ1147" s="5"/>
      <c r="JGR1147" s="5"/>
      <c r="JGS1147" s="5"/>
      <c r="JGT1147" s="5"/>
      <c r="JGU1147" s="5"/>
      <c r="JGV1147" s="5"/>
      <c r="JGW1147" s="5"/>
      <c r="JGX1147" s="5"/>
      <c r="JGY1147" s="5"/>
      <c r="JGZ1147" s="5"/>
      <c r="JHA1147" s="5"/>
      <c r="JHB1147" s="5"/>
      <c r="JHC1147" s="5"/>
      <c r="JHD1147" s="5"/>
      <c r="JHE1147" s="5"/>
      <c r="JHF1147" s="5"/>
      <c r="JHG1147" s="5"/>
      <c r="JHH1147" s="5"/>
      <c r="JHI1147" s="5"/>
      <c r="JHJ1147" s="5"/>
      <c r="JHK1147" s="5"/>
      <c r="JHL1147" s="5"/>
      <c r="JHM1147" s="5"/>
      <c r="JHN1147" s="5"/>
      <c r="JHO1147" s="5"/>
      <c r="JHP1147" s="5"/>
      <c r="JHQ1147" s="5"/>
      <c r="JHR1147" s="5"/>
      <c r="JHS1147" s="5"/>
      <c r="JHT1147" s="5"/>
      <c r="JHU1147" s="5"/>
      <c r="JHV1147" s="5"/>
      <c r="JHW1147" s="5"/>
      <c r="JHX1147" s="5"/>
      <c r="JHY1147" s="5"/>
      <c r="JHZ1147" s="5"/>
      <c r="JIA1147" s="5"/>
      <c r="JIB1147" s="5"/>
      <c r="JIC1147" s="5"/>
      <c r="JID1147" s="5"/>
      <c r="JIE1147" s="5"/>
      <c r="JIF1147" s="5"/>
      <c r="JIG1147" s="5"/>
      <c r="JIH1147" s="5"/>
      <c r="JII1147" s="5"/>
      <c r="JIJ1147" s="5"/>
      <c r="JIK1147" s="5"/>
      <c r="JIL1147" s="5"/>
      <c r="JIM1147" s="5"/>
      <c r="JIN1147" s="5"/>
      <c r="JIO1147" s="5"/>
      <c r="JIP1147" s="5"/>
      <c r="JIQ1147" s="5"/>
      <c r="JIR1147" s="5"/>
      <c r="JIS1147" s="5"/>
      <c r="JIT1147" s="5"/>
      <c r="JIU1147" s="5"/>
      <c r="JIV1147" s="5"/>
      <c r="JIW1147" s="5"/>
      <c r="JIX1147" s="5"/>
      <c r="JIY1147" s="5"/>
      <c r="JIZ1147" s="5"/>
      <c r="JJA1147" s="5"/>
      <c r="JJB1147" s="5"/>
      <c r="JJC1147" s="5"/>
      <c r="JJD1147" s="5"/>
      <c r="JJE1147" s="5"/>
      <c r="JJF1147" s="5"/>
      <c r="JJG1147" s="5"/>
      <c r="JJH1147" s="5"/>
      <c r="JJI1147" s="5"/>
      <c r="JJJ1147" s="5"/>
      <c r="JJK1147" s="5"/>
      <c r="JJL1147" s="5"/>
      <c r="JJM1147" s="5"/>
      <c r="JJN1147" s="5"/>
      <c r="JJO1147" s="5"/>
      <c r="JJP1147" s="5"/>
      <c r="JJQ1147" s="5"/>
      <c r="JJR1147" s="5"/>
      <c r="JJS1147" s="5"/>
      <c r="JJT1147" s="5"/>
      <c r="JJU1147" s="5"/>
      <c r="JJV1147" s="5"/>
      <c r="JJW1147" s="5"/>
      <c r="JJX1147" s="5"/>
      <c r="JJY1147" s="5"/>
      <c r="JJZ1147" s="5"/>
      <c r="JKA1147" s="5"/>
      <c r="JKB1147" s="5"/>
      <c r="JKC1147" s="5"/>
      <c r="JKD1147" s="5"/>
      <c r="JKE1147" s="5"/>
      <c r="JKF1147" s="5"/>
      <c r="JKG1147" s="5"/>
      <c r="JKH1147" s="5"/>
      <c r="JKI1147" s="5"/>
      <c r="JKJ1147" s="5"/>
      <c r="JKK1147" s="5"/>
      <c r="JKL1147" s="5"/>
      <c r="JKM1147" s="5"/>
      <c r="JKN1147" s="5"/>
      <c r="JKO1147" s="5"/>
      <c r="JKP1147" s="5"/>
      <c r="JKQ1147" s="5"/>
      <c r="JKR1147" s="5"/>
      <c r="JKS1147" s="5"/>
      <c r="JKT1147" s="5"/>
      <c r="JKU1147" s="5"/>
      <c r="JKV1147" s="5"/>
      <c r="JKW1147" s="5"/>
      <c r="JKX1147" s="5"/>
      <c r="JKY1147" s="5"/>
      <c r="JKZ1147" s="5"/>
      <c r="JLA1147" s="5"/>
      <c r="JLB1147" s="5"/>
      <c r="JLC1147" s="5"/>
      <c r="JLD1147" s="5"/>
      <c r="JLE1147" s="5"/>
      <c r="JLF1147" s="5"/>
      <c r="JLG1147" s="5"/>
      <c r="JLH1147" s="5"/>
      <c r="JLI1147" s="5"/>
      <c r="JLJ1147" s="5"/>
      <c r="JLK1147" s="5"/>
      <c r="JLL1147" s="5"/>
      <c r="JLM1147" s="5"/>
      <c r="JLN1147" s="5"/>
      <c r="JLO1147" s="5"/>
      <c r="JLP1147" s="5"/>
      <c r="JLQ1147" s="5"/>
      <c r="JLR1147" s="5"/>
      <c r="JLS1147" s="5"/>
      <c r="JLT1147" s="5"/>
      <c r="JLU1147" s="5"/>
      <c r="JLV1147" s="5"/>
      <c r="JLW1147" s="5"/>
      <c r="JLX1147" s="5"/>
      <c r="JLY1147" s="5"/>
      <c r="JLZ1147" s="5"/>
      <c r="JMA1147" s="5"/>
      <c r="JMB1147" s="5"/>
      <c r="JMC1147" s="5"/>
      <c r="JMD1147" s="5"/>
      <c r="JME1147" s="5"/>
      <c r="JMF1147" s="5"/>
      <c r="JMG1147" s="5"/>
      <c r="JMH1147" s="5"/>
      <c r="JMI1147" s="5"/>
      <c r="JMJ1147" s="5"/>
      <c r="JMK1147" s="5"/>
      <c r="JML1147" s="5"/>
      <c r="JMM1147" s="5"/>
      <c r="JMN1147" s="5"/>
      <c r="JMO1147" s="5"/>
      <c r="JMP1147" s="5"/>
      <c r="JMQ1147" s="5"/>
      <c r="JMR1147" s="5"/>
      <c r="JMS1147" s="5"/>
      <c r="JMT1147" s="5"/>
      <c r="JMU1147" s="5"/>
      <c r="JMV1147" s="5"/>
      <c r="JMW1147" s="5"/>
      <c r="JMX1147" s="5"/>
      <c r="JMY1147" s="5"/>
      <c r="JMZ1147" s="5"/>
      <c r="JNA1147" s="5"/>
      <c r="JNB1147" s="5"/>
      <c r="JNC1147" s="5"/>
      <c r="JND1147" s="5"/>
      <c r="JNE1147" s="5"/>
      <c r="JNF1147" s="5"/>
      <c r="JNG1147" s="5"/>
      <c r="JNH1147" s="5"/>
      <c r="JNI1147" s="5"/>
      <c r="JNJ1147" s="5"/>
      <c r="JNK1147" s="5"/>
      <c r="JNL1147" s="5"/>
      <c r="JNM1147" s="5"/>
      <c r="JNN1147" s="5"/>
      <c r="JNO1147" s="5"/>
      <c r="JNP1147" s="5"/>
      <c r="JNQ1147" s="5"/>
      <c r="JNR1147" s="5"/>
      <c r="JNS1147" s="5"/>
      <c r="JNT1147" s="5"/>
      <c r="JNU1147" s="5"/>
      <c r="JNV1147" s="5"/>
      <c r="JNW1147" s="5"/>
      <c r="JNX1147" s="5"/>
      <c r="JNY1147" s="5"/>
      <c r="JNZ1147" s="5"/>
      <c r="JOA1147" s="5"/>
      <c r="JOB1147" s="5"/>
      <c r="JOC1147" s="5"/>
      <c r="JOD1147" s="5"/>
      <c r="JOE1147" s="5"/>
      <c r="JOF1147" s="5"/>
      <c r="JOG1147" s="5"/>
      <c r="JOH1147" s="5"/>
      <c r="JOI1147" s="5"/>
      <c r="JOJ1147" s="5"/>
      <c r="JOK1147" s="5"/>
      <c r="JOL1147" s="5"/>
      <c r="JOM1147" s="5"/>
      <c r="JON1147" s="5"/>
      <c r="JOO1147" s="5"/>
      <c r="JOP1147" s="5"/>
      <c r="JOQ1147" s="5"/>
      <c r="JOR1147" s="5"/>
      <c r="JOS1147" s="5"/>
      <c r="JOT1147" s="5"/>
      <c r="JOU1147" s="5"/>
      <c r="JOV1147" s="5"/>
      <c r="JOW1147" s="5"/>
      <c r="JOX1147" s="5"/>
      <c r="JOY1147" s="5"/>
      <c r="JOZ1147" s="5"/>
      <c r="JPA1147" s="5"/>
      <c r="JPB1147" s="5"/>
      <c r="JPC1147" s="5"/>
      <c r="JPD1147" s="5"/>
      <c r="JPE1147" s="5"/>
      <c r="JPF1147" s="5"/>
      <c r="JPG1147" s="5"/>
      <c r="JPH1147" s="5"/>
      <c r="JPI1147" s="5"/>
      <c r="JPJ1147" s="5"/>
      <c r="JPK1147" s="5"/>
      <c r="JPL1147" s="5"/>
      <c r="JPM1147" s="5"/>
      <c r="JPN1147" s="5"/>
      <c r="JPO1147" s="5"/>
      <c r="JPP1147" s="5"/>
      <c r="JPQ1147" s="5"/>
      <c r="JPR1147" s="5"/>
      <c r="JPS1147" s="5"/>
      <c r="JPT1147" s="5"/>
      <c r="JPU1147" s="5"/>
      <c r="JPV1147" s="5"/>
      <c r="JPW1147" s="5"/>
      <c r="JPX1147" s="5"/>
      <c r="JPY1147" s="5"/>
      <c r="JPZ1147" s="5"/>
      <c r="JQA1147" s="5"/>
      <c r="JQB1147" s="5"/>
      <c r="JQC1147" s="5"/>
      <c r="JQD1147" s="5"/>
      <c r="JQE1147" s="5"/>
      <c r="JQF1147" s="5"/>
      <c r="JQG1147" s="5"/>
      <c r="JQH1147" s="5"/>
      <c r="JQI1147" s="5"/>
      <c r="JQJ1147" s="5"/>
      <c r="JQK1147" s="5"/>
      <c r="JQL1147" s="5"/>
      <c r="JQM1147" s="5"/>
      <c r="JQN1147" s="5"/>
      <c r="JQO1147" s="5"/>
      <c r="JQP1147" s="5"/>
      <c r="JQQ1147" s="5"/>
      <c r="JQR1147" s="5"/>
      <c r="JQS1147" s="5"/>
      <c r="JQT1147" s="5"/>
      <c r="JQU1147" s="5"/>
      <c r="JQV1147" s="5"/>
      <c r="JQW1147" s="5"/>
      <c r="JQX1147" s="5"/>
      <c r="JQY1147" s="5"/>
      <c r="JQZ1147" s="5"/>
      <c r="JRA1147" s="5"/>
      <c r="JRB1147" s="5"/>
      <c r="JRC1147" s="5"/>
      <c r="JRD1147" s="5"/>
      <c r="JRE1147" s="5"/>
      <c r="JRF1147" s="5"/>
      <c r="JRG1147" s="5"/>
      <c r="JRH1147" s="5"/>
      <c r="JRI1147" s="5"/>
      <c r="JRJ1147" s="5"/>
      <c r="JRK1147" s="5"/>
      <c r="JRL1147" s="5"/>
      <c r="JRM1147" s="5"/>
      <c r="JRN1147" s="5"/>
      <c r="JRO1147" s="5"/>
      <c r="JRP1147" s="5"/>
      <c r="JRQ1147" s="5"/>
      <c r="JRR1147" s="5"/>
      <c r="JRS1147" s="5"/>
      <c r="JRT1147" s="5"/>
      <c r="JRU1147" s="5"/>
      <c r="JRV1147" s="5"/>
      <c r="JRW1147" s="5"/>
      <c r="JRX1147" s="5"/>
      <c r="JRY1147" s="5"/>
      <c r="JRZ1147" s="5"/>
      <c r="JSA1147" s="5"/>
      <c r="JSB1147" s="5"/>
      <c r="JSC1147" s="5"/>
      <c r="JSD1147" s="5"/>
      <c r="JSE1147" s="5"/>
      <c r="JSF1147" s="5"/>
      <c r="JSG1147" s="5"/>
      <c r="JSH1147" s="5"/>
      <c r="JSI1147" s="5"/>
      <c r="JSJ1147" s="5"/>
      <c r="JSK1147" s="5"/>
      <c r="JSL1147" s="5"/>
      <c r="JSM1147" s="5"/>
      <c r="JSN1147" s="5"/>
      <c r="JSO1147" s="5"/>
      <c r="JSP1147" s="5"/>
      <c r="JSQ1147" s="5"/>
      <c r="JSR1147" s="5"/>
      <c r="JSS1147" s="5"/>
      <c r="JST1147" s="5"/>
      <c r="JSU1147" s="5"/>
      <c r="JSV1147" s="5"/>
      <c r="JSW1147" s="5"/>
      <c r="JSX1147" s="5"/>
      <c r="JSY1147" s="5"/>
      <c r="JSZ1147" s="5"/>
      <c r="JTA1147" s="5"/>
      <c r="JTB1147" s="5"/>
      <c r="JTC1147" s="5"/>
      <c r="JTD1147" s="5"/>
      <c r="JTE1147" s="5"/>
      <c r="JTF1147" s="5"/>
      <c r="JTG1147" s="5"/>
      <c r="JTH1147" s="5"/>
      <c r="JTI1147" s="5"/>
      <c r="JTJ1147" s="5"/>
      <c r="JTK1147" s="5"/>
      <c r="JTL1147" s="5"/>
      <c r="JTM1147" s="5"/>
      <c r="JTN1147" s="5"/>
      <c r="JTO1147" s="5"/>
      <c r="JTP1147" s="5"/>
      <c r="JTQ1147" s="5"/>
      <c r="JTR1147" s="5"/>
      <c r="JTS1147" s="5"/>
      <c r="JTT1147" s="5"/>
      <c r="JTU1147" s="5"/>
      <c r="JTV1147" s="5"/>
      <c r="JTW1147" s="5"/>
      <c r="JTX1147" s="5"/>
      <c r="JTY1147" s="5"/>
      <c r="JTZ1147" s="5"/>
      <c r="JUA1147" s="5"/>
      <c r="JUB1147" s="5"/>
      <c r="JUC1147" s="5"/>
      <c r="JUD1147" s="5"/>
      <c r="JUE1147" s="5"/>
      <c r="JUF1147" s="5"/>
      <c r="JUG1147" s="5"/>
      <c r="JUH1147" s="5"/>
      <c r="JUI1147" s="5"/>
      <c r="JUJ1147" s="5"/>
      <c r="JUK1147" s="5"/>
      <c r="JUL1147" s="5"/>
      <c r="JUM1147" s="5"/>
      <c r="JUN1147" s="5"/>
      <c r="JUO1147" s="5"/>
      <c r="JUP1147" s="5"/>
      <c r="JUQ1147" s="5"/>
      <c r="JUR1147" s="5"/>
      <c r="JUS1147" s="5"/>
      <c r="JUT1147" s="5"/>
      <c r="JUU1147" s="5"/>
      <c r="JUV1147" s="5"/>
      <c r="JUW1147" s="5"/>
      <c r="JUX1147" s="5"/>
      <c r="JUY1147" s="5"/>
      <c r="JUZ1147" s="5"/>
      <c r="JVA1147" s="5"/>
      <c r="JVB1147" s="5"/>
      <c r="JVC1147" s="5"/>
      <c r="JVD1147" s="5"/>
      <c r="JVE1147" s="5"/>
      <c r="JVF1147" s="5"/>
      <c r="JVG1147" s="5"/>
      <c r="JVH1147" s="5"/>
      <c r="JVI1147" s="5"/>
      <c r="JVJ1147" s="5"/>
      <c r="JVK1147" s="5"/>
      <c r="JVL1147" s="5"/>
      <c r="JVM1147" s="5"/>
      <c r="JVN1147" s="5"/>
      <c r="JVO1147" s="5"/>
      <c r="JVP1147" s="5"/>
      <c r="JVQ1147" s="5"/>
      <c r="JVR1147" s="5"/>
      <c r="JVS1147" s="5"/>
      <c r="JVT1147" s="5"/>
      <c r="JVU1147" s="5"/>
      <c r="JVV1147" s="5"/>
      <c r="JVW1147" s="5"/>
      <c r="JVX1147" s="5"/>
      <c r="JVY1147" s="5"/>
      <c r="JVZ1147" s="5"/>
      <c r="JWA1147" s="5"/>
      <c r="JWB1147" s="5"/>
      <c r="JWC1147" s="5"/>
      <c r="JWD1147" s="5"/>
      <c r="JWE1147" s="5"/>
      <c r="JWF1147" s="5"/>
      <c r="JWG1147" s="5"/>
      <c r="JWH1147" s="5"/>
      <c r="JWI1147" s="5"/>
      <c r="JWJ1147" s="5"/>
      <c r="JWK1147" s="5"/>
      <c r="JWL1147" s="5"/>
      <c r="JWM1147" s="5"/>
      <c r="JWN1147" s="5"/>
      <c r="JWO1147" s="5"/>
      <c r="JWP1147" s="5"/>
      <c r="JWQ1147" s="5"/>
      <c r="JWR1147" s="5"/>
      <c r="JWS1147" s="5"/>
      <c r="JWT1147" s="5"/>
      <c r="JWU1147" s="5"/>
      <c r="JWV1147" s="5"/>
      <c r="JWW1147" s="5"/>
      <c r="JWX1147" s="5"/>
      <c r="JWY1147" s="5"/>
      <c r="JWZ1147" s="5"/>
      <c r="JXA1147" s="5"/>
      <c r="JXB1147" s="5"/>
      <c r="JXC1147" s="5"/>
      <c r="JXD1147" s="5"/>
      <c r="JXE1147" s="5"/>
      <c r="JXF1147" s="5"/>
      <c r="JXG1147" s="5"/>
      <c r="JXH1147" s="5"/>
      <c r="JXI1147" s="5"/>
      <c r="JXJ1147" s="5"/>
      <c r="JXK1147" s="5"/>
      <c r="JXL1147" s="5"/>
      <c r="JXM1147" s="5"/>
      <c r="JXN1147" s="5"/>
      <c r="JXO1147" s="5"/>
      <c r="JXP1147" s="5"/>
      <c r="JXQ1147" s="5"/>
      <c r="JXR1147" s="5"/>
      <c r="JXS1147" s="5"/>
      <c r="JXT1147" s="5"/>
      <c r="JXU1147" s="5"/>
      <c r="JXV1147" s="5"/>
      <c r="JXW1147" s="5"/>
      <c r="JXX1147" s="5"/>
      <c r="JXY1147" s="5"/>
      <c r="JXZ1147" s="5"/>
      <c r="JYA1147" s="5"/>
      <c r="JYB1147" s="5"/>
      <c r="JYC1147" s="5"/>
      <c r="JYD1147" s="5"/>
      <c r="JYE1147" s="5"/>
      <c r="JYF1147" s="5"/>
      <c r="JYG1147" s="5"/>
      <c r="JYH1147" s="5"/>
      <c r="JYI1147" s="5"/>
      <c r="JYJ1147" s="5"/>
      <c r="JYK1147" s="5"/>
      <c r="JYL1147" s="5"/>
      <c r="JYM1147" s="5"/>
      <c r="JYN1147" s="5"/>
      <c r="JYO1147" s="5"/>
      <c r="JYP1147" s="5"/>
      <c r="JYQ1147" s="5"/>
      <c r="JYR1147" s="5"/>
      <c r="JYS1147" s="5"/>
      <c r="JYT1147" s="5"/>
      <c r="JYU1147" s="5"/>
      <c r="JYV1147" s="5"/>
      <c r="JYW1147" s="5"/>
      <c r="JYX1147" s="5"/>
      <c r="JYY1147" s="5"/>
      <c r="JYZ1147" s="5"/>
      <c r="JZA1147" s="5"/>
      <c r="JZB1147" s="5"/>
      <c r="JZC1147" s="5"/>
      <c r="JZD1147" s="5"/>
      <c r="JZE1147" s="5"/>
      <c r="JZF1147" s="5"/>
      <c r="JZG1147" s="5"/>
      <c r="JZH1147" s="5"/>
      <c r="JZI1147" s="5"/>
      <c r="JZJ1147" s="5"/>
      <c r="JZK1147" s="5"/>
      <c r="JZL1147" s="5"/>
      <c r="JZM1147" s="5"/>
      <c r="JZN1147" s="5"/>
      <c r="JZO1147" s="5"/>
      <c r="JZP1147" s="5"/>
      <c r="JZQ1147" s="5"/>
      <c r="JZR1147" s="5"/>
      <c r="JZS1147" s="5"/>
      <c r="JZT1147" s="5"/>
      <c r="JZU1147" s="5"/>
      <c r="JZV1147" s="5"/>
      <c r="JZW1147" s="5"/>
      <c r="JZX1147" s="5"/>
      <c r="JZY1147" s="5"/>
      <c r="JZZ1147" s="5"/>
      <c r="KAA1147" s="5"/>
      <c r="KAB1147" s="5"/>
      <c r="KAC1147" s="5"/>
      <c r="KAD1147" s="5"/>
      <c r="KAE1147" s="5"/>
      <c r="KAF1147" s="5"/>
      <c r="KAG1147" s="5"/>
      <c r="KAH1147" s="5"/>
      <c r="KAI1147" s="5"/>
      <c r="KAJ1147" s="5"/>
      <c r="KAK1147" s="5"/>
      <c r="KAL1147" s="5"/>
      <c r="KAM1147" s="5"/>
      <c r="KAN1147" s="5"/>
      <c r="KAO1147" s="5"/>
      <c r="KAP1147" s="5"/>
      <c r="KAQ1147" s="5"/>
      <c r="KAR1147" s="5"/>
      <c r="KAS1147" s="5"/>
      <c r="KAT1147" s="5"/>
      <c r="KAU1147" s="5"/>
      <c r="KAV1147" s="5"/>
      <c r="KAW1147" s="5"/>
      <c r="KAX1147" s="5"/>
      <c r="KAY1147" s="5"/>
      <c r="KAZ1147" s="5"/>
      <c r="KBA1147" s="5"/>
      <c r="KBB1147" s="5"/>
      <c r="KBC1147" s="5"/>
      <c r="KBD1147" s="5"/>
      <c r="KBE1147" s="5"/>
      <c r="KBF1147" s="5"/>
      <c r="KBG1147" s="5"/>
      <c r="KBH1147" s="5"/>
      <c r="KBI1147" s="5"/>
      <c r="KBJ1147" s="5"/>
      <c r="KBK1147" s="5"/>
      <c r="KBL1147" s="5"/>
      <c r="KBM1147" s="5"/>
      <c r="KBN1147" s="5"/>
      <c r="KBO1147" s="5"/>
      <c r="KBP1147" s="5"/>
      <c r="KBQ1147" s="5"/>
      <c r="KBR1147" s="5"/>
      <c r="KBS1147" s="5"/>
      <c r="KBT1147" s="5"/>
      <c r="KBU1147" s="5"/>
      <c r="KBV1147" s="5"/>
      <c r="KBW1147" s="5"/>
      <c r="KBX1147" s="5"/>
      <c r="KBY1147" s="5"/>
      <c r="KBZ1147" s="5"/>
      <c r="KCA1147" s="5"/>
      <c r="KCB1147" s="5"/>
      <c r="KCC1147" s="5"/>
      <c r="KCD1147" s="5"/>
      <c r="KCE1147" s="5"/>
      <c r="KCF1147" s="5"/>
      <c r="KCG1147" s="5"/>
      <c r="KCH1147" s="5"/>
      <c r="KCI1147" s="5"/>
      <c r="KCJ1147" s="5"/>
      <c r="KCK1147" s="5"/>
      <c r="KCL1147" s="5"/>
      <c r="KCM1147" s="5"/>
      <c r="KCN1147" s="5"/>
      <c r="KCO1147" s="5"/>
      <c r="KCP1147" s="5"/>
      <c r="KCQ1147" s="5"/>
      <c r="KCR1147" s="5"/>
      <c r="KCS1147" s="5"/>
      <c r="KCT1147" s="5"/>
      <c r="KCU1147" s="5"/>
      <c r="KCV1147" s="5"/>
      <c r="KCW1147" s="5"/>
      <c r="KCX1147" s="5"/>
      <c r="KCY1147" s="5"/>
      <c r="KCZ1147" s="5"/>
      <c r="KDA1147" s="5"/>
      <c r="KDB1147" s="5"/>
      <c r="KDC1147" s="5"/>
      <c r="KDD1147" s="5"/>
      <c r="KDE1147" s="5"/>
      <c r="KDF1147" s="5"/>
      <c r="KDG1147" s="5"/>
      <c r="KDH1147" s="5"/>
      <c r="KDI1147" s="5"/>
      <c r="KDJ1147" s="5"/>
      <c r="KDK1147" s="5"/>
      <c r="KDL1147" s="5"/>
      <c r="KDM1147" s="5"/>
      <c r="KDN1147" s="5"/>
      <c r="KDO1147" s="5"/>
      <c r="KDP1147" s="5"/>
      <c r="KDQ1147" s="5"/>
      <c r="KDR1147" s="5"/>
      <c r="KDS1147" s="5"/>
      <c r="KDT1147" s="5"/>
      <c r="KDU1147" s="5"/>
      <c r="KDV1147" s="5"/>
      <c r="KDW1147" s="5"/>
      <c r="KDX1147" s="5"/>
      <c r="KDY1147" s="5"/>
      <c r="KDZ1147" s="5"/>
      <c r="KEA1147" s="5"/>
      <c r="KEB1147" s="5"/>
      <c r="KEC1147" s="5"/>
      <c r="KED1147" s="5"/>
      <c r="KEE1147" s="5"/>
      <c r="KEF1147" s="5"/>
      <c r="KEG1147" s="5"/>
      <c r="KEH1147" s="5"/>
      <c r="KEI1147" s="5"/>
      <c r="KEJ1147" s="5"/>
      <c r="KEK1147" s="5"/>
      <c r="KEL1147" s="5"/>
      <c r="KEM1147" s="5"/>
      <c r="KEN1147" s="5"/>
      <c r="KEO1147" s="5"/>
      <c r="KEP1147" s="5"/>
      <c r="KEQ1147" s="5"/>
      <c r="KER1147" s="5"/>
      <c r="KES1147" s="5"/>
      <c r="KET1147" s="5"/>
      <c r="KEU1147" s="5"/>
      <c r="KEV1147" s="5"/>
      <c r="KEW1147" s="5"/>
      <c r="KEX1147" s="5"/>
      <c r="KEY1147" s="5"/>
      <c r="KEZ1147" s="5"/>
      <c r="KFA1147" s="5"/>
      <c r="KFB1147" s="5"/>
      <c r="KFC1147" s="5"/>
      <c r="KFD1147" s="5"/>
      <c r="KFE1147" s="5"/>
      <c r="KFF1147" s="5"/>
      <c r="KFG1147" s="5"/>
      <c r="KFH1147" s="5"/>
      <c r="KFI1147" s="5"/>
      <c r="KFJ1147" s="5"/>
      <c r="KFK1147" s="5"/>
      <c r="KFL1147" s="5"/>
      <c r="KFM1147" s="5"/>
      <c r="KFN1147" s="5"/>
      <c r="KFO1147" s="5"/>
      <c r="KFP1147" s="5"/>
      <c r="KFQ1147" s="5"/>
      <c r="KFR1147" s="5"/>
      <c r="KFS1147" s="5"/>
      <c r="KFT1147" s="5"/>
      <c r="KFU1147" s="5"/>
      <c r="KFV1147" s="5"/>
      <c r="KFW1147" s="5"/>
      <c r="KFX1147" s="5"/>
      <c r="KFY1147" s="5"/>
      <c r="KFZ1147" s="5"/>
      <c r="KGA1147" s="5"/>
      <c r="KGB1147" s="5"/>
      <c r="KGC1147" s="5"/>
      <c r="KGD1147" s="5"/>
      <c r="KGE1147" s="5"/>
      <c r="KGF1147" s="5"/>
      <c r="KGG1147" s="5"/>
      <c r="KGH1147" s="5"/>
      <c r="KGI1147" s="5"/>
      <c r="KGJ1147" s="5"/>
      <c r="KGK1147" s="5"/>
      <c r="KGL1147" s="5"/>
      <c r="KGM1147" s="5"/>
      <c r="KGN1147" s="5"/>
      <c r="KGO1147" s="5"/>
      <c r="KGP1147" s="5"/>
      <c r="KGQ1147" s="5"/>
      <c r="KGR1147" s="5"/>
      <c r="KGS1147" s="5"/>
      <c r="KGT1147" s="5"/>
      <c r="KGU1147" s="5"/>
      <c r="KGV1147" s="5"/>
      <c r="KGW1147" s="5"/>
      <c r="KGX1147" s="5"/>
      <c r="KGY1147" s="5"/>
      <c r="KGZ1147" s="5"/>
      <c r="KHA1147" s="5"/>
      <c r="KHB1147" s="5"/>
      <c r="KHC1147" s="5"/>
      <c r="KHD1147" s="5"/>
      <c r="KHE1147" s="5"/>
      <c r="KHF1147" s="5"/>
      <c r="KHG1147" s="5"/>
      <c r="KHH1147" s="5"/>
      <c r="KHI1147" s="5"/>
      <c r="KHJ1147" s="5"/>
      <c r="KHK1147" s="5"/>
      <c r="KHL1147" s="5"/>
      <c r="KHM1147" s="5"/>
      <c r="KHN1147" s="5"/>
      <c r="KHO1147" s="5"/>
      <c r="KHP1147" s="5"/>
      <c r="KHQ1147" s="5"/>
      <c r="KHR1147" s="5"/>
      <c r="KHS1147" s="5"/>
      <c r="KHT1147" s="5"/>
      <c r="KHU1147" s="5"/>
      <c r="KHV1147" s="5"/>
      <c r="KHW1147" s="5"/>
      <c r="KHX1147" s="5"/>
      <c r="KHY1147" s="5"/>
      <c r="KHZ1147" s="5"/>
      <c r="KIA1147" s="5"/>
      <c r="KIB1147" s="5"/>
      <c r="KIC1147" s="5"/>
      <c r="KID1147" s="5"/>
      <c r="KIE1147" s="5"/>
      <c r="KIF1147" s="5"/>
      <c r="KIG1147" s="5"/>
      <c r="KIH1147" s="5"/>
      <c r="KII1147" s="5"/>
      <c r="KIJ1147" s="5"/>
      <c r="KIK1147" s="5"/>
      <c r="KIL1147" s="5"/>
      <c r="KIM1147" s="5"/>
      <c r="KIN1147" s="5"/>
      <c r="KIO1147" s="5"/>
      <c r="KIP1147" s="5"/>
      <c r="KIQ1147" s="5"/>
      <c r="KIR1147" s="5"/>
      <c r="KIS1147" s="5"/>
      <c r="KIT1147" s="5"/>
      <c r="KIU1147" s="5"/>
      <c r="KIV1147" s="5"/>
      <c r="KIW1147" s="5"/>
      <c r="KIX1147" s="5"/>
      <c r="KIY1147" s="5"/>
      <c r="KIZ1147" s="5"/>
      <c r="KJA1147" s="5"/>
      <c r="KJB1147" s="5"/>
      <c r="KJC1147" s="5"/>
      <c r="KJD1147" s="5"/>
      <c r="KJE1147" s="5"/>
      <c r="KJF1147" s="5"/>
      <c r="KJG1147" s="5"/>
      <c r="KJH1147" s="5"/>
      <c r="KJI1147" s="5"/>
      <c r="KJJ1147" s="5"/>
      <c r="KJK1147" s="5"/>
      <c r="KJL1147" s="5"/>
      <c r="KJM1147" s="5"/>
      <c r="KJN1147" s="5"/>
      <c r="KJO1147" s="5"/>
      <c r="KJP1147" s="5"/>
      <c r="KJQ1147" s="5"/>
      <c r="KJR1147" s="5"/>
      <c r="KJS1147" s="5"/>
      <c r="KJT1147" s="5"/>
      <c r="KJU1147" s="5"/>
      <c r="KJV1147" s="5"/>
      <c r="KJW1147" s="5"/>
      <c r="KJX1147" s="5"/>
      <c r="KJY1147" s="5"/>
      <c r="KJZ1147" s="5"/>
      <c r="KKA1147" s="5"/>
      <c r="KKB1147" s="5"/>
      <c r="KKC1147" s="5"/>
      <c r="KKD1147" s="5"/>
      <c r="KKE1147" s="5"/>
      <c r="KKF1147" s="5"/>
      <c r="KKG1147" s="5"/>
      <c r="KKH1147" s="5"/>
      <c r="KKI1147" s="5"/>
      <c r="KKJ1147" s="5"/>
      <c r="KKK1147" s="5"/>
      <c r="KKL1147" s="5"/>
      <c r="KKM1147" s="5"/>
      <c r="KKN1147" s="5"/>
      <c r="KKO1147" s="5"/>
      <c r="KKP1147" s="5"/>
      <c r="KKQ1147" s="5"/>
      <c r="KKR1147" s="5"/>
      <c r="KKS1147" s="5"/>
      <c r="KKT1147" s="5"/>
      <c r="KKU1147" s="5"/>
      <c r="KKV1147" s="5"/>
      <c r="KKW1147" s="5"/>
      <c r="KKX1147" s="5"/>
      <c r="KKY1147" s="5"/>
      <c r="KKZ1147" s="5"/>
      <c r="KLA1147" s="5"/>
      <c r="KLB1147" s="5"/>
      <c r="KLC1147" s="5"/>
      <c r="KLD1147" s="5"/>
      <c r="KLE1147" s="5"/>
      <c r="KLF1147" s="5"/>
      <c r="KLG1147" s="5"/>
      <c r="KLH1147" s="5"/>
      <c r="KLI1147" s="5"/>
      <c r="KLJ1147" s="5"/>
      <c r="KLK1147" s="5"/>
      <c r="KLL1147" s="5"/>
      <c r="KLM1147" s="5"/>
      <c r="KLN1147" s="5"/>
      <c r="KLO1147" s="5"/>
      <c r="KLP1147" s="5"/>
      <c r="KLQ1147" s="5"/>
      <c r="KLR1147" s="5"/>
      <c r="KLS1147" s="5"/>
      <c r="KLT1147" s="5"/>
      <c r="KLU1147" s="5"/>
      <c r="KLV1147" s="5"/>
      <c r="KLW1147" s="5"/>
      <c r="KLX1147" s="5"/>
      <c r="KLY1147" s="5"/>
      <c r="KLZ1147" s="5"/>
      <c r="KMA1147" s="5"/>
      <c r="KMB1147" s="5"/>
      <c r="KMC1147" s="5"/>
      <c r="KMD1147" s="5"/>
      <c r="KME1147" s="5"/>
      <c r="KMF1147" s="5"/>
      <c r="KMG1147" s="5"/>
      <c r="KMH1147" s="5"/>
      <c r="KMI1147" s="5"/>
      <c r="KMJ1147" s="5"/>
      <c r="KMK1147" s="5"/>
      <c r="KML1147" s="5"/>
      <c r="KMM1147" s="5"/>
      <c r="KMN1147" s="5"/>
      <c r="KMO1147" s="5"/>
      <c r="KMP1147" s="5"/>
      <c r="KMQ1147" s="5"/>
      <c r="KMR1147" s="5"/>
      <c r="KMS1147" s="5"/>
      <c r="KMT1147" s="5"/>
      <c r="KMU1147" s="5"/>
      <c r="KMV1147" s="5"/>
      <c r="KMW1147" s="5"/>
      <c r="KMX1147" s="5"/>
      <c r="KMY1147" s="5"/>
      <c r="KMZ1147" s="5"/>
      <c r="KNA1147" s="5"/>
      <c r="KNB1147" s="5"/>
      <c r="KNC1147" s="5"/>
      <c r="KND1147" s="5"/>
      <c r="KNE1147" s="5"/>
      <c r="KNF1147" s="5"/>
      <c r="KNG1147" s="5"/>
      <c r="KNH1147" s="5"/>
      <c r="KNI1147" s="5"/>
      <c r="KNJ1147" s="5"/>
      <c r="KNK1147" s="5"/>
      <c r="KNL1147" s="5"/>
      <c r="KNM1147" s="5"/>
      <c r="KNN1147" s="5"/>
      <c r="KNO1147" s="5"/>
      <c r="KNP1147" s="5"/>
      <c r="KNQ1147" s="5"/>
      <c r="KNR1147" s="5"/>
      <c r="KNS1147" s="5"/>
      <c r="KNT1147" s="5"/>
      <c r="KNU1147" s="5"/>
      <c r="KNV1147" s="5"/>
      <c r="KNW1147" s="5"/>
      <c r="KNX1147" s="5"/>
      <c r="KNY1147" s="5"/>
      <c r="KNZ1147" s="5"/>
      <c r="KOA1147" s="5"/>
      <c r="KOB1147" s="5"/>
      <c r="KOC1147" s="5"/>
      <c r="KOD1147" s="5"/>
      <c r="KOE1147" s="5"/>
      <c r="KOF1147" s="5"/>
      <c r="KOG1147" s="5"/>
      <c r="KOH1147" s="5"/>
      <c r="KOI1147" s="5"/>
      <c r="KOJ1147" s="5"/>
      <c r="KOK1147" s="5"/>
      <c r="KOL1147" s="5"/>
      <c r="KOM1147" s="5"/>
      <c r="KON1147" s="5"/>
      <c r="KOO1147" s="5"/>
      <c r="KOP1147" s="5"/>
      <c r="KOQ1147" s="5"/>
      <c r="KOR1147" s="5"/>
      <c r="KOS1147" s="5"/>
      <c r="KOT1147" s="5"/>
      <c r="KOU1147" s="5"/>
      <c r="KOV1147" s="5"/>
      <c r="KOW1147" s="5"/>
      <c r="KOX1147" s="5"/>
      <c r="KOY1147" s="5"/>
      <c r="KOZ1147" s="5"/>
      <c r="KPA1147" s="5"/>
      <c r="KPB1147" s="5"/>
      <c r="KPC1147" s="5"/>
      <c r="KPD1147" s="5"/>
      <c r="KPE1147" s="5"/>
      <c r="KPF1147" s="5"/>
      <c r="KPG1147" s="5"/>
      <c r="KPH1147" s="5"/>
      <c r="KPI1147" s="5"/>
      <c r="KPJ1147" s="5"/>
      <c r="KPK1147" s="5"/>
      <c r="KPL1147" s="5"/>
      <c r="KPM1147" s="5"/>
      <c r="KPN1147" s="5"/>
      <c r="KPO1147" s="5"/>
      <c r="KPP1147" s="5"/>
      <c r="KPQ1147" s="5"/>
      <c r="KPR1147" s="5"/>
      <c r="KPS1147" s="5"/>
      <c r="KPT1147" s="5"/>
      <c r="KPU1147" s="5"/>
      <c r="KPV1147" s="5"/>
      <c r="KPW1147" s="5"/>
      <c r="KPX1147" s="5"/>
      <c r="KPY1147" s="5"/>
      <c r="KPZ1147" s="5"/>
      <c r="KQA1147" s="5"/>
      <c r="KQB1147" s="5"/>
      <c r="KQC1147" s="5"/>
      <c r="KQD1147" s="5"/>
      <c r="KQE1147" s="5"/>
      <c r="KQF1147" s="5"/>
      <c r="KQG1147" s="5"/>
      <c r="KQH1147" s="5"/>
      <c r="KQI1147" s="5"/>
      <c r="KQJ1147" s="5"/>
      <c r="KQK1147" s="5"/>
      <c r="KQL1147" s="5"/>
      <c r="KQM1147" s="5"/>
      <c r="KQN1147" s="5"/>
      <c r="KQO1147" s="5"/>
      <c r="KQP1147" s="5"/>
      <c r="KQQ1147" s="5"/>
      <c r="KQR1147" s="5"/>
      <c r="KQS1147" s="5"/>
      <c r="KQT1147" s="5"/>
      <c r="KQU1147" s="5"/>
      <c r="KQV1147" s="5"/>
      <c r="KQW1147" s="5"/>
      <c r="KQX1147" s="5"/>
      <c r="KQY1147" s="5"/>
      <c r="KQZ1147" s="5"/>
      <c r="KRA1147" s="5"/>
      <c r="KRB1147" s="5"/>
      <c r="KRC1147" s="5"/>
      <c r="KRD1147" s="5"/>
      <c r="KRE1147" s="5"/>
      <c r="KRF1147" s="5"/>
      <c r="KRG1147" s="5"/>
      <c r="KRH1147" s="5"/>
      <c r="KRI1147" s="5"/>
      <c r="KRJ1147" s="5"/>
      <c r="KRK1147" s="5"/>
      <c r="KRL1147" s="5"/>
      <c r="KRM1147" s="5"/>
      <c r="KRN1147" s="5"/>
      <c r="KRO1147" s="5"/>
      <c r="KRP1147" s="5"/>
      <c r="KRQ1147" s="5"/>
      <c r="KRR1147" s="5"/>
      <c r="KRS1147" s="5"/>
      <c r="KRT1147" s="5"/>
      <c r="KRU1147" s="5"/>
      <c r="KRV1147" s="5"/>
      <c r="KRW1147" s="5"/>
      <c r="KRX1147" s="5"/>
      <c r="KRY1147" s="5"/>
      <c r="KRZ1147" s="5"/>
      <c r="KSA1147" s="5"/>
      <c r="KSB1147" s="5"/>
      <c r="KSC1147" s="5"/>
      <c r="KSD1147" s="5"/>
      <c r="KSE1147" s="5"/>
      <c r="KSF1147" s="5"/>
      <c r="KSG1147" s="5"/>
      <c r="KSH1147" s="5"/>
      <c r="KSI1147" s="5"/>
      <c r="KSJ1147" s="5"/>
      <c r="KSK1147" s="5"/>
      <c r="KSL1147" s="5"/>
      <c r="KSM1147" s="5"/>
      <c r="KSN1147" s="5"/>
      <c r="KSO1147" s="5"/>
      <c r="KSP1147" s="5"/>
      <c r="KSQ1147" s="5"/>
      <c r="KSR1147" s="5"/>
      <c r="KSS1147" s="5"/>
      <c r="KST1147" s="5"/>
      <c r="KSU1147" s="5"/>
      <c r="KSV1147" s="5"/>
      <c r="KSW1147" s="5"/>
      <c r="KSX1147" s="5"/>
      <c r="KSY1147" s="5"/>
      <c r="KSZ1147" s="5"/>
      <c r="KTA1147" s="5"/>
      <c r="KTB1147" s="5"/>
      <c r="KTC1147" s="5"/>
      <c r="KTD1147" s="5"/>
      <c r="KTE1147" s="5"/>
      <c r="KTF1147" s="5"/>
      <c r="KTG1147" s="5"/>
      <c r="KTH1147" s="5"/>
      <c r="KTI1147" s="5"/>
      <c r="KTJ1147" s="5"/>
      <c r="KTK1147" s="5"/>
      <c r="KTL1147" s="5"/>
      <c r="KTM1147" s="5"/>
      <c r="KTN1147" s="5"/>
      <c r="KTO1147" s="5"/>
      <c r="KTP1147" s="5"/>
      <c r="KTQ1147" s="5"/>
      <c r="KTR1147" s="5"/>
      <c r="KTS1147" s="5"/>
      <c r="KTT1147" s="5"/>
      <c r="KTU1147" s="5"/>
      <c r="KTV1147" s="5"/>
      <c r="KTW1147" s="5"/>
      <c r="KTX1147" s="5"/>
      <c r="KTY1147" s="5"/>
      <c r="KTZ1147" s="5"/>
      <c r="KUA1147" s="5"/>
      <c r="KUB1147" s="5"/>
      <c r="KUC1147" s="5"/>
      <c r="KUD1147" s="5"/>
      <c r="KUE1147" s="5"/>
      <c r="KUF1147" s="5"/>
      <c r="KUG1147" s="5"/>
      <c r="KUH1147" s="5"/>
      <c r="KUI1147" s="5"/>
      <c r="KUJ1147" s="5"/>
      <c r="KUK1147" s="5"/>
      <c r="KUL1147" s="5"/>
      <c r="KUM1147" s="5"/>
      <c r="KUN1147" s="5"/>
      <c r="KUO1147" s="5"/>
      <c r="KUP1147" s="5"/>
      <c r="KUQ1147" s="5"/>
      <c r="KUR1147" s="5"/>
      <c r="KUS1147" s="5"/>
      <c r="KUT1147" s="5"/>
      <c r="KUU1147" s="5"/>
      <c r="KUV1147" s="5"/>
      <c r="KUW1147" s="5"/>
      <c r="KUX1147" s="5"/>
      <c r="KUY1147" s="5"/>
      <c r="KUZ1147" s="5"/>
      <c r="KVA1147" s="5"/>
      <c r="KVB1147" s="5"/>
      <c r="KVC1147" s="5"/>
      <c r="KVD1147" s="5"/>
      <c r="KVE1147" s="5"/>
      <c r="KVF1147" s="5"/>
      <c r="KVG1147" s="5"/>
      <c r="KVH1147" s="5"/>
      <c r="KVI1147" s="5"/>
      <c r="KVJ1147" s="5"/>
      <c r="KVK1147" s="5"/>
      <c r="KVL1147" s="5"/>
      <c r="KVM1147" s="5"/>
      <c r="KVN1147" s="5"/>
      <c r="KVO1147" s="5"/>
      <c r="KVP1147" s="5"/>
      <c r="KVQ1147" s="5"/>
      <c r="KVR1147" s="5"/>
      <c r="KVS1147" s="5"/>
      <c r="KVT1147" s="5"/>
      <c r="KVU1147" s="5"/>
      <c r="KVV1147" s="5"/>
      <c r="KVW1147" s="5"/>
      <c r="KVX1147" s="5"/>
      <c r="KVY1147" s="5"/>
      <c r="KVZ1147" s="5"/>
      <c r="KWA1147" s="5"/>
      <c r="KWB1147" s="5"/>
      <c r="KWC1147" s="5"/>
      <c r="KWD1147" s="5"/>
      <c r="KWE1147" s="5"/>
      <c r="KWF1147" s="5"/>
      <c r="KWG1147" s="5"/>
      <c r="KWH1147" s="5"/>
      <c r="KWI1147" s="5"/>
      <c r="KWJ1147" s="5"/>
      <c r="KWK1147" s="5"/>
      <c r="KWL1147" s="5"/>
      <c r="KWM1147" s="5"/>
      <c r="KWN1147" s="5"/>
      <c r="KWO1147" s="5"/>
      <c r="KWP1147" s="5"/>
      <c r="KWQ1147" s="5"/>
      <c r="KWR1147" s="5"/>
      <c r="KWS1147" s="5"/>
      <c r="KWT1147" s="5"/>
      <c r="KWU1147" s="5"/>
      <c r="KWV1147" s="5"/>
      <c r="KWW1147" s="5"/>
      <c r="KWX1147" s="5"/>
      <c r="KWY1147" s="5"/>
      <c r="KWZ1147" s="5"/>
      <c r="KXA1147" s="5"/>
      <c r="KXB1147" s="5"/>
      <c r="KXC1147" s="5"/>
      <c r="KXD1147" s="5"/>
      <c r="KXE1147" s="5"/>
      <c r="KXF1147" s="5"/>
      <c r="KXG1147" s="5"/>
      <c r="KXH1147" s="5"/>
      <c r="KXI1147" s="5"/>
      <c r="KXJ1147" s="5"/>
      <c r="KXK1147" s="5"/>
      <c r="KXL1147" s="5"/>
      <c r="KXM1147" s="5"/>
      <c r="KXN1147" s="5"/>
      <c r="KXO1147" s="5"/>
      <c r="KXP1147" s="5"/>
      <c r="KXQ1147" s="5"/>
      <c r="KXR1147" s="5"/>
      <c r="KXS1147" s="5"/>
      <c r="KXT1147" s="5"/>
      <c r="KXU1147" s="5"/>
      <c r="KXV1147" s="5"/>
      <c r="KXW1147" s="5"/>
      <c r="KXX1147" s="5"/>
      <c r="KXY1147" s="5"/>
      <c r="KXZ1147" s="5"/>
      <c r="KYA1147" s="5"/>
      <c r="KYB1147" s="5"/>
      <c r="KYC1147" s="5"/>
      <c r="KYD1147" s="5"/>
      <c r="KYE1147" s="5"/>
      <c r="KYF1147" s="5"/>
      <c r="KYG1147" s="5"/>
      <c r="KYH1147" s="5"/>
      <c r="KYI1147" s="5"/>
      <c r="KYJ1147" s="5"/>
      <c r="KYK1147" s="5"/>
      <c r="KYL1147" s="5"/>
      <c r="KYM1147" s="5"/>
      <c r="KYN1147" s="5"/>
      <c r="KYO1147" s="5"/>
      <c r="KYP1147" s="5"/>
      <c r="KYQ1147" s="5"/>
      <c r="KYR1147" s="5"/>
      <c r="KYS1147" s="5"/>
      <c r="KYT1147" s="5"/>
      <c r="KYU1147" s="5"/>
      <c r="KYV1147" s="5"/>
      <c r="KYW1147" s="5"/>
      <c r="KYX1147" s="5"/>
      <c r="KYY1147" s="5"/>
      <c r="KYZ1147" s="5"/>
      <c r="KZA1147" s="5"/>
      <c r="KZB1147" s="5"/>
      <c r="KZC1147" s="5"/>
      <c r="KZD1147" s="5"/>
      <c r="KZE1147" s="5"/>
      <c r="KZF1147" s="5"/>
      <c r="KZG1147" s="5"/>
      <c r="KZH1147" s="5"/>
      <c r="KZI1147" s="5"/>
      <c r="KZJ1147" s="5"/>
      <c r="KZK1147" s="5"/>
      <c r="KZL1147" s="5"/>
      <c r="KZM1147" s="5"/>
      <c r="KZN1147" s="5"/>
      <c r="KZO1147" s="5"/>
      <c r="KZP1147" s="5"/>
      <c r="KZQ1147" s="5"/>
      <c r="KZR1147" s="5"/>
      <c r="KZS1147" s="5"/>
      <c r="KZT1147" s="5"/>
      <c r="KZU1147" s="5"/>
      <c r="KZV1147" s="5"/>
      <c r="KZW1147" s="5"/>
      <c r="KZX1147" s="5"/>
      <c r="KZY1147" s="5"/>
      <c r="KZZ1147" s="5"/>
      <c r="LAA1147" s="5"/>
      <c r="LAB1147" s="5"/>
      <c r="LAC1147" s="5"/>
      <c r="LAD1147" s="5"/>
      <c r="LAE1147" s="5"/>
      <c r="LAF1147" s="5"/>
      <c r="LAG1147" s="5"/>
      <c r="LAH1147" s="5"/>
      <c r="LAI1147" s="5"/>
      <c r="LAJ1147" s="5"/>
      <c r="LAK1147" s="5"/>
      <c r="LAL1147" s="5"/>
      <c r="LAM1147" s="5"/>
      <c r="LAN1147" s="5"/>
      <c r="LAO1147" s="5"/>
      <c r="LAP1147" s="5"/>
      <c r="LAQ1147" s="5"/>
      <c r="LAR1147" s="5"/>
      <c r="LAS1147" s="5"/>
      <c r="LAT1147" s="5"/>
      <c r="LAU1147" s="5"/>
      <c r="LAV1147" s="5"/>
      <c r="LAW1147" s="5"/>
      <c r="LAX1147" s="5"/>
      <c r="LAY1147" s="5"/>
      <c r="LAZ1147" s="5"/>
      <c r="LBA1147" s="5"/>
      <c r="LBB1147" s="5"/>
      <c r="LBC1147" s="5"/>
      <c r="LBD1147" s="5"/>
      <c r="LBE1147" s="5"/>
      <c r="LBF1147" s="5"/>
      <c r="LBG1147" s="5"/>
      <c r="LBH1147" s="5"/>
      <c r="LBI1147" s="5"/>
      <c r="LBJ1147" s="5"/>
      <c r="LBK1147" s="5"/>
      <c r="LBL1147" s="5"/>
      <c r="LBM1147" s="5"/>
      <c r="LBN1147" s="5"/>
      <c r="LBO1147" s="5"/>
      <c r="LBP1147" s="5"/>
      <c r="LBQ1147" s="5"/>
      <c r="LBR1147" s="5"/>
      <c r="LBS1147" s="5"/>
      <c r="LBT1147" s="5"/>
      <c r="LBU1147" s="5"/>
      <c r="LBV1147" s="5"/>
      <c r="LBW1147" s="5"/>
      <c r="LBX1147" s="5"/>
      <c r="LBY1147" s="5"/>
      <c r="LBZ1147" s="5"/>
      <c r="LCA1147" s="5"/>
      <c r="LCB1147" s="5"/>
      <c r="LCC1147" s="5"/>
      <c r="LCD1147" s="5"/>
      <c r="LCE1147" s="5"/>
      <c r="LCF1147" s="5"/>
      <c r="LCG1147" s="5"/>
      <c r="LCH1147" s="5"/>
      <c r="LCI1147" s="5"/>
      <c r="LCJ1147" s="5"/>
      <c r="LCK1147" s="5"/>
      <c r="LCL1147" s="5"/>
      <c r="LCM1147" s="5"/>
      <c r="LCN1147" s="5"/>
      <c r="LCO1147" s="5"/>
      <c r="LCP1147" s="5"/>
      <c r="LCQ1147" s="5"/>
      <c r="LCR1147" s="5"/>
      <c r="LCS1147" s="5"/>
      <c r="LCT1147" s="5"/>
      <c r="LCU1147" s="5"/>
      <c r="LCV1147" s="5"/>
      <c r="LCW1147" s="5"/>
      <c r="LCX1147" s="5"/>
      <c r="LCY1147" s="5"/>
      <c r="LCZ1147" s="5"/>
      <c r="LDA1147" s="5"/>
      <c r="LDB1147" s="5"/>
      <c r="LDC1147" s="5"/>
      <c r="LDD1147" s="5"/>
      <c r="LDE1147" s="5"/>
      <c r="LDF1147" s="5"/>
      <c r="LDG1147" s="5"/>
      <c r="LDH1147" s="5"/>
      <c r="LDI1147" s="5"/>
      <c r="LDJ1147" s="5"/>
      <c r="LDK1147" s="5"/>
      <c r="LDL1147" s="5"/>
      <c r="LDM1147" s="5"/>
      <c r="LDN1147" s="5"/>
      <c r="LDO1147" s="5"/>
      <c r="LDP1147" s="5"/>
      <c r="LDQ1147" s="5"/>
      <c r="LDR1147" s="5"/>
      <c r="LDS1147" s="5"/>
      <c r="LDT1147" s="5"/>
      <c r="LDU1147" s="5"/>
      <c r="LDV1147" s="5"/>
      <c r="LDW1147" s="5"/>
      <c r="LDX1147" s="5"/>
      <c r="LDY1147" s="5"/>
      <c r="LDZ1147" s="5"/>
      <c r="LEA1147" s="5"/>
      <c r="LEB1147" s="5"/>
      <c r="LEC1147" s="5"/>
      <c r="LED1147" s="5"/>
      <c r="LEE1147" s="5"/>
      <c r="LEF1147" s="5"/>
      <c r="LEG1147" s="5"/>
      <c r="LEH1147" s="5"/>
      <c r="LEI1147" s="5"/>
      <c r="LEJ1147" s="5"/>
      <c r="LEK1147" s="5"/>
      <c r="LEL1147" s="5"/>
      <c r="LEM1147" s="5"/>
      <c r="LEN1147" s="5"/>
      <c r="LEO1147" s="5"/>
      <c r="LEP1147" s="5"/>
      <c r="LEQ1147" s="5"/>
      <c r="LER1147" s="5"/>
      <c r="LES1147" s="5"/>
      <c r="LET1147" s="5"/>
      <c r="LEU1147" s="5"/>
      <c r="LEV1147" s="5"/>
      <c r="LEW1147" s="5"/>
      <c r="LEX1147" s="5"/>
      <c r="LEY1147" s="5"/>
      <c r="LEZ1147" s="5"/>
      <c r="LFA1147" s="5"/>
      <c r="LFB1147" s="5"/>
      <c r="LFC1147" s="5"/>
      <c r="LFD1147" s="5"/>
      <c r="LFE1147" s="5"/>
      <c r="LFF1147" s="5"/>
      <c r="LFG1147" s="5"/>
      <c r="LFH1147" s="5"/>
      <c r="LFI1147" s="5"/>
      <c r="LFJ1147" s="5"/>
      <c r="LFK1147" s="5"/>
      <c r="LFL1147" s="5"/>
      <c r="LFM1147" s="5"/>
      <c r="LFN1147" s="5"/>
      <c r="LFO1147" s="5"/>
      <c r="LFP1147" s="5"/>
      <c r="LFQ1147" s="5"/>
      <c r="LFR1147" s="5"/>
      <c r="LFS1147" s="5"/>
      <c r="LFT1147" s="5"/>
      <c r="LFU1147" s="5"/>
      <c r="LFV1147" s="5"/>
      <c r="LFW1147" s="5"/>
      <c r="LFX1147" s="5"/>
      <c r="LFY1147" s="5"/>
      <c r="LFZ1147" s="5"/>
      <c r="LGA1147" s="5"/>
      <c r="LGB1147" s="5"/>
      <c r="LGC1147" s="5"/>
      <c r="LGD1147" s="5"/>
      <c r="LGE1147" s="5"/>
      <c r="LGF1147" s="5"/>
      <c r="LGG1147" s="5"/>
      <c r="LGH1147" s="5"/>
      <c r="LGI1147" s="5"/>
      <c r="LGJ1147" s="5"/>
      <c r="LGK1147" s="5"/>
      <c r="LGL1147" s="5"/>
      <c r="LGM1147" s="5"/>
      <c r="LGN1147" s="5"/>
      <c r="LGO1147" s="5"/>
      <c r="LGP1147" s="5"/>
      <c r="LGQ1147" s="5"/>
      <c r="LGR1147" s="5"/>
      <c r="LGS1147" s="5"/>
      <c r="LGT1147" s="5"/>
      <c r="LGU1147" s="5"/>
      <c r="LGV1147" s="5"/>
      <c r="LGW1147" s="5"/>
      <c r="LGX1147" s="5"/>
      <c r="LGY1147" s="5"/>
      <c r="LGZ1147" s="5"/>
      <c r="LHA1147" s="5"/>
      <c r="LHB1147" s="5"/>
      <c r="LHC1147" s="5"/>
      <c r="LHD1147" s="5"/>
      <c r="LHE1147" s="5"/>
      <c r="LHF1147" s="5"/>
      <c r="LHG1147" s="5"/>
      <c r="LHH1147" s="5"/>
      <c r="LHI1147" s="5"/>
      <c r="LHJ1147" s="5"/>
      <c r="LHK1147" s="5"/>
      <c r="LHL1147" s="5"/>
      <c r="LHM1147" s="5"/>
      <c r="LHN1147" s="5"/>
      <c r="LHO1147" s="5"/>
      <c r="LHP1147" s="5"/>
      <c r="LHQ1147" s="5"/>
      <c r="LHR1147" s="5"/>
      <c r="LHS1147" s="5"/>
      <c r="LHT1147" s="5"/>
      <c r="LHU1147" s="5"/>
      <c r="LHV1147" s="5"/>
      <c r="LHW1147" s="5"/>
      <c r="LHX1147" s="5"/>
      <c r="LHY1147" s="5"/>
      <c r="LHZ1147" s="5"/>
      <c r="LIA1147" s="5"/>
      <c r="LIB1147" s="5"/>
      <c r="LIC1147" s="5"/>
      <c r="LID1147" s="5"/>
      <c r="LIE1147" s="5"/>
      <c r="LIF1147" s="5"/>
      <c r="LIG1147" s="5"/>
      <c r="LIH1147" s="5"/>
      <c r="LII1147" s="5"/>
      <c r="LIJ1147" s="5"/>
      <c r="LIK1147" s="5"/>
      <c r="LIL1147" s="5"/>
      <c r="LIM1147" s="5"/>
      <c r="LIN1147" s="5"/>
      <c r="LIO1147" s="5"/>
      <c r="LIP1147" s="5"/>
      <c r="LIQ1147" s="5"/>
      <c r="LIR1147" s="5"/>
      <c r="LIS1147" s="5"/>
      <c r="LIT1147" s="5"/>
      <c r="LIU1147" s="5"/>
      <c r="LIV1147" s="5"/>
      <c r="LIW1147" s="5"/>
      <c r="LIX1147" s="5"/>
      <c r="LIY1147" s="5"/>
      <c r="LIZ1147" s="5"/>
      <c r="LJA1147" s="5"/>
      <c r="LJB1147" s="5"/>
      <c r="LJC1147" s="5"/>
      <c r="LJD1147" s="5"/>
      <c r="LJE1147" s="5"/>
      <c r="LJF1147" s="5"/>
      <c r="LJG1147" s="5"/>
      <c r="LJH1147" s="5"/>
      <c r="LJI1147" s="5"/>
      <c r="LJJ1147" s="5"/>
      <c r="LJK1147" s="5"/>
      <c r="LJL1147" s="5"/>
      <c r="LJM1147" s="5"/>
      <c r="LJN1147" s="5"/>
      <c r="LJO1147" s="5"/>
      <c r="LJP1147" s="5"/>
      <c r="LJQ1147" s="5"/>
      <c r="LJR1147" s="5"/>
      <c r="LJS1147" s="5"/>
      <c r="LJT1147" s="5"/>
      <c r="LJU1147" s="5"/>
      <c r="LJV1147" s="5"/>
      <c r="LJW1147" s="5"/>
      <c r="LJX1147" s="5"/>
      <c r="LJY1147" s="5"/>
      <c r="LJZ1147" s="5"/>
      <c r="LKA1147" s="5"/>
      <c r="LKB1147" s="5"/>
      <c r="LKC1147" s="5"/>
      <c r="LKD1147" s="5"/>
      <c r="LKE1147" s="5"/>
      <c r="LKF1147" s="5"/>
      <c r="LKG1147" s="5"/>
      <c r="LKH1147" s="5"/>
      <c r="LKI1147" s="5"/>
      <c r="LKJ1147" s="5"/>
      <c r="LKK1147" s="5"/>
      <c r="LKL1147" s="5"/>
      <c r="LKM1147" s="5"/>
      <c r="LKN1147" s="5"/>
      <c r="LKO1147" s="5"/>
      <c r="LKP1147" s="5"/>
      <c r="LKQ1147" s="5"/>
      <c r="LKR1147" s="5"/>
      <c r="LKS1147" s="5"/>
      <c r="LKT1147" s="5"/>
      <c r="LKU1147" s="5"/>
      <c r="LKV1147" s="5"/>
      <c r="LKW1147" s="5"/>
      <c r="LKX1147" s="5"/>
      <c r="LKY1147" s="5"/>
      <c r="LKZ1147" s="5"/>
      <c r="LLA1147" s="5"/>
      <c r="LLB1147" s="5"/>
      <c r="LLC1147" s="5"/>
      <c r="LLD1147" s="5"/>
      <c r="LLE1147" s="5"/>
      <c r="LLF1147" s="5"/>
      <c r="LLG1147" s="5"/>
      <c r="LLH1147" s="5"/>
      <c r="LLI1147" s="5"/>
      <c r="LLJ1147" s="5"/>
      <c r="LLK1147" s="5"/>
      <c r="LLL1147" s="5"/>
      <c r="LLM1147" s="5"/>
      <c r="LLN1147" s="5"/>
      <c r="LLO1147" s="5"/>
      <c r="LLP1147" s="5"/>
      <c r="LLQ1147" s="5"/>
      <c r="LLR1147" s="5"/>
      <c r="LLS1147" s="5"/>
      <c r="LLT1147" s="5"/>
      <c r="LLU1147" s="5"/>
      <c r="LLV1147" s="5"/>
      <c r="LLW1147" s="5"/>
      <c r="LLX1147" s="5"/>
      <c r="LLY1147" s="5"/>
      <c r="LLZ1147" s="5"/>
      <c r="LMA1147" s="5"/>
      <c r="LMB1147" s="5"/>
      <c r="LMC1147" s="5"/>
      <c r="LMD1147" s="5"/>
      <c r="LME1147" s="5"/>
      <c r="LMF1147" s="5"/>
      <c r="LMG1147" s="5"/>
      <c r="LMH1147" s="5"/>
      <c r="LMI1147" s="5"/>
      <c r="LMJ1147" s="5"/>
      <c r="LMK1147" s="5"/>
      <c r="LML1147" s="5"/>
      <c r="LMM1147" s="5"/>
      <c r="LMN1147" s="5"/>
      <c r="LMO1147" s="5"/>
      <c r="LMP1147" s="5"/>
      <c r="LMQ1147" s="5"/>
      <c r="LMR1147" s="5"/>
      <c r="LMS1147" s="5"/>
      <c r="LMT1147" s="5"/>
      <c r="LMU1147" s="5"/>
      <c r="LMV1147" s="5"/>
      <c r="LMW1147" s="5"/>
      <c r="LMX1147" s="5"/>
      <c r="LMY1147" s="5"/>
      <c r="LMZ1147" s="5"/>
      <c r="LNA1147" s="5"/>
      <c r="LNB1147" s="5"/>
      <c r="LNC1147" s="5"/>
      <c r="LND1147" s="5"/>
      <c r="LNE1147" s="5"/>
      <c r="LNF1147" s="5"/>
      <c r="LNG1147" s="5"/>
      <c r="LNH1147" s="5"/>
      <c r="LNI1147" s="5"/>
      <c r="LNJ1147" s="5"/>
      <c r="LNK1147" s="5"/>
      <c r="LNL1147" s="5"/>
      <c r="LNM1147" s="5"/>
      <c r="LNN1147" s="5"/>
      <c r="LNO1147" s="5"/>
      <c r="LNP1147" s="5"/>
      <c r="LNQ1147" s="5"/>
      <c r="LNR1147" s="5"/>
      <c r="LNS1147" s="5"/>
      <c r="LNT1147" s="5"/>
      <c r="LNU1147" s="5"/>
      <c r="LNV1147" s="5"/>
      <c r="LNW1147" s="5"/>
      <c r="LNX1147" s="5"/>
      <c r="LNY1147" s="5"/>
      <c r="LNZ1147" s="5"/>
      <c r="LOA1147" s="5"/>
      <c r="LOB1147" s="5"/>
      <c r="LOC1147" s="5"/>
      <c r="LOD1147" s="5"/>
      <c r="LOE1147" s="5"/>
      <c r="LOF1147" s="5"/>
      <c r="LOG1147" s="5"/>
      <c r="LOH1147" s="5"/>
      <c r="LOI1147" s="5"/>
      <c r="LOJ1147" s="5"/>
      <c r="LOK1147" s="5"/>
      <c r="LOL1147" s="5"/>
      <c r="LOM1147" s="5"/>
      <c r="LON1147" s="5"/>
      <c r="LOO1147" s="5"/>
      <c r="LOP1147" s="5"/>
      <c r="LOQ1147" s="5"/>
      <c r="LOR1147" s="5"/>
      <c r="LOS1147" s="5"/>
      <c r="LOT1147" s="5"/>
      <c r="LOU1147" s="5"/>
      <c r="LOV1147" s="5"/>
      <c r="LOW1147" s="5"/>
      <c r="LOX1147" s="5"/>
      <c r="LOY1147" s="5"/>
      <c r="LOZ1147" s="5"/>
      <c r="LPA1147" s="5"/>
      <c r="LPB1147" s="5"/>
      <c r="LPC1147" s="5"/>
      <c r="LPD1147" s="5"/>
      <c r="LPE1147" s="5"/>
      <c r="LPF1147" s="5"/>
      <c r="LPG1147" s="5"/>
      <c r="LPH1147" s="5"/>
      <c r="LPI1147" s="5"/>
      <c r="LPJ1147" s="5"/>
      <c r="LPK1147" s="5"/>
      <c r="LPL1147" s="5"/>
      <c r="LPM1147" s="5"/>
      <c r="LPN1147" s="5"/>
      <c r="LPO1147" s="5"/>
      <c r="LPP1147" s="5"/>
      <c r="LPQ1147" s="5"/>
      <c r="LPR1147" s="5"/>
      <c r="LPS1147" s="5"/>
      <c r="LPT1147" s="5"/>
      <c r="LPU1147" s="5"/>
      <c r="LPV1147" s="5"/>
      <c r="LPW1147" s="5"/>
      <c r="LPX1147" s="5"/>
      <c r="LPY1147" s="5"/>
      <c r="LPZ1147" s="5"/>
      <c r="LQA1147" s="5"/>
      <c r="LQB1147" s="5"/>
      <c r="LQC1147" s="5"/>
      <c r="LQD1147" s="5"/>
      <c r="LQE1147" s="5"/>
      <c r="LQF1147" s="5"/>
      <c r="LQG1147" s="5"/>
      <c r="LQH1147" s="5"/>
      <c r="LQI1147" s="5"/>
      <c r="LQJ1147" s="5"/>
      <c r="LQK1147" s="5"/>
      <c r="LQL1147" s="5"/>
      <c r="LQM1147" s="5"/>
      <c r="LQN1147" s="5"/>
      <c r="LQO1147" s="5"/>
      <c r="LQP1147" s="5"/>
      <c r="LQQ1147" s="5"/>
      <c r="LQR1147" s="5"/>
      <c r="LQS1147" s="5"/>
      <c r="LQT1147" s="5"/>
      <c r="LQU1147" s="5"/>
      <c r="LQV1147" s="5"/>
      <c r="LQW1147" s="5"/>
      <c r="LQX1147" s="5"/>
      <c r="LQY1147" s="5"/>
      <c r="LQZ1147" s="5"/>
      <c r="LRA1147" s="5"/>
      <c r="LRB1147" s="5"/>
      <c r="LRC1147" s="5"/>
      <c r="LRD1147" s="5"/>
      <c r="LRE1147" s="5"/>
      <c r="LRF1147" s="5"/>
      <c r="LRG1147" s="5"/>
      <c r="LRH1147" s="5"/>
      <c r="LRI1147" s="5"/>
      <c r="LRJ1147" s="5"/>
      <c r="LRK1147" s="5"/>
      <c r="LRL1147" s="5"/>
      <c r="LRM1147" s="5"/>
      <c r="LRN1147" s="5"/>
      <c r="LRO1147" s="5"/>
      <c r="LRP1147" s="5"/>
      <c r="LRQ1147" s="5"/>
      <c r="LRR1147" s="5"/>
      <c r="LRS1147" s="5"/>
      <c r="LRT1147" s="5"/>
      <c r="LRU1147" s="5"/>
      <c r="LRV1147" s="5"/>
      <c r="LRW1147" s="5"/>
      <c r="LRX1147" s="5"/>
      <c r="LRY1147" s="5"/>
      <c r="LRZ1147" s="5"/>
      <c r="LSA1147" s="5"/>
      <c r="LSB1147" s="5"/>
      <c r="LSC1147" s="5"/>
      <c r="LSD1147" s="5"/>
      <c r="LSE1147" s="5"/>
      <c r="LSF1147" s="5"/>
      <c r="LSG1147" s="5"/>
      <c r="LSH1147" s="5"/>
      <c r="LSI1147" s="5"/>
      <c r="LSJ1147" s="5"/>
      <c r="LSK1147" s="5"/>
      <c r="LSL1147" s="5"/>
      <c r="LSM1147" s="5"/>
      <c r="LSN1147" s="5"/>
      <c r="LSO1147" s="5"/>
      <c r="LSP1147" s="5"/>
      <c r="LSQ1147" s="5"/>
      <c r="LSR1147" s="5"/>
      <c r="LSS1147" s="5"/>
      <c r="LST1147" s="5"/>
      <c r="LSU1147" s="5"/>
      <c r="LSV1147" s="5"/>
      <c r="LSW1147" s="5"/>
      <c r="LSX1147" s="5"/>
      <c r="LSY1147" s="5"/>
      <c r="LSZ1147" s="5"/>
      <c r="LTA1147" s="5"/>
      <c r="LTB1147" s="5"/>
      <c r="LTC1147" s="5"/>
      <c r="LTD1147" s="5"/>
      <c r="LTE1147" s="5"/>
      <c r="LTF1147" s="5"/>
      <c r="LTG1147" s="5"/>
      <c r="LTH1147" s="5"/>
      <c r="LTI1147" s="5"/>
      <c r="LTJ1147" s="5"/>
      <c r="LTK1147" s="5"/>
      <c r="LTL1147" s="5"/>
      <c r="LTM1147" s="5"/>
      <c r="LTN1147" s="5"/>
      <c r="LTO1147" s="5"/>
      <c r="LTP1147" s="5"/>
      <c r="LTQ1147" s="5"/>
      <c r="LTR1147" s="5"/>
      <c r="LTS1147" s="5"/>
      <c r="LTT1147" s="5"/>
      <c r="LTU1147" s="5"/>
      <c r="LTV1147" s="5"/>
      <c r="LTW1147" s="5"/>
      <c r="LTX1147" s="5"/>
      <c r="LTY1147" s="5"/>
      <c r="LTZ1147" s="5"/>
      <c r="LUA1147" s="5"/>
      <c r="LUB1147" s="5"/>
      <c r="LUC1147" s="5"/>
      <c r="LUD1147" s="5"/>
      <c r="LUE1147" s="5"/>
      <c r="LUF1147" s="5"/>
      <c r="LUG1147" s="5"/>
      <c r="LUH1147" s="5"/>
      <c r="LUI1147" s="5"/>
      <c r="LUJ1147" s="5"/>
      <c r="LUK1147" s="5"/>
      <c r="LUL1147" s="5"/>
      <c r="LUM1147" s="5"/>
      <c r="LUN1147" s="5"/>
      <c r="LUO1147" s="5"/>
      <c r="LUP1147" s="5"/>
      <c r="LUQ1147" s="5"/>
      <c r="LUR1147" s="5"/>
      <c r="LUS1147" s="5"/>
      <c r="LUT1147" s="5"/>
      <c r="LUU1147" s="5"/>
      <c r="LUV1147" s="5"/>
      <c r="LUW1147" s="5"/>
      <c r="LUX1147" s="5"/>
      <c r="LUY1147" s="5"/>
      <c r="LUZ1147" s="5"/>
      <c r="LVA1147" s="5"/>
      <c r="LVB1147" s="5"/>
      <c r="LVC1147" s="5"/>
      <c r="LVD1147" s="5"/>
      <c r="LVE1147" s="5"/>
      <c r="LVF1147" s="5"/>
      <c r="LVG1147" s="5"/>
      <c r="LVH1147" s="5"/>
      <c r="LVI1147" s="5"/>
      <c r="LVJ1147" s="5"/>
      <c r="LVK1147" s="5"/>
      <c r="LVL1147" s="5"/>
      <c r="LVM1147" s="5"/>
      <c r="LVN1147" s="5"/>
      <c r="LVO1147" s="5"/>
      <c r="LVP1147" s="5"/>
      <c r="LVQ1147" s="5"/>
      <c r="LVR1147" s="5"/>
      <c r="LVS1147" s="5"/>
      <c r="LVT1147" s="5"/>
      <c r="LVU1147" s="5"/>
      <c r="LVV1147" s="5"/>
      <c r="LVW1147" s="5"/>
      <c r="LVX1147" s="5"/>
      <c r="LVY1147" s="5"/>
      <c r="LVZ1147" s="5"/>
      <c r="LWA1147" s="5"/>
      <c r="LWB1147" s="5"/>
      <c r="LWC1147" s="5"/>
      <c r="LWD1147" s="5"/>
      <c r="LWE1147" s="5"/>
      <c r="LWF1147" s="5"/>
      <c r="LWG1147" s="5"/>
      <c r="LWH1147" s="5"/>
      <c r="LWI1147" s="5"/>
      <c r="LWJ1147" s="5"/>
      <c r="LWK1147" s="5"/>
      <c r="LWL1147" s="5"/>
      <c r="LWM1147" s="5"/>
      <c r="LWN1147" s="5"/>
      <c r="LWO1147" s="5"/>
      <c r="LWP1147" s="5"/>
      <c r="LWQ1147" s="5"/>
      <c r="LWR1147" s="5"/>
      <c r="LWS1147" s="5"/>
      <c r="LWT1147" s="5"/>
      <c r="LWU1147" s="5"/>
      <c r="LWV1147" s="5"/>
      <c r="LWW1147" s="5"/>
      <c r="LWX1147" s="5"/>
      <c r="LWY1147" s="5"/>
      <c r="LWZ1147" s="5"/>
      <c r="LXA1147" s="5"/>
      <c r="LXB1147" s="5"/>
      <c r="LXC1147" s="5"/>
      <c r="LXD1147" s="5"/>
      <c r="LXE1147" s="5"/>
      <c r="LXF1147" s="5"/>
      <c r="LXG1147" s="5"/>
      <c r="LXH1147" s="5"/>
      <c r="LXI1147" s="5"/>
      <c r="LXJ1147" s="5"/>
      <c r="LXK1147" s="5"/>
      <c r="LXL1147" s="5"/>
      <c r="LXM1147" s="5"/>
      <c r="LXN1147" s="5"/>
      <c r="LXO1147" s="5"/>
      <c r="LXP1147" s="5"/>
      <c r="LXQ1147" s="5"/>
      <c r="LXR1147" s="5"/>
      <c r="LXS1147" s="5"/>
      <c r="LXT1147" s="5"/>
      <c r="LXU1147" s="5"/>
      <c r="LXV1147" s="5"/>
      <c r="LXW1147" s="5"/>
      <c r="LXX1147" s="5"/>
      <c r="LXY1147" s="5"/>
      <c r="LXZ1147" s="5"/>
      <c r="LYA1147" s="5"/>
      <c r="LYB1147" s="5"/>
      <c r="LYC1147" s="5"/>
      <c r="LYD1147" s="5"/>
      <c r="LYE1147" s="5"/>
      <c r="LYF1147" s="5"/>
      <c r="LYG1147" s="5"/>
      <c r="LYH1147" s="5"/>
      <c r="LYI1147" s="5"/>
      <c r="LYJ1147" s="5"/>
      <c r="LYK1147" s="5"/>
      <c r="LYL1147" s="5"/>
      <c r="LYM1147" s="5"/>
      <c r="LYN1147" s="5"/>
      <c r="LYO1147" s="5"/>
      <c r="LYP1147" s="5"/>
      <c r="LYQ1147" s="5"/>
      <c r="LYR1147" s="5"/>
      <c r="LYS1147" s="5"/>
      <c r="LYT1147" s="5"/>
      <c r="LYU1147" s="5"/>
      <c r="LYV1147" s="5"/>
      <c r="LYW1147" s="5"/>
      <c r="LYX1147" s="5"/>
      <c r="LYY1147" s="5"/>
      <c r="LYZ1147" s="5"/>
      <c r="LZA1147" s="5"/>
      <c r="LZB1147" s="5"/>
      <c r="LZC1147" s="5"/>
      <c r="LZD1147" s="5"/>
      <c r="LZE1147" s="5"/>
      <c r="LZF1147" s="5"/>
      <c r="LZG1147" s="5"/>
      <c r="LZH1147" s="5"/>
      <c r="LZI1147" s="5"/>
      <c r="LZJ1147" s="5"/>
      <c r="LZK1147" s="5"/>
      <c r="LZL1147" s="5"/>
      <c r="LZM1147" s="5"/>
      <c r="LZN1147" s="5"/>
      <c r="LZO1147" s="5"/>
      <c r="LZP1147" s="5"/>
      <c r="LZQ1147" s="5"/>
      <c r="LZR1147" s="5"/>
      <c r="LZS1147" s="5"/>
      <c r="LZT1147" s="5"/>
      <c r="LZU1147" s="5"/>
      <c r="LZV1147" s="5"/>
      <c r="LZW1147" s="5"/>
      <c r="LZX1147" s="5"/>
      <c r="LZY1147" s="5"/>
      <c r="LZZ1147" s="5"/>
      <c r="MAA1147" s="5"/>
      <c r="MAB1147" s="5"/>
      <c r="MAC1147" s="5"/>
      <c r="MAD1147" s="5"/>
      <c r="MAE1147" s="5"/>
      <c r="MAF1147" s="5"/>
      <c r="MAG1147" s="5"/>
      <c r="MAH1147" s="5"/>
      <c r="MAI1147" s="5"/>
      <c r="MAJ1147" s="5"/>
      <c r="MAK1147" s="5"/>
      <c r="MAL1147" s="5"/>
      <c r="MAM1147" s="5"/>
      <c r="MAN1147" s="5"/>
      <c r="MAO1147" s="5"/>
      <c r="MAP1147" s="5"/>
      <c r="MAQ1147" s="5"/>
      <c r="MAR1147" s="5"/>
      <c r="MAS1147" s="5"/>
      <c r="MAT1147" s="5"/>
      <c r="MAU1147" s="5"/>
      <c r="MAV1147" s="5"/>
      <c r="MAW1147" s="5"/>
      <c r="MAX1147" s="5"/>
      <c r="MAY1147" s="5"/>
      <c r="MAZ1147" s="5"/>
      <c r="MBA1147" s="5"/>
      <c r="MBB1147" s="5"/>
      <c r="MBC1147" s="5"/>
      <c r="MBD1147" s="5"/>
      <c r="MBE1147" s="5"/>
      <c r="MBF1147" s="5"/>
      <c r="MBG1147" s="5"/>
      <c r="MBH1147" s="5"/>
      <c r="MBI1147" s="5"/>
      <c r="MBJ1147" s="5"/>
      <c r="MBK1147" s="5"/>
      <c r="MBL1147" s="5"/>
      <c r="MBM1147" s="5"/>
      <c r="MBN1147" s="5"/>
      <c r="MBO1147" s="5"/>
      <c r="MBP1147" s="5"/>
      <c r="MBQ1147" s="5"/>
      <c r="MBR1147" s="5"/>
      <c r="MBS1147" s="5"/>
      <c r="MBT1147" s="5"/>
      <c r="MBU1147" s="5"/>
      <c r="MBV1147" s="5"/>
      <c r="MBW1147" s="5"/>
      <c r="MBX1147" s="5"/>
      <c r="MBY1147" s="5"/>
      <c r="MBZ1147" s="5"/>
      <c r="MCA1147" s="5"/>
      <c r="MCB1147" s="5"/>
      <c r="MCC1147" s="5"/>
      <c r="MCD1147" s="5"/>
      <c r="MCE1147" s="5"/>
      <c r="MCF1147" s="5"/>
      <c r="MCG1147" s="5"/>
      <c r="MCH1147" s="5"/>
      <c r="MCI1147" s="5"/>
      <c r="MCJ1147" s="5"/>
      <c r="MCK1147" s="5"/>
      <c r="MCL1147" s="5"/>
      <c r="MCM1147" s="5"/>
      <c r="MCN1147" s="5"/>
      <c r="MCO1147" s="5"/>
      <c r="MCP1147" s="5"/>
      <c r="MCQ1147" s="5"/>
      <c r="MCR1147" s="5"/>
      <c r="MCS1147" s="5"/>
      <c r="MCT1147" s="5"/>
      <c r="MCU1147" s="5"/>
      <c r="MCV1147" s="5"/>
      <c r="MCW1147" s="5"/>
      <c r="MCX1147" s="5"/>
      <c r="MCY1147" s="5"/>
      <c r="MCZ1147" s="5"/>
      <c r="MDA1147" s="5"/>
      <c r="MDB1147" s="5"/>
      <c r="MDC1147" s="5"/>
      <c r="MDD1147" s="5"/>
      <c r="MDE1147" s="5"/>
      <c r="MDF1147" s="5"/>
      <c r="MDG1147" s="5"/>
      <c r="MDH1147" s="5"/>
      <c r="MDI1147" s="5"/>
      <c r="MDJ1147" s="5"/>
      <c r="MDK1147" s="5"/>
      <c r="MDL1147" s="5"/>
      <c r="MDM1147" s="5"/>
      <c r="MDN1147" s="5"/>
      <c r="MDO1147" s="5"/>
      <c r="MDP1147" s="5"/>
      <c r="MDQ1147" s="5"/>
      <c r="MDR1147" s="5"/>
      <c r="MDS1147" s="5"/>
      <c r="MDT1147" s="5"/>
      <c r="MDU1147" s="5"/>
      <c r="MDV1147" s="5"/>
      <c r="MDW1147" s="5"/>
      <c r="MDX1147" s="5"/>
      <c r="MDY1147" s="5"/>
      <c r="MDZ1147" s="5"/>
      <c r="MEA1147" s="5"/>
      <c r="MEB1147" s="5"/>
      <c r="MEC1147" s="5"/>
      <c r="MED1147" s="5"/>
      <c r="MEE1147" s="5"/>
      <c r="MEF1147" s="5"/>
      <c r="MEG1147" s="5"/>
      <c r="MEH1147" s="5"/>
      <c r="MEI1147" s="5"/>
      <c r="MEJ1147" s="5"/>
      <c r="MEK1147" s="5"/>
      <c r="MEL1147" s="5"/>
      <c r="MEM1147" s="5"/>
      <c r="MEN1147" s="5"/>
      <c r="MEO1147" s="5"/>
      <c r="MEP1147" s="5"/>
      <c r="MEQ1147" s="5"/>
      <c r="MER1147" s="5"/>
      <c r="MES1147" s="5"/>
      <c r="MET1147" s="5"/>
      <c r="MEU1147" s="5"/>
      <c r="MEV1147" s="5"/>
      <c r="MEW1147" s="5"/>
      <c r="MEX1147" s="5"/>
      <c r="MEY1147" s="5"/>
      <c r="MEZ1147" s="5"/>
      <c r="MFA1147" s="5"/>
      <c r="MFB1147" s="5"/>
      <c r="MFC1147" s="5"/>
      <c r="MFD1147" s="5"/>
      <c r="MFE1147" s="5"/>
      <c r="MFF1147" s="5"/>
      <c r="MFG1147" s="5"/>
      <c r="MFH1147" s="5"/>
      <c r="MFI1147" s="5"/>
      <c r="MFJ1147" s="5"/>
      <c r="MFK1147" s="5"/>
      <c r="MFL1147" s="5"/>
      <c r="MFM1147" s="5"/>
      <c r="MFN1147" s="5"/>
      <c r="MFO1147" s="5"/>
      <c r="MFP1147" s="5"/>
      <c r="MFQ1147" s="5"/>
      <c r="MFR1147" s="5"/>
      <c r="MFS1147" s="5"/>
      <c r="MFT1147" s="5"/>
      <c r="MFU1147" s="5"/>
      <c r="MFV1147" s="5"/>
      <c r="MFW1147" s="5"/>
      <c r="MFX1147" s="5"/>
      <c r="MFY1147" s="5"/>
      <c r="MFZ1147" s="5"/>
      <c r="MGA1147" s="5"/>
      <c r="MGB1147" s="5"/>
      <c r="MGC1147" s="5"/>
      <c r="MGD1147" s="5"/>
      <c r="MGE1147" s="5"/>
      <c r="MGF1147" s="5"/>
      <c r="MGG1147" s="5"/>
      <c r="MGH1147" s="5"/>
      <c r="MGI1147" s="5"/>
      <c r="MGJ1147" s="5"/>
      <c r="MGK1147" s="5"/>
      <c r="MGL1147" s="5"/>
      <c r="MGM1147" s="5"/>
      <c r="MGN1147" s="5"/>
      <c r="MGO1147" s="5"/>
      <c r="MGP1147" s="5"/>
      <c r="MGQ1147" s="5"/>
      <c r="MGR1147" s="5"/>
      <c r="MGS1147" s="5"/>
      <c r="MGT1147" s="5"/>
      <c r="MGU1147" s="5"/>
      <c r="MGV1147" s="5"/>
      <c r="MGW1147" s="5"/>
      <c r="MGX1147" s="5"/>
      <c r="MGY1147" s="5"/>
      <c r="MGZ1147" s="5"/>
      <c r="MHA1147" s="5"/>
      <c r="MHB1147" s="5"/>
      <c r="MHC1147" s="5"/>
      <c r="MHD1147" s="5"/>
      <c r="MHE1147" s="5"/>
      <c r="MHF1147" s="5"/>
      <c r="MHG1147" s="5"/>
      <c r="MHH1147" s="5"/>
      <c r="MHI1147" s="5"/>
      <c r="MHJ1147" s="5"/>
      <c r="MHK1147" s="5"/>
      <c r="MHL1147" s="5"/>
      <c r="MHM1147" s="5"/>
      <c r="MHN1147" s="5"/>
      <c r="MHO1147" s="5"/>
      <c r="MHP1147" s="5"/>
      <c r="MHQ1147" s="5"/>
      <c r="MHR1147" s="5"/>
      <c r="MHS1147" s="5"/>
      <c r="MHT1147" s="5"/>
      <c r="MHU1147" s="5"/>
      <c r="MHV1147" s="5"/>
      <c r="MHW1147" s="5"/>
      <c r="MHX1147" s="5"/>
      <c r="MHY1147" s="5"/>
      <c r="MHZ1147" s="5"/>
      <c r="MIA1147" s="5"/>
      <c r="MIB1147" s="5"/>
      <c r="MIC1147" s="5"/>
      <c r="MID1147" s="5"/>
      <c r="MIE1147" s="5"/>
      <c r="MIF1147" s="5"/>
      <c r="MIG1147" s="5"/>
      <c r="MIH1147" s="5"/>
      <c r="MII1147" s="5"/>
      <c r="MIJ1147" s="5"/>
      <c r="MIK1147" s="5"/>
      <c r="MIL1147" s="5"/>
      <c r="MIM1147" s="5"/>
      <c r="MIN1147" s="5"/>
      <c r="MIO1147" s="5"/>
      <c r="MIP1147" s="5"/>
      <c r="MIQ1147" s="5"/>
      <c r="MIR1147" s="5"/>
      <c r="MIS1147" s="5"/>
      <c r="MIT1147" s="5"/>
      <c r="MIU1147" s="5"/>
      <c r="MIV1147" s="5"/>
      <c r="MIW1147" s="5"/>
      <c r="MIX1147" s="5"/>
      <c r="MIY1147" s="5"/>
      <c r="MIZ1147" s="5"/>
      <c r="MJA1147" s="5"/>
      <c r="MJB1147" s="5"/>
      <c r="MJC1147" s="5"/>
      <c r="MJD1147" s="5"/>
      <c r="MJE1147" s="5"/>
      <c r="MJF1147" s="5"/>
      <c r="MJG1147" s="5"/>
      <c r="MJH1147" s="5"/>
      <c r="MJI1147" s="5"/>
      <c r="MJJ1147" s="5"/>
      <c r="MJK1147" s="5"/>
      <c r="MJL1147" s="5"/>
      <c r="MJM1147" s="5"/>
      <c r="MJN1147" s="5"/>
      <c r="MJO1147" s="5"/>
      <c r="MJP1147" s="5"/>
      <c r="MJQ1147" s="5"/>
      <c r="MJR1147" s="5"/>
      <c r="MJS1147" s="5"/>
      <c r="MJT1147" s="5"/>
      <c r="MJU1147" s="5"/>
      <c r="MJV1147" s="5"/>
      <c r="MJW1147" s="5"/>
      <c r="MJX1147" s="5"/>
      <c r="MJY1147" s="5"/>
      <c r="MJZ1147" s="5"/>
      <c r="MKA1147" s="5"/>
      <c r="MKB1147" s="5"/>
      <c r="MKC1147" s="5"/>
      <c r="MKD1147" s="5"/>
      <c r="MKE1147" s="5"/>
      <c r="MKF1147" s="5"/>
      <c r="MKG1147" s="5"/>
      <c r="MKH1147" s="5"/>
      <c r="MKI1147" s="5"/>
      <c r="MKJ1147" s="5"/>
      <c r="MKK1147" s="5"/>
      <c r="MKL1147" s="5"/>
      <c r="MKM1147" s="5"/>
      <c r="MKN1147" s="5"/>
      <c r="MKO1147" s="5"/>
      <c r="MKP1147" s="5"/>
      <c r="MKQ1147" s="5"/>
      <c r="MKR1147" s="5"/>
      <c r="MKS1147" s="5"/>
      <c r="MKT1147" s="5"/>
      <c r="MKU1147" s="5"/>
      <c r="MKV1147" s="5"/>
      <c r="MKW1147" s="5"/>
      <c r="MKX1147" s="5"/>
      <c r="MKY1147" s="5"/>
      <c r="MKZ1147" s="5"/>
      <c r="MLA1147" s="5"/>
      <c r="MLB1147" s="5"/>
      <c r="MLC1147" s="5"/>
      <c r="MLD1147" s="5"/>
      <c r="MLE1147" s="5"/>
      <c r="MLF1147" s="5"/>
      <c r="MLG1147" s="5"/>
      <c r="MLH1147" s="5"/>
      <c r="MLI1147" s="5"/>
      <c r="MLJ1147" s="5"/>
      <c r="MLK1147" s="5"/>
      <c r="MLL1147" s="5"/>
      <c r="MLM1147" s="5"/>
      <c r="MLN1147" s="5"/>
      <c r="MLO1147" s="5"/>
      <c r="MLP1147" s="5"/>
      <c r="MLQ1147" s="5"/>
      <c r="MLR1147" s="5"/>
      <c r="MLS1147" s="5"/>
      <c r="MLT1147" s="5"/>
      <c r="MLU1147" s="5"/>
      <c r="MLV1147" s="5"/>
      <c r="MLW1147" s="5"/>
      <c r="MLX1147" s="5"/>
      <c r="MLY1147" s="5"/>
      <c r="MLZ1147" s="5"/>
      <c r="MMA1147" s="5"/>
      <c r="MMB1147" s="5"/>
      <c r="MMC1147" s="5"/>
      <c r="MMD1147" s="5"/>
      <c r="MME1147" s="5"/>
      <c r="MMF1147" s="5"/>
      <c r="MMG1147" s="5"/>
      <c r="MMH1147" s="5"/>
      <c r="MMI1147" s="5"/>
      <c r="MMJ1147" s="5"/>
      <c r="MMK1147" s="5"/>
      <c r="MML1147" s="5"/>
      <c r="MMM1147" s="5"/>
      <c r="MMN1147" s="5"/>
      <c r="MMO1147" s="5"/>
      <c r="MMP1147" s="5"/>
      <c r="MMQ1147" s="5"/>
      <c r="MMR1147" s="5"/>
      <c r="MMS1147" s="5"/>
      <c r="MMT1147" s="5"/>
      <c r="MMU1147" s="5"/>
      <c r="MMV1147" s="5"/>
      <c r="MMW1147" s="5"/>
      <c r="MMX1147" s="5"/>
      <c r="MMY1147" s="5"/>
      <c r="MMZ1147" s="5"/>
      <c r="MNA1147" s="5"/>
      <c r="MNB1147" s="5"/>
      <c r="MNC1147" s="5"/>
      <c r="MND1147" s="5"/>
      <c r="MNE1147" s="5"/>
      <c r="MNF1147" s="5"/>
      <c r="MNG1147" s="5"/>
      <c r="MNH1147" s="5"/>
      <c r="MNI1147" s="5"/>
      <c r="MNJ1147" s="5"/>
      <c r="MNK1147" s="5"/>
      <c r="MNL1147" s="5"/>
      <c r="MNM1147" s="5"/>
      <c r="MNN1147" s="5"/>
      <c r="MNO1147" s="5"/>
      <c r="MNP1147" s="5"/>
      <c r="MNQ1147" s="5"/>
      <c r="MNR1147" s="5"/>
      <c r="MNS1147" s="5"/>
      <c r="MNT1147" s="5"/>
      <c r="MNU1147" s="5"/>
      <c r="MNV1147" s="5"/>
      <c r="MNW1147" s="5"/>
      <c r="MNX1147" s="5"/>
      <c r="MNY1147" s="5"/>
      <c r="MNZ1147" s="5"/>
      <c r="MOA1147" s="5"/>
      <c r="MOB1147" s="5"/>
      <c r="MOC1147" s="5"/>
      <c r="MOD1147" s="5"/>
      <c r="MOE1147" s="5"/>
      <c r="MOF1147" s="5"/>
      <c r="MOG1147" s="5"/>
      <c r="MOH1147" s="5"/>
      <c r="MOI1147" s="5"/>
      <c r="MOJ1147" s="5"/>
      <c r="MOK1147" s="5"/>
      <c r="MOL1147" s="5"/>
      <c r="MOM1147" s="5"/>
      <c r="MON1147" s="5"/>
      <c r="MOO1147" s="5"/>
      <c r="MOP1147" s="5"/>
      <c r="MOQ1147" s="5"/>
      <c r="MOR1147" s="5"/>
      <c r="MOS1147" s="5"/>
      <c r="MOT1147" s="5"/>
      <c r="MOU1147" s="5"/>
      <c r="MOV1147" s="5"/>
      <c r="MOW1147" s="5"/>
      <c r="MOX1147" s="5"/>
      <c r="MOY1147" s="5"/>
      <c r="MOZ1147" s="5"/>
      <c r="MPA1147" s="5"/>
      <c r="MPB1147" s="5"/>
      <c r="MPC1147" s="5"/>
      <c r="MPD1147" s="5"/>
      <c r="MPE1147" s="5"/>
      <c r="MPF1147" s="5"/>
      <c r="MPG1147" s="5"/>
      <c r="MPH1147" s="5"/>
      <c r="MPI1147" s="5"/>
      <c r="MPJ1147" s="5"/>
      <c r="MPK1147" s="5"/>
      <c r="MPL1147" s="5"/>
      <c r="MPM1147" s="5"/>
      <c r="MPN1147" s="5"/>
      <c r="MPO1147" s="5"/>
      <c r="MPP1147" s="5"/>
      <c r="MPQ1147" s="5"/>
      <c r="MPR1147" s="5"/>
      <c r="MPS1147" s="5"/>
      <c r="MPT1147" s="5"/>
      <c r="MPU1147" s="5"/>
      <c r="MPV1147" s="5"/>
      <c r="MPW1147" s="5"/>
      <c r="MPX1147" s="5"/>
      <c r="MPY1147" s="5"/>
      <c r="MPZ1147" s="5"/>
      <c r="MQA1147" s="5"/>
      <c r="MQB1147" s="5"/>
      <c r="MQC1147" s="5"/>
      <c r="MQD1147" s="5"/>
      <c r="MQE1147" s="5"/>
      <c r="MQF1147" s="5"/>
      <c r="MQG1147" s="5"/>
      <c r="MQH1147" s="5"/>
      <c r="MQI1147" s="5"/>
      <c r="MQJ1147" s="5"/>
      <c r="MQK1147" s="5"/>
      <c r="MQL1147" s="5"/>
      <c r="MQM1147" s="5"/>
      <c r="MQN1147" s="5"/>
      <c r="MQO1147" s="5"/>
      <c r="MQP1147" s="5"/>
      <c r="MQQ1147" s="5"/>
      <c r="MQR1147" s="5"/>
      <c r="MQS1147" s="5"/>
      <c r="MQT1147" s="5"/>
      <c r="MQU1147" s="5"/>
      <c r="MQV1147" s="5"/>
      <c r="MQW1147" s="5"/>
      <c r="MQX1147" s="5"/>
      <c r="MQY1147" s="5"/>
      <c r="MQZ1147" s="5"/>
      <c r="MRA1147" s="5"/>
      <c r="MRB1147" s="5"/>
      <c r="MRC1147" s="5"/>
      <c r="MRD1147" s="5"/>
      <c r="MRE1147" s="5"/>
      <c r="MRF1147" s="5"/>
      <c r="MRG1147" s="5"/>
      <c r="MRH1147" s="5"/>
      <c r="MRI1147" s="5"/>
      <c r="MRJ1147" s="5"/>
      <c r="MRK1147" s="5"/>
      <c r="MRL1147" s="5"/>
      <c r="MRM1147" s="5"/>
      <c r="MRN1147" s="5"/>
      <c r="MRO1147" s="5"/>
      <c r="MRP1147" s="5"/>
      <c r="MRQ1147" s="5"/>
      <c r="MRR1147" s="5"/>
      <c r="MRS1147" s="5"/>
      <c r="MRT1147" s="5"/>
      <c r="MRU1147" s="5"/>
      <c r="MRV1147" s="5"/>
      <c r="MRW1147" s="5"/>
      <c r="MRX1147" s="5"/>
      <c r="MRY1147" s="5"/>
      <c r="MRZ1147" s="5"/>
      <c r="MSA1147" s="5"/>
      <c r="MSB1147" s="5"/>
      <c r="MSC1147" s="5"/>
      <c r="MSD1147" s="5"/>
      <c r="MSE1147" s="5"/>
      <c r="MSF1147" s="5"/>
      <c r="MSG1147" s="5"/>
      <c r="MSH1147" s="5"/>
      <c r="MSI1147" s="5"/>
      <c r="MSJ1147" s="5"/>
      <c r="MSK1147" s="5"/>
      <c r="MSL1147" s="5"/>
      <c r="MSM1147" s="5"/>
      <c r="MSN1147" s="5"/>
      <c r="MSO1147" s="5"/>
      <c r="MSP1147" s="5"/>
      <c r="MSQ1147" s="5"/>
      <c r="MSR1147" s="5"/>
      <c r="MSS1147" s="5"/>
      <c r="MST1147" s="5"/>
      <c r="MSU1147" s="5"/>
      <c r="MSV1147" s="5"/>
      <c r="MSW1147" s="5"/>
      <c r="MSX1147" s="5"/>
      <c r="MSY1147" s="5"/>
      <c r="MSZ1147" s="5"/>
      <c r="MTA1147" s="5"/>
      <c r="MTB1147" s="5"/>
      <c r="MTC1147" s="5"/>
      <c r="MTD1147" s="5"/>
      <c r="MTE1147" s="5"/>
      <c r="MTF1147" s="5"/>
      <c r="MTG1147" s="5"/>
      <c r="MTH1147" s="5"/>
      <c r="MTI1147" s="5"/>
      <c r="MTJ1147" s="5"/>
      <c r="MTK1147" s="5"/>
      <c r="MTL1147" s="5"/>
      <c r="MTM1147" s="5"/>
      <c r="MTN1147" s="5"/>
      <c r="MTO1147" s="5"/>
      <c r="MTP1147" s="5"/>
      <c r="MTQ1147" s="5"/>
      <c r="MTR1147" s="5"/>
      <c r="MTS1147" s="5"/>
      <c r="MTT1147" s="5"/>
      <c r="MTU1147" s="5"/>
      <c r="MTV1147" s="5"/>
      <c r="MTW1147" s="5"/>
      <c r="MTX1147" s="5"/>
      <c r="MTY1147" s="5"/>
      <c r="MTZ1147" s="5"/>
      <c r="MUA1147" s="5"/>
      <c r="MUB1147" s="5"/>
      <c r="MUC1147" s="5"/>
      <c r="MUD1147" s="5"/>
      <c r="MUE1147" s="5"/>
      <c r="MUF1147" s="5"/>
      <c r="MUG1147" s="5"/>
      <c r="MUH1147" s="5"/>
      <c r="MUI1147" s="5"/>
      <c r="MUJ1147" s="5"/>
      <c r="MUK1147" s="5"/>
      <c r="MUL1147" s="5"/>
      <c r="MUM1147" s="5"/>
      <c r="MUN1147" s="5"/>
      <c r="MUO1147" s="5"/>
      <c r="MUP1147" s="5"/>
      <c r="MUQ1147" s="5"/>
      <c r="MUR1147" s="5"/>
      <c r="MUS1147" s="5"/>
      <c r="MUT1147" s="5"/>
      <c r="MUU1147" s="5"/>
      <c r="MUV1147" s="5"/>
      <c r="MUW1147" s="5"/>
      <c r="MUX1147" s="5"/>
      <c r="MUY1147" s="5"/>
      <c r="MUZ1147" s="5"/>
      <c r="MVA1147" s="5"/>
      <c r="MVB1147" s="5"/>
      <c r="MVC1147" s="5"/>
      <c r="MVD1147" s="5"/>
      <c r="MVE1147" s="5"/>
      <c r="MVF1147" s="5"/>
      <c r="MVG1147" s="5"/>
      <c r="MVH1147" s="5"/>
      <c r="MVI1147" s="5"/>
      <c r="MVJ1147" s="5"/>
      <c r="MVK1147" s="5"/>
      <c r="MVL1147" s="5"/>
      <c r="MVM1147" s="5"/>
      <c r="MVN1147" s="5"/>
      <c r="MVO1147" s="5"/>
      <c r="MVP1147" s="5"/>
      <c r="MVQ1147" s="5"/>
      <c r="MVR1147" s="5"/>
      <c r="MVS1147" s="5"/>
      <c r="MVT1147" s="5"/>
      <c r="MVU1147" s="5"/>
      <c r="MVV1147" s="5"/>
      <c r="MVW1147" s="5"/>
      <c r="MVX1147" s="5"/>
      <c r="MVY1147" s="5"/>
      <c r="MVZ1147" s="5"/>
      <c r="MWA1147" s="5"/>
      <c r="MWB1147" s="5"/>
      <c r="MWC1147" s="5"/>
      <c r="MWD1147" s="5"/>
      <c r="MWE1147" s="5"/>
      <c r="MWF1147" s="5"/>
      <c r="MWG1147" s="5"/>
      <c r="MWH1147" s="5"/>
      <c r="MWI1147" s="5"/>
      <c r="MWJ1147" s="5"/>
      <c r="MWK1147" s="5"/>
      <c r="MWL1147" s="5"/>
      <c r="MWM1147" s="5"/>
      <c r="MWN1147" s="5"/>
      <c r="MWO1147" s="5"/>
      <c r="MWP1147" s="5"/>
      <c r="MWQ1147" s="5"/>
      <c r="MWR1147" s="5"/>
      <c r="MWS1147" s="5"/>
      <c r="MWT1147" s="5"/>
      <c r="MWU1147" s="5"/>
      <c r="MWV1147" s="5"/>
      <c r="MWW1147" s="5"/>
      <c r="MWX1147" s="5"/>
      <c r="MWY1147" s="5"/>
      <c r="MWZ1147" s="5"/>
      <c r="MXA1147" s="5"/>
      <c r="MXB1147" s="5"/>
      <c r="MXC1147" s="5"/>
      <c r="MXD1147" s="5"/>
      <c r="MXE1147" s="5"/>
      <c r="MXF1147" s="5"/>
      <c r="MXG1147" s="5"/>
      <c r="MXH1147" s="5"/>
      <c r="MXI1147" s="5"/>
      <c r="MXJ1147" s="5"/>
      <c r="MXK1147" s="5"/>
      <c r="MXL1147" s="5"/>
      <c r="MXM1147" s="5"/>
      <c r="MXN1147" s="5"/>
      <c r="MXO1147" s="5"/>
      <c r="MXP1147" s="5"/>
      <c r="MXQ1147" s="5"/>
      <c r="MXR1147" s="5"/>
      <c r="MXS1147" s="5"/>
      <c r="MXT1147" s="5"/>
      <c r="MXU1147" s="5"/>
      <c r="MXV1147" s="5"/>
      <c r="MXW1147" s="5"/>
      <c r="MXX1147" s="5"/>
      <c r="MXY1147" s="5"/>
      <c r="MXZ1147" s="5"/>
      <c r="MYA1147" s="5"/>
      <c r="MYB1147" s="5"/>
      <c r="MYC1147" s="5"/>
      <c r="MYD1147" s="5"/>
      <c r="MYE1147" s="5"/>
      <c r="MYF1147" s="5"/>
      <c r="MYG1147" s="5"/>
      <c r="MYH1147" s="5"/>
      <c r="MYI1147" s="5"/>
      <c r="MYJ1147" s="5"/>
      <c r="MYK1147" s="5"/>
      <c r="MYL1147" s="5"/>
      <c r="MYM1147" s="5"/>
      <c r="MYN1147" s="5"/>
      <c r="MYO1147" s="5"/>
      <c r="MYP1147" s="5"/>
      <c r="MYQ1147" s="5"/>
      <c r="MYR1147" s="5"/>
      <c r="MYS1147" s="5"/>
      <c r="MYT1147" s="5"/>
      <c r="MYU1147" s="5"/>
      <c r="MYV1147" s="5"/>
      <c r="MYW1147" s="5"/>
      <c r="MYX1147" s="5"/>
      <c r="MYY1147" s="5"/>
      <c r="MYZ1147" s="5"/>
      <c r="MZA1147" s="5"/>
      <c r="MZB1147" s="5"/>
      <c r="MZC1147" s="5"/>
      <c r="MZD1147" s="5"/>
      <c r="MZE1147" s="5"/>
      <c r="MZF1147" s="5"/>
      <c r="MZG1147" s="5"/>
      <c r="MZH1147" s="5"/>
      <c r="MZI1147" s="5"/>
      <c r="MZJ1147" s="5"/>
      <c r="MZK1147" s="5"/>
      <c r="MZL1147" s="5"/>
      <c r="MZM1147" s="5"/>
      <c r="MZN1147" s="5"/>
      <c r="MZO1147" s="5"/>
      <c r="MZP1147" s="5"/>
      <c r="MZQ1147" s="5"/>
      <c r="MZR1147" s="5"/>
      <c r="MZS1147" s="5"/>
      <c r="MZT1147" s="5"/>
      <c r="MZU1147" s="5"/>
      <c r="MZV1147" s="5"/>
      <c r="MZW1147" s="5"/>
      <c r="MZX1147" s="5"/>
      <c r="MZY1147" s="5"/>
      <c r="MZZ1147" s="5"/>
      <c r="NAA1147" s="5"/>
      <c r="NAB1147" s="5"/>
      <c r="NAC1147" s="5"/>
      <c r="NAD1147" s="5"/>
      <c r="NAE1147" s="5"/>
      <c r="NAF1147" s="5"/>
      <c r="NAG1147" s="5"/>
      <c r="NAH1147" s="5"/>
      <c r="NAI1147" s="5"/>
      <c r="NAJ1147" s="5"/>
      <c r="NAK1147" s="5"/>
      <c r="NAL1147" s="5"/>
      <c r="NAM1147" s="5"/>
      <c r="NAN1147" s="5"/>
      <c r="NAO1147" s="5"/>
      <c r="NAP1147" s="5"/>
      <c r="NAQ1147" s="5"/>
      <c r="NAR1147" s="5"/>
      <c r="NAS1147" s="5"/>
      <c r="NAT1147" s="5"/>
      <c r="NAU1147" s="5"/>
      <c r="NAV1147" s="5"/>
      <c r="NAW1147" s="5"/>
      <c r="NAX1147" s="5"/>
      <c r="NAY1147" s="5"/>
      <c r="NAZ1147" s="5"/>
      <c r="NBA1147" s="5"/>
      <c r="NBB1147" s="5"/>
      <c r="NBC1147" s="5"/>
      <c r="NBD1147" s="5"/>
      <c r="NBE1147" s="5"/>
      <c r="NBF1147" s="5"/>
      <c r="NBG1147" s="5"/>
      <c r="NBH1147" s="5"/>
      <c r="NBI1147" s="5"/>
      <c r="NBJ1147" s="5"/>
      <c r="NBK1147" s="5"/>
      <c r="NBL1147" s="5"/>
      <c r="NBM1147" s="5"/>
      <c r="NBN1147" s="5"/>
      <c r="NBO1147" s="5"/>
      <c r="NBP1147" s="5"/>
      <c r="NBQ1147" s="5"/>
      <c r="NBR1147" s="5"/>
      <c r="NBS1147" s="5"/>
      <c r="NBT1147" s="5"/>
      <c r="NBU1147" s="5"/>
      <c r="NBV1147" s="5"/>
      <c r="NBW1147" s="5"/>
      <c r="NBX1147" s="5"/>
      <c r="NBY1147" s="5"/>
      <c r="NBZ1147" s="5"/>
      <c r="NCA1147" s="5"/>
      <c r="NCB1147" s="5"/>
      <c r="NCC1147" s="5"/>
      <c r="NCD1147" s="5"/>
      <c r="NCE1147" s="5"/>
      <c r="NCF1147" s="5"/>
      <c r="NCG1147" s="5"/>
      <c r="NCH1147" s="5"/>
      <c r="NCI1147" s="5"/>
      <c r="NCJ1147" s="5"/>
      <c r="NCK1147" s="5"/>
      <c r="NCL1147" s="5"/>
      <c r="NCM1147" s="5"/>
      <c r="NCN1147" s="5"/>
      <c r="NCO1147" s="5"/>
      <c r="NCP1147" s="5"/>
      <c r="NCQ1147" s="5"/>
      <c r="NCR1147" s="5"/>
      <c r="NCS1147" s="5"/>
      <c r="NCT1147" s="5"/>
      <c r="NCU1147" s="5"/>
      <c r="NCV1147" s="5"/>
      <c r="NCW1147" s="5"/>
      <c r="NCX1147" s="5"/>
      <c r="NCY1147" s="5"/>
      <c r="NCZ1147" s="5"/>
      <c r="NDA1147" s="5"/>
      <c r="NDB1147" s="5"/>
      <c r="NDC1147" s="5"/>
      <c r="NDD1147" s="5"/>
      <c r="NDE1147" s="5"/>
      <c r="NDF1147" s="5"/>
      <c r="NDG1147" s="5"/>
      <c r="NDH1147" s="5"/>
      <c r="NDI1147" s="5"/>
      <c r="NDJ1147" s="5"/>
      <c r="NDK1147" s="5"/>
      <c r="NDL1147" s="5"/>
      <c r="NDM1147" s="5"/>
      <c r="NDN1147" s="5"/>
      <c r="NDO1147" s="5"/>
      <c r="NDP1147" s="5"/>
      <c r="NDQ1147" s="5"/>
      <c r="NDR1147" s="5"/>
      <c r="NDS1147" s="5"/>
      <c r="NDT1147" s="5"/>
      <c r="NDU1147" s="5"/>
      <c r="NDV1147" s="5"/>
      <c r="NDW1147" s="5"/>
      <c r="NDX1147" s="5"/>
      <c r="NDY1147" s="5"/>
      <c r="NDZ1147" s="5"/>
      <c r="NEA1147" s="5"/>
      <c r="NEB1147" s="5"/>
      <c r="NEC1147" s="5"/>
      <c r="NED1147" s="5"/>
      <c r="NEE1147" s="5"/>
      <c r="NEF1147" s="5"/>
      <c r="NEG1147" s="5"/>
      <c r="NEH1147" s="5"/>
      <c r="NEI1147" s="5"/>
      <c r="NEJ1147" s="5"/>
      <c r="NEK1147" s="5"/>
      <c r="NEL1147" s="5"/>
      <c r="NEM1147" s="5"/>
      <c r="NEN1147" s="5"/>
      <c r="NEO1147" s="5"/>
      <c r="NEP1147" s="5"/>
      <c r="NEQ1147" s="5"/>
      <c r="NER1147" s="5"/>
      <c r="NES1147" s="5"/>
      <c r="NET1147" s="5"/>
      <c r="NEU1147" s="5"/>
      <c r="NEV1147" s="5"/>
      <c r="NEW1147" s="5"/>
      <c r="NEX1147" s="5"/>
      <c r="NEY1147" s="5"/>
      <c r="NEZ1147" s="5"/>
      <c r="NFA1147" s="5"/>
      <c r="NFB1147" s="5"/>
      <c r="NFC1147" s="5"/>
      <c r="NFD1147" s="5"/>
      <c r="NFE1147" s="5"/>
      <c r="NFF1147" s="5"/>
      <c r="NFG1147" s="5"/>
      <c r="NFH1147" s="5"/>
      <c r="NFI1147" s="5"/>
      <c r="NFJ1147" s="5"/>
      <c r="NFK1147" s="5"/>
      <c r="NFL1147" s="5"/>
      <c r="NFM1147" s="5"/>
      <c r="NFN1147" s="5"/>
      <c r="NFO1147" s="5"/>
      <c r="NFP1147" s="5"/>
      <c r="NFQ1147" s="5"/>
      <c r="NFR1147" s="5"/>
      <c r="NFS1147" s="5"/>
      <c r="NFT1147" s="5"/>
      <c r="NFU1147" s="5"/>
      <c r="NFV1147" s="5"/>
      <c r="NFW1147" s="5"/>
      <c r="NFX1147" s="5"/>
      <c r="NFY1147" s="5"/>
      <c r="NFZ1147" s="5"/>
      <c r="NGA1147" s="5"/>
      <c r="NGB1147" s="5"/>
      <c r="NGC1147" s="5"/>
      <c r="NGD1147" s="5"/>
      <c r="NGE1147" s="5"/>
      <c r="NGF1147" s="5"/>
      <c r="NGG1147" s="5"/>
      <c r="NGH1147" s="5"/>
      <c r="NGI1147" s="5"/>
      <c r="NGJ1147" s="5"/>
      <c r="NGK1147" s="5"/>
      <c r="NGL1147" s="5"/>
      <c r="NGM1147" s="5"/>
      <c r="NGN1147" s="5"/>
      <c r="NGO1147" s="5"/>
      <c r="NGP1147" s="5"/>
      <c r="NGQ1147" s="5"/>
      <c r="NGR1147" s="5"/>
      <c r="NGS1147" s="5"/>
      <c r="NGT1147" s="5"/>
      <c r="NGU1147" s="5"/>
      <c r="NGV1147" s="5"/>
      <c r="NGW1147" s="5"/>
      <c r="NGX1147" s="5"/>
      <c r="NGY1147" s="5"/>
      <c r="NGZ1147" s="5"/>
      <c r="NHA1147" s="5"/>
      <c r="NHB1147" s="5"/>
      <c r="NHC1147" s="5"/>
      <c r="NHD1147" s="5"/>
      <c r="NHE1147" s="5"/>
      <c r="NHF1147" s="5"/>
      <c r="NHG1147" s="5"/>
      <c r="NHH1147" s="5"/>
      <c r="NHI1147" s="5"/>
      <c r="NHJ1147" s="5"/>
      <c r="NHK1147" s="5"/>
      <c r="NHL1147" s="5"/>
      <c r="NHM1147" s="5"/>
      <c r="NHN1147" s="5"/>
      <c r="NHO1147" s="5"/>
      <c r="NHP1147" s="5"/>
      <c r="NHQ1147" s="5"/>
      <c r="NHR1147" s="5"/>
      <c r="NHS1147" s="5"/>
      <c r="NHT1147" s="5"/>
      <c r="NHU1147" s="5"/>
      <c r="NHV1147" s="5"/>
      <c r="NHW1147" s="5"/>
      <c r="NHX1147" s="5"/>
      <c r="NHY1147" s="5"/>
      <c r="NHZ1147" s="5"/>
      <c r="NIA1147" s="5"/>
      <c r="NIB1147" s="5"/>
      <c r="NIC1147" s="5"/>
      <c r="NID1147" s="5"/>
      <c r="NIE1147" s="5"/>
      <c r="NIF1147" s="5"/>
      <c r="NIG1147" s="5"/>
      <c r="NIH1147" s="5"/>
      <c r="NII1147" s="5"/>
      <c r="NIJ1147" s="5"/>
      <c r="NIK1147" s="5"/>
      <c r="NIL1147" s="5"/>
      <c r="NIM1147" s="5"/>
      <c r="NIN1147" s="5"/>
      <c r="NIO1147" s="5"/>
      <c r="NIP1147" s="5"/>
      <c r="NIQ1147" s="5"/>
      <c r="NIR1147" s="5"/>
      <c r="NIS1147" s="5"/>
      <c r="NIT1147" s="5"/>
      <c r="NIU1147" s="5"/>
      <c r="NIV1147" s="5"/>
      <c r="NIW1147" s="5"/>
      <c r="NIX1147" s="5"/>
      <c r="NIY1147" s="5"/>
      <c r="NIZ1147" s="5"/>
      <c r="NJA1147" s="5"/>
      <c r="NJB1147" s="5"/>
      <c r="NJC1147" s="5"/>
      <c r="NJD1147" s="5"/>
      <c r="NJE1147" s="5"/>
      <c r="NJF1147" s="5"/>
      <c r="NJG1147" s="5"/>
      <c r="NJH1147" s="5"/>
      <c r="NJI1147" s="5"/>
      <c r="NJJ1147" s="5"/>
      <c r="NJK1147" s="5"/>
      <c r="NJL1147" s="5"/>
      <c r="NJM1147" s="5"/>
      <c r="NJN1147" s="5"/>
      <c r="NJO1147" s="5"/>
      <c r="NJP1147" s="5"/>
      <c r="NJQ1147" s="5"/>
      <c r="NJR1147" s="5"/>
      <c r="NJS1147" s="5"/>
      <c r="NJT1147" s="5"/>
      <c r="NJU1147" s="5"/>
      <c r="NJV1147" s="5"/>
      <c r="NJW1147" s="5"/>
      <c r="NJX1147" s="5"/>
      <c r="NJY1147" s="5"/>
      <c r="NJZ1147" s="5"/>
      <c r="NKA1147" s="5"/>
      <c r="NKB1147" s="5"/>
      <c r="NKC1147" s="5"/>
      <c r="NKD1147" s="5"/>
      <c r="NKE1147" s="5"/>
      <c r="NKF1147" s="5"/>
      <c r="NKG1147" s="5"/>
      <c r="NKH1147" s="5"/>
      <c r="NKI1147" s="5"/>
      <c r="NKJ1147" s="5"/>
      <c r="NKK1147" s="5"/>
      <c r="NKL1147" s="5"/>
      <c r="NKM1147" s="5"/>
      <c r="NKN1147" s="5"/>
      <c r="NKO1147" s="5"/>
      <c r="NKP1147" s="5"/>
      <c r="NKQ1147" s="5"/>
      <c r="NKR1147" s="5"/>
      <c r="NKS1147" s="5"/>
      <c r="NKT1147" s="5"/>
      <c r="NKU1147" s="5"/>
      <c r="NKV1147" s="5"/>
      <c r="NKW1147" s="5"/>
      <c r="NKX1147" s="5"/>
      <c r="NKY1147" s="5"/>
      <c r="NKZ1147" s="5"/>
      <c r="NLA1147" s="5"/>
      <c r="NLB1147" s="5"/>
      <c r="NLC1147" s="5"/>
      <c r="NLD1147" s="5"/>
      <c r="NLE1147" s="5"/>
      <c r="NLF1147" s="5"/>
      <c r="NLG1147" s="5"/>
      <c r="NLH1147" s="5"/>
      <c r="NLI1147" s="5"/>
      <c r="NLJ1147" s="5"/>
      <c r="NLK1147" s="5"/>
      <c r="NLL1147" s="5"/>
      <c r="NLM1147" s="5"/>
      <c r="NLN1147" s="5"/>
      <c r="NLO1147" s="5"/>
      <c r="NLP1147" s="5"/>
      <c r="NLQ1147" s="5"/>
      <c r="NLR1147" s="5"/>
      <c r="NLS1147" s="5"/>
      <c r="NLT1147" s="5"/>
      <c r="NLU1147" s="5"/>
      <c r="NLV1147" s="5"/>
      <c r="NLW1147" s="5"/>
      <c r="NLX1147" s="5"/>
      <c r="NLY1147" s="5"/>
      <c r="NLZ1147" s="5"/>
      <c r="NMA1147" s="5"/>
      <c r="NMB1147" s="5"/>
      <c r="NMC1147" s="5"/>
      <c r="NMD1147" s="5"/>
      <c r="NME1147" s="5"/>
      <c r="NMF1147" s="5"/>
      <c r="NMG1147" s="5"/>
      <c r="NMH1147" s="5"/>
      <c r="NMI1147" s="5"/>
      <c r="NMJ1147" s="5"/>
      <c r="NMK1147" s="5"/>
      <c r="NML1147" s="5"/>
      <c r="NMM1147" s="5"/>
      <c r="NMN1147" s="5"/>
      <c r="NMO1147" s="5"/>
      <c r="NMP1147" s="5"/>
      <c r="NMQ1147" s="5"/>
      <c r="NMR1147" s="5"/>
      <c r="NMS1147" s="5"/>
      <c r="NMT1147" s="5"/>
      <c r="NMU1147" s="5"/>
      <c r="NMV1147" s="5"/>
      <c r="NMW1147" s="5"/>
      <c r="NMX1147" s="5"/>
      <c r="NMY1147" s="5"/>
      <c r="NMZ1147" s="5"/>
      <c r="NNA1147" s="5"/>
      <c r="NNB1147" s="5"/>
      <c r="NNC1147" s="5"/>
      <c r="NND1147" s="5"/>
      <c r="NNE1147" s="5"/>
      <c r="NNF1147" s="5"/>
      <c r="NNG1147" s="5"/>
      <c r="NNH1147" s="5"/>
      <c r="NNI1147" s="5"/>
      <c r="NNJ1147" s="5"/>
      <c r="NNK1147" s="5"/>
      <c r="NNL1147" s="5"/>
      <c r="NNM1147" s="5"/>
      <c r="NNN1147" s="5"/>
      <c r="NNO1147" s="5"/>
      <c r="NNP1147" s="5"/>
      <c r="NNQ1147" s="5"/>
      <c r="NNR1147" s="5"/>
      <c r="NNS1147" s="5"/>
      <c r="NNT1147" s="5"/>
      <c r="NNU1147" s="5"/>
      <c r="NNV1147" s="5"/>
      <c r="NNW1147" s="5"/>
      <c r="NNX1147" s="5"/>
      <c r="NNY1147" s="5"/>
      <c r="NNZ1147" s="5"/>
      <c r="NOA1147" s="5"/>
      <c r="NOB1147" s="5"/>
      <c r="NOC1147" s="5"/>
      <c r="NOD1147" s="5"/>
      <c r="NOE1147" s="5"/>
      <c r="NOF1147" s="5"/>
      <c r="NOG1147" s="5"/>
      <c r="NOH1147" s="5"/>
      <c r="NOI1147" s="5"/>
      <c r="NOJ1147" s="5"/>
      <c r="NOK1147" s="5"/>
      <c r="NOL1147" s="5"/>
      <c r="NOM1147" s="5"/>
      <c r="NON1147" s="5"/>
      <c r="NOO1147" s="5"/>
      <c r="NOP1147" s="5"/>
      <c r="NOQ1147" s="5"/>
      <c r="NOR1147" s="5"/>
      <c r="NOS1147" s="5"/>
      <c r="NOT1147" s="5"/>
      <c r="NOU1147" s="5"/>
      <c r="NOV1147" s="5"/>
      <c r="NOW1147" s="5"/>
      <c r="NOX1147" s="5"/>
      <c r="NOY1147" s="5"/>
      <c r="NOZ1147" s="5"/>
      <c r="NPA1147" s="5"/>
      <c r="NPB1147" s="5"/>
      <c r="NPC1147" s="5"/>
      <c r="NPD1147" s="5"/>
      <c r="NPE1147" s="5"/>
      <c r="NPF1147" s="5"/>
      <c r="NPG1147" s="5"/>
      <c r="NPH1147" s="5"/>
      <c r="NPI1147" s="5"/>
      <c r="NPJ1147" s="5"/>
      <c r="NPK1147" s="5"/>
      <c r="NPL1147" s="5"/>
      <c r="NPM1147" s="5"/>
      <c r="NPN1147" s="5"/>
      <c r="NPO1147" s="5"/>
      <c r="NPP1147" s="5"/>
      <c r="NPQ1147" s="5"/>
      <c r="NPR1147" s="5"/>
      <c r="NPS1147" s="5"/>
      <c r="NPT1147" s="5"/>
      <c r="NPU1147" s="5"/>
      <c r="NPV1147" s="5"/>
      <c r="NPW1147" s="5"/>
      <c r="NPX1147" s="5"/>
      <c r="NPY1147" s="5"/>
      <c r="NPZ1147" s="5"/>
      <c r="NQA1147" s="5"/>
      <c r="NQB1147" s="5"/>
      <c r="NQC1147" s="5"/>
      <c r="NQD1147" s="5"/>
      <c r="NQE1147" s="5"/>
      <c r="NQF1147" s="5"/>
      <c r="NQG1147" s="5"/>
      <c r="NQH1147" s="5"/>
      <c r="NQI1147" s="5"/>
      <c r="NQJ1147" s="5"/>
      <c r="NQK1147" s="5"/>
      <c r="NQL1147" s="5"/>
      <c r="NQM1147" s="5"/>
      <c r="NQN1147" s="5"/>
      <c r="NQO1147" s="5"/>
      <c r="NQP1147" s="5"/>
      <c r="NQQ1147" s="5"/>
      <c r="NQR1147" s="5"/>
      <c r="NQS1147" s="5"/>
      <c r="NQT1147" s="5"/>
      <c r="NQU1147" s="5"/>
      <c r="NQV1147" s="5"/>
      <c r="NQW1147" s="5"/>
      <c r="NQX1147" s="5"/>
      <c r="NQY1147" s="5"/>
      <c r="NQZ1147" s="5"/>
      <c r="NRA1147" s="5"/>
      <c r="NRB1147" s="5"/>
      <c r="NRC1147" s="5"/>
      <c r="NRD1147" s="5"/>
      <c r="NRE1147" s="5"/>
      <c r="NRF1147" s="5"/>
      <c r="NRG1147" s="5"/>
      <c r="NRH1147" s="5"/>
      <c r="NRI1147" s="5"/>
      <c r="NRJ1147" s="5"/>
      <c r="NRK1147" s="5"/>
      <c r="NRL1147" s="5"/>
      <c r="NRM1147" s="5"/>
      <c r="NRN1147" s="5"/>
      <c r="NRO1147" s="5"/>
      <c r="NRP1147" s="5"/>
      <c r="NRQ1147" s="5"/>
      <c r="NRR1147" s="5"/>
      <c r="NRS1147" s="5"/>
      <c r="NRT1147" s="5"/>
      <c r="NRU1147" s="5"/>
      <c r="NRV1147" s="5"/>
      <c r="NRW1147" s="5"/>
      <c r="NRX1147" s="5"/>
      <c r="NRY1147" s="5"/>
      <c r="NRZ1147" s="5"/>
      <c r="NSA1147" s="5"/>
      <c r="NSB1147" s="5"/>
      <c r="NSC1147" s="5"/>
      <c r="NSD1147" s="5"/>
      <c r="NSE1147" s="5"/>
      <c r="NSF1147" s="5"/>
      <c r="NSG1147" s="5"/>
      <c r="NSH1147" s="5"/>
      <c r="NSI1147" s="5"/>
      <c r="NSJ1147" s="5"/>
      <c r="NSK1147" s="5"/>
      <c r="NSL1147" s="5"/>
      <c r="NSM1147" s="5"/>
      <c r="NSN1147" s="5"/>
      <c r="NSO1147" s="5"/>
      <c r="NSP1147" s="5"/>
      <c r="NSQ1147" s="5"/>
      <c r="NSR1147" s="5"/>
      <c r="NSS1147" s="5"/>
      <c r="NST1147" s="5"/>
      <c r="NSU1147" s="5"/>
      <c r="NSV1147" s="5"/>
      <c r="NSW1147" s="5"/>
      <c r="NSX1147" s="5"/>
      <c r="NSY1147" s="5"/>
      <c r="NSZ1147" s="5"/>
      <c r="NTA1147" s="5"/>
      <c r="NTB1147" s="5"/>
      <c r="NTC1147" s="5"/>
      <c r="NTD1147" s="5"/>
      <c r="NTE1147" s="5"/>
      <c r="NTF1147" s="5"/>
      <c r="NTG1147" s="5"/>
      <c r="NTH1147" s="5"/>
      <c r="NTI1147" s="5"/>
      <c r="NTJ1147" s="5"/>
      <c r="NTK1147" s="5"/>
      <c r="NTL1147" s="5"/>
      <c r="NTM1147" s="5"/>
      <c r="NTN1147" s="5"/>
      <c r="NTO1147" s="5"/>
      <c r="NTP1147" s="5"/>
      <c r="NTQ1147" s="5"/>
      <c r="NTR1147" s="5"/>
      <c r="NTS1147" s="5"/>
      <c r="NTT1147" s="5"/>
      <c r="NTU1147" s="5"/>
      <c r="NTV1147" s="5"/>
      <c r="NTW1147" s="5"/>
      <c r="NTX1147" s="5"/>
      <c r="NTY1147" s="5"/>
      <c r="NTZ1147" s="5"/>
      <c r="NUA1147" s="5"/>
      <c r="NUB1147" s="5"/>
      <c r="NUC1147" s="5"/>
      <c r="NUD1147" s="5"/>
      <c r="NUE1147" s="5"/>
      <c r="NUF1147" s="5"/>
      <c r="NUG1147" s="5"/>
      <c r="NUH1147" s="5"/>
      <c r="NUI1147" s="5"/>
      <c r="NUJ1147" s="5"/>
      <c r="NUK1147" s="5"/>
      <c r="NUL1147" s="5"/>
      <c r="NUM1147" s="5"/>
      <c r="NUN1147" s="5"/>
      <c r="NUO1147" s="5"/>
      <c r="NUP1147" s="5"/>
      <c r="NUQ1147" s="5"/>
      <c r="NUR1147" s="5"/>
      <c r="NUS1147" s="5"/>
      <c r="NUT1147" s="5"/>
      <c r="NUU1147" s="5"/>
      <c r="NUV1147" s="5"/>
      <c r="NUW1147" s="5"/>
      <c r="NUX1147" s="5"/>
      <c r="NUY1147" s="5"/>
      <c r="NUZ1147" s="5"/>
      <c r="NVA1147" s="5"/>
      <c r="NVB1147" s="5"/>
      <c r="NVC1147" s="5"/>
      <c r="NVD1147" s="5"/>
      <c r="NVE1147" s="5"/>
      <c r="NVF1147" s="5"/>
      <c r="NVG1147" s="5"/>
      <c r="NVH1147" s="5"/>
      <c r="NVI1147" s="5"/>
      <c r="NVJ1147" s="5"/>
      <c r="NVK1147" s="5"/>
      <c r="NVL1147" s="5"/>
      <c r="NVM1147" s="5"/>
      <c r="NVN1147" s="5"/>
      <c r="NVO1147" s="5"/>
      <c r="NVP1147" s="5"/>
      <c r="NVQ1147" s="5"/>
      <c r="NVR1147" s="5"/>
      <c r="NVS1147" s="5"/>
      <c r="NVT1147" s="5"/>
      <c r="NVU1147" s="5"/>
      <c r="NVV1147" s="5"/>
      <c r="NVW1147" s="5"/>
      <c r="NVX1147" s="5"/>
      <c r="NVY1147" s="5"/>
      <c r="NVZ1147" s="5"/>
      <c r="NWA1147" s="5"/>
      <c r="NWB1147" s="5"/>
      <c r="NWC1147" s="5"/>
      <c r="NWD1147" s="5"/>
      <c r="NWE1147" s="5"/>
      <c r="NWF1147" s="5"/>
      <c r="NWG1147" s="5"/>
      <c r="NWH1147" s="5"/>
      <c r="NWI1147" s="5"/>
      <c r="NWJ1147" s="5"/>
      <c r="NWK1147" s="5"/>
      <c r="NWL1147" s="5"/>
      <c r="NWM1147" s="5"/>
      <c r="NWN1147" s="5"/>
      <c r="NWO1147" s="5"/>
      <c r="NWP1147" s="5"/>
      <c r="NWQ1147" s="5"/>
      <c r="NWR1147" s="5"/>
      <c r="NWS1147" s="5"/>
      <c r="NWT1147" s="5"/>
      <c r="NWU1147" s="5"/>
      <c r="NWV1147" s="5"/>
      <c r="NWW1147" s="5"/>
      <c r="NWX1147" s="5"/>
      <c r="NWY1147" s="5"/>
      <c r="NWZ1147" s="5"/>
      <c r="NXA1147" s="5"/>
      <c r="NXB1147" s="5"/>
      <c r="NXC1147" s="5"/>
      <c r="NXD1147" s="5"/>
      <c r="NXE1147" s="5"/>
      <c r="NXF1147" s="5"/>
      <c r="NXG1147" s="5"/>
      <c r="NXH1147" s="5"/>
      <c r="NXI1147" s="5"/>
      <c r="NXJ1147" s="5"/>
      <c r="NXK1147" s="5"/>
      <c r="NXL1147" s="5"/>
      <c r="NXM1147" s="5"/>
      <c r="NXN1147" s="5"/>
      <c r="NXO1147" s="5"/>
      <c r="NXP1147" s="5"/>
      <c r="NXQ1147" s="5"/>
      <c r="NXR1147" s="5"/>
      <c r="NXS1147" s="5"/>
      <c r="NXT1147" s="5"/>
      <c r="NXU1147" s="5"/>
      <c r="NXV1147" s="5"/>
      <c r="NXW1147" s="5"/>
      <c r="NXX1147" s="5"/>
      <c r="NXY1147" s="5"/>
      <c r="NXZ1147" s="5"/>
      <c r="NYA1147" s="5"/>
      <c r="NYB1147" s="5"/>
      <c r="NYC1147" s="5"/>
      <c r="NYD1147" s="5"/>
      <c r="NYE1147" s="5"/>
      <c r="NYF1147" s="5"/>
      <c r="NYG1147" s="5"/>
      <c r="NYH1147" s="5"/>
      <c r="NYI1147" s="5"/>
      <c r="NYJ1147" s="5"/>
      <c r="NYK1147" s="5"/>
      <c r="NYL1147" s="5"/>
      <c r="NYM1147" s="5"/>
      <c r="NYN1147" s="5"/>
      <c r="NYO1147" s="5"/>
      <c r="NYP1147" s="5"/>
      <c r="NYQ1147" s="5"/>
      <c r="NYR1147" s="5"/>
      <c r="NYS1147" s="5"/>
      <c r="NYT1147" s="5"/>
      <c r="NYU1147" s="5"/>
      <c r="NYV1147" s="5"/>
      <c r="NYW1147" s="5"/>
      <c r="NYX1147" s="5"/>
      <c r="NYY1147" s="5"/>
      <c r="NYZ1147" s="5"/>
      <c r="NZA1147" s="5"/>
      <c r="NZB1147" s="5"/>
      <c r="NZC1147" s="5"/>
      <c r="NZD1147" s="5"/>
      <c r="NZE1147" s="5"/>
      <c r="NZF1147" s="5"/>
      <c r="NZG1147" s="5"/>
      <c r="NZH1147" s="5"/>
      <c r="NZI1147" s="5"/>
      <c r="NZJ1147" s="5"/>
      <c r="NZK1147" s="5"/>
      <c r="NZL1147" s="5"/>
      <c r="NZM1147" s="5"/>
      <c r="NZN1147" s="5"/>
      <c r="NZO1147" s="5"/>
      <c r="NZP1147" s="5"/>
      <c r="NZQ1147" s="5"/>
      <c r="NZR1147" s="5"/>
      <c r="NZS1147" s="5"/>
      <c r="NZT1147" s="5"/>
      <c r="NZU1147" s="5"/>
      <c r="NZV1147" s="5"/>
      <c r="NZW1147" s="5"/>
      <c r="NZX1147" s="5"/>
      <c r="NZY1147" s="5"/>
      <c r="NZZ1147" s="5"/>
      <c r="OAA1147" s="5"/>
      <c r="OAB1147" s="5"/>
      <c r="OAC1147" s="5"/>
      <c r="OAD1147" s="5"/>
      <c r="OAE1147" s="5"/>
      <c r="OAF1147" s="5"/>
      <c r="OAG1147" s="5"/>
      <c r="OAH1147" s="5"/>
      <c r="OAI1147" s="5"/>
      <c r="OAJ1147" s="5"/>
      <c r="OAK1147" s="5"/>
      <c r="OAL1147" s="5"/>
      <c r="OAM1147" s="5"/>
      <c r="OAN1147" s="5"/>
      <c r="OAO1147" s="5"/>
      <c r="OAP1147" s="5"/>
      <c r="OAQ1147" s="5"/>
      <c r="OAR1147" s="5"/>
      <c r="OAS1147" s="5"/>
      <c r="OAT1147" s="5"/>
      <c r="OAU1147" s="5"/>
      <c r="OAV1147" s="5"/>
      <c r="OAW1147" s="5"/>
      <c r="OAX1147" s="5"/>
      <c r="OAY1147" s="5"/>
      <c r="OAZ1147" s="5"/>
      <c r="OBA1147" s="5"/>
      <c r="OBB1147" s="5"/>
      <c r="OBC1147" s="5"/>
      <c r="OBD1147" s="5"/>
      <c r="OBE1147" s="5"/>
      <c r="OBF1147" s="5"/>
      <c r="OBG1147" s="5"/>
      <c r="OBH1147" s="5"/>
      <c r="OBI1147" s="5"/>
      <c r="OBJ1147" s="5"/>
      <c r="OBK1147" s="5"/>
      <c r="OBL1147" s="5"/>
      <c r="OBM1147" s="5"/>
      <c r="OBN1147" s="5"/>
      <c r="OBO1147" s="5"/>
      <c r="OBP1147" s="5"/>
      <c r="OBQ1147" s="5"/>
      <c r="OBR1147" s="5"/>
      <c r="OBS1147" s="5"/>
      <c r="OBT1147" s="5"/>
      <c r="OBU1147" s="5"/>
      <c r="OBV1147" s="5"/>
      <c r="OBW1147" s="5"/>
      <c r="OBX1147" s="5"/>
      <c r="OBY1147" s="5"/>
      <c r="OBZ1147" s="5"/>
      <c r="OCA1147" s="5"/>
      <c r="OCB1147" s="5"/>
      <c r="OCC1147" s="5"/>
      <c r="OCD1147" s="5"/>
      <c r="OCE1147" s="5"/>
      <c r="OCF1147" s="5"/>
      <c r="OCG1147" s="5"/>
      <c r="OCH1147" s="5"/>
      <c r="OCI1147" s="5"/>
      <c r="OCJ1147" s="5"/>
      <c r="OCK1147" s="5"/>
      <c r="OCL1147" s="5"/>
      <c r="OCM1147" s="5"/>
      <c r="OCN1147" s="5"/>
      <c r="OCO1147" s="5"/>
      <c r="OCP1147" s="5"/>
      <c r="OCQ1147" s="5"/>
      <c r="OCR1147" s="5"/>
      <c r="OCS1147" s="5"/>
      <c r="OCT1147" s="5"/>
      <c r="OCU1147" s="5"/>
      <c r="OCV1147" s="5"/>
      <c r="OCW1147" s="5"/>
      <c r="OCX1147" s="5"/>
      <c r="OCY1147" s="5"/>
      <c r="OCZ1147" s="5"/>
      <c r="ODA1147" s="5"/>
      <c r="ODB1147" s="5"/>
      <c r="ODC1147" s="5"/>
      <c r="ODD1147" s="5"/>
      <c r="ODE1147" s="5"/>
      <c r="ODF1147" s="5"/>
      <c r="ODG1147" s="5"/>
      <c r="ODH1147" s="5"/>
      <c r="ODI1147" s="5"/>
      <c r="ODJ1147" s="5"/>
      <c r="ODK1147" s="5"/>
      <c r="ODL1147" s="5"/>
      <c r="ODM1147" s="5"/>
      <c r="ODN1147" s="5"/>
      <c r="ODO1147" s="5"/>
      <c r="ODP1147" s="5"/>
      <c r="ODQ1147" s="5"/>
      <c r="ODR1147" s="5"/>
      <c r="ODS1147" s="5"/>
      <c r="ODT1147" s="5"/>
      <c r="ODU1147" s="5"/>
      <c r="ODV1147" s="5"/>
      <c r="ODW1147" s="5"/>
      <c r="ODX1147" s="5"/>
      <c r="ODY1147" s="5"/>
      <c r="ODZ1147" s="5"/>
      <c r="OEA1147" s="5"/>
      <c r="OEB1147" s="5"/>
      <c r="OEC1147" s="5"/>
      <c r="OED1147" s="5"/>
      <c r="OEE1147" s="5"/>
      <c r="OEF1147" s="5"/>
      <c r="OEG1147" s="5"/>
      <c r="OEH1147" s="5"/>
      <c r="OEI1147" s="5"/>
      <c r="OEJ1147" s="5"/>
      <c r="OEK1147" s="5"/>
      <c r="OEL1147" s="5"/>
      <c r="OEM1147" s="5"/>
      <c r="OEN1147" s="5"/>
      <c r="OEO1147" s="5"/>
      <c r="OEP1147" s="5"/>
      <c r="OEQ1147" s="5"/>
      <c r="OER1147" s="5"/>
      <c r="OES1147" s="5"/>
      <c r="OET1147" s="5"/>
      <c r="OEU1147" s="5"/>
      <c r="OEV1147" s="5"/>
      <c r="OEW1147" s="5"/>
      <c r="OEX1147" s="5"/>
      <c r="OEY1147" s="5"/>
      <c r="OEZ1147" s="5"/>
      <c r="OFA1147" s="5"/>
      <c r="OFB1147" s="5"/>
      <c r="OFC1147" s="5"/>
      <c r="OFD1147" s="5"/>
      <c r="OFE1147" s="5"/>
      <c r="OFF1147" s="5"/>
      <c r="OFG1147" s="5"/>
      <c r="OFH1147" s="5"/>
      <c r="OFI1147" s="5"/>
      <c r="OFJ1147" s="5"/>
      <c r="OFK1147" s="5"/>
      <c r="OFL1147" s="5"/>
      <c r="OFM1147" s="5"/>
      <c r="OFN1147" s="5"/>
      <c r="OFO1147" s="5"/>
      <c r="OFP1147" s="5"/>
      <c r="OFQ1147" s="5"/>
      <c r="OFR1147" s="5"/>
      <c r="OFS1147" s="5"/>
      <c r="OFT1147" s="5"/>
      <c r="OFU1147" s="5"/>
      <c r="OFV1147" s="5"/>
      <c r="OFW1147" s="5"/>
      <c r="OFX1147" s="5"/>
      <c r="OFY1147" s="5"/>
      <c r="OFZ1147" s="5"/>
      <c r="OGA1147" s="5"/>
      <c r="OGB1147" s="5"/>
      <c r="OGC1147" s="5"/>
      <c r="OGD1147" s="5"/>
      <c r="OGE1147" s="5"/>
      <c r="OGF1147" s="5"/>
      <c r="OGG1147" s="5"/>
      <c r="OGH1147" s="5"/>
      <c r="OGI1147" s="5"/>
      <c r="OGJ1147" s="5"/>
      <c r="OGK1147" s="5"/>
      <c r="OGL1147" s="5"/>
      <c r="OGM1147" s="5"/>
      <c r="OGN1147" s="5"/>
      <c r="OGO1147" s="5"/>
      <c r="OGP1147" s="5"/>
      <c r="OGQ1147" s="5"/>
      <c r="OGR1147" s="5"/>
      <c r="OGS1147" s="5"/>
      <c r="OGT1147" s="5"/>
      <c r="OGU1147" s="5"/>
      <c r="OGV1147" s="5"/>
      <c r="OGW1147" s="5"/>
      <c r="OGX1147" s="5"/>
      <c r="OGY1147" s="5"/>
      <c r="OGZ1147" s="5"/>
      <c r="OHA1147" s="5"/>
      <c r="OHB1147" s="5"/>
      <c r="OHC1147" s="5"/>
      <c r="OHD1147" s="5"/>
      <c r="OHE1147" s="5"/>
      <c r="OHF1147" s="5"/>
      <c r="OHG1147" s="5"/>
      <c r="OHH1147" s="5"/>
      <c r="OHI1147" s="5"/>
      <c r="OHJ1147" s="5"/>
      <c r="OHK1147" s="5"/>
      <c r="OHL1147" s="5"/>
      <c r="OHM1147" s="5"/>
      <c r="OHN1147" s="5"/>
      <c r="OHO1147" s="5"/>
      <c r="OHP1147" s="5"/>
      <c r="OHQ1147" s="5"/>
      <c r="OHR1147" s="5"/>
      <c r="OHS1147" s="5"/>
      <c r="OHT1147" s="5"/>
      <c r="OHU1147" s="5"/>
      <c r="OHV1147" s="5"/>
      <c r="OHW1147" s="5"/>
      <c r="OHX1147" s="5"/>
      <c r="OHY1147" s="5"/>
      <c r="OHZ1147" s="5"/>
      <c r="OIA1147" s="5"/>
      <c r="OIB1147" s="5"/>
      <c r="OIC1147" s="5"/>
      <c r="OID1147" s="5"/>
      <c r="OIE1147" s="5"/>
      <c r="OIF1147" s="5"/>
      <c r="OIG1147" s="5"/>
      <c r="OIH1147" s="5"/>
      <c r="OII1147" s="5"/>
      <c r="OIJ1147" s="5"/>
      <c r="OIK1147" s="5"/>
      <c r="OIL1147" s="5"/>
      <c r="OIM1147" s="5"/>
      <c r="OIN1147" s="5"/>
      <c r="OIO1147" s="5"/>
      <c r="OIP1147" s="5"/>
      <c r="OIQ1147" s="5"/>
      <c r="OIR1147" s="5"/>
      <c r="OIS1147" s="5"/>
      <c r="OIT1147" s="5"/>
      <c r="OIU1147" s="5"/>
      <c r="OIV1147" s="5"/>
      <c r="OIW1147" s="5"/>
      <c r="OIX1147" s="5"/>
      <c r="OIY1147" s="5"/>
      <c r="OIZ1147" s="5"/>
      <c r="OJA1147" s="5"/>
      <c r="OJB1147" s="5"/>
      <c r="OJC1147" s="5"/>
      <c r="OJD1147" s="5"/>
      <c r="OJE1147" s="5"/>
      <c r="OJF1147" s="5"/>
      <c r="OJG1147" s="5"/>
      <c r="OJH1147" s="5"/>
      <c r="OJI1147" s="5"/>
      <c r="OJJ1147" s="5"/>
      <c r="OJK1147" s="5"/>
      <c r="OJL1147" s="5"/>
      <c r="OJM1147" s="5"/>
      <c r="OJN1147" s="5"/>
      <c r="OJO1147" s="5"/>
      <c r="OJP1147" s="5"/>
      <c r="OJQ1147" s="5"/>
      <c r="OJR1147" s="5"/>
      <c r="OJS1147" s="5"/>
      <c r="OJT1147" s="5"/>
      <c r="OJU1147" s="5"/>
      <c r="OJV1147" s="5"/>
      <c r="OJW1147" s="5"/>
      <c r="OJX1147" s="5"/>
      <c r="OJY1147" s="5"/>
      <c r="OJZ1147" s="5"/>
      <c r="OKA1147" s="5"/>
      <c r="OKB1147" s="5"/>
      <c r="OKC1147" s="5"/>
      <c r="OKD1147" s="5"/>
      <c r="OKE1147" s="5"/>
      <c r="OKF1147" s="5"/>
      <c r="OKG1147" s="5"/>
      <c r="OKH1147" s="5"/>
      <c r="OKI1147" s="5"/>
      <c r="OKJ1147" s="5"/>
      <c r="OKK1147" s="5"/>
      <c r="OKL1147" s="5"/>
      <c r="OKM1147" s="5"/>
      <c r="OKN1147" s="5"/>
      <c r="OKO1147" s="5"/>
      <c r="OKP1147" s="5"/>
      <c r="OKQ1147" s="5"/>
      <c r="OKR1147" s="5"/>
      <c r="OKS1147" s="5"/>
      <c r="OKT1147" s="5"/>
      <c r="OKU1147" s="5"/>
      <c r="OKV1147" s="5"/>
      <c r="OKW1147" s="5"/>
      <c r="OKX1147" s="5"/>
      <c r="OKY1147" s="5"/>
      <c r="OKZ1147" s="5"/>
      <c r="OLA1147" s="5"/>
      <c r="OLB1147" s="5"/>
      <c r="OLC1147" s="5"/>
      <c r="OLD1147" s="5"/>
      <c r="OLE1147" s="5"/>
      <c r="OLF1147" s="5"/>
      <c r="OLG1147" s="5"/>
      <c r="OLH1147" s="5"/>
      <c r="OLI1147" s="5"/>
      <c r="OLJ1147" s="5"/>
      <c r="OLK1147" s="5"/>
      <c r="OLL1147" s="5"/>
      <c r="OLM1147" s="5"/>
      <c r="OLN1147" s="5"/>
      <c r="OLO1147" s="5"/>
      <c r="OLP1147" s="5"/>
      <c r="OLQ1147" s="5"/>
      <c r="OLR1147" s="5"/>
      <c r="OLS1147" s="5"/>
      <c r="OLT1147" s="5"/>
      <c r="OLU1147" s="5"/>
      <c r="OLV1147" s="5"/>
      <c r="OLW1147" s="5"/>
      <c r="OLX1147" s="5"/>
      <c r="OLY1147" s="5"/>
      <c r="OLZ1147" s="5"/>
      <c r="OMA1147" s="5"/>
      <c r="OMB1147" s="5"/>
      <c r="OMC1147" s="5"/>
      <c r="OMD1147" s="5"/>
      <c r="OME1147" s="5"/>
      <c r="OMF1147" s="5"/>
      <c r="OMG1147" s="5"/>
      <c r="OMH1147" s="5"/>
      <c r="OMI1147" s="5"/>
      <c r="OMJ1147" s="5"/>
      <c r="OMK1147" s="5"/>
      <c r="OML1147" s="5"/>
      <c r="OMM1147" s="5"/>
      <c r="OMN1147" s="5"/>
      <c r="OMO1147" s="5"/>
      <c r="OMP1147" s="5"/>
      <c r="OMQ1147" s="5"/>
      <c r="OMR1147" s="5"/>
      <c r="OMS1147" s="5"/>
      <c r="OMT1147" s="5"/>
      <c r="OMU1147" s="5"/>
      <c r="OMV1147" s="5"/>
      <c r="OMW1147" s="5"/>
      <c r="OMX1147" s="5"/>
      <c r="OMY1147" s="5"/>
      <c r="OMZ1147" s="5"/>
      <c r="ONA1147" s="5"/>
      <c r="ONB1147" s="5"/>
      <c r="ONC1147" s="5"/>
      <c r="OND1147" s="5"/>
      <c r="ONE1147" s="5"/>
      <c r="ONF1147" s="5"/>
      <c r="ONG1147" s="5"/>
      <c r="ONH1147" s="5"/>
      <c r="ONI1147" s="5"/>
      <c r="ONJ1147" s="5"/>
      <c r="ONK1147" s="5"/>
      <c r="ONL1147" s="5"/>
      <c r="ONM1147" s="5"/>
      <c r="ONN1147" s="5"/>
      <c r="ONO1147" s="5"/>
      <c r="ONP1147" s="5"/>
      <c r="ONQ1147" s="5"/>
      <c r="ONR1147" s="5"/>
      <c r="ONS1147" s="5"/>
      <c r="ONT1147" s="5"/>
      <c r="ONU1147" s="5"/>
      <c r="ONV1147" s="5"/>
      <c r="ONW1147" s="5"/>
      <c r="ONX1147" s="5"/>
      <c r="ONY1147" s="5"/>
      <c r="ONZ1147" s="5"/>
      <c r="OOA1147" s="5"/>
      <c r="OOB1147" s="5"/>
      <c r="OOC1147" s="5"/>
      <c r="OOD1147" s="5"/>
      <c r="OOE1147" s="5"/>
      <c r="OOF1147" s="5"/>
      <c r="OOG1147" s="5"/>
      <c r="OOH1147" s="5"/>
      <c r="OOI1147" s="5"/>
      <c r="OOJ1147" s="5"/>
      <c r="OOK1147" s="5"/>
      <c r="OOL1147" s="5"/>
      <c r="OOM1147" s="5"/>
      <c r="OON1147" s="5"/>
      <c r="OOO1147" s="5"/>
      <c r="OOP1147" s="5"/>
      <c r="OOQ1147" s="5"/>
      <c r="OOR1147" s="5"/>
      <c r="OOS1147" s="5"/>
      <c r="OOT1147" s="5"/>
      <c r="OOU1147" s="5"/>
      <c r="OOV1147" s="5"/>
      <c r="OOW1147" s="5"/>
      <c r="OOX1147" s="5"/>
      <c r="OOY1147" s="5"/>
      <c r="OOZ1147" s="5"/>
      <c r="OPA1147" s="5"/>
      <c r="OPB1147" s="5"/>
      <c r="OPC1147" s="5"/>
      <c r="OPD1147" s="5"/>
      <c r="OPE1147" s="5"/>
      <c r="OPF1147" s="5"/>
      <c r="OPG1147" s="5"/>
      <c r="OPH1147" s="5"/>
      <c r="OPI1147" s="5"/>
      <c r="OPJ1147" s="5"/>
      <c r="OPK1147" s="5"/>
      <c r="OPL1147" s="5"/>
      <c r="OPM1147" s="5"/>
      <c r="OPN1147" s="5"/>
      <c r="OPO1147" s="5"/>
      <c r="OPP1147" s="5"/>
      <c r="OPQ1147" s="5"/>
      <c r="OPR1147" s="5"/>
      <c r="OPS1147" s="5"/>
      <c r="OPT1147" s="5"/>
      <c r="OPU1147" s="5"/>
      <c r="OPV1147" s="5"/>
      <c r="OPW1147" s="5"/>
      <c r="OPX1147" s="5"/>
      <c r="OPY1147" s="5"/>
      <c r="OPZ1147" s="5"/>
      <c r="OQA1147" s="5"/>
      <c r="OQB1147" s="5"/>
      <c r="OQC1147" s="5"/>
      <c r="OQD1147" s="5"/>
      <c r="OQE1147" s="5"/>
      <c r="OQF1147" s="5"/>
      <c r="OQG1147" s="5"/>
      <c r="OQH1147" s="5"/>
      <c r="OQI1147" s="5"/>
      <c r="OQJ1147" s="5"/>
      <c r="OQK1147" s="5"/>
      <c r="OQL1147" s="5"/>
      <c r="OQM1147" s="5"/>
      <c r="OQN1147" s="5"/>
      <c r="OQO1147" s="5"/>
      <c r="OQP1147" s="5"/>
      <c r="OQQ1147" s="5"/>
      <c r="OQR1147" s="5"/>
      <c r="OQS1147" s="5"/>
      <c r="OQT1147" s="5"/>
      <c r="OQU1147" s="5"/>
      <c r="OQV1147" s="5"/>
      <c r="OQW1147" s="5"/>
      <c r="OQX1147" s="5"/>
      <c r="OQY1147" s="5"/>
      <c r="OQZ1147" s="5"/>
      <c r="ORA1147" s="5"/>
      <c r="ORB1147" s="5"/>
      <c r="ORC1147" s="5"/>
      <c r="ORD1147" s="5"/>
      <c r="ORE1147" s="5"/>
      <c r="ORF1147" s="5"/>
      <c r="ORG1147" s="5"/>
      <c r="ORH1147" s="5"/>
      <c r="ORI1147" s="5"/>
      <c r="ORJ1147" s="5"/>
      <c r="ORK1147" s="5"/>
      <c r="ORL1147" s="5"/>
      <c r="ORM1147" s="5"/>
      <c r="ORN1147" s="5"/>
      <c r="ORO1147" s="5"/>
      <c r="ORP1147" s="5"/>
      <c r="ORQ1147" s="5"/>
      <c r="ORR1147" s="5"/>
      <c r="ORS1147" s="5"/>
      <c r="ORT1147" s="5"/>
      <c r="ORU1147" s="5"/>
      <c r="ORV1147" s="5"/>
      <c r="ORW1147" s="5"/>
      <c r="ORX1147" s="5"/>
      <c r="ORY1147" s="5"/>
      <c r="ORZ1147" s="5"/>
      <c r="OSA1147" s="5"/>
      <c r="OSB1147" s="5"/>
      <c r="OSC1147" s="5"/>
      <c r="OSD1147" s="5"/>
      <c r="OSE1147" s="5"/>
      <c r="OSF1147" s="5"/>
      <c r="OSG1147" s="5"/>
      <c r="OSH1147" s="5"/>
      <c r="OSI1147" s="5"/>
      <c r="OSJ1147" s="5"/>
      <c r="OSK1147" s="5"/>
      <c r="OSL1147" s="5"/>
      <c r="OSM1147" s="5"/>
      <c r="OSN1147" s="5"/>
      <c r="OSO1147" s="5"/>
      <c r="OSP1147" s="5"/>
      <c r="OSQ1147" s="5"/>
      <c r="OSR1147" s="5"/>
      <c r="OSS1147" s="5"/>
      <c r="OST1147" s="5"/>
      <c r="OSU1147" s="5"/>
      <c r="OSV1147" s="5"/>
      <c r="OSW1147" s="5"/>
      <c r="OSX1147" s="5"/>
      <c r="OSY1147" s="5"/>
      <c r="OSZ1147" s="5"/>
      <c r="OTA1147" s="5"/>
      <c r="OTB1147" s="5"/>
      <c r="OTC1147" s="5"/>
      <c r="OTD1147" s="5"/>
      <c r="OTE1147" s="5"/>
      <c r="OTF1147" s="5"/>
      <c r="OTG1147" s="5"/>
      <c r="OTH1147" s="5"/>
      <c r="OTI1147" s="5"/>
      <c r="OTJ1147" s="5"/>
      <c r="OTK1147" s="5"/>
      <c r="OTL1147" s="5"/>
      <c r="OTM1147" s="5"/>
      <c r="OTN1147" s="5"/>
      <c r="OTO1147" s="5"/>
      <c r="OTP1147" s="5"/>
      <c r="OTQ1147" s="5"/>
      <c r="OTR1147" s="5"/>
      <c r="OTS1147" s="5"/>
      <c r="OTT1147" s="5"/>
      <c r="OTU1147" s="5"/>
      <c r="OTV1147" s="5"/>
      <c r="OTW1147" s="5"/>
      <c r="OTX1147" s="5"/>
      <c r="OTY1147" s="5"/>
      <c r="OTZ1147" s="5"/>
      <c r="OUA1147" s="5"/>
      <c r="OUB1147" s="5"/>
      <c r="OUC1147" s="5"/>
      <c r="OUD1147" s="5"/>
      <c r="OUE1147" s="5"/>
      <c r="OUF1147" s="5"/>
      <c r="OUG1147" s="5"/>
      <c r="OUH1147" s="5"/>
      <c r="OUI1147" s="5"/>
      <c r="OUJ1147" s="5"/>
      <c r="OUK1147" s="5"/>
      <c r="OUL1147" s="5"/>
      <c r="OUM1147" s="5"/>
      <c r="OUN1147" s="5"/>
      <c r="OUO1147" s="5"/>
      <c r="OUP1147" s="5"/>
      <c r="OUQ1147" s="5"/>
      <c r="OUR1147" s="5"/>
      <c r="OUS1147" s="5"/>
      <c r="OUT1147" s="5"/>
      <c r="OUU1147" s="5"/>
      <c r="OUV1147" s="5"/>
      <c r="OUW1147" s="5"/>
      <c r="OUX1147" s="5"/>
      <c r="OUY1147" s="5"/>
      <c r="OUZ1147" s="5"/>
      <c r="OVA1147" s="5"/>
      <c r="OVB1147" s="5"/>
      <c r="OVC1147" s="5"/>
      <c r="OVD1147" s="5"/>
      <c r="OVE1147" s="5"/>
      <c r="OVF1147" s="5"/>
      <c r="OVG1147" s="5"/>
      <c r="OVH1147" s="5"/>
      <c r="OVI1147" s="5"/>
      <c r="OVJ1147" s="5"/>
      <c r="OVK1147" s="5"/>
      <c r="OVL1147" s="5"/>
      <c r="OVM1147" s="5"/>
      <c r="OVN1147" s="5"/>
      <c r="OVO1147" s="5"/>
      <c r="OVP1147" s="5"/>
      <c r="OVQ1147" s="5"/>
      <c r="OVR1147" s="5"/>
      <c r="OVS1147" s="5"/>
      <c r="OVT1147" s="5"/>
      <c r="OVU1147" s="5"/>
      <c r="OVV1147" s="5"/>
      <c r="OVW1147" s="5"/>
      <c r="OVX1147" s="5"/>
      <c r="OVY1147" s="5"/>
      <c r="OVZ1147" s="5"/>
      <c r="OWA1147" s="5"/>
      <c r="OWB1147" s="5"/>
      <c r="OWC1147" s="5"/>
      <c r="OWD1147" s="5"/>
      <c r="OWE1147" s="5"/>
      <c r="OWF1147" s="5"/>
      <c r="OWG1147" s="5"/>
      <c r="OWH1147" s="5"/>
      <c r="OWI1147" s="5"/>
      <c r="OWJ1147" s="5"/>
      <c r="OWK1147" s="5"/>
      <c r="OWL1147" s="5"/>
      <c r="OWM1147" s="5"/>
      <c r="OWN1147" s="5"/>
      <c r="OWO1147" s="5"/>
      <c r="OWP1147" s="5"/>
      <c r="OWQ1147" s="5"/>
      <c r="OWR1147" s="5"/>
      <c r="OWS1147" s="5"/>
      <c r="OWT1147" s="5"/>
      <c r="OWU1147" s="5"/>
      <c r="OWV1147" s="5"/>
      <c r="OWW1147" s="5"/>
      <c r="OWX1147" s="5"/>
      <c r="OWY1147" s="5"/>
      <c r="OWZ1147" s="5"/>
      <c r="OXA1147" s="5"/>
      <c r="OXB1147" s="5"/>
      <c r="OXC1147" s="5"/>
      <c r="OXD1147" s="5"/>
      <c r="OXE1147" s="5"/>
      <c r="OXF1147" s="5"/>
      <c r="OXG1147" s="5"/>
      <c r="OXH1147" s="5"/>
      <c r="OXI1147" s="5"/>
      <c r="OXJ1147" s="5"/>
      <c r="OXK1147" s="5"/>
      <c r="OXL1147" s="5"/>
      <c r="OXM1147" s="5"/>
      <c r="OXN1147" s="5"/>
      <c r="OXO1147" s="5"/>
      <c r="OXP1147" s="5"/>
      <c r="OXQ1147" s="5"/>
      <c r="OXR1147" s="5"/>
      <c r="OXS1147" s="5"/>
      <c r="OXT1147" s="5"/>
      <c r="OXU1147" s="5"/>
      <c r="OXV1147" s="5"/>
      <c r="OXW1147" s="5"/>
      <c r="OXX1147" s="5"/>
      <c r="OXY1147" s="5"/>
      <c r="OXZ1147" s="5"/>
      <c r="OYA1147" s="5"/>
      <c r="OYB1147" s="5"/>
      <c r="OYC1147" s="5"/>
      <c r="OYD1147" s="5"/>
      <c r="OYE1147" s="5"/>
      <c r="OYF1147" s="5"/>
      <c r="OYG1147" s="5"/>
      <c r="OYH1147" s="5"/>
      <c r="OYI1147" s="5"/>
      <c r="OYJ1147" s="5"/>
      <c r="OYK1147" s="5"/>
      <c r="OYL1147" s="5"/>
      <c r="OYM1147" s="5"/>
      <c r="OYN1147" s="5"/>
      <c r="OYO1147" s="5"/>
      <c r="OYP1147" s="5"/>
      <c r="OYQ1147" s="5"/>
      <c r="OYR1147" s="5"/>
      <c r="OYS1147" s="5"/>
      <c r="OYT1147" s="5"/>
      <c r="OYU1147" s="5"/>
      <c r="OYV1147" s="5"/>
      <c r="OYW1147" s="5"/>
      <c r="OYX1147" s="5"/>
      <c r="OYY1147" s="5"/>
      <c r="OYZ1147" s="5"/>
      <c r="OZA1147" s="5"/>
      <c r="OZB1147" s="5"/>
      <c r="OZC1147" s="5"/>
      <c r="OZD1147" s="5"/>
      <c r="OZE1147" s="5"/>
      <c r="OZF1147" s="5"/>
      <c r="OZG1147" s="5"/>
      <c r="OZH1147" s="5"/>
      <c r="OZI1147" s="5"/>
      <c r="OZJ1147" s="5"/>
      <c r="OZK1147" s="5"/>
      <c r="OZL1147" s="5"/>
      <c r="OZM1147" s="5"/>
      <c r="OZN1147" s="5"/>
      <c r="OZO1147" s="5"/>
      <c r="OZP1147" s="5"/>
      <c r="OZQ1147" s="5"/>
      <c r="OZR1147" s="5"/>
      <c r="OZS1147" s="5"/>
      <c r="OZT1147" s="5"/>
      <c r="OZU1147" s="5"/>
      <c r="OZV1147" s="5"/>
      <c r="OZW1147" s="5"/>
      <c r="OZX1147" s="5"/>
      <c r="OZY1147" s="5"/>
      <c r="OZZ1147" s="5"/>
      <c r="PAA1147" s="5"/>
      <c r="PAB1147" s="5"/>
      <c r="PAC1147" s="5"/>
      <c r="PAD1147" s="5"/>
      <c r="PAE1147" s="5"/>
      <c r="PAF1147" s="5"/>
      <c r="PAG1147" s="5"/>
      <c r="PAH1147" s="5"/>
      <c r="PAI1147" s="5"/>
      <c r="PAJ1147" s="5"/>
      <c r="PAK1147" s="5"/>
      <c r="PAL1147" s="5"/>
      <c r="PAM1147" s="5"/>
      <c r="PAN1147" s="5"/>
      <c r="PAO1147" s="5"/>
      <c r="PAP1147" s="5"/>
      <c r="PAQ1147" s="5"/>
      <c r="PAR1147" s="5"/>
      <c r="PAS1147" s="5"/>
      <c r="PAT1147" s="5"/>
      <c r="PAU1147" s="5"/>
      <c r="PAV1147" s="5"/>
      <c r="PAW1147" s="5"/>
      <c r="PAX1147" s="5"/>
      <c r="PAY1147" s="5"/>
      <c r="PAZ1147" s="5"/>
      <c r="PBA1147" s="5"/>
      <c r="PBB1147" s="5"/>
      <c r="PBC1147" s="5"/>
      <c r="PBD1147" s="5"/>
      <c r="PBE1147" s="5"/>
      <c r="PBF1147" s="5"/>
      <c r="PBG1147" s="5"/>
      <c r="PBH1147" s="5"/>
      <c r="PBI1147" s="5"/>
      <c r="PBJ1147" s="5"/>
      <c r="PBK1147" s="5"/>
      <c r="PBL1147" s="5"/>
      <c r="PBM1147" s="5"/>
      <c r="PBN1147" s="5"/>
      <c r="PBO1147" s="5"/>
      <c r="PBP1147" s="5"/>
      <c r="PBQ1147" s="5"/>
      <c r="PBR1147" s="5"/>
      <c r="PBS1147" s="5"/>
      <c r="PBT1147" s="5"/>
      <c r="PBU1147" s="5"/>
      <c r="PBV1147" s="5"/>
      <c r="PBW1147" s="5"/>
      <c r="PBX1147" s="5"/>
      <c r="PBY1147" s="5"/>
      <c r="PBZ1147" s="5"/>
      <c r="PCA1147" s="5"/>
      <c r="PCB1147" s="5"/>
      <c r="PCC1147" s="5"/>
      <c r="PCD1147" s="5"/>
      <c r="PCE1147" s="5"/>
      <c r="PCF1147" s="5"/>
      <c r="PCG1147" s="5"/>
      <c r="PCH1147" s="5"/>
      <c r="PCI1147" s="5"/>
      <c r="PCJ1147" s="5"/>
      <c r="PCK1147" s="5"/>
      <c r="PCL1147" s="5"/>
      <c r="PCM1147" s="5"/>
      <c r="PCN1147" s="5"/>
      <c r="PCO1147" s="5"/>
      <c r="PCP1147" s="5"/>
      <c r="PCQ1147" s="5"/>
      <c r="PCR1147" s="5"/>
      <c r="PCS1147" s="5"/>
      <c r="PCT1147" s="5"/>
      <c r="PCU1147" s="5"/>
      <c r="PCV1147" s="5"/>
      <c r="PCW1147" s="5"/>
      <c r="PCX1147" s="5"/>
      <c r="PCY1147" s="5"/>
      <c r="PCZ1147" s="5"/>
      <c r="PDA1147" s="5"/>
      <c r="PDB1147" s="5"/>
      <c r="PDC1147" s="5"/>
      <c r="PDD1147" s="5"/>
      <c r="PDE1147" s="5"/>
      <c r="PDF1147" s="5"/>
      <c r="PDG1147" s="5"/>
      <c r="PDH1147" s="5"/>
      <c r="PDI1147" s="5"/>
      <c r="PDJ1147" s="5"/>
      <c r="PDK1147" s="5"/>
      <c r="PDL1147" s="5"/>
      <c r="PDM1147" s="5"/>
      <c r="PDN1147" s="5"/>
      <c r="PDO1147" s="5"/>
      <c r="PDP1147" s="5"/>
      <c r="PDQ1147" s="5"/>
      <c r="PDR1147" s="5"/>
      <c r="PDS1147" s="5"/>
      <c r="PDT1147" s="5"/>
      <c r="PDU1147" s="5"/>
      <c r="PDV1147" s="5"/>
      <c r="PDW1147" s="5"/>
      <c r="PDX1147" s="5"/>
      <c r="PDY1147" s="5"/>
      <c r="PDZ1147" s="5"/>
      <c r="PEA1147" s="5"/>
      <c r="PEB1147" s="5"/>
      <c r="PEC1147" s="5"/>
      <c r="PED1147" s="5"/>
      <c r="PEE1147" s="5"/>
      <c r="PEF1147" s="5"/>
      <c r="PEG1147" s="5"/>
      <c r="PEH1147" s="5"/>
      <c r="PEI1147" s="5"/>
      <c r="PEJ1147" s="5"/>
      <c r="PEK1147" s="5"/>
      <c r="PEL1147" s="5"/>
      <c r="PEM1147" s="5"/>
      <c r="PEN1147" s="5"/>
      <c r="PEO1147" s="5"/>
      <c r="PEP1147" s="5"/>
      <c r="PEQ1147" s="5"/>
      <c r="PER1147" s="5"/>
      <c r="PES1147" s="5"/>
      <c r="PET1147" s="5"/>
      <c r="PEU1147" s="5"/>
      <c r="PEV1147" s="5"/>
      <c r="PEW1147" s="5"/>
      <c r="PEX1147" s="5"/>
      <c r="PEY1147" s="5"/>
      <c r="PEZ1147" s="5"/>
      <c r="PFA1147" s="5"/>
      <c r="PFB1147" s="5"/>
      <c r="PFC1147" s="5"/>
      <c r="PFD1147" s="5"/>
      <c r="PFE1147" s="5"/>
      <c r="PFF1147" s="5"/>
      <c r="PFG1147" s="5"/>
      <c r="PFH1147" s="5"/>
      <c r="PFI1147" s="5"/>
      <c r="PFJ1147" s="5"/>
      <c r="PFK1147" s="5"/>
      <c r="PFL1147" s="5"/>
      <c r="PFM1147" s="5"/>
      <c r="PFN1147" s="5"/>
      <c r="PFO1147" s="5"/>
      <c r="PFP1147" s="5"/>
      <c r="PFQ1147" s="5"/>
      <c r="PFR1147" s="5"/>
      <c r="PFS1147" s="5"/>
      <c r="PFT1147" s="5"/>
      <c r="PFU1147" s="5"/>
      <c r="PFV1147" s="5"/>
      <c r="PFW1147" s="5"/>
      <c r="PFX1147" s="5"/>
      <c r="PFY1147" s="5"/>
      <c r="PFZ1147" s="5"/>
      <c r="PGA1147" s="5"/>
      <c r="PGB1147" s="5"/>
      <c r="PGC1147" s="5"/>
      <c r="PGD1147" s="5"/>
      <c r="PGE1147" s="5"/>
      <c r="PGF1147" s="5"/>
      <c r="PGG1147" s="5"/>
      <c r="PGH1147" s="5"/>
      <c r="PGI1147" s="5"/>
      <c r="PGJ1147" s="5"/>
      <c r="PGK1147" s="5"/>
      <c r="PGL1147" s="5"/>
      <c r="PGM1147" s="5"/>
      <c r="PGN1147" s="5"/>
      <c r="PGO1147" s="5"/>
      <c r="PGP1147" s="5"/>
      <c r="PGQ1147" s="5"/>
      <c r="PGR1147" s="5"/>
      <c r="PGS1147" s="5"/>
      <c r="PGT1147" s="5"/>
      <c r="PGU1147" s="5"/>
      <c r="PGV1147" s="5"/>
      <c r="PGW1147" s="5"/>
      <c r="PGX1147" s="5"/>
      <c r="PGY1147" s="5"/>
      <c r="PGZ1147" s="5"/>
      <c r="PHA1147" s="5"/>
      <c r="PHB1147" s="5"/>
      <c r="PHC1147" s="5"/>
      <c r="PHD1147" s="5"/>
      <c r="PHE1147" s="5"/>
      <c r="PHF1147" s="5"/>
      <c r="PHG1147" s="5"/>
      <c r="PHH1147" s="5"/>
      <c r="PHI1147" s="5"/>
      <c r="PHJ1147" s="5"/>
      <c r="PHK1147" s="5"/>
      <c r="PHL1147" s="5"/>
      <c r="PHM1147" s="5"/>
      <c r="PHN1147" s="5"/>
      <c r="PHO1147" s="5"/>
      <c r="PHP1147" s="5"/>
      <c r="PHQ1147" s="5"/>
      <c r="PHR1147" s="5"/>
      <c r="PHS1147" s="5"/>
      <c r="PHT1147" s="5"/>
      <c r="PHU1147" s="5"/>
      <c r="PHV1147" s="5"/>
      <c r="PHW1147" s="5"/>
      <c r="PHX1147" s="5"/>
      <c r="PHY1147" s="5"/>
      <c r="PHZ1147" s="5"/>
      <c r="PIA1147" s="5"/>
      <c r="PIB1147" s="5"/>
      <c r="PIC1147" s="5"/>
      <c r="PID1147" s="5"/>
      <c r="PIE1147" s="5"/>
      <c r="PIF1147" s="5"/>
      <c r="PIG1147" s="5"/>
      <c r="PIH1147" s="5"/>
      <c r="PII1147" s="5"/>
      <c r="PIJ1147" s="5"/>
      <c r="PIK1147" s="5"/>
      <c r="PIL1147" s="5"/>
      <c r="PIM1147" s="5"/>
      <c r="PIN1147" s="5"/>
      <c r="PIO1147" s="5"/>
      <c r="PIP1147" s="5"/>
      <c r="PIQ1147" s="5"/>
      <c r="PIR1147" s="5"/>
      <c r="PIS1147" s="5"/>
      <c r="PIT1147" s="5"/>
      <c r="PIU1147" s="5"/>
      <c r="PIV1147" s="5"/>
      <c r="PIW1147" s="5"/>
      <c r="PIX1147" s="5"/>
      <c r="PIY1147" s="5"/>
      <c r="PIZ1147" s="5"/>
      <c r="PJA1147" s="5"/>
      <c r="PJB1147" s="5"/>
      <c r="PJC1147" s="5"/>
      <c r="PJD1147" s="5"/>
      <c r="PJE1147" s="5"/>
      <c r="PJF1147" s="5"/>
      <c r="PJG1147" s="5"/>
      <c r="PJH1147" s="5"/>
      <c r="PJI1147" s="5"/>
      <c r="PJJ1147" s="5"/>
      <c r="PJK1147" s="5"/>
      <c r="PJL1147" s="5"/>
      <c r="PJM1147" s="5"/>
      <c r="PJN1147" s="5"/>
      <c r="PJO1147" s="5"/>
      <c r="PJP1147" s="5"/>
      <c r="PJQ1147" s="5"/>
      <c r="PJR1147" s="5"/>
      <c r="PJS1147" s="5"/>
      <c r="PJT1147" s="5"/>
      <c r="PJU1147" s="5"/>
      <c r="PJV1147" s="5"/>
      <c r="PJW1147" s="5"/>
      <c r="PJX1147" s="5"/>
      <c r="PJY1147" s="5"/>
      <c r="PJZ1147" s="5"/>
      <c r="PKA1147" s="5"/>
      <c r="PKB1147" s="5"/>
      <c r="PKC1147" s="5"/>
      <c r="PKD1147" s="5"/>
      <c r="PKE1147" s="5"/>
      <c r="PKF1147" s="5"/>
      <c r="PKG1147" s="5"/>
      <c r="PKH1147" s="5"/>
      <c r="PKI1147" s="5"/>
      <c r="PKJ1147" s="5"/>
      <c r="PKK1147" s="5"/>
      <c r="PKL1147" s="5"/>
      <c r="PKM1147" s="5"/>
      <c r="PKN1147" s="5"/>
      <c r="PKO1147" s="5"/>
      <c r="PKP1147" s="5"/>
      <c r="PKQ1147" s="5"/>
      <c r="PKR1147" s="5"/>
      <c r="PKS1147" s="5"/>
      <c r="PKT1147" s="5"/>
      <c r="PKU1147" s="5"/>
      <c r="PKV1147" s="5"/>
      <c r="PKW1147" s="5"/>
      <c r="PKX1147" s="5"/>
      <c r="PKY1147" s="5"/>
      <c r="PKZ1147" s="5"/>
      <c r="PLA1147" s="5"/>
      <c r="PLB1147" s="5"/>
      <c r="PLC1147" s="5"/>
      <c r="PLD1147" s="5"/>
      <c r="PLE1147" s="5"/>
      <c r="PLF1147" s="5"/>
      <c r="PLG1147" s="5"/>
      <c r="PLH1147" s="5"/>
      <c r="PLI1147" s="5"/>
      <c r="PLJ1147" s="5"/>
      <c r="PLK1147" s="5"/>
      <c r="PLL1147" s="5"/>
      <c r="PLM1147" s="5"/>
      <c r="PLN1147" s="5"/>
      <c r="PLO1147" s="5"/>
      <c r="PLP1147" s="5"/>
      <c r="PLQ1147" s="5"/>
      <c r="PLR1147" s="5"/>
      <c r="PLS1147" s="5"/>
      <c r="PLT1147" s="5"/>
      <c r="PLU1147" s="5"/>
      <c r="PLV1147" s="5"/>
      <c r="PLW1147" s="5"/>
      <c r="PLX1147" s="5"/>
      <c r="PLY1147" s="5"/>
      <c r="PLZ1147" s="5"/>
      <c r="PMA1147" s="5"/>
      <c r="PMB1147" s="5"/>
      <c r="PMC1147" s="5"/>
      <c r="PMD1147" s="5"/>
      <c r="PME1147" s="5"/>
      <c r="PMF1147" s="5"/>
      <c r="PMG1147" s="5"/>
      <c r="PMH1147" s="5"/>
      <c r="PMI1147" s="5"/>
      <c r="PMJ1147" s="5"/>
      <c r="PMK1147" s="5"/>
      <c r="PML1147" s="5"/>
      <c r="PMM1147" s="5"/>
      <c r="PMN1147" s="5"/>
      <c r="PMO1147" s="5"/>
      <c r="PMP1147" s="5"/>
      <c r="PMQ1147" s="5"/>
      <c r="PMR1147" s="5"/>
      <c r="PMS1147" s="5"/>
      <c r="PMT1147" s="5"/>
      <c r="PMU1147" s="5"/>
      <c r="PMV1147" s="5"/>
      <c r="PMW1147" s="5"/>
      <c r="PMX1147" s="5"/>
      <c r="PMY1147" s="5"/>
      <c r="PMZ1147" s="5"/>
      <c r="PNA1147" s="5"/>
      <c r="PNB1147" s="5"/>
      <c r="PNC1147" s="5"/>
      <c r="PND1147" s="5"/>
      <c r="PNE1147" s="5"/>
      <c r="PNF1147" s="5"/>
      <c r="PNG1147" s="5"/>
      <c r="PNH1147" s="5"/>
      <c r="PNI1147" s="5"/>
      <c r="PNJ1147" s="5"/>
      <c r="PNK1147" s="5"/>
      <c r="PNL1147" s="5"/>
      <c r="PNM1147" s="5"/>
      <c r="PNN1147" s="5"/>
      <c r="PNO1147" s="5"/>
      <c r="PNP1147" s="5"/>
      <c r="PNQ1147" s="5"/>
      <c r="PNR1147" s="5"/>
      <c r="PNS1147" s="5"/>
      <c r="PNT1147" s="5"/>
      <c r="PNU1147" s="5"/>
      <c r="PNV1147" s="5"/>
      <c r="PNW1147" s="5"/>
      <c r="PNX1147" s="5"/>
      <c r="PNY1147" s="5"/>
      <c r="PNZ1147" s="5"/>
      <c r="POA1147" s="5"/>
      <c r="POB1147" s="5"/>
      <c r="POC1147" s="5"/>
      <c r="POD1147" s="5"/>
      <c r="POE1147" s="5"/>
      <c r="POF1147" s="5"/>
      <c r="POG1147" s="5"/>
      <c r="POH1147" s="5"/>
      <c r="POI1147" s="5"/>
      <c r="POJ1147" s="5"/>
      <c r="POK1147" s="5"/>
      <c r="POL1147" s="5"/>
      <c r="POM1147" s="5"/>
      <c r="PON1147" s="5"/>
      <c r="POO1147" s="5"/>
      <c r="POP1147" s="5"/>
      <c r="POQ1147" s="5"/>
      <c r="POR1147" s="5"/>
      <c r="POS1147" s="5"/>
      <c r="POT1147" s="5"/>
      <c r="POU1147" s="5"/>
      <c r="POV1147" s="5"/>
      <c r="POW1147" s="5"/>
      <c r="POX1147" s="5"/>
      <c r="POY1147" s="5"/>
      <c r="POZ1147" s="5"/>
      <c r="PPA1147" s="5"/>
      <c r="PPB1147" s="5"/>
      <c r="PPC1147" s="5"/>
      <c r="PPD1147" s="5"/>
      <c r="PPE1147" s="5"/>
      <c r="PPF1147" s="5"/>
      <c r="PPG1147" s="5"/>
      <c r="PPH1147" s="5"/>
      <c r="PPI1147" s="5"/>
      <c r="PPJ1147" s="5"/>
      <c r="PPK1147" s="5"/>
      <c r="PPL1147" s="5"/>
      <c r="PPM1147" s="5"/>
      <c r="PPN1147" s="5"/>
      <c r="PPO1147" s="5"/>
      <c r="PPP1147" s="5"/>
      <c r="PPQ1147" s="5"/>
      <c r="PPR1147" s="5"/>
      <c r="PPS1147" s="5"/>
      <c r="PPT1147" s="5"/>
      <c r="PPU1147" s="5"/>
      <c r="PPV1147" s="5"/>
      <c r="PPW1147" s="5"/>
      <c r="PPX1147" s="5"/>
      <c r="PPY1147" s="5"/>
      <c r="PPZ1147" s="5"/>
      <c r="PQA1147" s="5"/>
      <c r="PQB1147" s="5"/>
      <c r="PQC1147" s="5"/>
      <c r="PQD1147" s="5"/>
      <c r="PQE1147" s="5"/>
      <c r="PQF1147" s="5"/>
      <c r="PQG1147" s="5"/>
      <c r="PQH1147" s="5"/>
      <c r="PQI1147" s="5"/>
      <c r="PQJ1147" s="5"/>
      <c r="PQK1147" s="5"/>
      <c r="PQL1147" s="5"/>
      <c r="PQM1147" s="5"/>
      <c r="PQN1147" s="5"/>
      <c r="PQO1147" s="5"/>
      <c r="PQP1147" s="5"/>
      <c r="PQQ1147" s="5"/>
      <c r="PQR1147" s="5"/>
      <c r="PQS1147" s="5"/>
      <c r="PQT1147" s="5"/>
      <c r="PQU1147" s="5"/>
      <c r="PQV1147" s="5"/>
      <c r="PQW1147" s="5"/>
      <c r="PQX1147" s="5"/>
      <c r="PQY1147" s="5"/>
      <c r="PQZ1147" s="5"/>
      <c r="PRA1147" s="5"/>
      <c r="PRB1147" s="5"/>
      <c r="PRC1147" s="5"/>
      <c r="PRD1147" s="5"/>
      <c r="PRE1147" s="5"/>
      <c r="PRF1147" s="5"/>
      <c r="PRG1147" s="5"/>
      <c r="PRH1147" s="5"/>
      <c r="PRI1147" s="5"/>
      <c r="PRJ1147" s="5"/>
      <c r="PRK1147" s="5"/>
      <c r="PRL1147" s="5"/>
      <c r="PRM1147" s="5"/>
      <c r="PRN1147" s="5"/>
      <c r="PRO1147" s="5"/>
      <c r="PRP1147" s="5"/>
      <c r="PRQ1147" s="5"/>
      <c r="PRR1147" s="5"/>
      <c r="PRS1147" s="5"/>
      <c r="PRT1147" s="5"/>
      <c r="PRU1147" s="5"/>
      <c r="PRV1147" s="5"/>
      <c r="PRW1147" s="5"/>
      <c r="PRX1147" s="5"/>
      <c r="PRY1147" s="5"/>
      <c r="PRZ1147" s="5"/>
      <c r="PSA1147" s="5"/>
      <c r="PSB1147" s="5"/>
      <c r="PSC1147" s="5"/>
      <c r="PSD1147" s="5"/>
      <c r="PSE1147" s="5"/>
      <c r="PSF1147" s="5"/>
      <c r="PSG1147" s="5"/>
      <c r="PSH1147" s="5"/>
      <c r="PSI1147" s="5"/>
      <c r="PSJ1147" s="5"/>
      <c r="PSK1147" s="5"/>
      <c r="PSL1147" s="5"/>
      <c r="PSM1147" s="5"/>
      <c r="PSN1147" s="5"/>
      <c r="PSO1147" s="5"/>
      <c r="PSP1147" s="5"/>
      <c r="PSQ1147" s="5"/>
      <c r="PSR1147" s="5"/>
      <c r="PSS1147" s="5"/>
      <c r="PST1147" s="5"/>
      <c r="PSU1147" s="5"/>
      <c r="PSV1147" s="5"/>
      <c r="PSW1147" s="5"/>
      <c r="PSX1147" s="5"/>
      <c r="PSY1147" s="5"/>
      <c r="PSZ1147" s="5"/>
      <c r="PTA1147" s="5"/>
      <c r="PTB1147" s="5"/>
      <c r="PTC1147" s="5"/>
      <c r="PTD1147" s="5"/>
      <c r="PTE1147" s="5"/>
      <c r="PTF1147" s="5"/>
      <c r="PTG1147" s="5"/>
      <c r="PTH1147" s="5"/>
      <c r="PTI1147" s="5"/>
      <c r="PTJ1147" s="5"/>
      <c r="PTK1147" s="5"/>
      <c r="PTL1147" s="5"/>
      <c r="PTM1147" s="5"/>
      <c r="PTN1147" s="5"/>
      <c r="PTO1147" s="5"/>
      <c r="PTP1147" s="5"/>
      <c r="PTQ1147" s="5"/>
      <c r="PTR1147" s="5"/>
      <c r="PTS1147" s="5"/>
      <c r="PTT1147" s="5"/>
      <c r="PTU1147" s="5"/>
      <c r="PTV1147" s="5"/>
      <c r="PTW1147" s="5"/>
      <c r="PTX1147" s="5"/>
      <c r="PTY1147" s="5"/>
      <c r="PTZ1147" s="5"/>
      <c r="PUA1147" s="5"/>
      <c r="PUB1147" s="5"/>
      <c r="PUC1147" s="5"/>
      <c r="PUD1147" s="5"/>
      <c r="PUE1147" s="5"/>
      <c r="PUF1147" s="5"/>
      <c r="PUG1147" s="5"/>
      <c r="PUH1147" s="5"/>
      <c r="PUI1147" s="5"/>
      <c r="PUJ1147" s="5"/>
      <c r="PUK1147" s="5"/>
      <c r="PUL1147" s="5"/>
      <c r="PUM1147" s="5"/>
      <c r="PUN1147" s="5"/>
      <c r="PUO1147" s="5"/>
      <c r="PUP1147" s="5"/>
      <c r="PUQ1147" s="5"/>
      <c r="PUR1147" s="5"/>
      <c r="PUS1147" s="5"/>
      <c r="PUT1147" s="5"/>
      <c r="PUU1147" s="5"/>
      <c r="PUV1147" s="5"/>
      <c r="PUW1147" s="5"/>
      <c r="PUX1147" s="5"/>
      <c r="PUY1147" s="5"/>
      <c r="PUZ1147" s="5"/>
      <c r="PVA1147" s="5"/>
      <c r="PVB1147" s="5"/>
      <c r="PVC1147" s="5"/>
      <c r="PVD1147" s="5"/>
      <c r="PVE1147" s="5"/>
      <c r="PVF1147" s="5"/>
      <c r="PVG1147" s="5"/>
      <c r="PVH1147" s="5"/>
      <c r="PVI1147" s="5"/>
      <c r="PVJ1147" s="5"/>
      <c r="PVK1147" s="5"/>
      <c r="PVL1147" s="5"/>
      <c r="PVM1147" s="5"/>
      <c r="PVN1147" s="5"/>
      <c r="PVO1147" s="5"/>
      <c r="PVP1147" s="5"/>
      <c r="PVQ1147" s="5"/>
      <c r="PVR1147" s="5"/>
      <c r="PVS1147" s="5"/>
      <c r="PVT1147" s="5"/>
      <c r="PVU1147" s="5"/>
      <c r="PVV1147" s="5"/>
      <c r="PVW1147" s="5"/>
      <c r="PVX1147" s="5"/>
      <c r="PVY1147" s="5"/>
      <c r="PVZ1147" s="5"/>
      <c r="PWA1147" s="5"/>
      <c r="PWB1147" s="5"/>
      <c r="PWC1147" s="5"/>
      <c r="PWD1147" s="5"/>
      <c r="PWE1147" s="5"/>
      <c r="PWF1147" s="5"/>
      <c r="PWG1147" s="5"/>
      <c r="PWH1147" s="5"/>
      <c r="PWI1147" s="5"/>
      <c r="PWJ1147" s="5"/>
      <c r="PWK1147" s="5"/>
      <c r="PWL1147" s="5"/>
      <c r="PWM1147" s="5"/>
      <c r="PWN1147" s="5"/>
      <c r="PWO1147" s="5"/>
      <c r="PWP1147" s="5"/>
      <c r="PWQ1147" s="5"/>
      <c r="PWR1147" s="5"/>
      <c r="PWS1147" s="5"/>
      <c r="PWT1147" s="5"/>
      <c r="PWU1147" s="5"/>
      <c r="PWV1147" s="5"/>
      <c r="PWW1147" s="5"/>
      <c r="PWX1147" s="5"/>
      <c r="PWY1147" s="5"/>
      <c r="PWZ1147" s="5"/>
      <c r="PXA1147" s="5"/>
      <c r="PXB1147" s="5"/>
      <c r="PXC1147" s="5"/>
      <c r="PXD1147" s="5"/>
      <c r="PXE1147" s="5"/>
      <c r="PXF1147" s="5"/>
      <c r="PXG1147" s="5"/>
      <c r="PXH1147" s="5"/>
      <c r="PXI1147" s="5"/>
      <c r="PXJ1147" s="5"/>
      <c r="PXK1147" s="5"/>
      <c r="PXL1147" s="5"/>
      <c r="PXM1147" s="5"/>
      <c r="PXN1147" s="5"/>
      <c r="PXO1147" s="5"/>
      <c r="PXP1147" s="5"/>
      <c r="PXQ1147" s="5"/>
      <c r="PXR1147" s="5"/>
      <c r="PXS1147" s="5"/>
      <c r="PXT1147" s="5"/>
      <c r="PXU1147" s="5"/>
      <c r="PXV1147" s="5"/>
      <c r="PXW1147" s="5"/>
      <c r="PXX1147" s="5"/>
      <c r="PXY1147" s="5"/>
      <c r="PXZ1147" s="5"/>
      <c r="PYA1147" s="5"/>
      <c r="PYB1147" s="5"/>
      <c r="PYC1147" s="5"/>
      <c r="PYD1147" s="5"/>
      <c r="PYE1147" s="5"/>
      <c r="PYF1147" s="5"/>
      <c r="PYG1147" s="5"/>
      <c r="PYH1147" s="5"/>
      <c r="PYI1147" s="5"/>
      <c r="PYJ1147" s="5"/>
      <c r="PYK1147" s="5"/>
      <c r="PYL1147" s="5"/>
      <c r="PYM1147" s="5"/>
      <c r="PYN1147" s="5"/>
      <c r="PYO1147" s="5"/>
      <c r="PYP1147" s="5"/>
      <c r="PYQ1147" s="5"/>
      <c r="PYR1147" s="5"/>
      <c r="PYS1147" s="5"/>
      <c r="PYT1147" s="5"/>
      <c r="PYU1147" s="5"/>
      <c r="PYV1147" s="5"/>
      <c r="PYW1147" s="5"/>
      <c r="PYX1147" s="5"/>
      <c r="PYY1147" s="5"/>
      <c r="PYZ1147" s="5"/>
      <c r="PZA1147" s="5"/>
      <c r="PZB1147" s="5"/>
      <c r="PZC1147" s="5"/>
      <c r="PZD1147" s="5"/>
      <c r="PZE1147" s="5"/>
      <c r="PZF1147" s="5"/>
      <c r="PZG1147" s="5"/>
      <c r="PZH1147" s="5"/>
      <c r="PZI1147" s="5"/>
      <c r="PZJ1147" s="5"/>
      <c r="PZK1147" s="5"/>
      <c r="PZL1147" s="5"/>
      <c r="PZM1147" s="5"/>
      <c r="PZN1147" s="5"/>
      <c r="PZO1147" s="5"/>
      <c r="PZP1147" s="5"/>
      <c r="PZQ1147" s="5"/>
      <c r="PZR1147" s="5"/>
      <c r="PZS1147" s="5"/>
      <c r="PZT1147" s="5"/>
      <c r="PZU1147" s="5"/>
      <c r="PZV1147" s="5"/>
      <c r="PZW1147" s="5"/>
      <c r="PZX1147" s="5"/>
      <c r="PZY1147" s="5"/>
      <c r="PZZ1147" s="5"/>
      <c r="QAA1147" s="5"/>
      <c r="QAB1147" s="5"/>
      <c r="QAC1147" s="5"/>
      <c r="QAD1147" s="5"/>
      <c r="QAE1147" s="5"/>
      <c r="QAF1147" s="5"/>
      <c r="QAG1147" s="5"/>
      <c r="QAH1147" s="5"/>
      <c r="QAI1147" s="5"/>
      <c r="QAJ1147" s="5"/>
      <c r="QAK1147" s="5"/>
      <c r="QAL1147" s="5"/>
      <c r="QAM1147" s="5"/>
      <c r="QAN1147" s="5"/>
      <c r="QAO1147" s="5"/>
      <c r="QAP1147" s="5"/>
      <c r="QAQ1147" s="5"/>
      <c r="QAR1147" s="5"/>
      <c r="QAS1147" s="5"/>
      <c r="QAT1147" s="5"/>
      <c r="QAU1147" s="5"/>
      <c r="QAV1147" s="5"/>
      <c r="QAW1147" s="5"/>
      <c r="QAX1147" s="5"/>
      <c r="QAY1147" s="5"/>
      <c r="QAZ1147" s="5"/>
      <c r="QBA1147" s="5"/>
      <c r="QBB1147" s="5"/>
      <c r="QBC1147" s="5"/>
      <c r="QBD1147" s="5"/>
      <c r="QBE1147" s="5"/>
      <c r="QBF1147" s="5"/>
      <c r="QBG1147" s="5"/>
      <c r="QBH1147" s="5"/>
      <c r="QBI1147" s="5"/>
      <c r="QBJ1147" s="5"/>
      <c r="QBK1147" s="5"/>
      <c r="QBL1147" s="5"/>
      <c r="QBM1147" s="5"/>
      <c r="QBN1147" s="5"/>
      <c r="QBO1147" s="5"/>
      <c r="QBP1147" s="5"/>
      <c r="QBQ1147" s="5"/>
      <c r="QBR1147" s="5"/>
      <c r="QBS1147" s="5"/>
      <c r="QBT1147" s="5"/>
      <c r="QBU1147" s="5"/>
      <c r="QBV1147" s="5"/>
      <c r="QBW1147" s="5"/>
      <c r="QBX1147" s="5"/>
      <c r="QBY1147" s="5"/>
      <c r="QBZ1147" s="5"/>
      <c r="QCA1147" s="5"/>
      <c r="QCB1147" s="5"/>
      <c r="QCC1147" s="5"/>
      <c r="QCD1147" s="5"/>
      <c r="QCE1147" s="5"/>
      <c r="QCF1147" s="5"/>
      <c r="QCG1147" s="5"/>
      <c r="QCH1147" s="5"/>
      <c r="QCI1147" s="5"/>
      <c r="QCJ1147" s="5"/>
      <c r="QCK1147" s="5"/>
      <c r="QCL1147" s="5"/>
      <c r="QCM1147" s="5"/>
      <c r="QCN1147" s="5"/>
      <c r="QCO1147" s="5"/>
      <c r="QCP1147" s="5"/>
      <c r="QCQ1147" s="5"/>
      <c r="QCR1147" s="5"/>
      <c r="QCS1147" s="5"/>
      <c r="QCT1147" s="5"/>
      <c r="QCU1147" s="5"/>
      <c r="QCV1147" s="5"/>
      <c r="QCW1147" s="5"/>
      <c r="QCX1147" s="5"/>
      <c r="QCY1147" s="5"/>
      <c r="QCZ1147" s="5"/>
      <c r="QDA1147" s="5"/>
      <c r="QDB1147" s="5"/>
      <c r="QDC1147" s="5"/>
      <c r="QDD1147" s="5"/>
      <c r="QDE1147" s="5"/>
      <c r="QDF1147" s="5"/>
      <c r="QDG1147" s="5"/>
      <c r="QDH1147" s="5"/>
      <c r="QDI1147" s="5"/>
      <c r="QDJ1147" s="5"/>
      <c r="QDK1147" s="5"/>
      <c r="QDL1147" s="5"/>
      <c r="QDM1147" s="5"/>
      <c r="QDN1147" s="5"/>
      <c r="QDO1147" s="5"/>
      <c r="QDP1147" s="5"/>
      <c r="QDQ1147" s="5"/>
      <c r="QDR1147" s="5"/>
      <c r="QDS1147" s="5"/>
      <c r="QDT1147" s="5"/>
      <c r="QDU1147" s="5"/>
      <c r="QDV1147" s="5"/>
      <c r="QDW1147" s="5"/>
      <c r="QDX1147" s="5"/>
      <c r="QDY1147" s="5"/>
      <c r="QDZ1147" s="5"/>
      <c r="QEA1147" s="5"/>
      <c r="QEB1147" s="5"/>
      <c r="QEC1147" s="5"/>
      <c r="QED1147" s="5"/>
      <c r="QEE1147" s="5"/>
      <c r="QEF1147" s="5"/>
      <c r="QEG1147" s="5"/>
      <c r="QEH1147" s="5"/>
      <c r="QEI1147" s="5"/>
      <c r="QEJ1147" s="5"/>
      <c r="QEK1147" s="5"/>
      <c r="QEL1147" s="5"/>
      <c r="QEM1147" s="5"/>
      <c r="QEN1147" s="5"/>
      <c r="QEO1147" s="5"/>
      <c r="QEP1147" s="5"/>
      <c r="QEQ1147" s="5"/>
      <c r="QER1147" s="5"/>
      <c r="QES1147" s="5"/>
      <c r="QET1147" s="5"/>
      <c r="QEU1147" s="5"/>
      <c r="QEV1147" s="5"/>
      <c r="QEW1147" s="5"/>
      <c r="QEX1147" s="5"/>
      <c r="QEY1147" s="5"/>
      <c r="QEZ1147" s="5"/>
      <c r="QFA1147" s="5"/>
      <c r="QFB1147" s="5"/>
      <c r="QFC1147" s="5"/>
      <c r="QFD1147" s="5"/>
      <c r="QFE1147" s="5"/>
      <c r="QFF1147" s="5"/>
      <c r="QFG1147" s="5"/>
      <c r="QFH1147" s="5"/>
      <c r="QFI1147" s="5"/>
      <c r="QFJ1147" s="5"/>
      <c r="QFK1147" s="5"/>
      <c r="QFL1147" s="5"/>
      <c r="QFM1147" s="5"/>
      <c r="QFN1147" s="5"/>
      <c r="QFO1147" s="5"/>
      <c r="QFP1147" s="5"/>
      <c r="QFQ1147" s="5"/>
      <c r="QFR1147" s="5"/>
      <c r="QFS1147" s="5"/>
      <c r="QFT1147" s="5"/>
      <c r="QFU1147" s="5"/>
      <c r="QFV1147" s="5"/>
      <c r="QFW1147" s="5"/>
      <c r="QFX1147" s="5"/>
      <c r="QFY1147" s="5"/>
      <c r="QFZ1147" s="5"/>
      <c r="QGA1147" s="5"/>
      <c r="QGB1147" s="5"/>
      <c r="QGC1147" s="5"/>
      <c r="QGD1147" s="5"/>
      <c r="QGE1147" s="5"/>
      <c r="QGF1147" s="5"/>
      <c r="QGG1147" s="5"/>
      <c r="QGH1147" s="5"/>
      <c r="QGI1147" s="5"/>
      <c r="QGJ1147" s="5"/>
      <c r="QGK1147" s="5"/>
      <c r="QGL1147" s="5"/>
      <c r="QGM1147" s="5"/>
      <c r="QGN1147" s="5"/>
      <c r="QGO1147" s="5"/>
      <c r="QGP1147" s="5"/>
      <c r="QGQ1147" s="5"/>
      <c r="QGR1147" s="5"/>
      <c r="QGS1147" s="5"/>
      <c r="QGT1147" s="5"/>
      <c r="QGU1147" s="5"/>
      <c r="QGV1147" s="5"/>
      <c r="QGW1147" s="5"/>
      <c r="QGX1147" s="5"/>
      <c r="QGY1147" s="5"/>
      <c r="QGZ1147" s="5"/>
      <c r="QHA1147" s="5"/>
      <c r="QHB1147" s="5"/>
      <c r="QHC1147" s="5"/>
      <c r="QHD1147" s="5"/>
      <c r="QHE1147" s="5"/>
      <c r="QHF1147" s="5"/>
      <c r="QHG1147" s="5"/>
      <c r="QHH1147" s="5"/>
      <c r="QHI1147" s="5"/>
      <c r="QHJ1147" s="5"/>
      <c r="QHK1147" s="5"/>
      <c r="QHL1147" s="5"/>
      <c r="QHM1147" s="5"/>
      <c r="QHN1147" s="5"/>
      <c r="QHO1147" s="5"/>
      <c r="QHP1147" s="5"/>
      <c r="QHQ1147" s="5"/>
      <c r="QHR1147" s="5"/>
      <c r="QHS1147" s="5"/>
      <c r="QHT1147" s="5"/>
      <c r="QHU1147" s="5"/>
      <c r="QHV1147" s="5"/>
      <c r="QHW1147" s="5"/>
      <c r="QHX1147" s="5"/>
      <c r="QHY1147" s="5"/>
      <c r="QHZ1147" s="5"/>
      <c r="QIA1147" s="5"/>
      <c r="QIB1147" s="5"/>
      <c r="QIC1147" s="5"/>
      <c r="QID1147" s="5"/>
      <c r="QIE1147" s="5"/>
      <c r="QIF1147" s="5"/>
      <c r="QIG1147" s="5"/>
      <c r="QIH1147" s="5"/>
      <c r="QII1147" s="5"/>
      <c r="QIJ1147" s="5"/>
      <c r="QIK1147" s="5"/>
      <c r="QIL1147" s="5"/>
      <c r="QIM1147" s="5"/>
      <c r="QIN1147" s="5"/>
      <c r="QIO1147" s="5"/>
      <c r="QIP1147" s="5"/>
      <c r="QIQ1147" s="5"/>
      <c r="QIR1147" s="5"/>
      <c r="QIS1147" s="5"/>
      <c r="QIT1147" s="5"/>
      <c r="QIU1147" s="5"/>
      <c r="QIV1147" s="5"/>
      <c r="QIW1147" s="5"/>
      <c r="QIX1147" s="5"/>
      <c r="QIY1147" s="5"/>
      <c r="QIZ1147" s="5"/>
      <c r="QJA1147" s="5"/>
      <c r="QJB1147" s="5"/>
      <c r="QJC1147" s="5"/>
      <c r="QJD1147" s="5"/>
      <c r="QJE1147" s="5"/>
      <c r="QJF1147" s="5"/>
      <c r="QJG1147" s="5"/>
      <c r="QJH1147" s="5"/>
      <c r="QJI1147" s="5"/>
      <c r="QJJ1147" s="5"/>
      <c r="QJK1147" s="5"/>
      <c r="QJL1147" s="5"/>
      <c r="QJM1147" s="5"/>
      <c r="QJN1147" s="5"/>
      <c r="QJO1147" s="5"/>
      <c r="QJP1147" s="5"/>
      <c r="QJQ1147" s="5"/>
      <c r="QJR1147" s="5"/>
      <c r="QJS1147" s="5"/>
      <c r="QJT1147" s="5"/>
      <c r="QJU1147" s="5"/>
      <c r="QJV1147" s="5"/>
      <c r="QJW1147" s="5"/>
      <c r="QJX1147" s="5"/>
      <c r="QJY1147" s="5"/>
      <c r="QJZ1147" s="5"/>
      <c r="QKA1147" s="5"/>
      <c r="QKB1147" s="5"/>
      <c r="QKC1147" s="5"/>
      <c r="QKD1147" s="5"/>
      <c r="QKE1147" s="5"/>
      <c r="QKF1147" s="5"/>
      <c r="QKG1147" s="5"/>
      <c r="QKH1147" s="5"/>
      <c r="QKI1147" s="5"/>
      <c r="QKJ1147" s="5"/>
      <c r="QKK1147" s="5"/>
      <c r="QKL1147" s="5"/>
      <c r="QKM1147" s="5"/>
      <c r="QKN1147" s="5"/>
      <c r="QKO1147" s="5"/>
      <c r="QKP1147" s="5"/>
      <c r="QKQ1147" s="5"/>
      <c r="QKR1147" s="5"/>
      <c r="QKS1147" s="5"/>
      <c r="QKT1147" s="5"/>
      <c r="QKU1147" s="5"/>
      <c r="QKV1147" s="5"/>
      <c r="QKW1147" s="5"/>
      <c r="QKX1147" s="5"/>
      <c r="QKY1147" s="5"/>
      <c r="QKZ1147" s="5"/>
      <c r="QLA1147" s="5"/>
      <c r="QLB1147" s="5"/>
      <c r="QLC1147" s="5"/>
      <c r="QLD1147" s="5"/>
      <c r="QLE1147" s="5"/>
      <c r="QLF1147" s="5"/>
      <c r="QLG1147" s="5"/>
      <c r="QLH1147" s="5"/>
      <c r="QLI1147" s="5"/>
      <c r="QLJ1147" s="5"/>
      <c r="QLK1147" s="5"/>
      <c r="QLL1147" s="5"/>
      <c r="QLM1147" s="5"/>
      <c r="QLN1147" s="5"/>
      <c r="QLO1147" s="5"/>
      <c r="QLP1147" s="5"/>
      <c r="QLQ1147" s="5"/>
      <c r="QLR1147" s="5"/>
      <c r="QLS1147" s="5"/>
      <c r="QLT1147" s="5"/>
      <c r="QLU1147" s="5"/>
      <c r="QLV1147" s="5"/>
      <c r="QLW1147" s="5"/>
      <c r="QLX1147" s="5"/>
      <c r="QLY1147" s="5"/>
      <c r="QLZ1147" s="5"/>
      <c r="QMA1147" s="5"/>
      <c r="QMB1147" s="5"/>
      <c r="QMC1147" s="5"/>
      <c r="QMD1147" s="5"/>
      <c r="QME1147" s="5"/>
      <c r="QMF1147" s="5"/>
      <c r="QMG1147" s="5"/>
      <c r="QMH1147" s="5"/>
      <c r="QMI1147" s="5"/>
      <c r="QMJ1147" s="5"/>
      <c r="QMK1147" s="5"/>
      <c r="QML1147" s="5"/>
      <c r="QMM1147" s="5"/>
      <c r="QMN1147" s="5"/>
      <c r="QMO1147" s="5"/>
      <c r="QMP1147" s="5"/>
      <c r="QMQ1147" s="5"/>
      <c r="QMR1147" s="5"/>
      <c r="QMS1147" s="5"/>
      <c r="QMT1147" s="5"/>
      <c r="QMU1147" s="5"/>
      <c r="QMV1147" s="5"/>
      <c r="QMW1147" s="5"/>
      <c r="QMX1147" s="5"/>
      <c r="QMY1147" s="5"/>
      <c r="QMZ1147" s="5"/>
      <c r="QNA1147" s="5"/>
      <c r="QNB1147" s="5"/>
      <c r="QNC1147" s="5"/>
      <c r="QND1147" s="5"/>
      <c r="QNE1147" s="5"/>
      <c r="QNF1147" s="5"/>
      <c r="QNG1147" s="5"/>
      <c r="QNH1147" s="5"/>
      <c r="QNI1147" s="5"/>
      <c r="QNJ1147" s="5"/>
      <c r="QNK1147" s="5"/>
      <c r="QNL1147" s="5"/>
      <c r="QNM1147" s="5"/>
      <c r="QNN1147" s="5"/>
      <c r="QNO1147" s="5"/>
      <c r="QNP1147" s="5"/>
      <c r="QNQ1147" s="5"/>
      <c r="QNR1147" s="5"/>
      <c r="QNS1147" s="5"/>
      <c r="QNT1147" s="5"/>
      <c r="QNU1147" s="5"/>
      <c r="QNV1147" s="5"/>
      <c r="QNW1147" s="5"/>
      <c r="QNX1147" s="5"/>
      <c r="QNY1147" s="5"/>
      <c r="QNZ1147" s="5"/>
      <c r="QOA1147" s="5"/>
      <c r="QOB1147" s="5"/>
      <c r="QOC1147" s="5"/>
      <c r="QOD1147" s="5"/>
      <c r="QOE1147" s="5"/>
      <c r="QOF1147" s="5"/>
      <c r="QOG1147" s="5"/>
      <c r="QOH1147" s="5"/>
      <c r="QOI1147" s="5"/>
      <c r="QOJ1147" s="5"/>
      <c r="QOK1147" s="5"/>
      <c r="QOL1147" s="5"/>
      <c r="QOM1147" s="5"/>
      <c r="QON1147" s="5"/>
      <c r="QOO1147" s="5"/>
      <c r="QOP1147" s="5"/>
      <c r="QOQ1147" s="5"/>
      <c r="QOR1147" s="5"/>
      <c r="QOS1147" s="5"/>
      <c r="QOT1147" s="5"/>
      <c r="QOU1147" s="5"/>
      <c r="QOV1147" s="5"/>
      <c r="QOW1147" s="5"/>
      <c r="QOX1147" s="5"/>
      <c r="QOY1147" s="5"/>
      <c r="QOZ1147" s="5"/>
      <c r="QPA1147" s="5"/>
      <c r="QPB1147" s="5"/>
      <c r="QPC1147" s="5"/>
      <c r="QPD1147" s="5"/>
      <c r="QPE1147" s="5"/>
      <c r="QPF1147" s="5"/>
      <c r="QPG1147" s="5"/>
      <c r="QPH1147" s="5"/>
      <c r="QPI1147" s="5"/>
      <c r="QPJ1147" s="5"/>
      <c r="QPK1147" s="5"/>
      <c r="QPL1147" s="5"/>
      <c r="QPM1147" s="5"/>
      <c r="QPN1147" s="5"/>
      <c r="QPO1147" s="5"/>
      <c r="QPP1147" s="5"/>
      <c r="QPQ1147" s="5"/>
      <c r="QPR1147" s="5"/>
      <c r="QPS1147" s="5"/>
      <c r="QPT1147" s="5"/>
      <c r="QPU1147" s="5"/>
      <c r="QPV1147" s="5"/>
      <c r="QPW1147" s="5"/>
      <c r="QPX1147" s="5"/>
      <c r="QPY1147" s="5"/>
      <c r="QPZ1147" s="5"/>
      <c r="QQA1147" s="5"/>
      <c r="QQB1147" s="5"/>
      <c r="QQC1147" s="5"/>
      <c r="QQD1147" s="5"/>
      <c r="QQE1147" s="5"/>
      <c r="QQF1147" s="5"/>
      <c r="QQG1147" s="5"/>
      <c r="QQH1147" s="5"/>
      <c r="QQI1147" s="5"/>
      <c r="QQJ1147" s="5"/>
      <c r="QQK1147" s="5"/>
      <c r="QQL1147" s="5"/>
      <c r="QQM1147" s="5"/>
      <c r="QQN1147" s="5"/>
      <c r="QQO1147" s="5"/>
      <c r="QQP1147" s="5"/>
      <c r="QQQ1147" s="5"/>
      <c r="QQR1147" s="5"/>
      <c r="QQS1147" s="5"/>
      <c r="QQT1147" s="5"/>
      <c r="QQU1147" s="5"/>
      <c r="QQV1147" s="5"/>
      <c r="QQW1147" s="5"/>
      <c r="QQX1147" s="5"/>
      <c r="QQY1147" s="5"/>
      <c r="QQZ1147" s="5"/>
      <c r="QRA1147" s="5"/>
      <c r="QRB1147" s="5"/>
      <c r="QRC1147" s="5"/>
      <c r="QRD1147" s="5"/>
      <c r="QRE1147" s="5"/>
      <c r="QRF1147" s="5"/>
      <c r="QRG1147" s="5"/>
      <c r="QRH1147" s="5"/>
      <c r="QRI1147" s="5"/>
      <c r="QRJ1147" s="5"/>
      <c r="QRK1147" s="5"/>
      <c r="QRL1147" s="5"/>
      <c r="QRM1147" s="5"/>
      <c r="QRN1147" s="5"/>
      <c r="QRO1147" s="5"/>
      <c r="QRP1147" s="5"/>
      <c r="QRQ1147" s="5"/>
      <c r="QRR1147" s="5"/>
      <c r="QRS1147" s="5"/>
      <c r="QRT1147" s="5"/>
      <c r="QRU1147" s="5"/>
      <c r="QRV1147" s="5"/>
      <c r="QRW1147" s="5"/>
      <c r="QRX1147" s="5"/>
      <c r="QRY1147" s="5"/>
      <c r="QRZ1147" s="5"/>
      <c r="QSA1147" s="5"/>
      <c r="QSB1147" s="5"/>
      <c r="QSC1147" s="5"/>
      <c r="QSD1147" s="5"/>
      <c r="QSE1147" s="5"/>
      <c r="QSF1147" s="5"/>
      <c r="QSG1147" s="5"/>
      <c r="QSH1147" s="5"/>
      <c r="QSI1147" s="5"/>
      <c r="QSJ1147" s="5"/>
      <c r="QSK1147" s="5"/>
      <c r="QSL1147" s="5"/>
      <c r="QSM1147" s="5"/>
      <c r="QSN1147" s="5"/>
      <c r="QSO1147" s="5"/>
      <c r="QSP1147" s="5"/>
      <c r="QSQ1147" s="5"/>
      <c r="QSR1147" s="5"/>
      <c r="QSS1147" s="5"/>
      <c r="QST1147" s="5"/>
      <c r="QSU1147" s="5"/>
      <c r="QSV1147" s="5"/>
      <c r="QSW1147" s="5"/>
      <c r="QSX1147" s="5"/>
      <c r="QSY1147" s="5"/>
      <c r="QSZ1147" s="5"/>
      <c r="QTA1147" s="5"/>
      <c r="QTB1147" s="5"/>
      <c r="QTC1147" s="5"/>
      <c r="QTD1147" s="5"/>
      <c r="QTE1147" s="5"/>
      <c r="QTF1147" s="5"/>
      <c r="QTG1147" s="5"/>
      <c r="QTH1147" s="5"/>
      <c r="QTI1147" s="5"/>
      <c r="QTJ1147" s="5"/>
      <c r="QTK1147" s="5"/>
      <c r="QTL1147" s="5"/>
      <c r="QTM1147" s="5"/>
      <c r="QTN1147" s="5"/>
      <c r="QTO1147" s="5"/>
      <c r="QTP1147" s="5"/>
      <c r="QTQ1147" s="5"/>
      <c r="QTR1147" s="5"/>
      <c r="QTS1147" s="5"/>
      <c r="QTT1147" s="5"/>
      <c r="QTU1147" s="5"/>
      <c r="QTV1147" s="5"/>
      <c r="QTW1147" s="5"/>
      <c r="QTX1147" s="5"/>
      <c r="QTY1147" s="5"/>
      <c r="QTZ1147" s="5"/>
      <c r="QUA1147" s="5"/>
      <c r="QUB1147" s="5"/>
      <c r="QUC1147" s="5"/>
      <c r="QUD1147" s="5"/>
      <c r="QUE1147" s="5"/>
      <c r="QUF1147" s="5"/>
      <c r="QUG1147" s="5"/>
      <c r="QUH1147" s="5"/>
      <c r="QUI1147" s="5"/>
      <c r="QUJ1147" s="5"/>
      <c r="QUK1147" s="5"/>
      <c r="QUL1147" s="5"/>
      <c r="QUM1147" s="5"/>
      <c r="QUN1147" s="5"/>
      <c r="QUO1147" s="5"/>
      <c r="QUP1147" s="5"/>
      <c r="QUQ1147" s="5"/>
      <c r="QUR1147" s="5"/>
      <c r="QUS1147" s="5"/>
      <c r="QUT1147" s="5"/>
      <c r="QUU1147" s="5"/>
      <c r="QUV1147" s="5"/>
      <c r="QUW1147" s="5"/>
      <c r="QUX1147" s="5"/>
      <c r="QUY1147" s="5"/>
      <c r="QUZ1147" s="5"/>
      <c r="QVA1147" s="5"/>
      <c r="QVB1147" s="5"/>
      <c r="QVC1147" s="5"/>
      <c r="QVD1147" s="5"/>
      <c r="QVE1147" s="5"/>
      <c r="QVF1147" s="5"/>
      <c r="QVG1147" s="5"/>
      <c r="QVH1147" s="5"/>
      <c r="QVI1147" s="5"/>
      <c r="QVJ1147" s="5"/>
      <c r="QVK1147" s="5"/>
      <c r="QVL1147" s="5"/>
      <c r="QVM1147" s="5"/>
      <c r="QVN1147" s="5"/>
      <c r="QVO1147" s="5"/>
      <c r="QVP1147" s="5"/>
      <c r="QVQ1147" s="5"/>
      <c r="QVR1147" s="5"/>
      <c r="QVS1147" s="5"/>
      <c r="QVT1147" s="5"/>
      <c r="QVU1147" s="5"/>
      <c r="QVV1147" s="5"/>
      <c r="QVW1147" s="5"/>
      <c r="QVX1147" s="5"/>
      <c r="QVY1147" s="5"/>
      <c r="QVZ1147" s="5"/>
      <c r="QWA1147" s="5"/>
      <c r="QWB1147" s="5"/>
      <c r="QWC1147" s="5"/>
      <c r="QWD1147" s="5"/>
      <c r="QWE1147" s="5"/>
      <c r="QWF1147" s="5"/>
      <c r="QWG1147" s="5"/>
      <c r="QWH1147" s="5"/>
      <c r="QWI1147" s="5"/>
      <c r="QWJ1147" s="5"/>
      <c r="QWK1147" s="5"/>
      <c r="QWL1147" s="5"/>
      <c r="QWM1147" s="5"/>
      <c r="QWN1147" s="5"/>
      <c r="QWO1147" s="5"/>
      <c r="QWP1147" s="5"/>
      <c r="QWQ1147" s="5"/>
      <c r="QWR1147" s="5"/>
      <c r="QWS1147" s="5"/>
      <c r="QWT1147" s="5"/>
      <c r="QWU1147" s="5"/>
      <c r="QWV1147" s="5"/>
      <c r="QWW1147" s="5"/>
      <c r="QWX1147" s="5"/>
      <c r="QWY1147" s="5"/>
      <c r="QWZ1147" s="5"/>
      <c r="QXA1147" s="5"/>
      <c r="QXB1147" s="5"/>
      <c r="QXC1147" s="5"/>
      <c r="QXD1147" s="5"/>
      <c r="QXE1147" s="5"/>
      <c r="QXF1147" s="5"/>
      <c r="QXG1147" s="5"/>
      <c r="QXH1147" s="5"/>
      <c r="QXI1147" s="5"/>
      <c r="QXJ1147" s="5"/>
      <c r="QXK1147" s="5"/>
      <c r="QXL1147" s="5"/>
      <c r="QXM1147" s="5"/>
      <c r="QXN1147" s="5"/>
      <c r="QXO1147" s="5"/>
      <c r="QXP1147" s="5"/>
      <c r="QXQ1147" s="5"/>
      <c r="QXR1147" s="5"/>
      <c r="QXS1147" s="5"/>
      <c r="QXT1147" s="5"/>
      <c r="QXU1147" s="5"/>
      <c r="QXV1147" s="5"/>
      <c r="QXW1147" s="5"/>
      <c r="QXX1147" s="5"/>
      <c r="QXY1147" s="5"/>
      <c r="QXZ1147" s="5"/>
      <c r="QYA1147" s="5"/>
      <c r="QYB1147" s="5"/>
      <c r="QYC1147" s="5"/>
      <c r="QYD1147" s="5"/>
      <c r="QYE1147" s="5"/>
      <c r="QYF1147" s="5"/>
      <c r="QYG1147" s="5"/>
      <c r="QYH1147" s="5"/>
      <c r="QYI1147" s="5"/>
      <c r="QYJ1147" s="5"/>
      <c r="QYK1147" s="5"/>
      <c r="QYL1147" s="5"/>
      <c r="QYM1147" s="5"/>
      <c r="QYN1147" s="5"/>
      <c r="QYO1147" s="5"/>
      <c r="QYP1147" s="5"/>
      <c r="QYQ1147" s="5"/>
      <c r="QYR1147" s="5"/>
      <c r="QYS1147" s="5"/>
      <c r="QYT1147" s="5"/>
      <c r="QYU1147" s="5"/>
      <c r="QYV1147" s="5"/>
      <c r="QYW1147" s="5"/>
      <c r="QYX1147" s="5"/>
      <c r="QYY1147" s="5"/>
      <c r="QYZ1147" s="5"/>
      <c r="QZA1147" s="5"/>
      <c r="QZB1147" s="5"/>
      <c r="QZC1147" s="5"/>
      <c r="QZD1147" s="5"/>
      <c r="QZE1147" s="5"/>
      <c r="QZF1147" s="5"/>
      <c r="QZG1147" s="5"/>
      <c r="QZH1147" s="5"/>
      <c r="QZI1147" s="5"/>
      <c r="QZJ1147" s="5"/>
      <c r="QZK1147" s="5"/>
      <c r="QZL1147" s="5"/>
      <c r="QZM1147" s="5"/>
      <c r="QZN1147" s="5"/>
      <c r="QZO1147" s="5"/>
      <c r="QZP1147" s="5"/>
      <c r="QZQ1147" s="5"/>
      <c r="QZR1147" s="5"/>
      <c r="QZS1147" s="5"/>
      <c r="QZT1147" s="5"/>
      <c r="QZU1147" s="5"/>
      <c r="QZV1147" s="5"/>
      <c r="QZW1147" s="5"/>
      <c r="QZX1147" s="5"/>
      <c r="QZY1147" s="5"/>
      <c r="QZZ1147" s="5"/>
      <c r="RAA1147" s="5"/>
      <c r="RAB1147" s="5"/>
      <c r="RAC1147" s="5"/>
      <c r="RAD1147" s="5"/>
      <c r="RAE1147" s="5"/>
      <c r="RAF1147" s="5"/>
      <c r="RAG1147" s="5"/>
      <c r="RAH1147" s="5"/>
      <c r="RAI1147" s="5"/>
      <c r="RAJ1147" s="5"/>
      <c r="RAK1147" s="5"/>
      <c r="RAL1147" s="5"/>
      <c r="RAM1147" s="5"/>
      <c r="RAN1147" s="5"/>
      <c r="RAO1147" s="5"/>
      <c r="RAP1147" s="5"/>
      <c r="RAQ1147" s="5"/>
      <c r="RAR1147" s="5"/>
      <c r="RAS1147" s="5"/>
      <c r="RAT1147" s="5"/>
      <c r="RAU1147" s="5"/>
      <c r="RAV1147" s="5"/>
      <c r="RAW1147" s="5"/>
      <c r="RAX1147" s="5"/>
      <c r="RAY1147" s="5"/>
      <c r="RAZ1147" s="5"/>
      <c r="RBA1147" s="5"/>
      <c r="RBB1147" s="5"/>
      <c r="RBC1147" s="5"/>
      <c r="RBD1147" s="5"/>
      <c r="RBE1147" s="5"/>
      <c r="RBF1147" s="5"/>
      <c r="RBG1147" s="5"/>
      <c r="RBH1147" s="5"/>
      <c r="RBI1147" s="5"/>
      <c r="RBJ1147" s="5"/>
      <c r="RBK1147" s="5"/>
      <c r="RBL1147" s="5"/>
      <c r="RBM1147" s="5"/>
      <c r="RBN1147" s="5"/>
      <c r="RBO1147" s="5"/>
      <c r="RBP1147" s="5"/>
      <c r="RBQ1147" s="5"/>
      <c r="RBR1147" s="5"/>
      <c r="RBS1147" s="5"/>
      <c r="RBT1147" s="5"/>
      <c r="RBU1147" s="5"/>
      <c r="RBV1147" s="5"/>
      <c r="RBW1147" s="5"/>
      <c r="RBX1147" s="5"/>
      <c r="RBY1147" s="5"/>
      <c r="RBZ1147" s="5"/>
      <c r="RCA1147" s="5"/>
      <c r="RCB1147" s="5"/>
      <c r="RCC1147" s="5"/>
      <c r="RCD1147" s="5"/>
      <c r="RCE1147" s="5"/>
      <c r="RCF1147" s="5"/>
      <c r="RCG1147" s="5"/>
      <c r="RCH1147" s="5"/>
      <c r="RCI1147" s="5"/>
      <c r="RCJ1147" s="5"/>
      <c r="RCK1147" s="5"/>
      <c r="RCL1147" s="5"/>
      <c r="RCM1147" s="5"/>
      <c r="RCN1147" s="5"/>
      <c r="RCO1147" s="5"/>
      <c r="RCP1147" s="5"/>
      <c r="RCQ1147" s="5"/>
      <c r="RCR1147" s="5"/>
      <c r="RCS1147" s="5"/>
      <c r="RCT1147" s="5"/>
      <c r="RCU1147" s="5"/>
      <c r="RCV1147" s="5"/>
      <c r="RCW1147" s="5"/>
      <c r="RCX1147" s="5"/>
      <c r="RCY1147" s="5"/>
      <c r="RCZ1147" s="5"/>
      <c r="RDA1147" s="5"/>
      <c r="RDB1147" s="5"/>
      <c r="RDC1147" s="5"/>
      <c r="RDD1147" s="5"/>
      <c r="RDE1147" s="5"/>
      <c r="RDF1147" s="5"/>
      <c r="RDG1147" s="5"/>
      <c r="RDH1147" s="5"/>
      <c r="RDI1147" s="5"/>
      <c r="RDJ1147" s="5"/>
      <c r="RDK1147" s="5"/>
      <c r="RDL1147" s="5"/>
      <c r="RDM1147" s="5"/>
      <c r="RDN1147" s="5"/>
      <c r="RDO1147" s="5"/>
      <c r="RDP1147" s="5"/>
      <c r="RDQ1147" s="5"/>
      <c r="RDR1147" s="5"/>
      <c r="RDS1147" s="5"/>
      <c r="RDT1147" s="5"/>
      <c r="RDU1147" s="5"/>
      <c r="RDV1147" s="5"/>
      <c r="RDW1147" s="5"/>
      <c r="RDX1147" s="5"/>
      <c r="RDY1147" s="5"/>
      <c r="RDZ1147" s="5"/>
      <c r="REA1147" s="5"/>
      <c r="REB1147" s="5"/>
      <c r="REC1147" s="5"/>
      <c r="RED1147" s="5"/>
      <c r="REE1147" s="5"/>
      <c r="REF1147" s="5"/>
      <c r="REG1147" s="5"/>
      <c r="REH1147" s="5"/>
      <c r="REI1147" s="5"/>
      <c r="REJ1147" s="5"/>
      <c r="REK1147" s="5"/>
      <c r="REL1147" s="5"/>
      <c r="REM1147" s="5"/>
      <c r="REN1147" s="5"/>
      <c r="REO1147" s="5"/>
      <c r="REP1147" s="5"/>
      <c r="REQ1147" s="5"/>
      <c r="RER1147" s="5"/>
      <c r="RES1147" s="5"/>
      <c r="RET1147" s="5"/>
      <c r="REU1147" s="5"/>
      <c r="REV1147" s="5"/>
      <c r="REW1147" s="5"/>
      <c r="REX1147" s="5"/>
      <c r="REY1147" s="5"/>
      <c r="REZ1147" s="5"/>
      <c r="RFA1147" s="5"/>
      <c r="RFB1147" s="5"/>
      <c r="RFC1147" s="5"/>
      <c r="RFD1147" s="5"/>
      <c r="RFE1147" s="5"/>
      <c r="RFF1147" s="5"/>
      <c r="RFG1147" s="5"/>
      <c r="RFH1147" s="5"/>
      <c r="RFI1147" s="5"/>
      <c r="RFJ1147" s="5"/>
      <c r="RFK1147" s="5"/>
      <c r="RFL1147" s="5"/>
      <c r="RFM1147" s="5"/>
      <c r="RFN1147" s="5"/>
      <c r="RFO1147" s="5"/>
      <c r="RFP1147" s="5"/>
      <c r="RFQ1147" s="5"/>
      <c r="RFR1147" s="5"/>
      <c r="RFS1147" s="5"/>
      <c r="RFT1147" s="5"/>
      <c r="RFU1147" s="5"/>
      <c r="RFV1147" s="5"/>
      <c r="RFW1147" s="5"/>
      <c r="RFX1147" s="5"/>
      <c r="RFY1147" s="5"/>
      <c r="RFZ1147" s="5"/>
      <c r="RGA1147" s="5"/>
      <c r="RGB1147" s="5"/>
      <c r="RGC1147" s="5"/>
      <c r="RGD1147" s="5"/>
      <c r="RGE1147" s="5"/>
      <c r="RGF1147" s="5"/>
      <c r="RGG1147" s="5"/>
      <c r="RGH1147" s="5"/>
      <c r="RGI1147" s="5"/>
      <c r="RGJ1147" s="5"/>
      <c r="RGK1147" s="5"/>
      <c r="RGL1147" s="5"/>
      <c r="RGM1147" s="5"/>
      <c r="RGN1147" s="5"/>
      <c r="RGO1147" s="5"/>
      <c r="RGP1147" s="5"/>
      <c r="RGQ1147" s="5"/>
      <c r="RGR1147" s="5"/>
      <c r="RGS1147" s="5"/>
      <c r="RGT1147" s="5"/>
      <c r="RGU1147" s="5"/>
      <c r="RGV1147" s="5"/>
      <c r="RGW1147" s="5"/>
      <c r="RGX1147" s="5"/>
      <c r="RGY1147" s="5"/>
      <c r="RGZ1147" s="5"/>
      <c r="RHA1147" s="5"/>
      <c r="RHB1147" s="5"/>
      <c r="RHC1147" s="5"/>
      <c r="RHD1147" s="5"/>
      <c r="RHE1147" s="5"/>
      <c r="RHF1147" s="5"/>
      <c r="RHG1147" s="5"/>
      <c r="RHH1147" s="5"/>
      <c r="RHI1147" s="5"/>
      <c r="RHJ1147" s="5"/>
      <c r="RHK1147" s="5"/>
      <c r="RHL1147" s="5"/>
      <c r="RHM1147" s="5"/>
      <c r="RHN1147" s="5"/>
      <c r="RHO1147" s="5"/>
      <c r="RHP1147" s="5"/>
      <c r="RHQ1147" s="5"/>
      <c r="RHR1147" s="5"/>
      <c r="RHS1147" s="5"/>
      <c r="RHT1147" s="5"/>
      <c r="RHU1147" s="5"/>
      <c r="RHV1147" s="5"/>
      <c r="RHW1147" s="5"/>
      <c r="RHX1147" s="5"/>
      <c r="RHY1147" s="5"/>
      <c r="RHZ1147" s="5"/>
      <c r="RIA1147" s="5"/>
      <c r="RIB1147" s="5"/>
      <c r="RIC1147" s="5"/>
      <c r="RID1147" s="5"/>
      <c r="RIE1147" s="5"/>
      <c r="RIF1147" s="5"/>
      <c r="RIG1147" s="5"/>
      <c r="RIH1147" s="5"/>
      <c r="RII1147" s="5"/>
      <c r="RIJ1147" s="5"/>
      <c r="RIK1147" s="5"/>
      <c r="RIL1147" s="5"/>
      <c r="RIM1147" s="5"/>
      <c r="RIN1147" s="5"/>
      <c r="RIO1147" s="5"/>
      <c r="RIP1147" s="5"/>
      <c r="RIQ1147" s="5"/>
      <c r="RIR1147" s="5"/>
      <c r="RIS1147" s="5"/>
      <c r="RIT1147" s="5"/>
      <c r="RIU1147" s="5"/>
      <c r="RIV1147" s="5"/>
      <c r="RIW1147" s="5"/>
      <c r="RIX1147" s="5"/>
      <c r="RIY1147" s="5"/>
      <c r="RIZ1147" s="5"/>
      <c r="RJA1147" s="5"/>
      <c r="RJB1147" s="5"/>
      <c r="RJC1147" s="5"/>
      <c r="RJD1147" s="5"/>
      <c r="RJE1147" s="5"/>
      <c r="RJF1147" s="5"/>
      <c r="RJG1147" s="5"/>
      <c r="RJH1147" s="5"/>
      <c r="RJI1147" s="5"/>
      <c r="RJJ1147" s="5"/>
      <c r="RJK1147" s="5"/>
      <c r="RJL1147" s="5"/>
      <c r="RJM1147" s="5"/>
      <c r="RJN1147" s="5"/>
      <c r="RJO1147" s="5"/>
      <c r="RJP1147" s="5"/>
      <c r="RJQ1147" s="5"/>
      <c r="RJR1147" s="5"/>
      <c r="RJS1147" s="5"/>
      <c r="RJT1147" s="5"/>
      <c r="RJU1147" s="5"/>
      <c r="RJV1147" s="5"/>
      <c r="RJW1147" s="5"/>
      <c r="RJX1147" s="5"/>
      <c r="RJY1147" s="5"/>
      <c r="RJZ1147" s="5"/>
      <c r="RKA1147" s="5"/>
      <c r="RKB1147" s="5"/>
      <c r="RKC1147" s="5"/>
      <c r="RKD1147" s="5"/>
      <c r="RKE1147" s="5"/>
      <c r="RKF1147" s="5"/>
      <c r="RKG1147" s="5"/>
      <c r="RKH1147" s="5"/>
      <c r="RKI1147" s="5"/>
      <c r="RKJ1147" s="5"/>
      <c r="RKK1147" s="5"/>
      <c r="RKL1147" s="5"/>
      <c r="RKM1147" s="5"/>
      <c r="RKN1147" s="5"/>
      <c r="RKO1147" s="5"/>
      <c r="RKP1147" s="5"/>
      <c r="RKQ1147" s="5"/>
      <c r="RKR1147" s="5"/>
      <c r="RKS1147" s="5"/>
      <c r="RKT1147" s="5"/>
      <c r="RKU1147" s="5"/>
      <c r="RKV1147" s="5"/>
      <c r="RKW1147" s="5"/>
      <c r="RKX1147" s="5"/>
      <c r="RKY1147" s="5"/>
      <c r="RKZ1147" s="5"/>
      <c r="RLA1147" s="5"/>
      <c r="RLB1147" s="5"/>
      <c r="RLC1147" s="5"/>
      <c r="RLD1147" s="5"/>
      <c r="RLE1147" s="5"/>
      <c r="RLF1147" s="5"/>
      <c r="RLG1147" s="5"/>
      <c r="RLH1147" s="5"/>
      <c r="RLI1147" s="5"/>
      <c r="RLJ1147" s="5"/>
      <c r="RLK1147" s="5"/>
      <c r="RLL1147" s="5"/>
      <c r="RLM1147" s="5"/>
      <c r="RLN1147" s="5"/>
      <c r="RLO1147" s="5"/>
      <c r="RLP1147" s="5"/>
      <c r="RLQ1147" s="5"/>
      <c r="RLR1147" s="5"/>
      <c r="RLS1147" s="5"/>
      <c r="RLT1147" s="5"/>
      <c r="RLU1147" s="5"/>
      <c r="RLV1147" s="5"/>
      <c r="RLW1147" s="5"/>
      <c r="RLX1147" s="5"/>
      <c r="RLY1147" s="5"/>
      <c r="RLZ1147" s="5"/>
      <c r="RMA1147" s="5"/>
      <c r="RMB1147" s="5"/>
      <c r="RMC1147" s="5"/>
      <c r="RMD1147" s="5"/>
      <c r="RME1147" s="5"/>
      <c r="RMF1147" s="5"/>
      <c r="RMG1147" s="5"/>
      <c r="RMH1147" s="5"/>
      <c r="RMI1147" s="5"/>
      <c r="RMJ1147" s="5"/>
      <c r="RMK1147" s="5"/>
      <c r="RML1147" s="5"/>
      <c r="RMM1147" s="5"/>
      <c r="RMN1147" s="5"/>
      <c r="RMO1147" s="5"/>
      <c r="RMP1147" s="5"/>
      <c r="RMQ1147" s="5"/>
      <c r="RMR1147" s="5"/>
      <c r="RMS1147" s="5"/>
      <c r="RMT1147" s="5"/>
      <c r="RMU1147" s="5"/>
      <c r="RMV1147" s="5"/>
      <c r="RMW1147" s="5"/>
      <c r="RMX1147" s="5"/>
      <c r="RMY1147" s="5"/>
      <c r="RMZ1147" s="5"/>
      <c r="RNA1147" s="5"/>
      <c r="RNB1147" s="5"/>
      <c r="RNC1147" s="5"/>
      <c r="RND1147" s="5"/>
      <c r="RNE1147" s="5"/>
      <c r="RNF1147" s="5"/>
      <c r="RNG1147" s="5"/>
      <c r="RNH1147" s="5"/>
      <c r="RNI1147" s="5"/>
      <c r="RNJ1147" s="5"/>
      <c r="RNK1147" s="5"/>
      <c r="RNL1147" s="5"/>
      <c r="RNM1147" s="5"/>
      <c r="RNN1147" s="5"/>
      <c r="RNO1147" s="5"/>
      <c r="RNP1147" s="5"/>
      <c r="RNQ1147" s="5"/>
      <c r="RNR1147" s="5"/>
      <c r="RNS1147" s="5"/>
      <c r="RNT1147" s="5"/>
      <c r="RNU1147" s="5"/>
      <c r="RNV1147" s="5"/>
      <c r="RNW1147" s="5"/>
      <c r="RNX1147" s="5"/>
      <c r="RNY1147" s="5"/>
      <c r="RNZ1147" s="5"/>
      <c r="ROA1147" s="5"/>
      <c r="ROB1147" s="5"/>
      <c r="ROC1147" s="5"/>
      <c r="ROD1147" s="5"/>
      <c r="ROE1147" s="5"/>
      <c r="ROF1147" s="5"/>
      <c r="ROG1147" s="5"/>
      <c r="ROH1147" s="5"/>
      <c r="ROI1147" s="5"/>
      <c r="ROJ1147" s="5"/>
      <c r="ROK1147" s="5"/>
      <c r="ROL1147" s="5"/>
      <c r="ROM1147" s="5"/>
      <c r="RON1147" s="5"/>
      <c r="ROO1147" s="5"/>
      <c r="ROP1147" s="5"/>
      <c r="ROQ1147" s="5"/>
      <c r="ROR1147" s="5"/>
      <c r="ROS1147" s="5"/>
      <c r="ROT1147" s="5"/>
      <c r="ROU1147" s="5"/>
      <c r="ROV1147" s="5"/>
      <c r="ROW1147" s="5"/>
      <c r="ROX1147" s="5"/>
      <c r="ROY1147" s="5"/>
      <c r="ROZ1147" s="5"/>
      <c r="RPA1147" s="5"/>
      <c r="RPB1147" s="5"/>
      <c r="RPC1147" s="5"/>
      <c r="RPD1147" s="5"/>
      <c r="RPE1147" s="5"/>
      <c r="RPF1147" s="5"/>
      <c r="RPG1147" s="5"/>
      <c r="RPH1147" s="5"/>
      <c r="RPI1147" s="5"/>
      <c r="RPJ1147" s="5"/>
      <c r="RPK1147" s="5"/>
      <c r="RPL1147" s="5"/>
      <c r="RPM1147" s="5"/>
      <c r="RPN1147" s="5"/>
      <c r="RPO1147" s="5"/>
      <c r="RPP1147" s="5"/>
      <c r="RPQ1147" s="5"/>
      <c r="RPR1147" s="5"/>
      <c r="RPS1147" s="5"/>
      <c r="RPT1147" s="5"/>
      <c r="RPU1147" s="5"/>
      <c r="RPV1147" s="5"/>
      <c r="RPW1147" s="5"/>
      <c r="RPX1147" s="5"/>
      <c r="RPY1147" s="5"/>
      <c r="RPZ1147" s="5"/>
      <c r="RQA1147" s="5"/>
      <c r="RQB1147" s="5"/>
      <c r="RQC1147" s="5"/>
      <c r="RQD1147" s="5"/>
      <c r="RQE1147" s="5"/>
      <c r="RQF1147" s="5"/>
      <c r="RQG1147" s="5"/>
      <c r="RQH1147" s="5"/>
      <c r="RQI1147" s="5"/>
      <c r="RQJ1147" s="5"/>
      <c r="RQK1147" s="5"/>
      <c r="RQL1147" s="5"/>
      <c r="RQM1147" s="5"/>
      <c r="RQN1147" s="5"/>
      <c r="RQO1147" s="5"/>
      <c r="RQP1147" s="5"/>
      <c r="RQQ1147" s="5"/>
      <c r="RQR1147" s="5"/>
      <c r="RQS1147" s="5"/>
      <c r="RQT1147" s="5"/>
      <c r="RQU1147" s="5"/>
      <c r="RQV1147" s="5"/>
      <c r="RQW1147" s="5"/>
      <c r="RQX1147" s="5"/>
      <c r="RQY1147" s="5"/>
      <c r="RQZ1147" s="5"/>
      <c r="RRA1147" s="5"/>
      <c r="RRB1147" s="5"/>
      <c r="RRC1147" s="5"/>
      <c r="RRD1147" s="5"/>
      <c r="RRE1147" s="5"/>
      <c r="RRF1147" s="5"/>
      <c r="RRG1147" s="5"/>
      <c r="RRH1147" s="5"/>
      <c r="RRI1147" s="5"/>
      <c r="RRJ1147" s="5"/>
      <c r="RRK1147" s="5"/>
      <c r="RRL1147" s="5"/>
      <c r="RRM1147" s="5"/>
      <c r="RRN1147" s="5"/>
      <c r="RRO1147" s="5"/>
      <c r="RRP1147" s="5"/>
      <c r="RRQ1147" s="5"/>
      <c r="RRR1147" s="5"/>
      <c r="RRS1147" s="5"/>
      <c r="RRT1147" s="5"/>
      <c r="RRU1147" s="5"/>
      <c r="RRV1147" s="5"/>
      <c r="RRW1147" s="5"/>
      <c r="RRX1147" s="5"/>
      <c r="RRY1147" s="5"/>
      <c r="RRZ1147" s="5"/>
      <c r="RSA1147" s="5"/>
      <c r="RSB1147" s="5"/>
      <c r="RSC1147" s="5"/>
      <c r="RSD1147" s="5"/>
      <c r="RSE1147" s="5"/>
      <c r="RSF1147" s="5"/>
      <c r="RSG1147" s="5"/>
      <c r="RSH1147" s="5"/>
      <c r="RSI1147" s="5"/>
      <c r="RSJ1147" s="5"/>
      <c r="RSK1147" s="5"/>
      <c r="RSL1147" s="5"/>
      <c r="RSM1147" s="5"/>
      <c r="RSN1147" s="5"/>
      <c r="RSO1147" s="5"/>
      <c r="RSP1147" s="5"/>
      <c r="RSQ1147" s="5"/>
      <c r="RSR1147" s="5"/>
      <c r="RSS1147" s="5"/>
      <c r="RST1147" s="5"/>
      <c r="RSU1147" s="5"/>
      <c r="RSV1147" s="5"/>
      <c r="RSW1147" s="5"/>
      <c r="RSX1147" s="5"/>
      <c r="RSY1147" s="5"/>
      <c r="RSZ1147" s="5"/>
      <c r="RTA1147" s="5"/>
      <c r="RTB1147" s="5"/>
      <c r="RTC1147" s="5"/>
      <c r="RTD1147" s="5"/>
      <c r="RTE1147" s="5"/>
      <c r="RTF1147" s="5"/>
      <c r="RTG1147" s="5"/>
      <c r="RTH1147" s="5"/>
      <c r="RTI1147" s="5"/>
      <c r="RTJ1147" s="5"/>
      <c r="RTK1147" s="5"/>
      <c r="RTL1147" s="5"/>
      <c r="RTM1147" s="5"/>
      <c r="RTN1147" s="5"/>
      <c r="RTO1147" s="5"/>
      <c r="RTP1147" s="5"/>
      <c r="RTQ1147" s="5"/>
      <c r="RTR1147" s="5"/>
      <c r="RTS1147" s="5"/>
      <c r="RTT1147" s="5"/>
      <c r="RTU1147" s="5"/>
      <c r="RTV1147" s="5"/>
      <c r="RTW1147" s="5"/>
      <c r="RTX1147" s="5"/>
      <c r="RTY1147" s="5"/>
      <c r="RTZ1147" s="5"/>
      <c r="RUA1147" s="5"/>
      <c r="RUB1147" s="5"/>
      <c r="RUC1147" s="5"/>
      <c r="RUD1147" s="5"/>
      <c r="RUE1147" s="5"/>
      <c r="RUF1147" s="5"/>
      <c r="RUG1147" s="5"/>
      <c r="RUH1147" s="5"/>
      <c r="RUI1147" s="5"/>
      <c r="RUJ1147" s="5"/>
      <c r="RUK1147" s="5"/>
      <c r="RUL1147" s="5"/>
      <c r="RUM1147" s="5"/>
      <c r="RUN1147" s="5"/>
      <c r="RUO1147" s="5"/>
      <c r="RUP1147" s="5"/>
      <c r="RUQ1147" s="5"/>
      <c r="RUR1147" s="5"/>
      <c r="RUS1147" s="5"/>
      <c r="RUT1147" s="5"/>
      <c r="RUU1147" s="5"/>
      <c r="RUV1147" s="5"/>
      <c r="RUW1147" s="5"/>
      <c r="RUX1147" s="5"/>
      <c r="RUY1147" s="5"/>
      <c r="RUZ1147" s="5"/>
      <c r="RVA1147" s="5"/>
      <c r="RVB1147" s="5"/>
      <c r="RVC1147" s="5"/>
      <c r="RVD1147" s="5"/>
      <c r="RVE1147" s="5"/>
      <c r="RVF1147" s="5"/>
      <c r="RVG1147" s="5"/>
      <c r="RVH1147" s="5"/>
      <c r="RVI1147" s="5"/>
      <c r="RVJ1147" s="5"/>
      <c r="RVK1147" s="5"/>
      <c r="RVL1147" s="5"/>
      <c r="RVM1147" s="5"/>
      <c r="RVN1147" s="5"/>
      <c r="RVO1147" s="5"/>
      <c r="RVP1147" s="5"/>
      <c r="RVQ1147" s="5"/>
      <c r="RVR1147" s="5"/>
      <c r="RVS1147" s="5"/>
      <c r="RVT1147" s="5"/>
      <c r="RVU1147" s="5"/>
      <c r="RVV1147" s="5"/>
      <c r="RVW1147" s="5"/>
      <c r="RVX1147" s="5"/>
      <c r="RVY1147" s="5"/>
      <c r="RVZ1147" s="5"/>
      <c r="RWA1147" s="5"/>
      <c r="RWB1147" s="5"/>
      <c r="RWC1147" s="5"/>
      <c r="RWD1147" s="5"/>
      <c r="RWE1147" s="5"/>
      <c r="RWF1147" s="5"/>
      <c r="RWG1147" s="5"/>
      <c r="RWH1147" s="5"/>
      <c r="RWI1147" s="5"/>
      <c r="RWJ1147" s="5"/>
      <c r="RWK1147" s="5"/>
      <c r="RWL1147" s="5"/>
      <c r="RWM1147" s="5"/>
      <c r="RWN1147" s="5"/>
      <c r="RWO1147" s="5"/>
      <c r="RWP1147" s="5"/>
      <c r="RWQ1147" s="5"/>
      <c r="RWR1147" s="5"/>
      <c r="RWS1147" s="5"/>
      <c r="RWT1147" s="5"/>
      <c r="RWU1147" s="5"/>
      <c r="RWV1147" s="5"/>
      <c r="RWW1147" s="5"/>
      <c r="RWX1147" s="5"/>
      <c r="RWY1147" s="5"/>
      <c r="RWZ1147" s="5"/>
      <c r="RXA1147" s="5"/>
      <c r="RXB1147" s="5"/>
      <c r="RXC1147" s="5"/>
      <c r="RXD1147" s="5"/>
      <c r="RXE1147" s="5"/>
      <c r="RXF1147" s="5"/>
      <c r="RXG1147" s="5"/>
      <c r="RXH1147" s="5"/>
      <c r="RXI1147" s="5"/>
      <c r="RXJ1147" s="5"/>
      <c r="RXK1147" s="5"/>
      <c r="RXL1147" s="5"/>
      <c r="RXM1147" s="5"/>
      <c r="RXN1147" s="5"/>
      <c r="RXO1147" s="5"/>
      <c r="RXP1147" s="5"/>
      <c r="RXQ1147" s="5"/>
      <c r="RXR1147" s="5"/>
      <c r="RXS1147" s="5"/>
      <c r="RXT1147" s="5"/>
      <c r="RXU1147" s="5"/>
      <c r="RXV1147" s="5"/>
      <c r="RXW1147" s="5"/>
      <c r="RXX1147" s="5"/>
      <c r="RXY1147" s="5"/>
      <c r="RXZ1147" s="5"/>
      <c r="RYA1147" s="5"/>
      <c r="RYB1147" s="5"/>
      <c r="RYC1147" s="5"/>
      <c r="RYD1147" s="5"/>
      <c r="RYE1147" s="5"/>
      <c r="RYF1147" s="5"/>
      <c r="RYG1147" s="5"/>
      <c r="RYH1147" s="5"/>
      <c r="RYI1147" s="5"/>
      <c r="RYJ1147" s="5"/>
      <c r="RYK1147" s="5"/>
      <c r="RYL1147" s="5"/>
      <c r="RYM1147" s="5"/>
      <c r="RYN1147" s="5"/>
      <c r="RYO1147" s="5"/>
      <c r="RYP1147" s="5"/>
      <c r="RYQ1147" s="5"/>
      <c r="RYR1147" s="5"/>
      <c r="RYS1147" s="5"/>
      <c r="RYT1147" s="5"/>
      <c r="RYU1147" s="5"/>
      <c r="RYV1147" s="5"/>
      <c r="RYW1147" s="5"/>
      <c r="RYX1147" s="5"/>
      <c r="RYY1147" s="5"/>
      <c r="RYZ1147" s="5"/>
      <c r="RZA1147" s="5"/>
      <c r="RZB1147" s="5"/>
      <c r="RZC1147" s="5"/>
      <c r="RZD1147" s="5"/>
      <c r="RZE1147" s="5"/>
      <c r="RZF1147" s="5"/>
      <c r="RZG1147" s="5"/>
      <c r="RZH1147" s="5"/>
      <c r="RZI1147" s="5"/>
      <c r="RZJ1147" s="5"/>
      <c r="RZK1147" s="5"/>
      <c r="RZL1147" s="5"/>
      <c r="RZM1147" s="5"/>
      <c r="RZN1147" s="5"/>
      <c r="RZO1147" s="5"/>
      <c r="RZP1147" s="5"/>
      <c r="RZQ1147" s="5"/>
      <c r="RZR1147" s="5"/>
      <c r="RZS1147" s="5"/>
      <c r="RZT1147" s="5"/>
      <c r="RZU1147" s="5"/>
      <c r="RZV1147" s="5"/>
      <c r="RZW1147" s="5"/>
      <c r="RZX1147" s="5"/>
      <c r="RZY1147" s="5"/>
      <c r="RZZ1147" s="5"/>
      <c r="SAA1147" s="5"/>
      <c r="SAB1147" s="5"/>
      <c r="SAC1147" s="5"/>
      <c r="SAD1147" s="5"/>
      <c r="SAE1147" s="5"/>
      <c r="SAF1147" s="5"/>
      <c r="SAG1147" s="5"/>
      <c r="SAH1147" s="5"/>
      <c r="SAI1147" s="5"/>
      <c r="SAJ1147" s="5"/>
      <c r="SAK1147" s="5"/>
      <c r="SAL1147" s="5"/>
      <c r="SAM1147" s="5"/>
      <c r="SAN1147" s="5"/>
      <c r="SAO1147" s="5"/>
      <c r="SAP1147" s="5"/>
      <c r="SAQ1147" s="5"/>
      <c r="SAR1147" s="5"/>
      <c r="SAS1147" s="5"/>
      <c r="SAT1147" s="5"/>
      <c r="SAU1147" s="5"/>
      <c r="SAV1147" s="5"/>
      <c r="SAW1147" s="5"/>
      <c r="SAX1147" s="5"/>
      <c r="SAY1147" s="5"/>
      <c r="SAZ1147" s="5"/>
      <c r="SBA1147" s="5"/>
      <c r="SBB1147" s="5"/>
      <c r="SBC1147" s="5"/>
      <c r="SBD1147" s="5"/>
      <c r="SBE1147" s="5"/>
      <c r="SBF1147" s="5"/>
      <c r="SBG1147" s="5"/>
      <c r="SBH1147" s="5"/>
      <c r="SBI1147" s="5"/>
      <c r="SBJ1147" s="5"/>
      <c r="SBK1147" s="5"/>
      <c r="SBL1147" s="5"/>
      <c r="SBM1147" s="5"/>
      <c r="SBN1147" s="5"/>
      <c r="SBO1147" s="5"/>
      <c r="SBP1147" s="5"/>
      <c r="SBQ1147" s="5"/>
      <c r="SBR1147" s="5"/>
      <c r="SBS1147" s="5"/>
      <c r="SBT1147" s="5"/>
      <c r="SBU1147" s="5"/>
      <c r="SBV1147" s="5"/>
      <c r="SBW1147" s="5"/>
      <c r="SBX1147" s="5"/>
      <c r="SBY1147" s="5"/>
      <c r="SBZ1147" s="5"/>
      <c r="SCA1147" s="5"/>
      <c r="SCB1147" s="5"/>
      <c r="SCC1147" s="5"/>
      <c r="SCD1147" s="5"/>
      <c r="SCE1147" s="5"/>
      <c r="SCF1147" s="5"/>
      <c r="SCG1147" s="5"/>
      <c r="SCH1147" s="5"/>
      <c r="SCI1147" s="5"/>
      <c r="SCJ1147" s="5"/>
      <c r="SCK1147" s="5"/>
      <c r="SCL1147" s="5"/>
      <c r="SCM1147" s="5"/>
      <c r="SCN1147" s="5"/>
      <c r="SCO1147" s="5"/>
      <c r="SCP1147" s="5"/>
      <c r="SCQ1147" s="5"/>
      <c r="SCR1147" s="5"/>
      <c r="SCS1147" s="5"/>
      <c r="SCT1147" s="5"/>
      <c r="SCU1147" s="5"/>
      <c r="SCV1147" s="5"/>
      <c r="SCW1147" s="5"/>
      <c r="SCX1147" s="5"/>
      <c r="SCY1147" s="5"/>
      <c r="SCZ1147" s="5"/>
      <c r="SDA1147" s="5"/>
      <c r="SDB1147" s="5"/>
      <c r="SDC1147" s="5"/>
      <c r="SDD1147" s="5"/>
      <c r="SDE1147" s="5"/>
      <c r="SDF1147" s="5"/>
      <c r="SDG1147" s="5"/>
      <c r="SDH1147" s="5"/>
      <c r="SDI1147" s="5"/>
      <c r="SDJ1147" s="5"/>
      <c r="SDK1147" s="5"/>
      <c r="SDL1147" s="5"/>
      <c r="SDM1147" s="5"/>
      <c r="SDN1147" s="5"/>
      <c r="SDO1147" s="5"/>
      <c r="SDP1147" s="5"/>
      <c r="SDQ1147" s="5"/>
      <c r="SDR1147" s="5"/>
      <c r="SDS1147" s="5"/>
      <c r="SDT1147" s="5"/>
      <c r="SDU1147" s="5"/>
      <c r="SDV1147" s="5"/>
      <c r="SDW1147" s="5"/>
      <c r="SDX1147" s="5"/>
      <c r="SDY1147" s="5"/>
      <c r="SDZ1147" s="5"/>
      <c r="SEA1147" s="5"/>
      <c r="SEB1147" s="5"/>
      <c r="SEC1147" s="5"/>
      <c r="SED1147" s="5"/>
      <c r="SEE1147" s="5"/>
      <c r="SEF1147" s="5"/>
      <c r="SEG1147" s="5"/>
      <c r="SEH1147" s="5"/>
      <c r="SEI1147" s="5"/>
      <c r="SEJ1147" s="5"/>
      <c r="SEK1147" s="5"/>
      <c r="SEL1147" s="5"/>
      <c r="SEM1147" s="5"/>
      <c r="SEN1147" s="5"/>
      <c r="SEO1147" s="5"/>
      <c r="SEP1147" s="5"/>
      <c r="SEQ1147" s="5"/>
      <c r="SER1147" s="5"/>
      <c r="SES1147" s="5"/>
      <c r="SET1147" s="5"/>
      <c r="SEU1147" s="5"/>
      <c r="SEV1147" s="5"/>
      <c r="SEW1147" s="5"/>
      <c r="SEX1147" s="5"/>
      <c r="SEY1147" s="5"/>
      <c r="SEZ1147" s="5"/>
      <c r="SFA1147" s="5"/>
      <c r="SFB1147" s="5"/>
      <c r="SFC1147" s="5"/>
      <c r="SFD1147" s="5"/>
      <c r="SFE1147" s="5"/>
      <c r="SFF1147" s="5"/>
      <c r="SFG1147" s="5"/>
      <c r="SFH1147" s="5"/>
      <c r="SFI1147" s="5"/>
      <c r="SFJ1147" s="5"/>
      <c r="SFK1147" s="5"/>
      <c r="SFL1147" s="5"/>
      <c r="SFM1147" s="5"/>
      <c r="SFN1147" s="5"/>
      <c r="SFO1147" s="5"/>
      <c r="SFP1147" s="5"/>
      <c r="SFQ1147" s="5"/>
      <c r="SFR1147" s="5"/>
      <c r="SFS1147" s="5"/>
      <c r="SFT1147" s="5"/>
      <c r="SFU1147" s="5"/>
      <c r="SFV1147" s="5"/>
      <c r="SFW1147" s="5"/>
      <c r="SFX1147" s="5"/>
      <c r="SFY1147" s="5"/>
      <c r="SFZ1147" s="5"/>
      <c r="SGA1147" s="5"/>
      <c r="SGB1147" s="5"/>
      <c r="SGC1147" s="5"/>
      <c r="SGD1147" s="5"/>
      <c r="SGE1147" s="5"/>
      <c r="SGF1147" s="5"/>
      <c r="SGG1147" s="5"/>
      <c r="SGH1147" s="5"/>
      <c r="SGI1147" s="5"/>
      <c r="SGJ1147" s="5"/>
      <c r="SGK1147" s="5"/>
      <c r="SGL1147" s="5"/>
      <c r="SGM1147" s="5"/>
      <c r="SGN1147" s="5"/>
      <c r="SGO1147" s="5"/>
      <c r="SGP1147" s="5"/>
      <c r="SGQ1147" s="5"/>
      <c r="SGR1147" s="5"/>
      <c r="SGS1147" s="5"/>
      <c r="SGT1147" s="5"/>
      <c r="SGU1147" s="5"/>
      <c r="SGV1147" s="5"/>
      <c r="SGW1147" s="5"/>
      <c r="SGX1147" s="5"/>
      <c r="SGY1147" s="5"/>
      <c r="SGZ1147" s="5"/>
      <c r="SHA1147" s="5"/>
      <c r="SHB1147" s="5"/>
      <c r="SHC1147" s="5"/>
      <c r="SHD1147" s="5"/>
      <c r="SHE1147" s="5"/>
      <c r="SHF1147" s="5"/>
      <c r="SHG1147" s="5"/>
      <c r="SHH1147" s="5"/>
      <c r="SHI1147" s="5"/>
      <c r="SHJ1147" s="5"/>
      <c r="SHK1147" s="5"/>
      <c r="SHL1147" s="5"/>
      <c r="SHM1147" s="5"/>
      <c r="SHN1147" s="5"/>
      <c r="SHO1147" s="5"/>
      <c r="SHP1147" s="5"/>
      <c r="SHQ1147" s="5"/>
      <c r="SHR1147" s="5"/>
      <c r="SHS1147" s="5"/>
      <c r="SHT1147" s="5"/>
      <c r="SHU1147" s="5"/>
      <c r="SHV1147" s="5"/>
      <c r="SHW1147" s="5"/>
      <c r="SHX1147" s="5"/>
      <c r="SHY1147" s="5"/>
      <c r="SHZ1147" s="5"/>
      <c r="SIA1147" s="5"/>
      <c r="SIB1147" s="5"/>
      <c r="SIC1147" s="5"/>
      <c r="SID1147" s="5"/>
      <c r="SIE1147" s="5"/>
      <c r="SIF1147" s="5"/>
      <c r="SIG1147" s="5"/>
      <c r="SIH1147" s="5"/>
      <c r="SII1147" s="5"/>
      <c r="SIJ1147" s="5"/>
      <c r="SIK1147" s="5"/>
      <c r="SIL1147" s="5"/>
      <c r="SIM1147" s="5"/>
      <c r="SIN1147" s="5"/>
      <c r="SIO1147" s="5"/>
      <c r="SIP1147" s="5"/>
      <c r="SIQ1147" s="5"/>
      <c r="SIR1147" s="5"/>
      <c r="SIS1147" s="5"/>
      <c r="SIT1147" s="5"/>
      <c r="SIU1147" s="5"/>
      <c r="SIV1147" s="5"/>
      <c r="SIW1147" s="5"/>
      <c r="SIX1147" s="5"/>
      <c r="SIY1147" s="5"/>
      <c r="SIZ1147" s="5"/>
      <c r="SJA1147" s="5"/>
      <c r="SJB1147" s="5"/>
      <c r="SJC1147" s="5"/>
      <c r="SJD1147" s="5"/>
      <c r="SJE1147" s="5"/>
      <c r="SJF1147" s="5"/>
      <c r="SJG1147" s="5"/>
      <c r="SJH1147" s="5"/>
      <c r="SJI1147" s="5"/>
      <c r="SJJ1147" s="5"/>
      <c r="SJK1147" s="5"/>
      <c r="SJL1147" s="5"/>
      <c r="SJM1147" s="5"/>
      <c r="SJN1147" s="5"/>
      <c r="SJO1147" s="5"/>
      <c r="SJP1147" s="5"/>
      <c r="SJQ1147" s="5"/>
      <c r="SJR1147" s="5"/>
      <c r="SJS1147" s="5"/>
      <c r="SJT1147" s="5"/>
      <c r="SJU1147" s="5"/>
      <c r="SJV1147" s="5"/>
      <c r="SJW1147" s="5"/>
      <c r="SJX1147" s="5"/>
      <c r="SJY1147" s="5"/>
      <c r="SJZ1147" s="5"/>
      <c r="SKA1147" s="5"/>
      <c r="SKB1147" s="5"/>
      <c r="SKC1147" s="5"/>
      <c r="SKD1147" s="5"/>
      <c r="SKE1147" s="5"/>
      <c r="SKF1147" s="5"/>
      <c r="SKG1147" s="5"/>
      <c r="SKH1147" s="5"/>
      <c r="SKI1147" s="5"/>
      <c r="SKJ1147" s="5"/>
      <c r="SKK1147" s="5"/>
      <c r="SKL1147" s="5"/>
      <c r="SKM1147" s="5"/>
      <c r="SKN1147" s="5"/>
      <c r="SKO1147" s="5"/>
      <c r="SKP1147" s="5"/>
      <c r="SKQ1147" s="5"/>
      <c r="SKR1147" s="5"/>
      <c r="SKS1147" s="5"/>
      <c r="SKT1147" s="5"/>
      <c r="SKU1147" s="5"/>
      <c r="SKV1147" s="5"/>
      <c r="SKW1147" s="5"/>
      <c r="SKX1147" s="5"/>
      <c r="SKY1147" s="5"/>
      <c r="SKZ1147" s="5"/>
      <c r="SLA1147" s="5"/>
      <c r="SLB1147" s="5"/>
      <c r="SLC1147" s="5"/>
      <c r="SLD1147" s="5"/>
      <c r="SLE1147" s="5"/>
      <c r="SLF1147" s="5"/>
      <c r="SLG1147" s="5"/>
      <c r="SLH1147" s="5"/>
      <c r="SLI1147" s="5"/>
      <c r="SLJ1147" s="5"/>
      <c r="SLK1147" s="5"/>
      <c r="SLL1147" s="5"/>
      <c r="SLM1147" s="5"/>
      <c r="SLN1147" s="5"/>
      <c r="SLO1147" s="5"/>
      <c r="SLP1147" s="5"/>
      <c r="SLQ1147" s="5"/>
      <c r="SLR1147" s="5"/>
      <c r="SLS1147" s="5"/>
      <c r="SLT1147" s="5"/>
      <c r="SLU1147" s="5"/>
      <c r="SLV1147" s="5"/>
      <c r="SLW1147" s="5"/>
      <c r="SLX1147" s="5"/>
      <c r="SLY1147" s="5"/>
      <c r="SLZ1147" s="5"/>
      <c r="SMA1147" s="5"/>
      <c r="SMB1147" s="5"/>
      <c r="SMC1147" s="5"/>
      <c r="SMD1147" s="5"/>
      <c r="SME1147" s="5"/>
      <c r="SMF1147" s="5"/>
      <c r="SMG1147" s="5"/>
      <c r="SMH1147" s="5"/>
      <c r="SMI1147" s="5"/>
      <c r="SMJ1147" s="5"/>
      <c r="SMK1147" s="5"/>
      <c r="SML1147" s="5"/>
      <c r="SMM1147" s="5"/>
      <c r="SMN1147" s="5"/>
      <c r="SMO1147" s="5"/>
      <c r="SMP1147" s="5"/>
      <c r="SMQ1147" s="5"/>
      <c r="SMR1147" s="5"/>
      <c r="SMS1147" s="5"/>
      <c r="SMT1147" s="5"/>
      <c r="SMU1147" s="5"/>
      <c r="SMV1147" s="5"/>
      <c r="SMW1147" s="5"/>
      <c r="SMX1147" s="5"/>
      <c r="SMY1147" s="5"/>
      <c r="SMZ1147" s="5"/>
      <c r="SNA1147" s="5"/>
      <c r="SNB1147" s="5"/>
      <c r="SNC1147" s="5"/>
      <c r="SND1147" s="5"/>
      <c r="SNE1147" s="5"/>
      <c r="SNF1147" s="5"/>
      <c r="SNG1147" s="5"/>
      <c r="SNH1147" s="5"/>
      <c r="SNI1147" s="5"/>
      <c r="SNJ1147" s="5"/>
      <c r="SNK1147" s="5"/>
      <c r="SNL1147" s="5"/>
      <c r="SNM1147" s="5"/>
      <c r="SNN1147" s="5"/>
      <c r="SNO1147" s="5"/>
      <c r="SNP1147" s="5"/>
      <c r="SNQ1147" s="5"/>
      <c r="SNR1147" s="5"/>
      <c r="SNS1147" s="5"/>
      <c r="SNT1147" s="5"/>
      <c r="SNU1147" s="5"/>
      <c r="SNV1147" s="5"/>
      <c r="SNW1147" s="5"/>
      <c r="SNX1147" s="5"/>
      <c r="SNY1147" s="5"/>
      <c r="SNZ1147" s="5"/>
      <c r="SOA1147" s="5"/>
      <c r="SOB1147" s="5"/>
      <c r="SOC1147" s="5"/>
      <c r="SOD1147" s="5"/>
      <c r="SOE1147" s="5"/>
      <c r="SOF1147" s="5"/>
      <c r="SOG1147" s="5"/>
      <c r="SOH1147" s="5"/>
      <c r="SOI1147" s="5"/>
      <c r="SOJ1147" s="5"/>
      <c r="SOK1147" s="5"/>
      <c r="SOL1147" s="5"/>
      <c r="SOM1147" s="5"/>
      <c r="SON1147" s="5"/>
      <c r="SOO1147" s="5"/>
      <c r="SOP1147" s="5"/>
      <c r="SOQ1147" s="5"/>
      <c r="SOR1147" s="5"/>
      <c r="SOS1147" s="5"/>
      <c r="SOT1147" s="5"/>
      <c r="SOU1147" s="5"/>
      <c r="SOV1147" s="5"/>
      <c r="SOW1147" s="5"/>
      <c r="SOX1147" s="5"/>
      <c r="SOY1147" s="5"/>
      <c r="SOZ1147" s="5"/>
      <c r="SPA1147" s="5"/>
      <c r="SPB1147" s="5"/>
      <c r="SPC1147" s="5"/>
      <c r="SPD1147" s="5"/>
      <c r="SPE1147" s="5"/>
      <c r="SPF1147" s="5"/>
      <c r="SPG1147" s="5"/>
      <c r="SPH1147" s="5"/>
      <c r="SPI1147" s="5"/>
      <c r="SPJ1147" s="5"/>
      <c r="SPK1147" s="5"/>
      <c r="SPL1147" s="5"/>
      <c r="SPM1147" s="5"/>
      <c r="SPN1147" s="5"/>
      <c r="SPO1147" s="5"/>
      <c r="SPP1147" s="5"/>
      <c r="SPQ1147" s="5"/>
      <c r="SPR1147" s="5"/>
      <c r="SPS1147" s="5"/>
      <c r="SPT1147" s="5"/>
      <c r="SPU1147" s="5"/>
      <c r="SPV1147" s="5"/>
      <c r="SPW1147" s="5"/>
      <c r="SPX1147" s="5"/>
      <c r="SPY1147" s="5"/>
      <c r="SPZ1147" s="5"/>
      <c r="SQA1147" s="5"/>
      <c r="SQB1147" s="5"/>
      <c r="SQC1147" s="5"/>
      <c r="SQD1147" s="5"/>
      <c r="SQE1147" s="5"/>
      <c r="SQF1147" s="5"/>
      <c r="SQG1147" s="5"/>
      <c r="SQH1147" s="5"/>
      <c r="SQI1147" s="5"/>
      <c r="SQJ1147" s="5"/>
      <c r="SQK1147" s="5"/>
      <c r="SQL1147" s="5"/>
      <c r="SQM1147" s="5"/>
      <c r="SQN1147" s="5"/>
      <c r="SQO1147" s="5"/>
      <c r="SQP1147" s="5"/>
      <c r="SQQ1147" s="5"/>
      <c r="SQR1147" s="5"/>
      <c r="SQS1147" s="5"/>
      <c r="SQT1147" s="5"/>
      <c r="SQU1147" s="5"/>
      <c r="SQV1147" s="5"/>
      <c r="SQW1147" s="5"/>
      <c r="SQX1147" s="5"/>
      <c r="SQY1147" s="5"/>
      <c r="SQZ1147" s="5"/>
      <c r="SRA1147" s="5"/>
      <c r="SRB1147" s="5"/>
      <c r="SRC1147" s="5"/>
      <c r="SRD1147" s="5"/>
      <c r="SRE1147" s="5"/>
      <c r="SRF1147" s="5"/>
      <c r="SRG1147" s="5"/>
      <c r="SRH1147" s="5"/>
      <c r="SRI1147" s="5"/>
      <c r="SRJ1147" s="5"/>
      <c r="SRK1147" s="5"/>
      <c r="SRL1147" s="5"/>
      <c r="SRM1147" s="5"/>
      <c r="SRN1147" s="5"/>
      <c r="SRO1147" s="5"/>
      <c r="SRP1147" s="5"/>
      <c r="SRQ1147" s="5"/>
      <c r="SRR1147" s="5"/>
      <c r="SRS1147" s="5"/>
      <c r="SRT1147" s="5"/>
      <c r="SRU1147" s="5"/>
      <c r="SRV1147" s="5"/>
      <c r="SRW1147" s="5"/>
      <c r="SRX1147" s="5"/>
      <c r="SRY1147" s="5"/>
      <c r="SRZ1147" s="5"/>
      <c r="SSA1147" s="5"/>
      <c r="SSB1147" s="5"/>
      <c r="SSC1147" s="5"/>
      <c r="SSD1147" s="5"/>
      <c r="SSE1147" s="5"/>
      <c r="SSF1147" s="5"/>
      <c r="SSG1147" s="5"/>
      <c r="SSH1147" s="5"/>
      <c r="SSI1147" s="5"/>
      <c r="SSJ1147" s="5"/>
      <c r="SSK1147" s="5"/>
      <c r="SSL1147" s="5"/>
      <c r="SSM1147" s="5"/>
      <c r="SSN1147" s="5"/>
      <c r="SSO1147" s="5"/>
      <c r="SSP1147" s="5"/>
      <c r="SSQ1147" s="5"/>
      <c r="SSR1147" s="5"/>
      <c r="SSS1147" s="5"/>
      <c r="SST1147" s="5"/>
      <c r="SSU1147" s="5"/>
      <c r="SSV1147" s="5"/>
      <c r="SSW1147" s="5"/>
      <c r="SSX1147" s="5"/>
      <c r="SSY1147" s="5"/>
      <c r="SSZ1147" s="5"/>
      <c r="STA1147" s="5"/>
      <c r="STB1147" s="5"/>
      <c r="STC1147" s="5"/>
      <c r="STD1147" s="5"/>
      <c r="STE1147" s="5"/>
      <c r="STF1147" s="5"/>
      <c r="STG1147" s="5"/>
      <c r="STH1147" s="5"/>
      <c r="STI1147" s="5"/>
      <c r="STJ1147" s="5"/>
      <c r="STK1147" s="5"/>
      <c r="STL1147" s="5"/>
      <c r="STM1147" s="5"/>
      <c r="STN1147" s="5"/>
      <c r="STO1147" s="5"/>
      <c r="STP1147" s="5"/>
      <c r="STQ1147" s="5"/>
      <c r="STR1147" s="5"/>
      <c r="STS1147" s="5"/>
      <c r="STT1147" s="5"/>
      <c r="STU1147" s="5"/>
      <c r="STV1147" s="5"/>
      <c r="STW1147" s="5"/>
      <c r="STX1147" s="5"/>
      <c r="STY1147" s="5"/>
      <c r="STZ1147" s="5"/>
      <c r="SUA1147" s="5"/>
      <c r="SUB1147" s="5"/>
      <c r="SUC1147" s="5"/>
      <c r="SUD1147" s="5"/>
      <c r="SUE1147" s="5"/>
      <c r="SUF1147" s="5"/>
      <c r="SUG1147" s="5"/>
      <c r="SUH1147" s="5"/>
      <c r="SUI1147" s="5"/>
      <c r="SUJ1147" s="5"/>
      <c r="SUK1147" s="5"/>
      <c r="SUL1147" s="5"/>
      <c r="SUM1147" s="5"/>
      <c r="SUN1147" s="5"/>
      <c r="SUO1147" s="5"/>
      <c r="SUP1147" s="5"/>
      <c r="SUQ1147" s="5"/>
      <c r="SUR1147" s="5"/>
      <c r="SUS1147" s="5"/>
      <c r="SUT1147" s="5"/>
      <c r="SUU1147" s="5"/>
      <c r="SUV1147" s="5"/>
      <c r="SUW1147" s="5"/>
      <c r="SUX1147" s="5"/>
      <c r="SUY1147" s="5"/>
      <c r="SUZ1147" s="5"/>
      <c r="SVA1147" s="5"/>
      <c r="SVB1147" s="5"/>
      <c r="SVC1147" s="5"/>
      <c r="SVD1147" s="5"/>
      <c r="SVE1147" s="5"/>
      <c r="SVF1147" s="5"/>
      <c r="SVG1147" s="5"/>
      <c r="SVH1147" s="5"/>
      <c r="SVI1147" s="5"/>
      <c r="SVJ1147" s="5"/>
      <c r="SVK1147" s="5"/>
      <c r="SVL1147" s="5"/>
      <c r="SVM1147" s="5"/>
      <c r="SVN1147" s="5"/>
      <c r="SVO1147" s="5"/>
      <c r="SVP1147" s="5"/>
      <c r="SVQ1147" s="5"/>
      <c r="SVR1147" s="5"/>
      <c r="SVS1147" s="5"/>
      <c r="SVT1147" s="5"/>
      <c r="SVU1147" s="5"/>
      <c r="SVV1147" s="5"/>
      <c r="SVW1147" s="5"/>
      <c r="SVX1147" s="5"/>
      <c r="SVY1147" s="5"/>
      <c r="SVZ1147" s="5"/>
      <c r="SWA1147" s="5"/>
      <c r="SWB1147" s="5"/>
      <c r="SWC1147" s="5"/>
      <c r="SWD1147" s="5"/>
      <c r="SWE1147" s="5"/>
      <c r="SWF1147" s="5"/>
      <c r="SWG1147" s="5"/>
      <c r="SWH1147" s="5"/>
      <c r="SWI1147" s="5"/>
      <c r="SWJ1147" s="5"/>
      <c r="SWK1147" s="5"/>
      <c r="SWL1147" s="5"/>
      <c r="SWM1147" s="5"/>
      <c r="SWN1147" s="5"/>
      <c r="SWO1147" s="5"/>
      <c r="SWP1147" s="5"/>
      <c r="SWQ1147" s="5"/>
      <c r="SWR1147" s="5"/>
      <c r="SWS1147" s="5"/>
      <c r="SWT1147" s="5"/>
      <c r="SWU1147" s="5"/>
      <c r="SWV1147" s="5"/>
      <c r="SWW1147" s="5"/>
      <c r="SWX1147" s="5"/>
      <c r="SWY1147" s="5"/>
      <c r="SWZ1147" s="5"/>
      <c r="SXA1147" s="5"/>
      <c r="SXB1147" s="5"/>
      <c r="SXC1147" s="5"/>
      <c r="SXD1147" s="5"/>
      <c r="SXE1147" s="5"/>
      <c r="SXF1147" s="5"/>
      <c r="SXG1147" s="5"/>
      <c r="SXH1147" s="5"/>
      <c r="SXI1147" s="5"/>
      <c r="SXJ1147" s="5"/>
      <c r="SXK1147" s="5"/>
      <c r="SXL1147" s="5"/>
      <c r="SXM1147" s="5"/>
      <c r="SXN1147" s="5"/>
      <c r="SXO1147" s="5"/>
      <c r="SXP1147" s="5"/>
      <c r="SXQ1147" s="5"/>
      <c r="SXR1147" s="5"/>
      <c r="SXS1147" s="5"/>
      <c r="SXT1147" s="5"/>
      <c r="SXU1147" s="5"/>
      <c r="SXV1147" s="5"/>
      <c r="SXW1147" s="5"/>
      <c r="SXX1147" s="5"/>
      <c r="SXY1147" s="5"/>
      <c r="SXZ1147" s="5"/>
      <c r="SYA1147" s="5"/>
      <c r="SYB1147" s="5"/>
      <c r="SYC1147" s="5"/>
      <c r="SYD1147" s="5"/>
      <c r="SYE1147" s="5"/>
      <c r="SYF1147" s="5"/>
      <c r="SYG1147" s="5"/>
      <c r="SYH1147" s="5"/>
      <c r="SYI1147" s="5"/>
      <c r="SYJ1147" s="5"/>
      <c r="SYK1147" s="5"/>
      <c r="SYL1147" s="5"/>
      <c r="SYM1147" s="5"/>
      <c r="SYN1147" s="5"/>
      <c r="SYO1147" s="5"/>
      <c r="SYP1147" s="5"/>
      <c r="SYQ1147" s="5"/>
      <c r="SYR1147" s="5"/>
      <c r="SYS1147" s="5"/>
      <c r="SYT1147" s="5"/>
      <c r="SYU1147" s="5"/>
      <c r="SYV1147" s="5"/>
      <c r="SYW1147" s="5"/>
      <c r="SYX1147" s="5"/>
      <c r="SYY1147" s="5"/>
      <c r="SYZ1147" s="5"/>
      <c r="SZA1147" s="5"/>
      <c r="SZB1147" s="5"/>
      <c r="SZC1147" s="5"/>
      <c r="SZD1147" s="5"/>
      <c r="SZE1147" s="5"/>
      <c r="SZF1147" s="5"/>
      <c r="SZG1147" s="5"/>
      <c r="SZH1147" s="5"/>
      <c r="SZI1147" s="5"/>
      <c r="SZJ1147" s="5"/>
      <c r="SZK1147" s="5"/>
      <c r="SZL1147" s="5"/>
      <c r="SZM1147" s="5"/>
      <c r="SZN1147" s="5"/>
      <c r="SZO1147" s="5"/>
      <c r="SZP1147" s="5"/>
      <c r="SZQ1147" s="5"/>
      <c r="SZR1147" s="5"/>
      <c r="SZS1147" s="5"/>
      <c r="SZT1147" s="5"/>
      <c r="SZU1147" s="5"/>
      <c r="SZV1147" s="5"/>
      <c r="SZW1147" s="5"/>
      <c r="SZX1147" s="5"/>
      <c r="SZY1147" s="5"/>
      <c r="SZZ1147" s="5"/>
      <c r="TAA1147" s="5"/>
      <c r="TAB1147" s="5"/>
      <c r="TAC1147" s="5"/>
      <c r="TAD1147" s="5"/>
      <c r="TAE1147" s="5"/>
      <c r="TAF1147" s="5"/>
      <c r="TAG1147" s="5"/>
      <c r="TAH1147" s="5"/>
      <c r="TAI1147" s="5"/>
      <c r="TAJ1147" s="5"/>
      <c r="TAK1147" s="5"/>
      <c r="TAL1147" s="5"/>
      <c r="TAM1147" s="5"/>
      <c r="TAN1147" s="5"/>
      <c r="TAO1147" s="5"/>
      <c r="TAP1147" s="5"/>
      <c r="TAQ1147" s="5"/>
      <c r="TAR1147" s="5"/>
      <c r="TAS1147" s="5"/>
      <c r="TAT1147" s="5"/>
      <c r="TAU1147" s="5"/>
      <c r="TAV1147" s="5"/>
      <c r="TAW1147" s="5"/>
      <c r="TAX1147" s="5"/>
      <c r="TAY1147" s="5"/>
      <c r="TAZ1147" s="5"/>
      <c r="TBA1147" s="5"/>
      <c r="TBB1147" s="5"/>
      <c r="TBC1147" s="5"/>
      <c r="TBD1147" s="5"/>
      <c r="TBE1147" s="5"/>
      <c r="TBF1147" s="5"/>
      <c r="TBG1147" s="5"/>
      <c r="TBH1147" s="5"/>
      <c r="TBI1147" s="5"/>
      <c r="TBJ1147" s="5"/>
      <c r="TBK1147" s="5"/>
      <c r="TBL1147" s="5"/>
      <c r="TBM1147" s="5"/>
      <c r="TBN1147" s="5"/>
      <c r="TBO1147" s="5"/>
      <c r="TBP1147" s="5"/>
      <c r="TBQ1147" s="5"/>
      <c r="TBR1147" s="5"/>
      <c r="TBS1147" s="5"/>
      <c r="TBT1147" s="5"/>
      <c r="TBU1147" s="5"/>
      <c r="TBV1147" s="5"/>
      <c r="TBW1147" s="5"/>
      <c r="TBX1147" s="5"/>
      <c r="TBY1147" s="5"/>
      <c r="TBZ1147" s="5"/>
      <c r="TCA1147" s="5"/>
      <c r="TCB1147" s="5"/>
      <c r="TCC1147" s="5"/>
      <c r="TCD1147" s="5"/>
      <c r="TCE1147" s="5"/>
      <c r="TCF1147" s="5"/>
      <c r="TCG1147" s="5"/>
      <c r="TCH1147" s="5"/>
      <c r="TCI1147" s="5"/>
      <c r="TCJ1147" s="5"/>
      <c r="TCK1147" s="5"/>
      <c r="TCL1147" s="5"/>
      <c r="TCM1147" s="5"/>
      <c r="TCN1147" s="5"/>
      <c r="TCO1147" s="5"/>
      <c r="TCP1147" s="5"/>
      <c r="TCQ1147" s="5"/>
      <c r="TCR1147" s="5"/>
      <c r="TCS1147" s="5"/>
      <c r="TCT1147" s="5"/>
      <c r="TCU1147" s="5"/>
      <c r="TCV1147" s="5"/>
      <c r="TCW1147" s="5"/>
      <c r="TCX1147" s="5"/>
      <c r="TCY1147" s="5"/>
      <c r="TCZ1147" s="5"/>
      <c r="TDA1147" s="5"/>
      <c r="TDB1147" s="5"/>
      <c r="TDC1147" s="5"/>
      <c r="TDD1147" s="5"/>
      <c r="TDE1147" s="5"/>
      <c r="TDF1147" s="5"/>
      <c r="TDG1147" s="5"/>
      <c r="TDH1147" s="5"/>
      <c r="TDI1147" s="5"/>
      <c r="TDJ1147" s="5"/>
      <c r="TDK1147" s="5"/>
      <c r="TDL1147" s="5"/>
      <c r="TDM1147" s="5"/>
      <c r="TDN1147" s="5"/>
      <c r="TDO1147" s="5"/>
      <c r="TDP1147" s="5"/>
      <c r="TDQ1147" s="5"/>
      <c r="TDR1147" s="5"/>
      <c r="TDS1147" s="5"/>
      <c r="TDT1147" s="5"/>
      <c r="TDU1147" s="5"/>
      <c r="TDV1147" s="5"/>
      <c r="TDW1147" s="5"/>
      <c r="TDX1147" s="5"/>
      <c r="TDY1147" s="5"/>
      <c r="TDZ1147" s="5"/>
      <c r="TEA1147" s="5"/>
      <c r="TEB1147" s="5"/>
      <c r="TEC1147" s="5"/>
      <c r="TED1147" s="5"/>
      <c r="TEE1147" s="5"/>
      <c r="TEF1147" s="5"/>
      <c r="TEG1147" s="5"/>
      <c r="TEH1147" s="5"/>
      <c r="TEI1147" s="5"/>
      <c r="TEJ1147" s="5"/>
      <c r="TEK1147" s="5"/>
      <c r="TEL1147" s="5"/>
      <c r="TEM1147" s="5"/>
      <c r="TEN1147" s="5"/>
      <c r="TEO1147" s="5"/>
      <c r="TEP1147" s="5"/>
      <c r="TEQ1147" s="5"/>
      <c r="TER1147" s="5"/>
      <c r="TES1147" s="5"/>
      <c r="TET1147" s="5"/>
      <c r="TEU1147" s="5"/>
      <c r="TEV1147" s="5"/>
      <c r="TEW1147" s="5"/>
      <c r="TEX1147" s="5"/>
      <c r="TEY1147" s="5"/>
      <c r="TEZ1147" s="5"/>
      <c r="TFA1147" s="5"/>
      <c r="TFB1147" s="5"/>
      <c r="TFC1147" s="5"/>
      <c r="TFD1147" s="5"/>
      <c r="TFE1147" s="5"/>
      <c r="TFF1147" s="5"/>
      <c r="TFG1147" s="5"/>
      <c r="TFH1147" s="5"/>
      <c r="TFI1147" s="5"/>
      <c r="TFJ1147" s="5"/>
      <c r="TFK1147" s="5"/>
      <c r="TFL1147" s="5"/>
      <c r="TFM1147" s="5"/>
      <c r="TFN1147" s="5"/>
      <c r="TFO1147" s="5"/>
      <c r="TFP1147" s="5"/>
      <c r="TFQ1147" s="5"/>
      <c r="TFR1147" s="5"/>
      <c r="TFS1147" s="5"/>
      <c r="TFT1147" s="5"/>
      <c r="TFU1147" s="5"/>
      <c r="TFV1147" s="5"/>
      <c r="TFW1147" s="5"/>
      <c r="TFX1147" s="5"/>
      <c r="TFY1147" s="5"/>
      <c r="TFZ1147" s="5"/>
      <c r="TGA1147" s="5"/>
      <c r="TGB1147" s="5"/>
      <c r="TGC1147" s="5"/>
      <c r="TGD1147" s="5"/>
      <c r="TGE1147" s="5"/>
      <c r="TGF1147" s="5"/>
      <c r="TGG1147" s="5"/>
      <c r="TGH1147" s="5"/>
      <c r="TGI1147" s="5"/>
      <c r="TGJ1147" s="5"/>
      <c r="TGK1147" s="5"/>
      <c r="TGL1147" s="5"/>
      <c r="TGM1147" s="5"/>
      <c r="TGN1147" s="5"/>
      <c r="TGO1147" s="5"/>
      <c r="TGP1147" s="5"/>
      <c r="TGQ1147" s="5"/>
      <c r="TGR1147" s="5"/>
      <c r="TGS1147" s="5"/>
      <c r="TGT1147" s="5"/>
      <c r="TGU1147" s="5"/>
      <c r="TGV1147" s="5"/>
      <c r="TGW1147" s="5"/>
      <c r="TGX1147" s="5"/>
      <c r="TGY1147" s="5"/>
      <c r="TGZ1147" s="5"/>
      <c r="THA1147" s="5"/>
      <c r="THB1147" s="5"/>
      <c r="THC1147" s="5"/>
      <c r="THD1147" s="5"/>
      <c r="THE1147" s="5"/>
      <c r="THF1147" s="5"/>
      <c r="THG1147" s="5"/>
      <c r="THH1147" s="5"/>
      <c r="THI1147" s="5"/>
      <c r="THJ1147" s="5"/>
      <c r="THK1147" s="5"/>
      <c r="THL1147" s="5"/>
      <c r="THM1147" s="5"/>
      <c r="THN1147" s="5"/>
      <c r="THO1147" s="5"/>
      <c r="THP1147" s="5"/>
      <c r="THQ1147" s="5"/>
      <c r="THR1147" s="5"/>
      <c r="THS1147" s="5"/>
      <c r="THT1147" s="5"/>
      <c r="THU1147" s="5"/>
      <c r="THV1147" s="5"/>
      <c r="THW1147" s="5"/>
      <c r="THX1147" s="5"/>
      <c r="THY1147" s="5"/>
      <c r="THZ1147" s="5"/>
      <c r="TIA1147" s="5"/>
      <c r="TIB1147" s="5"/>
      <c r="TIC1147" s="5"/>
      <c r="TID1147" s="5"/>
      <c r="TIE1147" s="5"/>
      <c r="TIF1147" s="5"/>
      <c r="TIG1147" s="5"/>
      <c r="TIH1147" s="5"/>
      <c r="TII1147" s="5"/>
      <c r="TIJ1147" s="5"/>
      <c r="TIK1147" s="5"/>
      <c r="TIL1147" s="5"/>
      <c r="TIM1147" s="5"/>
      <c r="TIN1147" s="5"/>
      <c r="TIO1147" s="5"/>
      <c r="TIP1147" s="5"/>
      <c r="TIQ1147" s="5"/>
      <c r="TIR1147" s="5"/>
      <c r="TIS1147" s="5"/>
      <c r="TIT1147" s="5"/>
      <c r="TIU1147" s="5"/>
      <c r="TIV1147" s="5"/>
      <c r="TIW1147" s="5"/>
      <c r="TIX1147" s="5"/>
      <c r="TIY1147" s="5"/>
      <c r="TIZ1147" s="5"/>
      <c r="TJA1147" s="5"/>
      <c r="TJB1147" s="5"/>
      <c r="TJC1147" s="5"/>
      <c r="TJD1147" s="5"/>
      <c r="TJE1147" s="5"/>
      <c r="TJF1147" s="5"/>
      <c r="TJG1147" s="5"/>
      <c r="TJH1147" s="5"/>
      <c r="TJI1147" s="5"/>
      <c r="TJJ1147" s="5"/>
      <c r="TJK1147" s="5"/>
      <c r="TJL1147" s="5"/>
      <c r="TJM1147" s="5"/>
      <c r="TJN1147" s="5"/>
      <c r="TJO1147" s="5"/>
      <c r="TJP1147" s="5"/>
      <c r="TJQ1147" s="5"/>
      <c r="TJR1147" s="5"/>
      <c r="TJS1147" s="5"/>
      <c r="TJT1147" s="5"/>
      <c r="TJU1147" s="5"/>
      <c r="TJV1147" s="5"/>
      <c r="TJW1147" s="5"/>
      <c r="TJX1147" s="5"/>
      <c r="TJY1147" s="5"/>
      <c r="TJZ1147" s="5"/>
      <c r="TKA1147" s="5"/>
      <c r="TKB1147" s="5"/>
      <c r="TKC1147" s="5"/>
      <c r="TKD1147" s="5"/>
      <c r="TKE1147" s="5"/>
      <c r="TKF1147" s="5"/>
      <c r="TKG1147" s="5"/>
      <c r="TKH1147" s="5"/>
      <c r="TKI1147" s="5"/>
      <c r="TKJ1147" s="5"/>
      <c r="TKK1147" s="5"/>
      <c r="TKL1147" s="5"/>
      <c r="TKM1147" s="5"/>
      <c r="TKN1147" s="5"/>
      <c r="TKO1147" s="5"/>
      <c r="TKP1147" s="5"/>
      <c r="TKQ1147" s="5"/>
      <c r="TKR1147" s="5"/>
      <c r="TKS1147" s="5"/>
      <c r="TKT1147" s="5"/>
      <c r="TKU1147" s="5"/>
      <c r="TKV1147" s="5"/>
      <c r="TKW1147" s="5"/>
      <c r="TKX1147" s="5"/>
      <c r="TKY1147" s="5"/>
      <c r="TKZ1147" s="5"/>
      <c r="TLA1147" s="5"/>
      <c r="TLB1147" s="5"/>
      <c r="TLC1147" s="5"/>
      <c r="TLD1147" s="5"/>
      <c r="TLE1147" s="5"/>
      <c r="TLF1147" s="5"/>
      <c r="TLG1147" s="5"/>
      <c r="TLH1147" s="5"/>
      <c r="TLI1147" s="5"/>
      <c r="TLJ1147" s="5"/>
      <c r="TLK1147" s="5"/>
      <c r="TLL1147" s="5"/>
      <c r="TLM1147" s="5"/>
      <c r="TLN1147" s="5"/>
      <c r="TLO1147" s="5"/>
      <c r="TLP1147" s="5"/>
      <c r="TLQ1147" s="5"/>
      <c r="TLR1147" s="5"/>
      <c r="TLS1147" s="5"/>
      <c r="TLT1147" s="5"/>
      <c r="TLU1147" s="5"/>
      <c r="TLV1147" s="5"/>
      <c r="TLW1147" s="5"/>
      <c r="TLX1147" s="5"/>
      <c r="TLY1147" s="5"/>
      <c r="TLZ1147" s="5"/>
      <c r="TMA1147" s="5"/>
      <c r="TMB1147" s="5"/>
      <c r="TMC1147" s="5"/>
      <c r="TMD1147" s="5"/>
      <c r="TME1147" s="5"/>
      <c r="TMF1147" s="5"/>
      <c r="TMG1147" s="5"/>
      <c r="TMH1147" s="5"/>
      <c r="TMI1147" s="5"/>
      <c r="TMJ1147" s="5"/>
      <c r="TMK1147" s="5"/>
      <c r="TML1147" s="5"/>
      <c r="TMM1147" s="5"/>
      <c r="TMN1147" s="5"/>
      <c r="TMO1147" s="5"/>
      <c r="TMP1147" s="5"/>
      <c r="TMQ1147" s="5"/>
      <c r="TMR1147" s="5"/>
      <c r="TMS1147" s="5"/>
      <c r="TMT1147" s="5"/>
      <c r="TMU1147" s="5"/>
      <c r="TMV1147" s="5"/>
      <c r="TMW1147" s="5"/>
      <c r="TMX1147" s="5"/>
      <c r="TMY1147" s="5"/>
      <c r="TMZ1147" s="5"/>
      <c r="TNA1147" s="5"/>
      <c r="TNB1147" s="5"/>
      <c r="TNC1147" s="5"/>
      <c r="TND1147" s="5"/>
      <c r="TNE1147" s="5"/>
      <c r="TNF1147" s="5"/>
      <c r="TNG1147" s="5"/>
      <c r="TNH1147" s="5"/>
      <c r="TNI1147" s="5"/>
      <c r="TNJ1147" s="5"/>
      <c r="TNK1147" s="5"/>
      <c r="TNL1147" s="5"/>
      <c r="TNM1147" s="5"/>
      <c r="TNN1147" s="5"/>
      <c r="TNO1147" s="5"/>
      <c r="TNP1147" s="5"/>
      <c r="TNQ1147" s="5"/>
      <c r="TNR1147" s="5"/>
      <c r="TNS1147" s="5"/>
      <c r="TNT1147" s="5"/>
      <c r="TNU1147" s="5"/>
      <c r="TNV1147" s="5"/>
      <c r="TNW1147" s="5"/>
      <c r="TNX1147" s="5"/>
      <c r="TNY1147" s="5"/>
      <c r="TNZ1147" s="5"/>
      <c r="TOA1147" s="5"/>
      <c r="TOB1147" s="5"/>
      <c r="TOC1147" s="5"/>
      <c r="TOD1147" s="5"/>
      <c r="TOE1147" s="5"/>
      <c r="TOF1147" s="5"/>
      <c r="TOG1147" s="5"/>
      <c r="TOH1147" s="5"/>
      <c r="TOI1147" s="5"/>
      <c r="TOJ1147" s="5"/>
      <c r="TOK1147" s="5"/>
      <c r="TOL1147" s="5"/>
      <c r="TOM1147" s="5"/>
      <c r="TON1147" s="5"/>
      <c r="TOO1147" s="5"/>
      <c r="TOP1147" s="5"/>
      <c r="TOQ1147" s="5"/>
      <c r="TOR1147" s="5"/>
      <c r="TOS1147" s="5"/>
      <c r="TOT1147" s="5"/>
      <c r="TOU1147" s="5"/>
      <c r="TOV1147" s="5"/>
      <c r="TOW1147" s="5"/>
      <c r="TOX1147" s="5"/>
      <c r="TOY1147" s="5"/>
      <c r="TOZ1147" s="5"/>
      <c r="TPA1147" s="5"/>
      <c r="TPB1147" s="5"/>
      <c r="TPC1147" s="5"/>
      <c r="TPD1147" s="5"/>
      <c r="TPE1147" s="5"/>
      <c r="TPF1147" s="5"/>
      <c r="TPG1147" s="5"/>
      <c r="TPH1147" s="5"/>
      <c r="TPI1147" s="5"/>
      <c r="TPJ1147" s="5"/>
      <c r="TPK1147" s="5"/>
      <c r="TPL1147" s="5"/>
      <c r="TPM1147" s="5"/>
      <c r="TPN1147" s="5"/>
      <c r="TPO1147" s="5"/>
      <c r="TPP1147" s="5"/>
      <c r="TPQ1147" s="5"/>
      <c r="TPR1147" s="5"/>
      <c r="TPS1147" s="5"/>
      <c r="TPT1147" s="5"/>
      <c r="TPU1147" s="5"/>
      <c r="TPV1147" s="5"/>
      <c r="TPW1147" s="5"/>
      <c r="TPX1147" s="5"/>
      <c r="TPY1147" s="5"/>
      <c r="TPZ1147" s="5"/>
      <c r="TQA1147" s="5"/>
      <c r="TQB1147" s="5"/>
      <c r="TQC1147" s="5"/>
      <c r="TQD1147" s="5"/>
      <c r="TQE1147" s="5"/>
      <c r="TQF1147" s="5"/>
      <c r="TQG1147" s="5"/>
      <c r="TQH1147" s="5"/>
      <c r="TQI1147" s="5"/>
      <c r="TQJ1147" s="5"/>
      <c r="TQK1147" s="5"/>
      <c r="TQL1147" s="5"/>
      <c r="TQM1147" s="5"/>
      <c r="TQN1147" s="5"/>
      <c r="TQO1147" s="5"/>
      <c r="TQP1147" s="5"/>
      <c r="TQQ1147" s="5"/>
      <c r="TQR1147" s="5"/>
      <c r="TQS1147" s="5"/>
      <c r="TQT1147" s="5"/>
      <c r="TQU1147" s="5"/>
      <c r="TQV1147" s="5"/>
      <c r="TQW1147" s="5"/>
      <c r="TQX1147" s="5"/>
      <c r="TQY1147" s="5"/>
      <c r="TQZ1147" s="5"/>
      <c r="TRA1147" s="5"/>
      <c r="TRB1147" s="5"/>
      <c r="TRC1147" s="5"/>
      <c r="TRD1147" s="5"/>
      <c r="TRE1147" s="5"/>
      <c r="TRF1147" s="5"/>
      <c r="TRG1147" s="5"/>
      <c r="TRH1147" s="5"/>
      <c r="TRI1147" s="5"/>
      <c r="TRJ1147" s="5"/>
      <c r="TRK1147" s="5"/>
      <c r="TRL1147" s="5"/>
      <c r="TRM1147" s="5"/>
      <c r="TRN1147" s="5"/>
      <c r="TRO1147" s="5"/>
      <c r="TRP1147" s="5"/>
      <c r="TRQ1147" s="5"/>
      <c r="TRR1147" s="5"/>
      <c r="TRS1147" s="5"/>
      <c r="TRT1147" s="5"/>
      <c r="TRU1147" s="5"/>
      <c r="TRV1147" s="5"/>
      <c r="TRW1147" s="5"/>
      <c r="TRX1147" s="5"/>
      <c r="TRY1147" s="5"/>
      <c r="TRZ1147" s="5"/>
      <c r="TSA1147" s="5"/>
      <c r="TSB1147" s="5"/>
      <c r="TSC1147" s="5"/>
      <c r="TSD1147" s="5"/>
      <c r="TSE1147" s="5"/>
      <c r="TSF1147" s="5"/>
      <c r="TSG1147" s="5"/>
      <c r="TSH1147" s="5"/>
      <c r="TSI1147" s="5"/>
      <c r="TSJ1147" s="5"/>
      <c r="TSK1147" s="5"/>
      <c r="TSL1147" s="5"/>
      <c r="TSM1147" s="5"/>
      <c r="TSN1147" s="5"/>
      <c r="TSO1147" s="5"/>
      <c r="TSP1147" s="5"/>
      <c r="TSQ1147" s="5"/>
      <c r="TSR1147" s="5"/>
      <c r="TSS1147" s="5"/>
      <c r="TST1147" s="5"/>
      <c r="TSU1147" s="5"/>
      <c r="TSV1147" s="5"/>
      <c r="TSW1147" s="5"/>
      <c r="TSX1147" s="5"/>
      <c r="TSY1147" s="5"/>
      <c r="TSZ1147" s="5"/>
      <c r="TTA1147" s="5"/>
      <c r="TTB1147" s="5"/>
      <c r="TTC1147" s="5"/>
      <c r="TTD1147" s="5"/>
      <c r="TTE1147" s="5"/>
      <c r="TTF1147" s="5"/>
      <c r="TTG1147" s="5"/>
      <c r="TTH1147" s="5"/>
      <c r="TTI1147" s="5"/>
      <c r="TTJ1147" s="5"/>
      <c r="TTK1147" s="5"/>
      <c r="TTL1147" s="5"/>
      <c r="TTM1147" s="5"/>
      <c r="TTN1147" s="5"/>
      <c r="TTO1147" s="5"/>
      <c r="TTP1147" s="5"/>
      <c r="TTQ1147" s="5"/>
      <c r="TTR1147" s="5"/>
      <c r="TTS1147" s="5"/>
      <c r="TTT1147" s="5"/>
      <c r="TTU1147" s="5"/>
      <c r="TTV1147" s="5"/>
      <c r="TTW1147" s="5"/>
      <c r="TTX1147" s="5"/>
      <c r="TTY1147" s="5"/>
      <c r="TTZ1147" s="5"/>
      <c r="TUA1147" s="5"/>
      <c r="TUB1147" s="5"/>
      <c r="TUC1147" s="5"/>
      <c r="TUD1147" s="5"/>
      <c r="TUE1147" s="5"/>
      <c r="TUF1147" s="5"/>
      <c r="TUG1147" s="5"/>
      <c r="TUH1147" s="5"/>
      <c r="TUI1147" s="5"/>
      <c r="TUJ1147" s="5"/>
      <c r="TUK1147" s="5"/>
      <c r="TUL1147" s="5"/>
      <c r="TUM1147" s="5"/>
      <c r="TUN1147" s="5"/>
      <c r="TUO1147" s="5"/>
      <c r="TUP1147" s="5"/>
      <c r="TUQ1147" s="5"/>
      <c r="TUR1147" s="5"/>
      <c r="TUS1147" s="5"/>
      <c r="TUT1147" s="5"/>
      <c r="TUU1147" s="5"/>
      <c r="TUV1147" s="5"/>
      <c r="TUW1147" s="5"/>
      <c r="TUX1147" s="5"/>
      <c r="TUY1147" s="5"/>
      <c r="TUZ1147" s="5"/>
      <c r="TVA1147" s="5"/>
      <c r="TVB1147" s="5"/>
      <c r="TVC1147" s="5"/>
      <c r="TVD1147" s="5"/>
      <c r="TVE1147" s="5"/>
      <c r="TVF1147" s="5"/>
      <c r="TVG1147" s="5"/>
      <c r="TVH1147" s="5"/>
      <c r="TVI1147" s="5"/>
      <c r="TVJ1147" s="5"/>
      <c r="TVK1147" s="5"/>
      <c r="TVL1147" s="5"/>
      <c r="TVM1147" s="5"/>
      <c r="TVN1147" s="5"/>
      <c r="TVO1147" s="5"/>
      <c r="TVP1147" s="5"/>
      <c r="TVQ1147" s="5"/>
      <c r="TVR1147" s="5"/>
      <c r="TVS1147" s="5"/>
      <c r="TVT1147" s="5"/>
      <c r="TVU1147" s="5"/>
      <c r="TVV1147" s="5"/>
      <c r="TVW1147" s="5"/>
      <c r="TVX1147" s="5"/>
      <c r="TVY1147" s="5"/>
      <c r="TVZ1147" s="5"/>
      <c r="TWA1147" s="5"/>
      <c r="TWB1147" s="5"/>
      <c r="TWC1147" s="5"/>
      <c r="TWD1147" s="5"/>
      <c r="TWE1147" s="5"/>
      <c r="TWF1147" s="5"/>
      <c r="TWG1147" s="5"/>
      <c r="TWH1147" s="5"/>
      <c r="TWI1147" s="5"/>
      <c r="TWJ1147" s="5"/>
      <c r="TWK1147" s="5"/>
      <c r="TWL1147" s="5"/>
      <c r="TWM1147" s="5"/>
      <c r="TWN1147" s="5"/>
      <c r="TWO1147" s="5"/>
      <c r="TWP1147" s="5"/>
      <c r="TWQ1147" s="5"/>
      <c r="TWR1147" s="5"/>
      <c r="TWS1147" s="5"/>
      <c r="TWT1147" s="5"/>
      <c r="TWU1147" s="5"/>
      <c r="TWV1147" s="5"/>
      <c r="TWW1147" s="5"/>
      <c r="TWX1147" s="5"/>
      <c r="TWY1147" s="5"/>
      <c r="TWZ1147" s="5"/>
      <c r="TXA1147" s="5"/>
      <c r="TXB1147" s="5"/>
      <c r="TXC1147" s="5"/>
      <c r="TXD1147" s="5"/>
      <c r="TXE1147" s="5"/>
      <c r="TXF1147" s="5"/>
      <c r="TXG1147" s="5"/>
      <c r="TXH1147" s="5"/>
      <c r="TXI1147" s="5"/>
      <c r="TXJ1147" s="5"/>
      <c r="TXK1147" s="5"/>
      <c r="TXL1147" s="5"/>
      <c r="TXM1147" s="5"/>
      <c r="TXN1147" s="5"/>
      <c r="TXO1147" s="5"/>
      <c r="TXP1147" s="5"/>
      <c r="TXQ1147" s="5"/>
      <c r="TXR1147" s="5"/>
      <c r="TXS1147" s="5"/>
      <c r="TXT1147" s="5"/>
      <c r="TXU1147" s="5"/>
      <c r="TXV1147" s="5"/>
      <c r="TXW1147" s="5"/>
      <c r="TXX1147" s="5"/>
      <c r="TXY1147" s="5"/>
      <c r="TXZ1147" s="5"/>
      <c r="TYA1147" s="5"/>
      <c r="TYB1147" s="5"/>
      <c r="TYC1147" s="5"/>
      <c r="TYD1147" s="5"/>
      <c r="TYE1147" s="5"/>
      <c r="TYF1147" s="5"/>
      <c r="TYG1147" s="5"/>
      <c r="TYH1147" s="5"/>
      <c r="TYI1147" s="5"/>
      <c r="TYJ1147" s="5"/>
      <c r="TYK1147" s="5"/>
      <c r="TYL1147" s="5"/>
      <c r="TYM1147" s="5"/>
      <c r="TYN1147" s="5"/>
      <c r="TYO1147" s="5"/>
      <c r="TYP1147" s="5"/>
      <c r="TYQ1147" s="5"/>
      <c r="TYR1147" s="5"/>
      <c r="TYS1147" s="5"/>
      <c r="TYT1147" s="5"/>
      <c r="TYU1147" s="5"/>
      <c r="TYV1147" s="5"/>
      <c r="TYW1147" s="5"/>
      <c r="TYX1147" s="5"/>
      <c r="TYY1147" s="5"/>
      <c r="TYZ1147" s="5"/>
      <c r="TZA1147" s="5"/>
      <c r="TZB1147" s="5"/>
      <c r="TZC1147" s="5"/>
      <c r="TZD1147" s="5"/>
      <c r="TZE1147" s="5"/>
      <c r="TZF1147" s="5"/>
      <c r="TZG1147" s="5"/>
      <c r="TZH1147" s="5"/>
      <c r="TZI1147" s="5"/>
      <c r="TZJ1147" s="5"/>
      <c r="TZK1147" s="5"/>
      <c r="TZL1147" s="5"/>
      <c r="TZM1147" s="5"/>
      <c r="TZN1147" s="5"/>
      <c r="TZO1147" s="5"/>
      <c r="TZP1147" s="5"/>
      <c r="TZQ1147" s="5"/>
      <c r="TZR1147" s="5"/>
      <c r="TZS1147" s="5"/>
      <c r="TZT1147" s="5"/>
      <c r="TZU1147" s="5"/>
      <c r="TZV1147" s="5"/>
      <c r="TZW1147" s="5"/>
      <c r="TZX1147" s="5"/>
      <c r="TZY1147" s="5"/>
      <c r="TZZ1147" s="5"/>
      <c r="UAA1147" s="5"/>
      <c r="UAB1147" s="5"/>
      <c r="UAC1147" s="5"/>
      <c r="UAD1147" s="5"/>
      <c r="UAE1147" s="5"/>
      <c r="UAF1147" s="5"/>
      <c r="UAG1147" s="5"/>
      <c r="UAH1147" s="5"/>
      <c r="UAI1147" s="5"/>
      <c r="UAJ1147" s="5"/>
      <c r="UAK1147" s="5"/>
      <c r="UAL1147" s="5"/>
      <c r="UAM1147" s="5"/>
      <c r="UAN1147" s="5"/>
      <c r="UAO1147" s="5"/>
      <c r="UAP1147" s="5"/>
      <c r="UAQ1147" s="5"/>
      <c r="UAR1147" s="5"/>
      <c r="UAS1147" s="5"/>
      <c r="UAT1147" s="5"/>
      <c r="UAU1147" s="5"/>
      <c r="UAV1147" s="5"/>
      <c r="UAW1147" s="5"/>
      <c r="UAX1147" s="5"/>
      <c r="UAY1147" s="5"/>
      <c r="UAZ1147" s="5"/>
      <c r="UBA1147" s="5"/>
      <c r="UBB1147" s="5"/>
      <c r="UBC1147" s="5"/>
      <c r="UBD1147" s="5"/>
      <c r="UBE1147" s="5"/>
      <c r="UBF1147" s="5"/>
      <c r="UBG1147" s="5"/>
      <c r="UBH1147" s="5"/>
      <c r="UBI1147" s="5"/>
      <c r="UBJ1147" s="5"/>
      <c r="UBK1147" s="5"/>
      <c r="UBL1147" s="5"/>
      <c r="UBM1147" s="5"/>
      <c r="UBN1147" s="5"/>
      <c r="UBO1147" s="5"/>
      <c r="UBP1147" s="5"/>
      <c r="UBQ1147" s="5"/>
      <c r="UBR1147" s="5"/>
      <c r="UBS1147" s="5"/>
      <c r="UBT1147" s="5"/>
      <c r="UBU1147" s="5"/>
      <c r="UBV1147" s="5"/>
      <c r="UBW1147" s="5"/>
      <c r="UBX1147" s="5"/>
      <c r="UBY1147" s="5"/>
      <c r="UBZ1147" s="5"/>
      <c r="UCA1147" s="5"/>
      <c r="UCB1147" s="5"/>
      <c r="UCC1147" s="5"/>
      <c r="UCD1147" s="5"/>
      <c r="UCE1147" s="5"/>
      <c r="UCF1147" s="5"/>
      <c r="UCG1147" s="5"/>
      <c r="UCH1147" s="5"/>
      <c r="UCI1147" s="5"/>
      <c r="UCJ1147" s="5"/>
      <c r="UCK1147" s="5"/>
      <c r="UCL1147" s="5"/>
      <c r="UCM1147" s="5"/>
      <c r="UCN1147" s="5"/>
      <c r="UCO1147" s="5"/>
      <c r="UCP1147" s="5"/>
      <c r="UCQ1147" s="5"/>
      <c r="UCR1147" s="5"/>
      <c r="UCS1147" s="5"/>
      <c r="UCT1147" s="5"/>
      <c r="UCU1147" s="5"/>
      <c r="UCV1147" s="5"/>
      <c r="UCW1147" s="5"/>
      <c r="UCX1147" s="5"/>
      <c r="UCY1147" s="5"/>
      <c r="UCZ1147" s="5"/>
      <c r="UDA1147" s="5"/>
      <c r="UDB1147" s="5"/>
      <c r="UDC1147" s="5"/>
      <c r="UDD1147" s="5"/>
      <c r="UDE1147" s="5"/>
      <c r="UDF1147" s="5"/>
      <c r="UDG1147" s="5"/>
      <c r="UDH1147" s="5"/>
      <c r="UDI1147" s="5"/>
      <c r="UDJ1147" s="5"/>
      <c r="UDK1147" s="5"/>
      <c r="UDL1147" s="5"/>
      <c r="UDM1147" s="5"/>
      <c r="UDN1147" s="5"/>
      <c r="UDO1147" s="5"/>
      <c r="UDP1147" s="5"/>
      <c r="UDQ1147" s="5"/>
      <c r="UDR1147" s="5"/>
      <c r="UDS1147" s="5"/>
      <c r="UDT1147" s="5"/>
      <c r="UDU1147" s="5"/>
      <c r="UDV1147" s="5"/>
      <c r="UDW1147" s="5"/>
      <c r="UDX1147" s="5"/>
      <c r="UDY1147" s="5"/>
      <c r="UDZ1147" s="5"/>
      <c r="UEA1147" s="5"/>
      <c r="UEB1147" s="5"/>
      <c r="UEC1147" s="5"/>
      <c r="UED1147" s="5"/>
      <c r="UEE1147" s="5"/>
      <c r="UEF1147" s="5"/>
      <c r="UEG1147" s="5"/>
      <c r="UEH1147" s="5"/>
      <c r="UEI1147" s="5"/>
      <c r="UEJ1147" s="5"/>
      <c r="UEK1147" s="5"/>
      <c r="UEL1147" s="5"/>
      <c r="UEM1147" s="5"/>
      <c r="UEN1147" s="5"/>
      <c r="UEO1147" s="5"/>
      <c r="UEP1147" s="5"/>
      <c r="UEQ1147" s="5"/>
      <c r="UER1147" s="5"/>
      <c r="UES1147" s="5"/>
      <c r="UET1147" s="5"/>
      <c r="UEU1147" s="5"/>
      <c r="UEV1147" s="5"/>
      <c r="UEW1147" s="5"/>
      <c r="UEX1147" s="5"/>
      <c r="UEY1147" s="5"/>
      <c r="UEZ1147" s="5"/>
      <c r="UFA1147" s="5"/>
      <c r="UFB1147" s="5"/>
      <c r="UFC1147" s="5"/>
      <c r="UFD1147" s="5"/>
      <c r="UFE1147" s="5"/>
      <c r="UFF1147" s="5"/>
      <c r="UFG1147" s="5"/>
      <c r="UFH1147" s="5"/>
      <c r="UFI1147" s="5"/>
      <c r="UFJ1147" s="5"/>
      <c r="UFK1147" s="5"/>
      <c r="UFL1147" s="5"/>
      <c r="UFM1147" s="5"/>
      <c r="UFN1147" s="5"/>
      <c r="UFO1147" s="5"/>
      <c r="UFP1147" s="5"/>
      <c r="UFQ1147" s="5"/>
      <c r="UFR1147" s="5"/>
      <c r="UFS1147" s="5"/>
      <c r="UFT1147" s="5"/>
      <c r="UFU1147" s="5"/>
      <c r="UFV1147" s="5"/>
      <c r="UFW1147" s="5"/>
      <c r="UFX1147" s="5"/>
      <c r="UFY1147" s="5"/>
      <c r="UFZ1147" s="5"/>
      <c r="UGA1147" s="5"/>
      <c r="UGB1147" s="5"/>
      <c r="UGC1147" s="5"/>
      <c r="UGD1147" s="5"/>
      <c r="UGE1147" s="5"/>
      <c r="UGF1147" s="5"/>
      <c r="UGG1147" s="5"/>
      <c r="UGH1147" s="5"/>
      <c r="UGI1147" s="5"/>
      <c r="UGJ1147" s="5"/>
      <c r="UGK1147" s="5"/>
      <c r="UGL1147" s="5"/>
      <c r="UGM1147" s="5"/>
      <c r="UGN1147" s="5"/>
      <c r="UGO1147" s="5"/>
      <c r="UGP1147" s="5"/>
      <c r="UGQ1147" s="5"/>
      <c r="UGR1147" s="5"/>
      <c r="UGS1147" s="5"/>
      <c r="UGT1147" s="5"/>
      <c r="UGU1147" s="5"/>
      <c r="UGV1147" s="5"/>
      <c r="UGW1147" s="5"/>
      <c r="UGX1147" s="5"/>
      <c r="UGY1147" s="5"/>
      <c r="UGZ1147" s="5"/>
      <c r="UHA1147" s="5"/>
      <c r="UHB1147" s="5"/>
      <c r="UHC1147" s="5"/>
      <c r="UHD1147" s="5"/>
      <c r="UHE1147" s="5"/>
      <c r="UHF1147" s="5"/>
      <c r="UHG1147" s="5"/>
      <c r="UHH1147" s="5"/>
      <c r="UHI1147" s="5"/>
      <c r="UHJ1147" s="5"/>
      <c r="UHK1147" s="5"/>
      <c r="UHL1147" s="5"/>
      <c r="UHM1147" s="5"/>
      <c r="UHN1147" s="5"/>
      <c r="UHO1147" s="5"/>
      <c r="UHP1147" s="5"/>
      <c r="UHQ1147" s="5"/>
      <c r="UHR1147" s="5"/>
      <c r="UHS1147" s="5"/>
      <c r="UHT1147" s="5"/>
      <c r="UHU1147" s="5"/>
      <c r="UHV1147" s="5"/>
      <c r="UHW1147" s="5"/>
      <c r="UHX1147" s="5"/>
      <c r="UHY1147" s="5"/>
      <c r="UHZ1147" s="5"/>
      <c r="UIA1147" s="5"/>
      <c r="UIB1147" s="5"/>
      <c r="UIC1147" s="5"/>
      <c r="UID1147" s="5"/>
      <c r="UIE1147" s="5"/>
      <c r="UIF1147" s="5"/>
      <c r="UIG1147" s="5"/>
      <c r="UIH1147" s="5"/>
      <c r="UII1147" s="5"/>
      <c r="UIJ1147" s="5"/>
      <c r="UIK1147" s="5"/>
      <c r="UIL1147" s="5"/>
      <c r="UIM1147" s="5"/>
      <c r="UIN1147" s="5"/>
      <c r="UIO1147" s="5"/>
      <c r="UIP1147" s="5"/>
      <c r="UIQ1147" s="5"/>
      <c r="UIR1147" s="5"/>
      <c r="UIS1147" s="5"/>
      <c r="UIT1147" s="5"/>
      <c r="UIU1147" s="5"/>
      <c r="UIV1147" s="5"/>
      <c r="UIW1147" s="5"/>
      <c r="UIX1147" s="5"/>
      <c r="UIY1147" s="5"/>
      <c r="UIZ1147" s="5"/>
      <c r="UJA1147" s="5"/>
      <c r="UJB1147" s="5"/>
      <c r="UJC1147" s="5"/>
      <c r="UJD1147" s="5"/>
      <c r="UJE1147" s="5"/>
      <c r="UJF1147" s="5"/>
      <c r="UJG1147" s="5"/>
      <c r="UJH1147" s="5"/>
      <c r="UJI1147" s="5"/>
      <c r="UJJ1147" s="5"/>
      <c r="UJK1147" s="5"/>
      <c r="UJL1147" s="5"/>
      <c r="UJM1147" s="5"/>
      <c r="UJN1147" s="5"/>
      <c r="UJO1147" s="5"/>
      <c r="UJP1147" s="5"/>
      <c r="UJQ1147" s="5"/>
      <c r="UJR1147" s="5"/>
      <c r="UJS1147" s="5"/>
      <c r="UJT1147" s="5"/>
      <c r="UJU1147" s="5"/>
      <c r="UJV1147" s="5"/>
      <c r="UJW1147" s="5"/>
      <c r="UJX1147" s="5"/>
      <c r="UJY1147" s="5"/>
      <c r="UJZ1147" s="5"/>
      <c r="UKA1147" s="5"/>
      <c r="UKB1147" s="5"/>
      <c r="UKC1147" s="5"/>
      <c r="UKD1147" s="5"/>
      <c r="UKE1147" s="5"/>
      <c r="UKF1147" s="5"/>
      <c r="UKG1147" s="5"/>
      <c r="UKH1147" s="5"/>
      <c r="UKI1147" s="5"/>
      <c r="UKJ1147" s="5"/>
      <c r="UKK1147" s="5"/>
      <c r="UKL1147" s="5"/>
      <c r="UKM1147" s="5"/>
      <c r="UKN1147" s="5"/>
      <c r="UKO1147" s="5"/>
      <c r="UKP1147" s="5"/>
      <c r="UKQ1147" s="5"/>
      <c r="UKR1147" s="5"/>
      <c r="UKS1147" s="5"/>
      <c r="UKT1147" s="5"/>
      <c r="UKU1147" s="5"/>
      <c r="UKV1147" s="5"/>
      <c r="UKW1147" s="5"/>
      <c r="UKX1147" s="5"/>
      <c r="UKY1147" s="5"/>
      <c r="UKZ1147" s="5"/>
      <c r="ULA1147" s="5"/>
      <c r="ULB1147" s="5"/>
      <c r="ULC1147" s="5"/>
      <c r="ULD1147" s="5"/>
      <c r="ULE1147" s="5"/>
      <c r="ULF1147" s="5"/>
      <c r="ULG1147" s="5"/>
      <c r="ULH1147" s="5"/>
      <c r="ULI1147" s="5"/>
      <c r="ULJ1147" s="5"/>
      <c r="ULK1147" s="5"/>
      <c r="ULL1147" s="5"/>
      <c r="ULM1147" s="5"/>
      <c r="ULN1147" s="5"/>
      <c r="ULO1147" s="5"/>
      <c r="ULP1147" s="5"/>
      <c r="ULQ1147" s="5"/>
      <c r="ULR1147" s="5"/>
      <c r="ULS1147" s="5"/>
      <c r="ULT1147" s="5"/>
      <c r="ULU1147" s="5"/>
      <c r="ULV1147" s="5"/>
      <c r="ULW1147" s="5"/>
      <c r="ULX1147" s="5"/>
      <c r="ULY1147" s="5"/>
      <c r="ULZ1147" s="5"/>
      <c r="UMA1147" s="5"/>
      <c r="UMB1147" s="5"/>
      <c r="UMC1147" s="5"/>
      <c r="UMD1147" s="5"/>
      <c r="UME1147" s="5"/>
      <c r="UMF1147" s="5"/>
      <c r="UMG1147" s="5"/>
      <c r="UMH1147" s="5"/>
      <c r="UMI1147" s="5"/>
      <c r="UMJ1147" s="5"/>
      <c r="UMK1147" s="5"/>
      <c r="UML1147" s="5"/>
      <c r="UMM1147" s="5"/>
      <c r="UMN1147" s="5"/>
      <c r="UMO1147" s="5"/>
      <c r="UMP1147" s="5"/>
      <c r="UMQ1147" s="5"/>
      <c r="UMR1147" s="5"/>
      <c r="UMS1147" s="5"/>
      <c r="UMT1147" s="5"/>
      <c r="UMU1147" s="5"/>
      <c r="UMV1147" s="5"/>
      <c r="UMW1147" s="5"/>
      <c r="UMX1147" s="5"/>
      <c r="UMY1147" s="5"/>
      <c r="UMZ1147" s="5"/>
      <c r="UNA1147" s="5"/>
      <c r="UNB1147" s="5"/>
      <c r="UNC1147" s="5"/>
      <c r="UND1147" s="5"/>
      <c r="UNE1147" s="5"/>
      <c r="UNF1147" s="5"/>
      <c r="UNG1147" s="5"/>
      <c r="UNH1147" s="5"/>
      <c r="UNI1147" s="5"/>
      <c r="UNJ1147" s="5"/>
      <c r="UNK1147" s="5"/>
      <c r="UNL1147" s="5"/>
      <c r="UNM1147" s="5"/>
      <c r="UNN1147" s="5"/>
      <c r="UNO1147" s="5"/>
      <c r="UNP1147" s="5"/>
      <c r="UNQ1147" s="5"/>
      <c r="UNR1147" s="5"/>
      <c r="UNS1147" s="5"/>
      <c r="UNT1147" s="5"/>
      <c r="UNU1147" s="5"/>
      <c r="UNV1147" s="5"/>
      <c r="UNW1147" s="5"/>
      <c r="UNX1147" s="5"/>
      <c r="UNY1147" s="5"/>
      <c r="UNZ1147" s="5"/>
      <c r="UOA1147" s="5"/>
      <c r="UOB1147" s="5"/>
      <c r="UOC1147" s="5"/>
      <c r="UOD1147" s="5"/>
      <c r="UOE1147" s="5"/>
      <c r="UOF1147" s="5"/>
      <c r="UOG1147" s="5"/>
      <c r="UOH1147" s="5"/>
      <c r="UOI1147" s="5"/>
      <c r="UOJ1147" s="5"/>
      <c r="UOK1147" s="5"/>
      <c r="UOL1147" s="5"/>
      <c r="UOM1147" s="5"/>
      <c r="UON1147" s="5"/>
      <c r="UOO1147" s="5"/>
      <c r="UOP1147" s="5"/>
      <c r="UOQ1147" s="5"/>
      <c r="UOR1147" s="5"/>
      <c r="UOS1147" s="5"/>
      <c r="UOT1147" s="5"/>
      <c r="UOU1147" s="5"/>
      <c r="UOV1147" s="5"/>
      <c r="UOW1147" s="5"/>
      <c r="UOX1147" s="5"/>
      <c r="UOY1147" s="5"/>
      <c r="UOZ1147" s="5"/>
      <c r="UPA1147" s="5"/>
      <c r="UPB1147" s="5"/>
      <c r="UPC1147" s="5"/>
      <c r="UPD1147" s="5"/>
      <c r="UPE1147" s="5"/>
      <c r="UPF1147" s="5"/>
      <c r="UPG1147" s="5"/>
      <c r="UPH1147" s="5"/>
      <c r="UPI1147" s="5"/>
      <c r="UPJ1147" s="5"/>
      <c r="UPK1147" s="5"/>
      <c r="UPL1147" s="5"/>
      <c r="UPM1147" s="5"/>
      <c r="UPN1147" s="5"/>
      <c r="UPO1147" s="5"/>
      <c r="UPP1147" s="5"/>
      <c r="UPQ1147" s="5"/>
      <c r="UPR1147" s="5"/>
      <c r="UPS1147" s="5"/>
      <c r="UPT1147" s="5"/>
      <c r="UPU1147" s="5"/>
      <c r="UPV1147" s="5"/>
      <c r="UPW1147" s="5"/>
      <c r="UPX1147" s="5"/>
      <c r="UPY1147" s="5"/>
      <c r="UPZ1147" s="5"/>
      <c r="UQA1147" s="5"/>
      <c r="UQB1147" s="5"/>
      <c r="UQC1147" s="5"/>
      <c r="UQD1147" s="5"/>
      <c r="UQE1147" s="5"/>
      <c r="UQF1147" s="5"/>
      <c r="UQG1147" s="5"/>
      <c r="UQH1147" s="5"/>
      <c r="UQI1147" s="5"/>
      <c r="UQJ1147" s="5"/>
      <c r="UQK1147" s="5"/>
      <c r="UQL1147" s="5"/>
      <c r="UQM1147" s="5"/>
      <c r="UQN1147" s="5"/>
      <c r="UQO1147" s="5"/>
      <c r="UQP1147" s="5"/>
      <c r="UQQ1147" s="5"/>
      <c r="UQR1147" s="5"/>
      <c r="UQS1147" s="5"/>
      <c r="UQT1147" s="5"/>
      <c r="UQU1147" s="5"/>
      <c r="UQV1147" s="5"/>
      <c r="UQW1147" s="5"/>
      <c r="UQX1147" s="5"/>
      <c r="UQY1147" s="5"/>
      <c r="UQZ1147" s="5"/>
      <c r="URA1147" s="5"/>
      <c r="URB1147" s="5"/>
      <c r="URC1147" s="5"/>
      <c r="URD1147" s="5"/>
      <c r="URE1147" s="5"/>
      <c r="URF1147" s="5"/>
      <c r="URG1147" s="5"/>
      <c r="URH1147" s="5"/>
      <c r="URI1147" s="5"/>
      <c r="URJ1147" s="5"/>
      <c r="URK1147" s="5"/>
      <c r="URL1147" s="5"/>
      <c r="URM1147" s="5"/>
      <c r="URN1147" s="5"/>
      <c r="URO1147" s="5"/>
      <c r="URP1147" s="5"/>
      <c r="URQ1147" s="5"/>
      <c r="URR1147" s="5"/>
      <c r="URS1147" s="5"/>
      <c r="URT1147" s="5"/>
      <c r="URU1147" s="5"/>
      <c r="URV1147" s="5"/>
      <c r="URW1147" s="5"/>
      <c r="URX1147" s="5"/>
      <c r="URY1147" s="5"/>
      <c r="URZ1147" s="5"/>
      <c r="USA1147" s="5"/>
      <c r="USB1147" s="5"/>
      <c r="USC1147" s="5"/>
      <c r="USD1147" s="5"/>
      <c r="USE1147" s="5"/>
      <c r="USF1147" s="5"/>
      <c r="USG1147" s="5"/>
      <c r="USH1147" s="5"/>
      <c r="USI1147" s="5"/>
      <c r="USJ1147" s="5"/>
      <c r="USK1147" s="5"/>
      <c r="USL1147" s="5"/>
      <c r="USM1147" s="5"/>
      <c r="USN1147" s="5"/>
      <c r="USO1147" s="5"/>
      <c r="USP1147" s="5"/>
      <c r="USQ1147" s="5"/>
      <c r="USR1147" s="5"/>
      <c r="USS1147" s="5"/>
      <c r="UST1147" s="5"/>
      <c r="USU1147" s="5"/>
      <c r="USV1147" s="5"/>
      <c r="USW1147" s="5"/>
      <c r="USX1147" s="5"/>
      <c r="USY1147" s="5"/>
      <c r="USZ1147" s="5"/>
      <c r="UTA1147" s="5"/>
      <c r="UTB1147" s="5"/>
      <c r="UTC1147" s="5"/>
      <c r="UTD1147" s="5"/>
      <c r="UTE1147" s="5"/>
      <c r="UTF1147" s="5"/>
      <c r="UTG1147" s="5"/>
      <c r="UTH1147" s="5"/>
      <c r="UTI1147" s="5"/>
      <c r="UTJ1147" s="5"/>
      <c r="UTK1147" s="5"/>
      <c r="UTL1147" s="5"/>
      <c r="UTM1147" s="5"/>
      <c r="UTN1147" s="5"/>
      <c r="UTO1147" s="5"/>
      <c r="UTP1147" s="5"/>
      <c r="UTQ1147" s="5"/>
      <c r="UTR1147" s="5"/>
      <c r="UTS1147" s="5"/>
      <c r="UTT1147" s="5"/>
      <c r="UTU1147" s="5"/>
      <c r="UTV1147" s="5"/>
      <c r="UTW1147" s="5"/>
      <c r="UTX1147" s="5"/>
      <c r="UTY1147" s="5"/>
      <c r="UTZ1147" s="5"/>
      <c r="UUA1147" s="5"/>
      <c r="UUB1147" s="5"/>
      <c r="UUC1147" s="5"/>
      <c r="UUD1147" s="5"/>
      <c r="UUE1147" s="5"/>
      <c r="UUF1147" s="5"/>
      <c r="UUG1147" s="5"/>
      <c r="UUH1147" s="5"/>
      <c r="UUI1147" s="5"/>
      <c r="UUJ1147" s="5"/>
      <c r="UUK1147" s="5"/>
      <c r="UUL1147" s="5"/>
      <c r="UUM1147" s="5"/>
      <c r="UUN1147" s="5"/>
      <c r="UUO1147" s="5"/>
      <c r="UUP1147" s="5"/>
      <c r="UUQ1147" s="5"/>
      <c r="UUR1147" s="5"/>
      <c r="UUS1147" s="5"/>
      <c r="UUT1147" s="5"/>
      <c r="UUU1147" s="5"/>
      <c r="UUV1147" s="5"/>
      <c r="UUW1147" s="5"/>
      <c r="UUX1147" s="5"/>
      <c r="UUY1147" s="5"/>
      <c r="UUZ1147" s="5"/>
      <c r="UVA1147" s="5"/>
      <c r="UVB1147" s="5"/>
      <c r="UVC1147" s="5"/>
      <c r="UVD1147" s="5"/>
      <c r="UVE1147" s="5"/>
      <c r="UVF1147" s="5"/>
      <c r="UVG1147" s="5"/>
      <c r="UVH1147" s="5"/>
      <c r="UVI1147" s="5"/>
      <c r="UVJ1147" s="5"/>
      <c r="UVK1147" s="5"/>
      <c r="UVL1147" s="5"/>
      <c r="UVM1147" s="5"/>
      <c r="UVN1147" s="5"/>
      <c r="UVO1147" s="5"/>
      <c r="UVP1147" s="5"/>
      <c r="UVQ1147" s="5"/>
      <c r="UVR1147" s="5"/>
      <c r="UVS1147" s="5"/>
      <c r="UVT1147" s="5"/>
      <c r="UVU1147" s="5"/>
      <c r="UVV1147" s="5"/>
      <c r="UVW1147" s="5"/>
      <c r="UVX1147" s="5"/>
      <c r="UVY1147" s="5"/>
      <c r="UVZ1147" s="5"/>
      <c r="UWA1147" s="5"/>
      <c r="UWB1147" s="5"/>
      <c r="UWC1147" s="5"/>
      <c r="UWD1147" s="5"/>
      <c r="UWE1147" s="5"/>
      <c r="UWF1147" s="5"/>
      <c r="UWG1147" s="5"/>
      <c r="UWH1147" s="5"/>
      <c r="UWI1147" s="5"/>
      <c r="UWJ1147" s="5"/>
      <c r="UWK1147" s="5"/>
      <c r="UWL1147" s="5"/>
      <c r="UWM1147" s="5"/>
      <c r="UWN1147" s="5"/>
      <c r="UWO1147" s="5"/>
      <c r="UWP1147" s="5"/>
      <c r="UWQ1147" s="5"/>
      <c r="UWR1147" s="5"/>
      <c r="UWS1147" s="5"/>
      <c r="UWT1147" s="5"/>
      <c r="UWU1147" s="5"/>
      <c r="UWV1147" s="5"/>
      <c r="UWW1147" s="5"/>
      <c r="UWX1147" s="5"/>
      <c r="UWY1147" s="5"/>
      <c r="UWZ1147" s="5"/>
      <c r="UXA1147" s="5"/>
      <c r="UXB1147" s="5"/>
      <c r="UXC1147" s="5"/>
      <c r="UXD1147" s="5"/>
      <c r="UXE1147" s="5"/>
      <c r="UXF1147" s="5"/>
      <c r="UXG1147" s="5"/>
      <c r="UXH1147" s="5"/>
      <c r="UXI1147" s="5"/>
      <c r="UXJ1147" s="5"/>
      <c r="UXK1147" s="5"/>
      <c r="UXL1147" s="5"/>
      <c r="UXM1147" s="5"/>
      <c r="UXN1147" s="5"/>
      <c r="UXO1147" s="5"/>
      <c r="UXP1147" s="5"/>
      <c r="UXQ1147" s="5"/>
      <c r="UXR1147" s="5"/>
      <c r="UXS1147" s="5"/>
      <c r="UXT1147" s="5"/>
      <c r="UXU1147" s="5"/>
      <c r="UXV1147" s="5"/>
      <c r="UXW1147" s="5"/>
      <c r="UXX1147" s="5"/>
      <c r="UXY1147" s="5"/>
      <c r="UXZ1147" s="5"/>
      <c r="UYA1147" s="5"/>
      <c r="UYB1147" s="5"/>
      <c r="UYC1147" s="5"/>
      <c r="UYD1147" s="5"/>
      <c r="UYE1147" s="5"/>
      <c r="UYF1147" s="5"/>
      <c r="UYG1147" s="5"/>
      <c r="UYH1147" s="5"/>
      <c r="UYI1147" s="5"/>
      <c r="UYJ1147" s="5"/>
      <c r="UYK1147" s="5"/>
      <c r="UYL1147" s="5"/>
      <c r="UYM1147" s="5"/>
      <c r="UYN1147" s="5"/>
      <c r="UYO1147" s="5"/>
      <c r="UYP1147" s="5"/>
      <c r="UYQ1147" s="5"/>
      <c r="UYR1147" s="5"/>
      <c r="UYS1147" s="5"/>
      <c r="UYT1147" s="5"/>
      <c r="UYU1147" s="5"/>
      <c r="UYV1147" s="5"/>
      <c r="UYW1147" s="5"/>
      <c r="UYX1147" s="5"/>
      <c r="UYY1147" s="5"/>
      <c r="UYZ1147" s="5"/>
      <c r="UZA1147" s="5"/>
      <c r="UZB1147" s="5"/>
      <c r="UZC1147" s="5"/>
      <c r="UZD1147" s="5"/>
      <c r="UZE1147" s="5"/>
      <c r="UZF1147" s="5"/>
      <c r="UZG1147" s="5"/>
      <c r="UZH1147" s="5"/>
      <c r="UZI1147" s="5"/>
      <c r="UZJ1147" s="5"/>
      <c r="UZK1147" s="5"/>
      <c r="UZL1147" s="5"/>
      <c r="UZM1147" s="5"/>
      <c r="UZN1147" s="5"/>
      <c r="UZO1147" s="5"/>
      <c r="UZP1147" s="5"/>
      <c r="UZQ1147" s="5"/>
      <c r="UZR1147" s="5"/>
      <c r="UZS1147" s="5"/>
      <c r="UZT1147" s="5"/>
      <c r="UZU1147" s="5"/>
      <c r="UZV1147" s="5"/>
      <c r="UZW1147" s="5"/>
      <c r="UZX1147" s="5"/>
      <c r="UZY1147" s="5"/>
      <c r="UZZ1147" s="5"/>
      <c r="VAA1147" s="5"/>
      <c r="VAB1147" s="5"/>
      <c r="VAC1147" s="5"/>
      <c r="VAD1147" s="5"/>
      <c r="VAE1147" s="5"/>
      <c r="VAF1147" s="5"/>
      <c r="VAG1147" s="5"/>
      <c r="VAH1147" s="5"/>
      <c r="VAI1147" s="5"/>
      <c r="VAJ1147" s="5"/>
      <c r="VAK1147" s="5"/>
      <c r="VAL1147" s="5"/>
      <c r="VAM1147" s="5"/>
      <c r="VAN1147" s="5"/>
      <c r="VAO1147" s="5"/>
      <c r="VAP1147" s="5"/>
      <c r="VAQ1147" s="5"/>
      <c r="VAR1147" s="5"/>
      <c r="VAS1147" s="5"/>
      <c r="VAT1147" s="5"/>
      <c r="VAU1147" s="5"/>
      <c r="VAV1147" s="5"/>
      <c r="VAW1147" s="5"/>
      <c r="VAX1147" s="5"/>
      <c r="VAY1147" s="5"/>
      <c r="VAZ1147" s="5"/>
      <c r="VBA1147" s="5"/>
      <c r="VBB1147" s="5"/>
      <c r="VBC1147" s="5"/>
      <c r="VBD1147" s="5"/>
      <c r="VBE1147" s="5"/>
      <c r="VBF1147" s="5"/>
      <c r="VBG1147" s="5"/>
      <c r="VBH1147" s="5"/>
      <c r="VBI1147" s="5"/>
      <c r="VBJ1147" s="5"/>
      <c r="VBK1147" s="5"/>
      <c r="VBL1147" s="5"/>
      <c r="VBM1147" s="5"/>
      <c r="VBN1147" s="5"/>
      <c r="VBO1147" s="5"/>
      <c r="VBP1147" s="5"/>
      <c r="VBQ1147" s="5"/>
      <c r="VBR1147" s="5"/>
      <c r="VBS1147" s="5"/>
      <c r="VBT1147" s="5"/>
      <c r="VBU1147" s="5"/>
      <c r="VBV1147" s="5"/>
      <c r="VBW1147" s="5"/>
      <c r="VBX1147" s="5"/>
      <c r="VBY1147" s="5"/>
      <c r="VBZ1147" s="5"/>
      <c r="VCA1147" s="5"/>
      <c r="VCB1147" s="5"/>
      <c r="VCC1147" s="5"/>
      <c r="VCD1147" s="5"/>
      <c r="VCE1147" s="5"/>
      <c r="VCF1147" s="5"/>
      <c r="VCG1147" s="5"/>
      <c r="VCH1147" s="5"/>
      <c r="VCI1147" s="5"/>
      <c r="VCJ1147" s="5"/>
      <c r="VCK1147" s="5"/>
      <c r="VCL1147" s="5"/>
      <c r="VCM1147" s="5"/>
      <c r="VCN1147" s="5"/>
      <c r="VCO1147" s="5"/>
      <c r="VCP1147" s="5"/>
      <c r="VCQ1147" s="5"/>
      <c r="VCR1147" s="5"/>
      <c r="VCS1147" s="5"/>
      <c r="VCT1147" s="5"/>
      <c r="VCU1147" s="5"/>
      <c r="VCV1147" s="5"/>
      <c r="VCW1147" s="5"/>
      <c r="VCX1147" s="5"/>
      <c r="VCY1147" s="5"/>
      <c r="VCZ1147" s="5"/>
      <c r="VDA1147" s="5"/>
      <c r="VDB1147" s="5"/>
      <c r="VDC1147" s="5"/>
      <c r="VDD1147" s="5"/>
      <c r="VDE1147" s="5"/>
      <c r="VDF1147" s="5"/>
      <c r="VDG1147" s="5"/>
      <c r="VDH1147" s="5"/>
      <c r="VDI1147" s="5"/>
      <c r="VDJ1147" s="5"/>
      <c r="VDK1147" s="5"/>
      <c r="VDL1147" s="5"/>
      <c r="VDM1147" s="5"/>
      <c r="VDN1147" s="5"/>
      <c r="VDO1147" s="5"/>
      <c r="VDP1147" s="5"/>
      <c r="VDQ1147" s="5"/>
      <c r="VDR1147" s="5"/>
      <c r="VDS1147" s="5"/>
      <c r="VDT1147" s="5"/>
      <c r="VDU1147" s="5"/>
      <c r="VDV1147" s="5"/>
      <c r="VDW1147" s="5"/>
      <c r="VDX1147" s="5"/>
      <c r="VDY1147" s="5"/>
      <c r="VDZ1147" s="5"/>
      <c r="VEA1147" s="5"/>
      <c r="VEB1147" s="5"/>
      <c r="VEC1147" s="5"/>
      <c r="VED1147" s="5"/>
      <c r="VEE1147" s="5"/>
      <c r="VEF1147" s="5"/>
      <c r="VEG1147" s="5"/>
      <c r="VEH1147" s="5"/>
      <c r="VEI1147" s="5"/>
      <c r="VEJ1147" s="5"/>
      <c r="VEK1147" s="5"/>
      <c r="VEL1147" s="5"/>
      <c r="VEM1147" s="5"/>
      <c r="VEN1147" s="5"/>
      <c r="VEO1147" s="5"/>
      <c r="VEP1147" s="5"/>
      <c r="VEQ1147" s="5"/>
      <c r="VER1147" s="5"/>
      <c r="VES1147" s="5"/>
      <c r="VET1147" s="5"/>
      <c r="VEU1147" s="5"/>
      <c r="VEV1147" s="5"/>
      <c r="VEW1147" s="5"/>
      <c r="VEX1147" s="5"/>
      <c r="VEY1147" s="5"/>
      <c r="VEZ1147" s="5"/>
      <c r="VFA1147" s="5"/>
      <c r="VFB1147" s="5"/>
      <c r="VFC1147" s="5"/>
      <c r="VFD1147" s="5"/>
      <c r="VFE1147" s="5"/>
      <c r="VFF1147" s="5"/>
      <c r="VFG1147" s="5"/>
      <c r="VFH1147" s="5"/>
      <c r="VFI1147" s="5"/>
      <c r="VFJ1147" s="5"/>
      <c r="VFK1147" s="5"/>
      <c r="VFL1147" s="5"/>
      <c r="VFM1147" s="5"/>
      <c r="VFN1147" s="5"/>
      <c r="VFO1147" s="5"/>
      <c r="VFP1147" s="5"/>
      <c r="VFQ1147" s="5"/>
      <c r="VFR1147" s="5"/>
      <c r="VFS1147" s="5"/>
      <c r="VFT1147" s="5"/>
      <c r="VFU1147" s="5"/>
      <c r="VFV1147" s="5"/>
      <c r="VFW1147" s="5"/>
      <c r="VFX1147" s="5"/>
      <c r="VFY1147" s="5"/>
      <c r="VFZ1147" s="5"/>
      <c r="VGA1147" s="5"/>
      <c r="VGB1147" s="5"/>
      <c r="VGC1147" s="5"/>
      <c r="VGD1147" s="5"/>
      <c r="VGE1147" s="5"/>
      <c r="VGF1147" s="5"/>
      <c r="VGG1147" s="5"/>
      <c r="VGH1147" s="5"/>
      <c r="VGI1147" s="5"/>
      <c r="VGJ1147" s="5"/>
      <c r="VGK1147" s="5"/>
      <c r="VGL1147" s="5"/>
      <c r="VGM1147" s="5"/>
      <c r="VGN1147" s="5"/>
      <c r="VGO1147" s="5"/>
      <c r="VGP1147" s="5"/>
      <c r="VGQ1147" s="5"/>
      <c r="VGR1147" s="5"/>
      <c r="VGS1147" s="5"/>
      <c r="VGT1147" s="5"/>
      <c r="VGU1147" s="5"/>
      <c r="VGV1147" s="5"/>
      <c r="VGW1147" s="5"/>
      <c r="VGX1147" s="5"/>
      <c r="VGY1147" s="5"/>
      <c r="VGZ1147" s="5"/>
      <c r="VHA1147" s="5"/>
      <c r="VHB1147" s="5"/>
      <c r="VHC1147" s="5"/>
      <c r="VHD1147" s="5"/>
      <c r="VHE1147" s="5"/>
      <c r="VHF1147" s="5"/>
      <c r="VHG1147" s="5"/>
      <c r="VHH1147" s="5"/>
      <c r="VHI1147" s="5"/>
      <c r="VHJ1147" s="5"/>
      <c r="VHK1147" s="5"/>
      <c r="VHL1147" s="5"/>
      <c r="VHM1147" s="5"/>
      <c r="VHN1147" s="5"/>
      <c r="VHO1147" s="5"/>
      <c r="VHP1147" s="5"/>
      <c r="VHQ1147" s="5"/>
      <c r="VHR1147" s="5"/>
      <c r="VHS1147" s="5"/>
      <c r="VHT1147" s="5"/>
      <c r="VHU1147" s="5"/>
      <c r="VHV1147" s="5"/>
      <c r="VHW1147" s="5"/>
      <c r="VHX1147" s="5"/>
      <c r="VHY1147" s="5"/>
      <c r="VHZ1147" s="5"/>
      <c r="VIA1147" s="5"/>
      <c r="VIB1147" s="5"/>
      <c r="VIC1147" s="5"/>
      <c r="VID1147" s="5"/>
      <c r="VIE1147" s="5"/>
      <c r="VIF1147" s="5"/>
      <c r="VIG1147" s="5"/>
      <c r="VIH1147" s="5"/>
      <c r="VII1147" s="5"/>
      <c r="VIJ1147" s="5"/>
      <c r="VIK1147" s="5"/>
      <c r="VIL1147" s="5"/>
      <c r="VIM1147" s="5"/>
      <c r="VIN1147" s="5"/>
      <c r="VIO1147" s="5"/>
      <c r="VIP1147" s="5"/>
      <c r="VIQ1147" s="5"/>
      <c r="VIR1147" s="5"/>
      <c r="VIS1147" s="5"/>
      <c r="VIT1147" s="5"/>
      <c r="VIU1147" s="5"/>
      <c r="VIV1147" s="5"/>
      <c r="VIW1147" s="5"/>
      <c r="VIX1147" s="5"/>
      <c r="VIY1147" s="5"/>
      <c r="VIZ1147" s="5"/>
      <c r="VJA1147" s="5"/>
      <c r="VJB1147" s="5"/>
      <c r="VJC1147" s="5"/>
      <c r="VJD1147" s="5"/>
      <c r="VJE1147" s="5"/>
      <c r="VJF1147" s="5"/>
      <c r="VJG1147" s="5"/>
      <c r="VJH1147" s="5"/>
      <c r="VJI1147" s="5"/>
      <c r="VJJ1147" s="5"/>
      <c r="VJK1147" s="5"/>
      <c r="VJL1147" s="5"/>
      <c r="VJM1147" s="5"/>
      <c r="VJN1147" s="5"/>
      <c r="VJO1147" s="5"/>
      <c r="VJP1147" s="5"/>
      <c r="VJQ1147" s="5"/>
      <c r="VJR1147" s="5"/>
      <c r="VJS1147" s="5"/>
      <c r="VJT1147" s="5"/>
      <c r="VJU1147" s="5"/>
      <c r="VJV1147" s="5"/>
      <c r="VJW1147" s="5"/>
      <c r="VJX1147" s="5"/>
      <c r="VJY1147" s="5"/>
      <c r="VJZ1147" s="5"/>
      <c r="VKA1147" s="5"/>
      <c r="VKB1147" s="5"/>
      <c r="VKC1147" s="5"/>
      <c r="VKD1147" s="5"/>
      <c r="VKE1147" s="5"/>
      <c r="VKF1147" s="5"/>
      <c r="VKG1147" s="5"/>
      <c r="VKH1147" s="5"/>
      <c r="VKI1147" s="5"/>
      <c r="VKJ1147" s="5"/>
      <c r="VKK1147" s="5"/>
      <c r="VKL1147" s="5"/>
      <c r="VKM1147" s="5"/>
      <c r="VKN1147" s="5"/>
      <c r="VKO1147" s="5"/>
      <c r="VKP1147" s="5"/>
      <c r="VKQ1147" s="5"/>
      <c r="VKR1147" s="5"/>
      <c r="VKS1147" s="5"/>
      <c r="VKT1147" s="5"/>
      <c r="VKU1147" s="5"/>
      <c r="VKV1147" s="5"/>
      <c r="VKW1147" s="5"/>
      <c r="VKX1147" s="5"/>
      <c r="VKY1147" s="5"/>
      <c r="VKZ1147" s="5"/>
      <c r="VLA1147" s="5"/>
      <c r="VLB1147" s="5"/>
      <c r="VLC1147" s="5"/>
      <c r="VLD1147" s="5"/>
      <c r="VLE1147" s="5"/>
      <c r="VLF1147" s="5"/>
      <c r="VLG1147" s="5"/>
      <c r="VLH1147" s="5"/>
      <c r="VLI1147" s="5"/>
      <c r="VLJ1147" s="5"/>
      <c r="VLK1147" s="5"/>
      <c r="VLL1147" s="5"/>
      <c r="VLM1147" s="5"/>
      <c r="VLN1147" s="5"/>
      <c r="VLO1147" s="5"/>
      <c r="VLP1147" s="5"/>
      <c r="VLQ1147" s="5"/>
      <c r="VLR1147" s="5"/>
      <c r="VLS1147" s="5"/>
      <c r="VLT1147" s="5"/>
      <c r="VLU1147" s="5"/>
      <c r="VLV1147" s="5"/>
      <c r="VLW1147" s="5"/>
      <c r="VLX1147" s="5"/>
      <c r="VLY1147" s="5"/>
      <c r="VLZ1147" s="5"/>
      <c r="VMA1147" s="5"/>
      <c r="VMB1147" s="5"/>
      <c r="VMC1147" s="5"/>
      <c r="VMD1147" s="5"/>
      <c r="VME1147" s="5"/>
      <c r="VMF1147" s="5"/>
      <c r="VMG1147" s="5"/>
      <c r="VMH1147" s="5"/>
      <c r="VMI1147" s="5"/>
      <c r="VMJ1147" s="5"/>
      <c r="VMK1147" s="5"/>
      <c r="VML1147" s="5"/>
      <c r="VMM1147" s="5"/>
      <c r="VMN1147" s="5"/>
      <c r="VMO1147" s="5"/>
      <c r="VMP1147" s="5"/>
      <c r="VMQ1147" s="5"/>
      <c r="VMR1147" s="5"/>
      <c r="VMS1147" s="5"/>
      <c r="VMT1147" s="5"/>
      <c r="VMU1147" s="5"/>
      <c r="VMV1147" s="5"/>
      <c r="VMW1147" s="5"/>
      <c r="VMX1147" s="5"/>
      <c r="VMY1147" s="5"/>
      <c r="VMZ1147" s="5"/>
      <c r="VNA1147" s="5"/>
      <c r="VNB1147" s="5"/>
      <c r="VNC1147" s="5"/>
      <c r="VND1147" s="5"/>
      <c r="VNE1147" s="5"/>
      <c r="VNF1147" s="5"/>
      <c r="VNG1147" s="5"/>
      <c r="VNH1147" s="5"/>
      <c r="VNI1147" s="5"/>
      <c r="VNJ1147" s="5"/>
      <c r="VNK1147" s="5"/>
      <c r="VNL1147" s="5"/>
      <c r="VNM1147" s="5"/>
      <c r="VNN1147" s="5"/>
      <c r="VNO1147" s="5"/>
      <c r="VNP1147" s="5"/>
      <c r="VNQ1147" s="5"/>
      <c r="VNR1147" s="5"/>
      <c r="VNS1147" s="5"/>
      <c r="VNT1147" s="5"/>
      <c r="VNU1147" s="5"/>
      <c r="VNV1147" s="5"/>
      <c r="VNW1147" s="5"/>
      <c r="VNX1147" s="5"/>
      <c r="VNY1147" s="5"/>
      <c r="VNZ1147" s="5"/>
      <c r="VOA1147" s="5"/>
      <c r="VOB1147" s="5"/>
      <c r="VOC1147" s="5"/>
      <c r="VOD1147" s="5"/>
      <c r="VOE1147" s="5"/>
      <c r="VOF1147" s="5"/>
      <c r="VOG1147" s="5"/>
      <c r="VOH1147" s="5"/>
      <c r="VOI1147" s="5"/>
      <c r="VOJ1147" s="5"/>
      <c r="VOK1147" s="5"/>
      <c r="VOL1147" s="5"/>
      <c r="VOM1147" s="5"/>
      <c r="VON1147" s="5"/>
      <c r="VOO1147" s="5"/>
      <c r="VOP1147" s="5"/>
      <c r="VOQ1147" s="5"/>
      <c r="VOR1147" s="5"/>
      <c r="VOS1147" s="5"/>
      <c r="VOT1147" s="5"/>
      <c r="VOU1147" s="5"/>
      <c r="VOV1147" s="5"/>
      <c r="VOW1147" s="5"/>
      <c r="VOX1147" s="5"/>
      <c r="VOY1147" s="5"/>
      <c r="VOZ1147" s="5"/>
      <c r="VPA1147" s="5"/>
      <c r="VPB1147" s="5"/>
      <c r="VPC1147" s="5"/>
      <c r="VPD1147" s="5"/>
      <c r="VPE1147" s="5"/>
      <c r="VPF1147" s="5"/>
      <c r="VPG1147" s="5"/>
      <c r="VPH1147" s="5"/>
      <c r="VPI1147" s="5"/>
      <c r="VPJ1147" s="5"/>
      <c r="VPK1147" s="5"/>
      <c r="VPL1147" s="5"/>
      <c r="VPM1147" s="5"/>
      <c r="VPN1147" s="5"/>
      <c r="VPO1147" s="5"/>
      <c r="VPP1147" s="5"/>
      <c r="VPQ1147" s="5"/>
      <c r="VPR1147" s="5"/>
      <c r="VPS1147" s="5"/>
      <c r="VPT1147" s="5"/>
      <c r="VPU1147" s="5"/>
      <c r="VPV1147" s="5"/>
      <c r="VPW1147" s="5"/>
      <c r="VPX1147" s="5"/>
      <c r="VPY1147" s="5"/>
      <c r="VPZ1147" s="5"/>
      <c r="VQA1147" s="5"/>
      <c r="VQB1147" s="5"/>
      <c r="VQC1147" s="5"/>
      <c r="VQD1147" s="5"/>
      <c r="VQE1147" s="5"/>
      <c r="VQF1147" s="5"/>
      <c r="VQG1147" s="5"/>
      <c r="VQH1147" s="5"/>
      <c r="VQI1147" s="5"/>
      <c r="VQJ1147" s="5"/>
      <c r="VQK1147" s="5"/>
      <c r="VQL1147" s="5"/>
      <c r="VQM1147" s="5"/>
      <c r="VQN1147" s="5"/>
      <c r="VQO1147" s="5"/>
      <c r="VQP1147" s="5"/>
      <c r="VQQ1147" s="5"/>
      <c r="VQR1147" s="5"/>
      <c r="VQS1147" s="5"/>
      <c r="VQT1147" s="5"/>
      <c r="VQU1147" s="5"/>
      <c r="VQV1147" s="5"/>
      <c r="VQW1147" s="5"/>
      <c r="VQX1147" s="5"/>
      <c r="VQY1147" s="5"/>
      <c r="VQZ1147" s="5"/>
      <c r="VRA1147" s="5"/>
      <c r="VRB1147" s="5"/>
      <c r="VRC1147" s="5"/>
      <c r="VRD1147" s="5"/>
      <c r="VRE1147" s="5"/>
      <c r="VRF1147" s="5"/>
      <c r="VRG1147" s="5"/>
      <c r="VRH1147" s="5"/>
      <c r="VRI1147" s="5"/>
      <c r="VRJ1147" s="5"/>
      <c r="VRK1147" s="5"/>
      <c r="VRL1147" s="5"/>
      <c r="VRM1147" s="5"/>
      <c r="VRN1147" s="5"/>
      <c r="VRO1147" s="5"/>
      <c r="VRP1147" s="5"/>
      <c r="VRQ1147" s="5"/>
      <c r="VRR1147" s="5"/>
      <c r="VRS1147" s="5"/>
      <c r="VRT1147" s="5"/>
      <c r="VRU1147" s="5"/>
      <c r="VRV1147" s="5"/>
      <c r="VRW1147" s="5"/>
      <c r="VRX1147" s="5"/>
      <c r="VRY1147" s="5"/>
      <c r="VRZ1147" s="5"/>
      <c r="VSA1147" s="5"/>
      <c r="VSB1147" s="5"/>
      <c r="VSC1147" s="5"/>
      <c r="VSD1147" s="5"/>
      <c r="VSE1147" s="5"/>
      <c r="VSF1147" s="5"/>
      <c r="VSG1147" s="5"/>
      <c r="VSH1147" s="5"/>
      <c r="VSI1147" s="5"/>
      <c r="VSJ1147" s="5"/>
      <c r="VSK1147" s="5"/>
      <c r="VSL1147" s="5"/>
      <c r="VSM1147" s="5"/>
      <c r="VSN1147" s="5"/>
      <c r="VSO1147" s="5"/>
      <c r="VSP1147" s="5"/>
      <c r="VSQ1147" s="5"/>
      <c r="VSR1147" s="5"/>
      <c r="VSS1147" s="5"/>
      <c r="VST1147" s="5"/>
      <c r="VSU1147" s="5"/>
      <c r="VSV1147" s="5"/>
      <c r="VSW1147" s="5"/>
      <c r="VSX1147" s="5"/>
      <c r="VSY1147" s="5"/>
      <c r="VSZ1147" s="5"/>
      <c r="VTA1147" s="5"/>
      <c r="VTB1147" s="5"/>
      <c r="VTC1147" s="5"/>
      <c r="VTD1147" s="5"/>
      <c r="VTE1147" s="5"/>
      <c r="VTF1147" s="5"/>
      <c r="VTG1147" s="5"/>
      <c r="VTH1147" s="5"/>
      <c r="VTI1147" s="5"/>
      <c r="VTJ1147" s="5"/>
      <c r="VTK1147" s="5"/>
      <c r="VTL1147" s="5"/>
      <c r="VTM1147" s="5"/>
      <c r="VTN1147" s="5"/>
      <c r="VTO1147" s="5"/>
      <c r="VTP1147" s="5"/>
      <c r="VTQ1147" s="5"/>
      <c r="VTR1147" s="5"/>
      <c r="VTS1147" s="5"/>
      <c r="VTT1147" s="5"/>
      <c r="VTU1147" s="5"/>
      <c r="VTV1147" s="5"/>
      <c r="VTW1147" s="5"/>
      <c r="VTX1147" s="5"/>
      <c r="VTY1147" s="5"/>
      <c r="VTZ1147" s="5"/>
      <c r="VUA1147" s="5"/>
      <c r="VUB1147" s="5"/>
      <c r="VUC1147" s="5"/>
      <c r="VUD1147" s="5"/>
      <c r="VUE1147" s="5"/>
      <c r="VUF1147" s="5"/>
      <c r="VUG1147" s="5"/>
      <c r="VUH1147" s="5"/>
      <c r="VUI1147" s="5"/>
      <c r="VUJ1147" s="5"/>
      <c r="VUK1147" s="5"/>
      <c r="VUL1147" s="5"/>
      <c r="VUM1147" s="5"/>
      <c r="VUN1147" s="5"/>
      <c r="VUO1147" s="5"/>
      <c r="VUP1147" s="5"/>
      <c r="VUQ1147" s="5"/>
      <c r="VUR1147" s="5"/>
      <c r="VUS1147" s="5"/>
      <c r="VUT1147" s="5"/>
      <c r="VUU1147" s="5"/>
      <c r="VUV1147" s="5"/>
      <c r="VUW1147" s="5"/>
      <c r="VUX1147" s="5"/>
      <c r="VUY1147" s="5"/>
      <c r="VUZ1147" s="5"/>
      <c r="VVA1147" s="5"/>
      <c r="VVB1147" s="5"/>
      <c r="VVC1147" s="5"/>
      <c r="VVD1147" s="5"/>
      <c r="VVE1147" s="5"/>
      <c r="VVF1147" s="5"/>
      <c r="VVG1147" s="5"/>
      <c r="VVH1147" s="5"/>
      <c r="VVI1147" s="5"/>
      <c r="VVJ1147" s="5"/>
      <c r="VVK1147" s="5"/>
      <c r="VVL1147" s="5"/>
      <c r="VVM1147" s="5"/>
      <c r="VVN1147" s="5"/>
      <c r="VVO1147" s="5"/>
      <c r="VVP1147" s="5"/>
      <c r="VVQ1147" s="5"/>
      <c r="VVR1147" s="5"/>
      <c r="VVS1147" s="5"/>
      <c r="VVT1147" s="5"/>
      <c r="VVU1147" s="5"/>
      <c r="VVV1147" s="5"/>
      <c r="VVW1147" s="5"/>
      <c r="VVX1147" s="5"/>
      <c r="VVY1147" s="5"/>
      <c r="VVZ1147" s="5"/>
      <c r="VWA1147" s="5"/>
      <c r="VWB1147" s="5"/>
      <c r="VWC1147" s="5"/>
      <c r="VWD1147" s="5"/>
      <c r="VWE1147" s="5"/>
      <c r="VWF1147" s="5"/>
      <c r="VWG1147" s="5"/>
      <c r="VWH1147" s="5"/>
      <c r="VWI1147" s="5"/>
      <c r="VWJ1147" s="5"/>
      <c r="VWK1147" s="5"/>
      <c r="VWL1147" s="5"/>
      <c r="VWM1147" s="5"/>
      <c r="VWN1147" s="5"/>
      <c r="VWO1147" s="5"/>
      <c r="VWP1147" s="5"/>
      <c r="VWQ1147" s="5"/>
      <c r="VWR1147" s="5"/>
      <c r="VWS1147" s="5"/>
      <c r="VWT1147" s="5"/>
      <c r="VWU1147" s="5"/>
      <c r="VWV1147" s="5"/>
      <c r="VWW1147" s="5"/>
      <c r="VWX1147" s="5"/>
      <c r="VWY1147" s="5"/>
      <c r="VWZ1147" s="5"/>
      <c r="VXA1147" s="5"/>
      <c r="VXB1147" s="5"/>
      <c r="VXC1147" s="5"/>
      <c r="VXD1147" s="5"/>
      <c r="VXE1147" s="5"/>
      <c r="VXF1147" s="5"/>
      <c r="VXG1147" s="5"/>
      <c r="VXH1147" s="5"/>
      <c r="VXI1147" s="5"/>
      <c r="VXJ1147" s="5"/>
      <c r="VXK1147" s="5"/>
      <c r="VXL1147" s="5"/>
      <c r="VXM1147" s="5"/>
      <c r="VXN1147" s="5"/>
      <c r="VXO1147" s="5"/>
      <c r="VXP1147" s="5"/>
      <c r="VXQ1147" s="5"/>
      <c r="VXR1147" s="5"/>
      <c r="VXS1147" s="5"/>
      <c r="VXT1147" s="5"/>
      <c r="VXU1147" s="5"/>
      <c r="VXV1147" s="5"/>
      <c r="VXW1147" s="5"/>
      <c r="VXX1147" s="5"/>
      <c r="VXY1147" s="5"/>
      <c r="VXZ1147" s="5"/>
      <c r="VYA1147" s="5"/>
      <c r="VYB1147" s="5"/>
      <c r="VYC1147" s="5"/>
      <c r="VYD1147" s="5"/>
      <c r="VYE1147" s="5"/>
      <c r="VYF1147" s="5"/>
      <c r="VYG1147" s="5"/>
      <c r="VYH1147" s="5"/>
      <c r="VYI1147" s="5"/>
      <c r="VYJ1147" s="5"/>
      <c r="VYK1147" s="5"/>
      <c r="VYL1147" s="5"/>
      <c r="VYM1147" s="5"/>
      <c r="VYN1147" s="5"/>
      <c r="VYO1147" s="5"/>
      <c r="VYP1147" s="5"/>
      <c r="VYQ1147" s="5"/>
      <c r="VYR1147" s="5"/>
      <c r="VYS1147" s="5"/>
      <c r="VYT1147" s="5"/>
      <c r="VYU1147" s="5"/>
      <c r="VYV1147" s="5"/>
      <c r="VYW1147" s="5"/>
      <c r="VYX1147" s="5"/>
      <c r="VYY1147" s="5"/>
      <c r="VYZ1147" s="5"/>
      <c r="VZA1147" s="5"/>
      <c r="VZB1147" s="5"/>
      <c r="VZC1147" s="5"/>
      <c r="VZD1147" s="5"/>
      <c r="VZE1147" s="5"/>
      <c r="VZF1147" s="5"/>
      <c r="VZG1147" s="5"/>
      <c r="VZH1147" s="5"/>
      <c r="VZI1147" s="5"/>
      <c r="VZJ1147" s="5"/>
      <c r="VZK1147" s="5"/>
      <c r="VZL1147" s="5"/>
      <c r="VZM1147" s="5"/>
      <c r="VZN1147" s="5"/>
      <c r="VZO1147" s="5"/>
      <c r="VZP1147" s="5"/>
      <c r="VZQ1147" s="5"/>
      <c r="VZR1147" s="5"/>
      <c r="VZS1147" s="5"/>
      <c r="VZT1147" s="5"/>
      <c r="VZU1147" s="5"/>
      <c r="VZV1147" s="5"/>
      <c r="VZW1147" s="5"/>
      <c r="VZX1147" s="5"/>
      <c r="VZY1147" s="5"/>
      <c r="VZZ1147" s="5"/>
      <c r="WAA1147" s="5"/>
      <c r="WAB1147" s="5"/>
      <c r="WAC1147" s="5"/>
      <c r="WAD1147" s="5"/>
      <c r="WAE1147" s="5"/>
      <c r="WAF1147" s="5"/>
      <c r="WAG1147" s="5"/>
      <c r="WAH1147" s="5"/>
      <c r="WAI1147" s="5"/>
      <c r="WAJ1147" s="5"/>
      <c r="WAK1147" s="5"/>
      <c r="WAL1147" s="5"/>
      <c r="WAM1147" s="5"/>
      <c r="WAN1147" s="5"/>
      <c r="WAO1147" s="5"/>
      <c r="WAP1147" s="5"/>
      <c r="WAQ1147" s="5"/>
      <c r="WAR1147" s="5"/>
      <c r="WAS1147" s="5"/>
      <c r="WAT1147" s="5"/>
      <c r="WAU1147" s="5"/>
      <c r="WAV1147" s="5"/>
      <c r="WAW1147" s="5"/>
      <c r="WAX1147" s="5"/>
      <c r="WAY1147" s="5"/>
      <c r="WAZ1147" s="5"/>
      <c r="WBA1147" s="5"/>
      <c r="WBB1147" s="5"/>
      <c r="WBC1147" s="5"/>
      <c r="WBD1147" s="5"/>
      <c r="WBE1147" s="5"/>
      <c r="WBF1147" s="5"/>
      <c r="WBG1147" s="5"/>
      <c r="WBH1147" s="5"/>
      <c r="WBI1147" s="5"/>
      <c r="WBJ1147" s="5"/>
      <c r="WBK1147" s="5"/>
      <c r="WBL1147" s="5"/>
      <c r="WBM1147" s="5"/>
      <c r="WBN1147" s="5"/>
      <c r="WBO1147" s="5"/>
      <c r="WBP1147" s="5"/>
      <c r="WBQ1147" s="5"/>
      <c r="WBR1147" s="5"/>
      <c r="WBS1147" s="5"/>
      <c r="WBT1147" s="5"/>
      <c r="WBU1147" s="5"/>
      <c r="WBV1147" s="5"/>
      <c r="WBW1147" s="5"/>
      <c r="WBX1147" s="5"/>
      <c r="WBY1147" s="5"/>
      <c r="WBZ1147" s="5"/>
      <c r="WCA1147" s="5"/>
      <c r="WCB1147" s="5"/>
      <c r="WCC1147" s="5"/>
      <c r="WCD1147" s="5"/>
      <c r="WCE1147" s="5"/>
      <c r="WCF1147" s="5"/>
      <c r="WCG1147" s="5"/>
      <c r="WCH1147" s="5"/>
      <c r="WCI1147" s="5"/>
      <c r="WCJ1147" s="5"/>
      <c r="WCK1147" s="5"/>
      <c r="WCL1147" s="5"/>
      <c r="WCM1147" s="5"/>
      <c r="WCN1147" s="5"/>
      <c r="WCO1147" s="5"/>
      <c r="WCP1147" s="5"/>
      <c r="WCQ1147" s="5"/>
      <c r="WCR1147" s="5"/>
      <c r="WCS1147" s="5"/>
      <c r="WCT1147" s="5"/>
      <c r="WCU1147" s="5"/>
      <c r="WCV1147" s="5"/>
      <c r="WCW1147" s="5"/>
      <c r="WCX1147" s="5"/>
      <c r="WCY1147" s="5"/>
      <c r="WCZ1147" s="5"/>
      <c r="WDA1147" s="5"/>
      <c r="WDB1147" s="5"/>
      <c r="WDC1147" s="5"/>
      <c r="WDD1147" s="5"/>
      <c r="WDE1147" s="5"/>
      <c r="WDF1147" s="5"/>
      <c r="WDG1147" s="5"/>
      <c r="WDH1147" s="5"/>
      <c r="WDI1147" s="5"/>
      <c r="WDJ1147" s="5"/>
      <c r="WDK1147" s="5"/>
      <c r="WDL1147" s="5"/>
      <c r="WDM1147" s="5"/>
      <c r="WDN1147" s="5"/>
      <c r="WDO1147" s="5"/>
      <c r="WDP1147" s="5"/>
      <c r="WDQ1147" s="5"/>
      <c r="WDR1147" s="5"/>
      <c r="WDS1147" s="5"/>
      <c r="WDT1147" s="5"/>
      <c r="WDU1147" s="5"/>
      <c r="WDV1147" s="5"/>
      <c r="WDW1147" s="5"/>
      <c r="WDX1147" s="5"/>
      <c r="WDY1147" s="5"/>
      <c r="WDZ1147" s="5"/>
      <c r="WEA1147" s="5"/>
      <c r="WEB1147" s="5"/>
      <c r="WEC1147" s="5"/>
      <c r="WED1147" s="5"/>
      <c r="WEE1147" s="5"/>
      <c r="WEF1147" s="5"/>
      <c r="WEG1147" s="5"/>
      <c r="WEH1147" s="5"/>
      <c r="WEI1147" s="5"/>
      <c r="WEJ1147" s="5"/>
      <c r="WEK1147" s="5"/>
      <c r="WEL1147" s="5"/>
      <c r="WEM1147" s="5"/>
      <c r="WEN1147" s="5"/>
      <c r="WEO1147" s="5"/>
      <c r="WEP1147" s="5"/>
      <c r="WEQ1147" s="5"/>
      <c r="WER1147" s="5"/>
      <c r="WES1147" s="5"/>
      <c r="WET1147" s="5"/>
      <c r="WEU1147" s="5"/>
      <c r="WEV1147" s="5"/>
      <c r="WEW1147" s="5"/>
      <c r="WEX1147" s="5"/>
      <c r="WEY1147" s="5"/>
      <c r="WEZ1147" s="5"/>
      <c r="WFA1147" s="5"/>
      <c r="WFB1147" s="5"/>
      <c r="WFC1147" s="5"/>
      <c r="WFD1147" s="5"/>
      <c r="WFE1147" s="5"/>
      <c r="WFF1147" s="5"/>
      <c r="WFG1147" s="5"/>
      <c r="WFH1147" s="5"/>
      <c r="WFI1147" s="5"/>
      <c r="WFJ1147" s="5"/>
      <c r="WFK1147" s="5"/>
      <c r="WFL1147" s="5"/>
      <c r="WFM1147" s="5"/>
      <c r="WFN1147" s="5"/>
      <c r="WFO1147" s="5"/>
      <c r="WFP1147" s="5"/>
      <c r="WFQ1147" s="5"/>
      <c r="WFR1147" s="5"/>
      <c r="WFS1147" s="5"/>
      <c r="WFT1147" s="5"/>
      <c r="WFU1147" s="5"/>
      <c r="WFV1147" s="5"/>
      <c r="WFW1147" s="5"/>
      <c r="WFX1147" s="5"/>
      <c r="WFY1147" s="5"/>
      <c r="WFZ1147" s="5"/>
      <c r="WGA1147" s="5"/>
      <c r="WGB1147" s="5"/>
      <c r="WGC1147" s="5"/>
      <c r="WGD1147" s="5"/>
      <c r="WGE1147" s="5"/>
      <c r="WGF1147" s="5"/>
      <c r="WGG1147" s="5"/>
      <c r="WGH1147" s="5"/>
      <c r="WGI1147" s="5"/>
      <c r="WGJ1147" s="5"/>
      <c r="WGK1147" s="5"/>
      <c r="WGL1147" s="5"/>
      <c r="WGM1147" s="5"/>
      <c r="WGN1147" s="5"/>
      <c r="WGO1147" s="5"/>
      <c r="WGP1147" s="5"/>
      <c r="WGQ1147" s="5"/>
      <c r="WGR1147" s="5"/>
      <c r="WGS1147" s="5"/>
      <c r="WGT1147" s="5"/>
      <c r="WGU1147" s="5"/>
      <c r="WGV1147" s="5"/>
      <c r="WGW1147" s="5"/>
      <c r="WGX1147" s="5"/>
      <c r="WGY1147" s="5"/>
      <c r="WGZ1147" s="5"/>
      <c r="WHA1147" s="5"/>
      <c r="WHB1147" s="5"/>
      <c r="WHC1147" s="5"/>
      <c r="WHD1147" s="5"/>
      <c r="WHE1147" s="5"/>
      <c r="WHF1147" s="5"/>
      <c r="WHG1147" s="5"/>
      <c r="WHH1147" s="5"/>
      <c r="WHI1147" s="5"/>
      <c r="WHJ1147" s="5"/>
      <c r="WHK1147" s="5"/>
      <c r="WHL1147" s="5"/>
      <c r="WHM1147" s="5"/>
      <c r="WHN1147" s="5"/>
      <c r="WHO1147" s="5"/>
      <c r="WHP1147" s="5"/>
      <c r="WHQ1147" s="5"/>
      <c r="WHR1147" s="5"/>
      <c r="WHS1147" s="5"/>
      <c r="WHT1147" s="5"/>
      <c r="WHU1147" s="5"/>
      <c r="WHV1147" s="5"/>
      <c r="WHW1147" s="5"/>
      <c r="WHX1147" s="5"/>
      <c r="WHY1147" s="5"/>
      <c r="WHZ1147" s="5"/>
      <c r="WIA1147" s="5"/>
      <c r="WIB1147" s="5"/>
      <c r="WIC1147" s="5"/>
      <c r="WID1147" s="5"/>
      <c r="WIE1147" s="5"/>
      <c r="WIF1147" s="5"/>
      <c r="WIG1147" s="5"/>
      <c r="WIH1147" s="5"/>
      <c r="WII1147" s="5"/>
      <c r="WIJ1147" s="5"/>
      <c r="WIK1147" s="5"/>
      <c r="WIL1147" s="5"/>
      <c r="WIM1147" s="5"/>
      <c r="WIN1147" s="5"/>
      <c r="WIO1147" s="5"/>
      <c r="WIP1147" s="5"/>
      <c r="WIQ1147" s="5"/>
      <c r="WIR1147" s="5"/>
      <c r="WIS1147" s="5"/>
      <c r="WIT1147" s="5"/>
      <c r="WIU1147" s="5"/>
      <c r="WIV1147" s="5"/>
      <c r="WIW1147" s="5"/>
      <c r="WIX1147" s="5"/>
      <c r="WIY1147" s="5"/>
      <c r="WIZ1147" s="5"/>
      <c r="WJA1147" s="5"/>
      <c r="WJB1147" s="5"/>
      <c r="WJC1147" s="5"/>
      <c r="WJD1147" s="5"/>
      <c r="WJE1147" s="5"/>
      <c r="WJF1147" s="5"/>
      <c r="WJG1147" s="5"/>
      <c r="WJH1147" s="5"/>
      <c r="WJI1147" s="5"/>
      <c r="WJJ1147" s="5"/>
      <c r="WJK1147" s="5"/>
      <c r="WJL1147" s="5"/>
      <c r="WJM1147" s="5"/>
      <c r="WJN1147" s="5"/>
      <c r="WJO1147" s="5"/>
      <c r="WJP1147" s="5"/>
      <c r="WJQ1147" s="5"/>
      <c r="WJR1147" s="5"/>
      <c r="WJS1147" s="5"/>
      <c r="WJT1147" s="5"/>
      <c r="WJU1147" s="5"/>
      <c r="WJV1147" s="5"/>
      <c r="WJW1147" s="5"/>
      <c r="WJX1147" s="5"/>
      <c r="WJY1147" s="5"/>
      <c r="WJZ1147" s="5"/>
      <c r="WKA1147" s="5"/>
      <c r="WKB1147" s="5"/>
      <c r="WKC1147" s="5"/>
      <c r="WKD1147" s="5"/>
      <c r="WKE1147" s="5"/>
      <c r="WKF1147" s="5"/>
      <c r="WKG1147" s="5"/>
      <c r="WKH1147" s="5"/>
      <c r="WKI1147" s="5"/>
      <c r="WKJ1147" s="5"/>
      <c r="WKK1147" s="5"/>
      <c r="WKL1147" s="5"/>
      <c r="WKM1147" s="5"/>
      <c r="WKN1147" s="5"/>
      <c r="WKO1147" s="5"/>
      <c r="WKP1147" s="5"/>
      <c r="WKQ1147" s="5"/>
      <c r="WKR1147" s="5"/>
      <c r="WKS1147" s="5"/>
      <c r="WKT1147" s="5"/>
      <c r="WKU1147" s="5"/>
      <c r="WKV1147" s="5"/>
      <c r="WKW1147" s="5"/>
      <c r="WKX1147" s="5"/>
      <c r="WKY1147" s="5"/>
      <c r="WKZ1147" s="5"/>
      <c r="WLA1147" s="5"/>
      <c r="WLB1147" s="5"/>
      <c r="WLC1147" s="5"/>
      <c r="WLD1147" s="5"/>
      <c r="WLE1147" s="5"/>
      <c r="WLF1147" s="5"/>
      <c r="WLG1147" s="5"/>
      <c r="WLH1147" s="5"/>
      <c r="WLI1147" s="5"/>
      <c r="WLJ1147" s="5"/>
      <c r="WLK1147" s="5"/>
      <c r="WLL1147" s="5"/>
      <c r="WLM1147" s="5"/>
      <c r="WLN1147" s="5"/>
      <c r="WLO1147" s="5"/>
      <c r="WLP1147" s="5"/>
      <c r="WLQ1147" s="5"/>
      <c r="WLR1147" s="5"/>
      <c r="WLS1147" s="5"/>
      <c r="WLT1147" s="5"/>
      <c r="WLU1147" s="5"/>
      <c r="WLV1147" s="5"/>
      <c r="WLW1147" s="5"/>
      <c r="WLX1147" s="5"/>
      <c r="WLY1147" s="5"/>
      <c r="WLZ1147" s="5"/>
      <c r="WMA1147" s="5"/>
      <c r="WMB1147" s="5"/>
      <c r="WMC1147" s="5"/>
      <c r="WMD1147" s="5"/>
      <c r="WME1147" s="5"/>
      <c r="WMF1147" s="5"/>
      <c r="WMG1147" s="5"/>
      <c r="WMH1147" s="5"/>
      <c r="WMI1147" s="5"/>
      <c r="WMJ1147" s="5"/>
      <c r="WMK1147" s="5"/>
      <c r="WML1147" s="5"/>
      <c r="WMM1147" s="5"/>
      <c r="WMN1147" s="5"/>
      <c r="WMO1147" s="5"/>
      <c r="WMP1147" s="5"/>
      <c r="WMQ1147" s="5"/>
      <c r="WMR1147" s="5"/>
      <c r="WMS1147" s="5"/>
      <c r="WMT1147" s="5"/>
      <c r="WMU1147" s="5"/>
      <c r="WMV1147" s="5"/>
      <c r="WMW1147" s="5"/>
      <c r="WMX1147" s="5"/>
      <c r="WMY1147" s="5"/>
      <c r="WMZ1147" s="5"/>
      <c r="WNA1147" s="5"/>
      <c r="WNB1147" s="5"/>
      <c r="WNC1147" s="5"/>
      <c r="WND1147" s="5"/>
      <c r="WNE1147" s="5"/>
      <c r="WNF1147" s="5"/>
      <c r="WNG1147" s="5"/>
      <c r="WNH1147" s="5"/>
      <c r="WNI1147" s="5"/>
      <c r="WNJ1147" s="5"/>
      <c r="WNK1147" s="5"/>
      <c r="WNL1147" s="5"/>
      <c r="WNM1147" s="5"/>
      <c r="WNN1147" s="5"/>
      <c r="WNO1147" s="5"/>
      <c r="WNP1147" s="5"/>
      <c r="WNQ1147" s="5"/>
      <c r="WNR1147" s="5"/>
      <c r="WNS1147" s="5"/>
      <c r="WNT1147" s="5"/>
      <c r="WNU1147" s="5"/>
      <c r="WNV1147" s="5"/>
      <c r="WNW1147" s="5"/>
      <c r="WNX1147" s="5"/>
      <c r="WNY1147" s="5"/>
      <c r="WNZ1147" s="5"/>
      <c r="WOA1147" s="5"/>
      <c r="WOB1147" s="5"/>
      <c r="WOC1147" s="5"/>
      <c r="WOD1147" s="5"/>
      <c r="WOE1147" s="5"/>
      <c r="WOF1147" s="5"/>
      <c r="WOG1147" s="5"/>
      <c r="WOH1147" s="5"/>
      <c r="WOI1147" s="5"/>
      <c r="WOJ1147" s="5"/>
      <c r="WOK1147" s="5"/>
      <c r="WOL1147" s="5"/>
      <c r="WOM1147" s="5"/>
      <c r="WON1147" s="5"/>
      <c r="WOO1147" s="5"/>
      <c r="WOP1147" s="5"/>
      <c r="WOQ1147" s="5"/>
      <c r="WOR1147" s="5"/>
      <c r="WOS1147" s="5"/>
      <c r="WOT1147" s="5"/>
      <c r="WOU1147" s="5"/>
      <c r="WOV1147" s="5"/>
      <c r="WOW1147" s="5"/>
      <c r="WOX1147" s="5"/>
      <c r="WOY1147" s="5"/>
      <c r="WOZ1147" s="5"/>
      <c r="WPA1147" s="5"/>
      <c r="WPB1147" s="5"/>
      <c r="WPC1147" s="5"/>
      <c r="WPD1147" s="5"/>
      <c r="WPE1147" s="5"/>
      <c r="WPF1147" s="5"/>
      <c r="WPG1147" s="5"/>
      <c r="WPH1147" s="5"/>
      <c r="WPI1147" s="5"/>
      <c r="WPJ1147" s="5"/>
      <c r="WPK1147" s="5"/>
      <c r="WPL1147" s="5"/>
      <c r="WPM1147" s="5"/>
      <c r="WPN1147" s="5"/>
      <c r="WPO1147" s="5"/>
      <c r="WPP1147" s="5"/>
      <c r="WPQ1147" s="5"/>
      <c r="WPR1147" s="5"/>
      <c r="WPS1147" s="5"/>
      <c r="WPT1147" s="5"/>
      <c r="WPU1147" s="5"/>
      <c r="WPV1147" s="5"/>
      <c r="WPW1147" s="5"/>
      <c r="WPX1147" s="5"/>
      <c r="WPY1147" s="5"/>
      <c r="WPZ1147" s="5"/>
      <c r="WQA1147" s="5"/>
      <c r="WQB1147" s="5"/>
      <c r="WQC1147" s="5"/>
      <c r="WQD1147" s="5"/>
      <c r="WQE1147" s="5"/>
      <c r="WQF1147" s="5"/>
      <c r="WQG1147" s="5"/>
      <c r="WQH1147" s="5"/>
      <c r="WQI1147" s="5"/>
      <c r="WQJ1147" s="5"/>
      <c r="WQK1147" s="5"/>
      <c r="WQL1147" s="5"/>
      <c r="WQM1147" s="5"/>
      <c r="WQN1147" s="5"/>
      <c r="WQO1147" s="5"/>
      <c r="WQP1147" s="5"/>
      <c r="WQQ1147" s="5"/>
      <c r="WQR1147" s="5"/>
      <c r="WQS1147" s="5"/>
      <c r="WQT1147" s="5"/>
      <c r="WQU1147" s="5"/>
      <c r="WQV1147" s="5"/>
      <c r="WQW1147" s="5"/>
      <c r="WQX1147" s="5"/>
      <c r="WQY1147" s="5"/>
      <c r="WQZ1147" s="5"/>
      <c r="WRA1147" s="5"/>
      <c r="WRB1147" s="5"/>
      <c r="WRC1147" s="5"/>
      <c r="WRD1147" s="5"/>
      <c r="WRE1147" s="5"/>
      <c r="WRF1147" s="5"/>
      <c r="WRG1147" s="5"/>
      <c r="WRH1147" s="5"/>
      <c r="WRI1147" s="5"/>
      <c r="WRJ1147" s="5"/>
      <c r="WRK1147" s="5"/>
      <c r="WRL1147" s="5"/>
      <c r="WRM1147" s="5"/>
      <c r="WRN1147" s="5"/>
      <c r="WRO1147" s="5"/>
      <c r="WRP1147" s="5"/>
      <c r="WRQ1147" s="5"/>
      <c r="WRR1147" s="5"/>
      <c r="WRS1147" s="5"/>
      <c r="WRT1147" s="5"/>
      <c r="WRU1147" s="5"/>
      <c r="WRV1147" s="5"/>
      <c r="WRW1147" s="5"/>
      <c r="WRX1147" s="5"/>
      <c r="WRY1147" s="5"/>
      <c r="WRZ1147" s="5"/>
      <c r="WSA1147" s="5"/>
      <c r="WSB1147" s="5"/>
      <c r="WSC1147" s="5"/>
      <c r="WSD1147" s="5"/>
      <c r="WSE1147" s="5"/>
      <c r="WSF1147" s="5"/>
      <c r="WSG1147" s="5"/>
      <c r="WSH1147" s="5"/>
      <c r="WSI1147" s="5"/>
      <c r="WSJ1147" s="5"/>
      <c r="WSK1147" s="5"/>
      <c r="WSL1147" s="5"/>
      <c r="WSM1147" s="5"/>
      <c r="WSN1147" s="5"/>
      <c r="WSO1147" s="5"/>
      <c r="WSP1147" s="5"/>
      <c r="WSQ1147" s="5"/>
      <c r="WSR1147" s="5"/>
      <c r="WSS1147" s="5"/>
      <c r="WST1147" s="5"/>
      <c r="WSU1147" s="5"/>
      <c r="WSV1147" s="5"/>
      <c r="WSW1147" s="5"/>
      <c r="WSX1147" s="5"/>
      <c r="WSY1147" s="5"/>
      <c r="WSZ1147" s="5"/>
      <c r="WTA1147" s="5"/>
      <c r="WTB1147" s="5"/>
      <c r="WTC1147" s="5"/>
      <c r="WTD1147" s="5"/>
      <c r="WTE1147" s="5"/>
      <c r="WTF1147" s="5"/>
      <c r="WTG1147" s="5"/>
      <c r="WTH1147" s="5"/>
      <c r="WTI1147" s="5"/>
      <c r="WTJ1147" s="5"/>
      <c r="WTK1147" s="5"/>
      <c r="WTL1147" s="5"/>
      <c r="WTM1147" s="5"/>
      <c r="WTN1147" s="5"/>
      <c r="WTO1147" s="5"/>
      <c r="WTP1147" s="5"/>
      <c r="WTQ1147" s="5"/>
      <c r="WTR1147" s="5"/>
      <c r="WTS1147" s="5"/>
      <c r="WTT1147" s="5"/>
      <c r="WTU1147" s="5"/>
      <c r="WTV1147" s="5"/>
      <c r="WTW1147" s="5"/>
      <c r="WTX1147" s="5"/>
      <c r="WTY1147" s="5"/>
      <c r="WTZ1147" s="5"/>
      <c r="WUA1147" s="5"/>
      <c r="WUB1147" s="5"/>
      <c r="WUC1147" s="5"/>
      <c r="WUD1147" s="5"/>
      <c r="WUE1147" s="5"/>
      <c r="WUF1147" s="5"/>
      <c r="WUG1147" s="5"/>
      <c r="WUH1147" s="5"/>
      <c r="WUI1147" s="5"/>
      <c r="WUJ1147" s="5"/>
      <c r="WUK1147" s="5"/>
      <c r="WUL1147" s="5"/>
      <c r="WUM1147" s="5"/>
      <c r="WUN1147" s="5"/>
      <c r="WUO1147" s="5"/>
      <c r="WUP1147" s="5"/>
      <c r="WUQ1147" s="5"/>
      <c r="WUR1147" s="5"/>
      <c r="WUS1147" s="5"/>
      <c r="WUT1147" s="5"/>
      <c r="WUU1147" s="5"/>
      <c r="WUV1147" s="5"/>
      <c r="WUW1147" s="5"/>
      <c r="WUX1147" s="5"/>
      <c r="WUY1147" s="5"/>
      <c r="WUZ1147" s="5"/>
      <c r="WVA1147" s="5"/>
      <c r="WVB1147" s="5"/>
      <c r="WVC1147" s="5"/>
      <c r="WVD1147" s="5"/>
      <c r="WVE1147" s="5"/>
      <c r="WVF1147" s="5"/>
      <c r="WVG1147" s="5"/>
      <c r="WVH1147" s="5"/>
      <c r="WVI1147" s="5"/>
      <c r="WVJ1147" s="5"/>
      <c r="WVK1147" s="5"/>
      <c r="WVL1147" s="5"/>
      <c r="WVM1147" s="5"/>
      <c r="WVN1147" s="5"/>
      <c r="WVO1147" s="5"/>
      <c r="WVP1147" s="5"/>
      <c r="WVQ1147" s="5"/>
      <c r="WVR1147" s="5"/>
      <c r="WVS1147" s="5"/>
      <c r="WVT1147" s="5"/>
      <c r="WVU1147" s="5"/>
      <c r="WVV1147" s="5"/>
      <c r="WVW1147" s="5"/>
      <c r="WVX1147" s="5"/>
      <c r="WVY1147" s="5"/>
      <c r="WVZ1147" s="5"/>
      <c r="WWA1147" s="5"/>
      <c r="WWB1147" s="5"/>
      <c r="WWC1147" s="5"/>
      <c r="WWD1147" s="5"/>
      <c r="WWE1147" s="5"/>
      <c r="WWF1147" s="5"/>
      <c r="WWG1147" s="5"/>
      <c r="WWH1147" s="5"/>
      <c r="WWI1147" s="5"/>
      <c r="WWJ1147" s="5"/>
      <c r="WWK1147" s="5"/>
      <c r="WWL1147" s="5"/>
      <c r="WWM1147" s="5"/>
      <c r="WWN1147" s="5"/>
      <c r="WWO1147" s="5"/>
      <c r="WWP1147" s="5"/>
      <c r="WWQ1147" s="5"/>
      <c r="WWR1147" s="5"/>
      <c r="WWS1147" s="5"/>
      <c r="WWT1147" s="5"/>
      <c r="WWU1147" s="5"/>
      <c r="WWV1147" s="5"/>
      <c r="WWW1147" s="5"/>
      <c r="WWX1147" s="5"/>
      <c r="WWY1147" s="5"/>
      <c r="WWZ1147" s="5"/>
      <c r="WXA1147" s="5"/>
      <c r="WXB1147" s="5"/>
      <c r="WXC1147" s="5"/>
      <c r="WXD1147" s="5"/>
      <c r="WXE1147" s="5"/>
      <c r="WXF1147" s="5"/>
      <c r="WXG1147" s="5"/>
      <c r="WXH1147" s="5"/>
      <c r="WXI1147" s="5"/>
      <c r="WXJ1147" s="5"/>
      <c r="WXK1147" s="5"/>
      <c r="WXL1147" s="5"/>
      <c r="WXM1147" s="5"/>
      <c r="WXN1147" s="5"/>
      <c r="WXO1147" s="5"/>
      <c r="WXP1147" s="5"/>
      <c r="WXQ1147" s="5"/>
      <c r="WXR1147" s="5"/>
      <c r="WXS1147" s="5"/>
      <c r="WXT1147" s="5"/>
      <c r="WXU1147" s="5"/>
      <c r="WXV1147" s="5"/>
      <c r="WXW1147" s="5"/>
      <c r="WXX1147" s="5"/>
      <c r="WXY1147" s="5"/>
      <c r="WXZ1147" s="5"/>
      <c r="WYA1147" s="5"/>
      <c r="WYB1147" s="5"/>
      <c r="WYC1147" s="5"/>
      <c r="WYD1147" s="5"/>
      <c r="WYE1147" s="5"/>
      <c r="WYF1147" s="5"/>
      <c r="WYG1147" s="5"/>
      <c r="WYH1147" s="5"/>
      <c r="WYI1147" s="5"/>
      <c r="WYJ1147" s="5"/>
      <c r="WYK1147" s="5"/>
      <c r="WYL1147" s="5"/>
      <c r="WYM1147" s="5"/>
      <c r="WYN1147" s="5"/>
      <c r="WYO1147" s="5"/>
      <c r="WYP1147" s="5"/>
      <c r="WYQ1147" s="5"/>
      <c r="WYR1147" s="5"/>
      <c r="WYS1147" s="5"/>
      <c r="WYT1147" s="5"/>
      <c r="WYU1147" s="5"/>
      <c r="WYV1147" s="5"/>
      <c r="WYW1147" s="5"/>
      <c r="WYX1147" s="5"/>
      <c r="WYY1147" s="5"/>
      <c r="WYZ1147" s="5"/>
      <c r="WZA1147" s="5"/>
      <c r="WZB1147" s="5"/>
      <c r="WZC1147" s="5"/>
      <c r="WZD1147" s="5"/>
      <c r="WZE1147" s="5"/>
      <c r="WZF1147" s="5"/>
      <c r="WZG1147" s="5"/>
      <c r="WZH1147" s="5"/>
      <c r="WZI1147" s="5"/>
      <c r="WZJ1147" s="5"/>
      <c r="WZK1147" s="5"/>
      <c r="WZL1147" s="5"/>
      <c r="WZM1147" s="5"/>
      <c r="WZN1147" s="5"/>
      <c r="WZO1147" s="5"/>
      <c r="WZP1147" s="5"/>
      <c r="WZQ1147" s="5"/>
      <c r="WZR1147" s="5"/>
      <c r="WZS1147" s="5"/>
      <c r="WZT1147" s="5"/>
      <c r="WZU1147" s="5"/>
      <c r="WZV1147" s="5"/>
      <c r="WZW1147" s="5"/>
      <c r="WZX1147" s="5"/>
      <c r="WZY1147" s="5"/>
      <c r="WZZ1147" s="5"/>
      <c r="XAA1147" s="5"/>
      <c r="XAB1147" s="5"/>
      <c r="XAC1147" s="5"/>
      <c r="XAD1147" s="5"/>
      <c r="XAE1147" s="5"/>
      <c r="XAF1147" s="5"/>
      <c r="XAG1147" s="5"/>
      <c r="XAH1147" s="5"/>
      <c r="XAI1147" s="5"/>
      <c r="XAJ1147" s="5"/>
      <c r="XAK1147" s="5"/>
      <c r="XAL1147" s="5"/>
      <c r="XAM1147" s="5"/>
      <c r="XAN1147" s="5"/>
      <c r="XAO1147" s="5"/>
      <c r="XAP1147" s="5"/>
      <c r="XAQ1147" s="5"/>
      <c r="XAR1147" s="5"/>
      <c r="XAS1147" s="5"/>
      <c r="XAT1147" s="5"/>
      <c r="XAU1147" s="5"/>
      <c r="XAV1147" s="5"/>
      <c r="XAW1147" s="5"/>
      <c r="XAX1147" s="5"/>
      <c r="XAY1147" s="5"/>
      <c r="XAZ1147" s="5"/>
      <c r="XBA1147" s="5"/>
      <c r="XBB1147" s="5"/>
      <c r="XBC1147" s="5"/>
      <c r="XBD1147" s="5"/>
      <c r="XBE1147" s="5"/>
      <c r="XBF1147" s="5"/>
      <c r="XBG1147" s="5"/>
      <c r="XBH1147" s="5"/>
      <c r="XBI1147" s="5"/>
      <c r="XBJ1147" s="5"/>
      <c r="XBK1147" s="5"/>
      <c r="XBL1147" s="5"/>
      <c r="XBM1147" s="5"/>
      <c r="XBN1147" s="5"/>
      <c r="XBO1147" s="5"/>
      <c r="XBP1147" s="5"/>
      <c r="XBQ1147" s="5"/>
      <c r="XBR1147" s="5"/>
      <c r="XBS1147" s="5"/>
      <c r="XBT1147" s="5"/>
      <c r="XBU1147" s="5"/>
      <c r="XBV1147" s="5"/>
      <c r="XBW1147" s="5"/>
      <c r="XBX1147" s="5"/>
      <c r="XBY1147" s="5"/>
      <c r="XBZ1147" s="5"/>
      <c r="XCA1147" s="5"/>
      <c r="XCB1147" s="5"/>
      <c r="XCC1147" s="5"/>
      <c r="XCD1147" s="5"/>
      <c r="XCE1147" s="5"/>
      <c r="XCF1147" s="5"/>
      <c r="XCG1147" s="5"/>
      <c r="XCH1147" s="5"/>
      <c r="XCI1147" s="5"/>
      <c r="XCJ1147" s="5"/>
      <c r="XCK1147" s="5"/>
      <c r="XCL1147" s="5"/>
      <c r="XCM1147" s="5"/>
      <c r="XCN1147" s="5"/>
      <c r="XCO1147" s="5"/>
      <c r="XCP1147" s="5"/>
      <c r="XCQ1147" s="5"/>
      <c r="XCR1147" s="5"/>
      <c r="XCS1147" s="5"/>
      <c r="XCT1147" s="5"/>
      <c r="XCU1147" s="5"/>
      <c r="XCV1147" s="5"/>
      <c r="XCW1147" s="5"/>
      <c r="XCX1147" s="5"/>
      <c r="XCY1147" s="5"/>
      <c r="XCZ1147" s="5"/>
      <c r="XDA1147" s="5"/>
      <c r="XDB1147" s="5"/>
      <c r="XDC1147" s="5"/>
      <c r="XDD1147" s="5"/>
      <c r="XDE1147" s="5"/>
      <c r="XDF1147" s="5"/>
      <c r="XDG1147" s="5"/>
      <c r="XDH1147" s="5"/>
      <c r="XDI1147" s="5"/>
      <c r="XDJ1147" s="5"/>
      <c r="XDK1147" s="5"/>
      <c r="XDL1147" s="5"/>
      <c r="XDM1147" s="5"/>
      <c r="XDN1147" s="5"/>
      <c r="XDO1147" s="5"/>
      <c r="XDP1147" s="5"/>
      <c r="XDQ1147" s="5"/>
      <c r="XDR1147" s="5"/>
      <c r="XDS1147" s="5"/>
      <c r="XDT1147" s="5"/>
      <c r="XDU1147" s="5"/>
      <c r="XDV1147" s="5"/>
      <c r="XDW1147" s="5"/>
      <c r="XDX1147" s="5"/>
      <c r="XDY1147" s="5"/>
      <c r="XDZ1147" s="5"/>
      <c r="XEA1147" s="5"/>
      <c r="XEB1147" s="5"/>
      <c r="XEC1147" s="5"/>
      <c r="XED1147" s="5"/>
      <c r="XEE1147" s="5"/>
      <c r="XEF1147" s="5"/>
      <c r="XEG1147" s="5"/>
      <c r="XEH1147" s="5"/>
      <c r="XEI1147" s="5"/>
      <c r="XEJ1147" s="5"/>
      <c r="XEK1147" s="5"/>
      <c r="XEL1147" s="5"/>
      <c r="XEM1147" s="5"/>
      <c r="XEN1147" s="5"/>
      <c r="XEO1147" s="5"/>
      <c r="XEP1147" s="5"/>
      <c r="XEQ1147" s="5"/>
      <c r="XER1147" s="5"/>
      <c r="XES1147" s="5"/>
      <c r="XET1147" s="5"/>
      <c r="XEU1147" s="5"/>
      <c r="XEV1147" s="5"/>
    </row>
    <row r="1148" spans="1:16376" ht="25.5" x14ac:dyDescent="0.25">
      <c r="A1148" s="27" t="s">
        <v>1210</v>
      </c>
      <c r="B1148" s="27" t="s">
        <v>718</v>
      </c>
      <c r="C1148" s="24" t="s">
        <v>1214</v>
      </c>
      <c r="D1148" s="28" t="s">
        <v>1215</v>
      </c>
      <c r="E1148" s="255">
        <v>25.8</v>
      </c>
      <c r="F1148" s="29">
        <v>25</v>
      </c>
      <c r="I1148" s="11" t="s">
        <v>21</v>
      </c>
      <c r="K1148" s="11"/>
      <c r="M1148" s="307">
        <v>2</v>
      </c>
      <c r="N1148" s="11">
        <v>1</v>
      </c>
      <c r="O1148" s="22"/>
      <c r="P1148" s="311">
        <f t="shared" si="139"/>
        <v>26.42</v>
      </c>
      <c r="Q1148" s="16">
        <f t="shared" si="142"/>
        <v>26.424700000000001</v>
      </c>
      <c r="R1148" s="23">
        <f t="shared" si="140"/>
        <v>0.62000000000000099</v>
      </c>
      <c r="S1148" s="18">
        <f t="shared" si="141"/>
        <v>2.4031007751938022E-2</v>
      </c>
      <c r="W1148" s="2"/>
      <c r="X1148" s="2"/>
      <c r="Z1148" s="3"/>
    </row>
    <row r="1149" spans="1:16376" ht="25.5" x14ac:dyDescent="0.25">
      <c r="A1149" s="27" t="s">
        <v>1210</v>
      </c>
      <c r="B1149" s="27" t="s">
        <v>718</v>
      </c>
      <c r="C1149" s="24" t="s">
        <v>1216</v>
      </c>
      <c r="D1149" s="28" t="s">
        <v>1217</v>
      </c>
      <c r="E1149" s="255">
        <v>103.23</v>
      </c>
      <c r="F1149" s="29">
        <v>100</v>
      </c>
      <c r="I1149" s="11" t="s">
        <v>21</v>
      </c>
      <c r="K1149" s="11"/>
      <c r="M1149" s="307">
        <v>2</v>
      </c>
      <c r="N1149" s="11">
        <v>1</v>
      </c>
      <c r="O1149" s="22"/>
      <c r="P1149" s="311">
        <f t="shared" si="139"/>
        <v>105.72</v>
      </c>
      <c r="Q1149" s="16">
        <f t="shared" si="142"/>
        <v>105.7296</v>
      </c>
      <c r="R1149" s="23">
        <f t="shared" si="140"/>
        <v>2.4899999999999949</v>
      </c>
      <c r="S1149" s="18">
        <f t="shared" si="141"/>
        <v>2.4120895088636973E-2</v>
      </c>
      <c r="W1149" s="2"/>
      <c r="X1149" s="2"/>
      <c r="Z1149" s="3"/>
    </row>
    <row r="1150" spans="1:16376" ht="25.5" x14ac:dyDescent="0.25">
      <c r="A1150" s="27" t="s">
        <v>1210</v>
      </c>
      <c r="B1150" s="27" t="s">
        <v>718</v>
      </c>
      <c r="C1150" s="24" t="s">
        <v>1218</v>
      </c>
      <c r="D1150" s="28" t="s">
        <v>1219</v>
      </c>
      <c r="E1150" s="255">
        <v>25.8</v>
      </c>
      <c r="F1150" s="29">
        <v>25</v>
      </c>
      <c r="I1150" s="11" t="s">
        <v>21</v>
      </c>
      <c r="K1150" s="11"/>
      <c r="M1150" s="307">
        <v>2</v>
      </c>
      <c r="N1150" s="11">
        <v>1</v>
      </c>
      <c r="O1150" s="22"/>
      <c r="P1150" s="311">
        <f t="shared" si="139"/>
        <v>26.42</v>
      </c>
      <c r="Q1150" s="16">
        <f t="shared" si="142"/>
        <v>26.424700000000001</v>
      </c>
      <c r="R1150" s="23">
        <f t="shared" si="140"/>
        <v>0.62000000000000099</v>
      </c>
      <c r="S1150" s="18">
        <f t="shared" si="141"/>
        <v>2.4031007751938022E-2</v>
      </c>
      <c r="W1150" s="2"/>
      <c r="X1150" s="2"/>
      <c r="Z1150" s="3"/>
    </row>
    <row r="1151" spans="1:16376" ht="25.5" x14ac:dyDescent="0.25">
      <c r="A1151" s="27" t="s">
        <v>1220</v>
      </c>
      <c r="B1151" s="27" t="s">
        <v>718</v>
      </c>
      <c r="C1151" s="24" t="s">
        <v>1221</v>
      </c>
      <c r="D1151" s="28" t="s">
        <v>1222</v>
      </c>
      <c r="E1151" s="255">
        <v>10.32</v>
      </c>
      <c r="F1151" s="29">
        <v>10</v>
      </c>
      <c r="I1151" s="11" t="s">
        <v>21</v>
      </c>
      <c r="K1151" s="11"/>
      <c r="M1151" s="307">
        <v>1</v>
      </c>
      <c r="N1151" s="11">
        <v>1</v>
      </c>
      <c r="O1151" s="22"/>
      <c r="P1151" s="311">
        <f t="shared" si="139"/>
        <v>10.56</v>
      </c>
      <c r="Q1151" s="16">
        <f t="shared" si="142"/>
        <v>10.569800000000001</v>
      </c>
      <c r="R1151" s="23">
        <f t="shared" si="140"/>
        <v>0.24000000000000021</v>
      </c>
      <c r="S1151" s="18">
        <f t="shared" si="141"/>
        <v>2.3255813953488393E-2</v>
      </c>
      <c r="W1151" s="2"/>
      <c r="X1151" s="2"/>
      <c r="Z1151" s="3"/>
    </row>
    <row r="1152" spans="1:16376" ht="38.25" x14ac:dyDescent="0.25">
      <c r="A1152" s="27" t="s">
        <v>1220</v>
      </c>
      <c r="B1152" s="27" t="s">
        <v>718</v>
      </c>
      <c r="C1152" s="24" t="s">
        <v>1223</v>
      </c>
      <c r="D1152" s="28" t="s">
        <v>1224</v>
      </c>
      <c r="E1152" s="255">
        <v>61.93</v>
      </c>
      <c r="F1152" s="29">
        <v>60</v>
      </c>
      <c r="K1152" s="11"/>
      <c r="M1152" s="307">
        <v>1</v>
      </c>
      <c r="N1152" s="11">
        <v>1</v>
      </c>
      <c r="O1152" s="22"/>
      <c r="P1152" s="311">
        <f t="shared" si="139"/>
        <v>63.42</v>
      </c>
      <c r="Q1152" s="16">
        <f t="shared" si="142"/>
        <v>63.429499999999997</v>
      </c>
      <c r="R1152" s="23">
        <f t="shared" si="140"/>
        <v>1.490000000000002</v>
      </c>
      <c r="S1152" s="18">
        <f t="shared" si="141"/>
        <v>2.405942192798324E-2</v>
      </c>
      <c r="W1152" s="2"/>
      <c r="X1152" s="2"/>
      <c r="Y1152" s="218"/>
      <c r="Z1152" s="3"/>
      <c r="AA1152" s="78"/>
      <c r="AB1152" s="78"/>
      <c r="AC1152" s="78"/>
      <c r="AD1152" s="78"/>
      <c r="AE1152" s="78"/>
      <c r="AF1152" s="78"/>
      <c r="GR1152" s="5"/>
      <c r="GS1152" s="5"/>
      <c r="GT1152" s="5"/>
      <c r="GU1152" s="5"/>
      <c r="GV1152" s="5"/>
    </row>
    <row r="1153" spans="1:204" ht="38.25" x14ac:dyDescent="0.25">
      <c r="A1153" s="27" t="s">
        <v>1220</v>
      </c>
      <c r="B1153" s="27" t="s">
        <v>718</v>
      </c>
      <c r="C1153" s="24" t="s">
        <v>1225</v>
      </c>
      <c r="D1153" s="28" t="s">
        <v>1224</v>
      </c>
      <c r="E1153" s="255">
        <v>46.45</v>
      </c>
      <c r="F1153" s="29">
        <v>45</v>
      </c>
      <c r="K1153" s="11"/>
      <c r="M1153" s="307">
        <v>1</v>
      </c>
      <c r="N1153" s="11">
        <v>1</v>
      </c>
      <c r="O1153" s="22"/>
      <c r="P1153" s="311">
        <f t="shared" si="139"/>
        <v>47.57</v>
      </c>
      <c r="Q1153" s="16">
        <f t="shared" si="142"/>
        <v>47.5747</v>
      </c>
      <c r="R1153" s="23">
        <f t="shared" si="140"/>
        <v>1.1199999999999974</v>
      </c>
      <c r="S1153" s="18">
        <f t="shared" si="141"/>
        <v>2.4111948331539235E-2</v>
      </c>
      <c r="W1153" s="2"/>
      <c r="X1153" s="2"/>
      <c r="Y1153" s="218"/>
      <c r="Z1153" s="3"/>
      <c r="AA1153" s="78"/>
      <c r="AB1153" s="78"/>
      <c r="AC1153" s="78"/>
      <c r="AD1153" s="78"/>
      <c r="AE1153" s="78"/>
      <c r="AF1153" s="78"/>
      <c r="GR1153" s="5"/>
      <c r="GS1153" s="5"/>
      <c r="GT1153" s="5"/>
      <c r="GU1153" s="5"/>
      <c r="GV1153" s="5"/>
    </row>
    <row r="1154" spans="1:204" ht="38.25" x14ac:dyDescent="0.25">
      <c r="A1154" s="27" t="s">
        <v>1220</v>
      </c>
      <c r="B1154" s="27" t="s">
        <v>718</v>
      </c>
      <c r="C1154" s="24" t="s">
        <v>1226</v>
      </c>
      <c r="D1154" s="28" t="s">
        <v>1227</v>
      </c>
      <c r="E1154" s="255">
        <v>25.8</v>
      </c>
      <c r="F1154" s="29">
        <v>25</v>
      </c>
      <c r="J1154" s="11" t="s">
        <v>22</v>
      </c>
      <c r="K1154" s="11"/>
      <c r="M1154" s="307">
        <v>1</v>
      </c>
      <c r="N1154" s="11">
        <v>1</v>
      </c>
      <c r="O1154" s="22"/>
      <c r="P1154" s="311">
        <f t="shared" si="139"/>
        <v>26.42</v>
      </c>
      <c r="Q1154" s="16">
        <f t="shared" si="142"/>
        <v>26.424700000000001</v>
      </c>
      <c r="R1154" s="23">
        <f t="shared" si="140"/>
        <v>0.62000000000000099</v>
      </c>
      <c r="S1154" s="18">
        <f t="shared" si="141"/>
        <v>2.4031007751938022E-2</v>
      </c>
      <c r="W1154" s="2"/>
      <c r="X1154" s="2"/>
      <c r="Y1154" s="218"/>
      <c r="Z1154" s="3"/>
      <c r="AA1154" s="78"/>
      <c r="AB1154" s="78"/>
      <c r="AC1154" s="78"/>
      <c r="AD1154" s="78"/>
      <c r="AE1154" s="78"/>
      <c r="AF1154" s="78"/>
      <c r="GR1154" s="5"/>
      <c r="GS1154" s="5"/>
      <c r="GT1154" s="5"/>
      <c r="GU1154" s="5"/>
      <c r="GV1154" s="5"/>
    </row>
    <row r="1155" spans="1:204" ht="38.25" x14ac:dyDescent="0.25">
      <c r="A1155" s="27" t="s">
        <v>1220</v>
      </c>
      <c r="B1155" s="27" t="s">
        <v>718</v>
      </c>
      <c r="C1155" s="24" t="s">
        <v>1228</v>
      </c>
      <c r="D1155" s="28" t="s">
        <v>1224</v>
      </c>
      <c r="E1155" s="255">
        <v>10.32</v>
      </c>
      <c r="F1155" s="29">
        <v>10</v>
      </c>
      <c r="J1155" s="11" t="s">
        <v>22</v>
      </c>
      <c r="K1155" s="11"/>
      <c r="M1155" s="307">
        <v>1</v>
      </c>
      <c r="N1155" s="11">
        <v>1</v>
      </c>
      <c r="O1155" s="22"/>
      <c r="P1155" s="311">
        <f t="shared" si="139"/>
        <v>10.56</v>
      </c>
      <c r="Q1155" s="16">
        <f t="shared" si="142"/>
        <v>10.569800000000001</v>
      </c>
      <c r="R1155" s="23">
        <f t="shared" si="140"/>
        <v>0.24000000000000021</v>
      </c>
      <c r="S1155" s="18">
        <f t="shared" si="141"/>
        <v>2.3255813953488393E-2</v>
      </c>
      <c r="W1155" s="2"/>
      <c r="X1155" s="2"/>
      <c r="Y1155" s="218"/>
      <c r="Z1155" s="3"/>
      <c r="AA1155" s="78"/>
      <c r="AB1155" s="78"/>
      <c r="AC1155" s="78"/>
      <c r="AD1155" s="78"/>
      <c r="AE1155" s="78"/>
      <c r="AF1155" s="78"/>
      <c r="GR1155" s="5"/>
      <c r="GS1155" s="5"/>
      <c r="GT1155" s="5"/>
      <c r="GU1155" s="5"/>
      <c r="GV1155" s="5"/>
    </row>
    <row r="1156" spans="1:204" ht="51" x14ac:dyDescent="0.25">
      <c r="A1156" s="27" t="s">
        <v>1220</v>
      </c>
      <c r="B1156" s="27" t="s">
        <v>718</v>
      </c>
      <c r="C1156" s="24" t="s">
        <v>1229</v>
      </c>
      <c r="D1156" s="28" t="s">
        <v>1230</v>
      </c>
      <c r="E1156" s="255">
        <v>51.61</v>
      </c>
      <c r="F1156" s="29">
        <v>50</v>
      </c>
      <c r="J1156" s="11" t="s">
        <v>22</v>
      </c>
      <c r="K1156" s="11"/>
      <c r="M1156" s="307">
        <v>1</v>
      </c>
      <c r="N1156" s="11">
        <v>1</v>
      </c>
      <c r="O1156" s="22"/>
      <c r="P1156" s="311">
        <f t="shared" si="139"/>
        <v>52.85</v>
      </c>
      <c r="Q1156" s="16">
        <f t="shared" si="142"/>
        <v>52.8596</v>
      </c>
      <c r="R1156" s="23">
        <f t="shared" si="140"/>
        <v>1.240000000000002</v>
      </c>
      <c r="S1156" s="18">
        <f t="shared" si="141"/>
        <v>2.4026351482270916E-2</v>
      </c>
      <c r="W1156" s="2"/>
      <c r="X1156" s="2"/>
      <c r="Y1156" s="218"/>
      <c r="Z1156" s="3"/>
      <c r="AA1156" s="78"/>
      <c r="AB1156" s="78"/>
      <c r="AC1156" s="78"/>
      <c r="AD1156" s="78"/>
      <c r="AE1156" s="78"/>
      <c r="AF1156" s="78"/>
      <c r="GR1156" s="5"/>
      <c r="GS1156" s="5"/>
      <c r="GT1156" s="5"/>
      <c r="GU1156" s="5"/>
      <c r="GV1156" s="5"/>
    </row>
    <row r="1157" spans="1:204" ht="51" x14ac:dyDescent="0.25">
      <c r="A1157" s="27" t="s">
        <v>1220</v>
      </c>
      <c r="B1157" s="27" t="s">
        <v>718</v>
      </c>
      <c r="C1157" s="24" t="s">
        <v>1231</v>
      </c>
      <c r="D1157" s="28" t="s">
        <v>1205</v>
      </c>
      <c r="E1157" s="255">
        <v>113.55</v>
      </c>
      <c r="F1157" s="29">
        <v>110</v>
      </c>
      <c r="H1157" s="2" t="s">
        <v>96</v>
      </c>
      <c r="I1157" s="11" t="s">
        <v>21</v>
      </c>
      <c r="K1157" s="11"/>
      <c r="M1157" s="307">
        <v>1</v>
      </c>
      <c r="N1157" s="11">
        <v>1</v>
      </c>
      <c r="O1157" s="22"/>
      <c r="P1157" s="311">
        <f t="shared" si="139"/>
        <v>116.29</v>
      </c>
      <c r="Q1157" s="16">
        <f t="shared" si="142"/>
        <v>116.29940000000001</v>
      </c>
      <c r="R1157" s="23">
        <f t="shared" si="140"/>
        <v>2.7400000000000091</v>
      </c>
      <c r="S1157" s="18">
        <f t="shared" si="141"/>
        <v>2.4130339057683921E-2</v>
      </c>
      <c r="W1157" s="2"/>
      <c r="X1157" s="2"/>
      <c r="Y1157" s="218"/>
      <c r="Z1157" s="3"/>
      <c r="AA1157" s="78"/>
      <c r="AB1157" s="78"/>
      <c r="AC1157" s="78"/>
      <c r="AD1157" s="78"/>
      <c r="AE1157" s="78"/>
      <c r="AF1157" s="78"/>
    </row>
    <row r="1158" spans="1:204" ht="25.5" x14ac:dyDescent="0.25">
      <c r="A1158" s="27" t="s">
        <v>1220</v>
      </c>
      <c r="B1158" s="27" t="s">
        <v>718</v>
      </c>
      <c r="C1158" s="24" t="s">
        <v>1232</v>
      </c>
      <c r="D1158" s="28" t="s">
        <v>1233</v>
      </c>
      <c r="E1158" s="255">
        <v>25.8</v>
      </c>
      <c r="F1158" s="29">
        <v>25</v>
      </c>
      <c r="I1158" s="11" t="s">
        <v>21</v>
      </c>
      <c r="K1158" s="11"/>
      <c r="M1158" s="307">
        <v>1</v>
      </c>
      <c r="N1158" s="11">
        <v>1</v>
      </c>
      <c r="O1158" s="22"/>
      <c r="P1158" s="311">
        <f t="shared" si="139"/>
        <v>26.42</v>
      </c>
      <c r="Q1158" s="16">
        <f t="shared" si="142"/>
        <v>26.424700000000001</v>
      </c>
      <c r="R1158" s="23">
        <f t="shared" si="140"/>
        <v>0.62000000000000099</v>
      </c>
      <c r="S1158" s="18">
        <f t="shared" si="141"/>
        <v>2.4031007751938022E-2</v>
      </c>
      <c r="W1158" s="2"/>
      <c r="X1158" s="2"/>
      <c r="Y1158" s="218"/>
      <c r="Z1158" s="3"/>
      <c r="AA1158" s="78"/>
      <c r="AB1158" s="78"/>
      <c r="AC1158" s="78"/>
      <c r="AD1158" s="78"/>
      <c r="AE1158" s="78"/>
      <c r="AF1158" s="78"/>
    </row>
    <row r="1159" spans="1:204" ht="51" x14ac:dyDescent="0.25">
      <c r="A1159" s="27" t="s">
        <v>1234</v>
      </c>
      <c r="B1159" s="27" t="s">
        <v>718</v>
      </c>
      <c r="C1159" s="24" t="s">
        <v>1235</v>
      </c>
      <c r="D1159" s="28" t="s">
        <v>1236</v>
      </c>
      <c r="E1159" s="255">
        <v>87.74</v>
      </c>
      <c r="F1159" s="29">
        <v>85</v>
      </c>
      <c r="G1159" s="13"/>
      <c r="H1159" s="2" t="s">
        <v>96</v>
      </c>
      <c r="I1159" s="11" t="s">
        <v>21</v>
      </c>
      <c r="K1159" s="11"/>
      <c r="M1159" s="307">
        <v>3</v>
      </c>
      <c r="N1159" s="11">
        <v>1</v>
      </c>
      <c r="O1159" s="22"/>
      <c r="P1159" s="311">
        <f t="shared" si="139"/>
        <v>89.86</v>
      </c>
      <c r="Q1159" s="16">
        <f t="shared" si="142"/>
        <v>89.864500000000007</v>
      </c>
      <c r="R1159" s="23">
        <f t="shared" si="140"/>
        <v>2.1200000000000045</v>
      </c>
      <c r="S1159" s="18">
        <f t="shared" si="141"/>
        <v>2.4162297697743387E-2</v>
      </c>
      <c r="W1159" s="2"/>
      <c r="X1159" s="2"/>
      <c r="Y1159" s="218"/>
      <c r="Z1159" s="3"/>
      <c r="AA1159" s="78"/>
      <c r="AB1159" s="78"/>
      <c r="AC1159" s="78"/>
      <c r="AD1159" s="78"/>
      <c r="AE1159" s="78"/>
      <c r="AF1159" s="78"/>
    </row>
    <row r="1160" spans="1:204" ht="51" x14ac:dyDescent="0.25">
      <c r="A1160" s="27" t="s">
        <v>1220</v>
      </c>
      <c r="B1160" s="27" t="s">
        <v>718</v>
      </c>
      <c r="C1160" s="24" t="s">
        <v>1237</v>
      </c>
      <c r="D1160" s="28" t="s">
        <v>1238</v>
      </c>
      <c r="E1160" s="255">
        <v>25.8</v>
      </c>
      <c r="F1160" s="29">
        <v>25</v>
      </c>
      <c r="J1160" s="11" t="s">
        <v>22</v>
      </c>
      <c r="K1160" s="11"/>
      <c r="M1160" s="307">
        <v>1</v>
      </c>
      <c r="N1160" s="11">
        <v>1</v>
      </c>
      <c r="O1160" s="22"/>
      <c r="P1160" s="311">
        <f t="shared" si="139"/>
        <v>26.42</v>
      </c>
      <c r="Q1160" s="16">
        <f t="shared" si="142"/>
        <v>26.424700000000001</v>
      </c>
      <c r="R1160" s="23">
        <f t="shared" si="140"/>
        <v>0.62000000000000099</v>
      </c>
      <c r="S1160" s="18">
        <f t="shared" si="141"/>
        <v>2.4031007751938022E-2</v>
      </c>
      <c r="W1160" s="2"/>
      <c r="X1160" s="2"/>
      <c r="Y1160" s="218"/>
      <c r="Z1160" s="3"/>
      <c r="AA1160" s="78"/>
      <c r="AB1160" s="78"/>
      <c r="AC1160" s="78"/>
      <c r="AD1160" s="78"/>
      <c r="AE1160" s="78"/>
      <c r="AF1160" s="78"/>
      <c r="GR1160" s="5"/>
      <c r="GS1160" s="5"/>
      <c r="GT1160" s="5"/>
      <c r="GU1160" s="5"/>
      <c r="GV1160" s="5"/>
    </row>
    <row r="1161" spans="1:204" ht="51" x14ac:dyDescent="0.25">
      <c r="A1161" s="27" t="s">
        <v>1239</v>
      </c>
      <c r="B1161" s="27" t="s">
        <v>718</v>
      </c>
      <c r="C1161" s="24" t="s">
        <v>1240</v>
      </c>
      <c r="D1161" s="28" t="s">
        <v>1241</v>
      </c>
      <c r="E1161" s="255">
        <v>139.36000000000001</v>
      </c>
      <c r="F1161" s="29">
        <v>135</v>
      </c>
      <c r="H1161" s="2" t="s">
        <v>1242</v>
      </c>
      <c r="I1161" s="11" t="s">
        <v>21</v>
      </c>
      <c r="K1161" s="11"/>
      <c r="M1161" s="307">
        <v>1</v>
      </c>
      <c r="N1161" s="11">
        <v>1</v>
      </c>
      <c r="O1161" s="22"/>
      <c r="P1161" s="311">
        <f t="shared" si="139"/>
        <v>142.72999999999999</v>
      </c>
      <c r="Q1161" s="16">
        <f t="shared" si="142"/>
        <v>142.73439999999999</v>
      </c>
      <c r="R1161" s="23">
        <f t="shared" si="140"/>
        <v>3.3699999999999761</v>
      </c>
      <c r="S1161" s="18">
        <f t="shared" si="141"/>
        <v>2.4181974741676059E-2</v>
      </c>
      <c r="W1161" s="2"/>
      <c r="X1161" s="2"/>
      <c r="Y1161" s="218"/>
      <c r="Z1161" s="3"/>
      <c r="AA1161" s="78"/>
      <c r="AB1161" s="78"/>
      <c r="AC1161" s="78"/>
      <c r="AD1161" s="78"/>
      <c r="AE1161" s="78"/>
      <c r="AF1161" s="78"/>
      <c r="GR1161" s="5"/>
      <c r="GS1161" s="5"/>
      <c r="GT1161" s="5"/>
      <c r="GU1161" s="5"/>
      <c r="GV1161" s="5"/>
    </row>
    <row r="1162" spans="1:204" ht="51" x14ac:dyDescent="0.25">
      <c r="A1162" s="27" t="s">
        <v>1239</v>
      </c>
      <c r="B1162" s="27" t="s">
        <v>718</v>
      </c>
      <c r="C1162" s="24" t="s">
        <v>1243</v>
      </c>
      <c r="D1162" s="28" t="s">
        <v>1241</v>
      </c>
      <c r="E1162" s="255">
        <v>51.61</v>
      </c>
      <c r="F1162" s="29">
        <v>50</v>
      </c>
      <c r="H1162" s="2" t="s">
        <v>1242</v>
      </c>
      <c r="I1162" s="11" t="s">
        <v>21</v>
      </c>
      <c r="K1162" s="11"/>
      <c r="M1162" s="307">
        <v>1</v>
      </c>
      <c r="N1162" s="11">
        <v>1</v>
      </c>
      <c r="O1162" s="22"/>
      <c r="P1162" s="311">
        <f t="shared" si="139"/>
        <v>52.85</v>
      </c>
      <c r="Q1162" s="16">
        <f t="shared" si="142"/>
        <v>52.8596</v>
      </c>
      <c r="R1162" s="23">
        <f t="shared" si="140"/>
        <v>1.240000000000002</v>
      </c>
      <c r="S1162" s="18">
        <f t="shared" si="141"/>
        <v>2.4026351482270916E-2</v>
      </c>
      <c r="W1162" s="2"/>
      <c r="X1162" s="2"/>
      <c r="Y1162" s="218"/>
      <c r="Z1162" s="3"/>
      <c r="AA1162" s="78"/>
      <c r="AB1162" s="78"/>
      <c r="AC1162" s="78"/>
      <c r="AD1162" s="78"/>
      <c r="AE1162" s="78"/>
      <c r="AF1162" s="78"/>
      <c r="GR1162" s="5"/>
      <c r="GS1162" s="5"/>
      <c r="GT1162" s="5"/>
      <c r="GU1162" s="5"/>
      <c r="GV1162" s="5"/>
    </row>
    <row r="1163" spans="1:204" s="3" customFormat="1" ht="51" x14ac:dyDescent="0.25">
      <c r="A1163" s="27" t="s">
        <v>1244</v>
      </c>
      <c r="B1163" s="27" t="s">
        <v>718</v>
      </c>
      <c r="C1163" s="24" t="s">
        <v>1245</v>
      </c>
      <c r="D1163" s="28" t="s">
        <v>1241</v>
      </c>
      <c r="E1163" s="255">
        <v>139.36000000000001</v>
      </c>
      <c r="F1163" s="29">
        <v>135</v>
      </c>
      <c r="G1163" s="10"/>
      <c r="H1163" s="2" t="s">
        <v>1242</v>
      </c>
      <c r="I1163" s="11" t="s">
        <v>21</v>
      </c>
      <c r="J1163" s="11"/>
      <c r="K1163" s="11"/>
      <c r="L1163" s="2"/>
      <c r="M1163" s="307">
        <v>4</v>
      </c>
      <c r="N1163" s="11">
        <v>1</v>
      </c>
      <c r="O1163" s="22"/>
      <c r="P1163" s="311">
        <f t="shared" si="139"/>
        <v>142.72999999999999</v>
      </c>
      <c r="Q1163" s="16">
        <f t="shared" si="142"/>
        <v>142.73439999999999</v>
      </c>
      <c r="R1163" s="23">
        <f t="shared" si="140"/>
        <v>3.3699999999999761</v>
      </c>
      <c r="S1163" s="18">
        <f t="shared" si="141"/>
        <v>2.4181974741676059E-2</v>
      </c>
      <c r="T1163" s="17"/>
      <c r="U1163" s="19"/>
      <c r="V1163" s="2"/>
      <c r="W1163" s="2"/>
      <c r="X1163" s="2"/>
      <c r="Y1163" s="218"/>
      <c r="AA1163" s="78"/>
      <c r="AB1163" s="78"/>
      <c r="AC1163" s="78"/>
      <c r="AD1163" s="78"/>
      <c r="AE1163" s="78"/>
      <c r="AF1163" s="78"/>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c r="FD1163" s="2"/>
      <c r="FE1163" s="2"/>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2"/>
      <c r="GL1163" s="2"/>
      <c r="GM1163" s="2"/>
      <c r="GN1163" s="2"/>
      <c r="GO1163" s="2"/>
      <c r="GP1163" s="2"/>
      <c r="GQ1163" s="2"/>
      <c r="GR1163" s="5"/>
      <c r="GS1163" s="5"/>
      <c r="GT1163" s="5"/>
      <c r="GU1163" s="5"/>
      <c r="GV1163" s="5"/>
    </row>
    <row r="1164" spans="1:204" ht="51" x14ac:dyDescent="0.25">
      <c r="A1164" s="27" t="s">
        <v>1244</v>
      </c>
      <c r="B1164" s="27" t="s">
        <v>718</v>
      </c>
      <c r="C1164" s="24" t="s">
        <v>1246</v>
      </c>
      <c r="D1164" s="28" t="s">
        <v>1241</v>
      </c>
      <c r="E1164" s="256">
        <v>72.260000000000005</v>
      </c>
      <c r="F1164" s="29">
        <v>70</v>
      </c>
      <c r="H1164" s="2" t="s">
        <v>1242</v>
      </c>
      <c r="I1164" s="11" t="s">
        <v>21</v>
      </c>
      <c r="K1164" s="11"/>
      <c r="M1164" s="307">
        <v>4</v>
      </c>
      <c r="N1164" s="11">
        <v>1</v>
      </c>
      <c r="O1164" s="22"/>
      <c r="P1164" s="311">
        <f t="shared" si="139"/>
        <v>74</v>
      </c>
      <c r="Q1164" s="16">
        <f t="shared" si="142"/>
        <v>74.009699999999995</v>
      </c>
      <c r="R1164" s="23">
        <f t="shared" si="140"/>
        <v>1.7399999999999949</v>
      </c>
      <c r="S1164" s="18">
        <f t="shared" si="141"/>
        <v>2.4079712150567322E-2</v>
      </c>
      <c r="V1164" s="3"/>
      <c r="W1164" s="3"/>
      <c r="X1164" s="3"/>
      <c r="Y1164" s="218"/>
      <c r="Z1164" s="3"/>
      <c r="AA1164" s="78"/>
      <c r="AB1164" s="78"/>
      <c r="AC1164" s="78"/>
      <c r="AD1164" s="78"/>
      <c r="AE1164" s="78"/>
      <c r="AF1164" s="78"/>
      <c r="GR1164" s="5"/>
      <c r="GS1164" s="5"/>
      <c r="GT1164" s="5"/>
      <c r="GU1164" s="5"/>
      <c r="GV1164" s="5"/>
    </row>
    <row r="1165" spans="1:204" ht="51" x14ac:dyDescent="0.25">
      <c r="A1165" s="27" t="s">
        <v>1247</v>
      </c>
      <c r="B1165" s="27" t="s">
        <v>718</v>
      </c>
      <c r="C1165" s="24" t="s">
        <v>1248</v>
      </c>
      <c r="D1165" s="28" t="s">
        <v>1241</v>
      </c>
      <c r="E1165" s="256">
        <v>129.03</v>
      </c>
      <c r="F1165" s="29">
        <v>125</v>
      </c>
      <c r="H1165" s="2" t="s">
        <v>1242</v>
      </c>
      <c r="I1165" s="11" t="s">
        <v>21</v>
      </c>
      <c r="K1165" s="11"/>
      <c r="M1165" s="307">
        <v>3</v>
      </c>
      <c r="N1165" s="11">
        <v>1</v>
      </c>
      <c r="O1165" s="22"/>
      <c r="P1165" s="311">
        <f t="shared" si="139"/>
        <v>132.15</v>
      </c>
      <c r="Q1165" s="16">
        <f t="shared" si="142"/>
        <v>132.15430000000001</v>
      </c>
      <c r="R1165" s="23">
        <f t="shared" si="140"/>
        <v>3.1200000000000045</v>
      </c>
      <c r="S1165" s="18">
        <f t="shared" si="141"/>
        <v>2.418042315740529E-2</v>
      </c>
      <c r="V1165" s="3"/>
      <c r="W1165" s="3"/>
      <c r="X1165" s="3"/>
      <c r="Y1165" s="218"/>
      <c r="Z1165" s="3"/>
      <c r="AA1165" s="78"/>
      <c r="AB1165" s="78"/>
      <c r="AC1165" s="78"/>
      <c r="AD1165" s="78"/>
      <c r="AE1165" s="78"/>
      <c r="AF1165" s="78"/>
      <c r="GR1165" s="5"/>
      <c r="GS1165" s="5"/>
      <c r="GT1165" s="5"/>
      <c r="GU1165" s="5"/>
      <c r="GV1165" s="5"/>
    </row>
    <row r="1166" spans="1:204" ht="51" x14ac:dyDescent="0.25">
      <c r="A1166" s="27" t="s">
        <v>1247</v>
      </c>
      <c r="B1166" s="27" t="s">
        <v>718</v>
      </c>
      <c r="C1166" s="24" t="s">
        <v>1249</v>
      </c>
      <c r="D1166" s="28" t="s">
        <v>1241</v>
      </c>
      <c r="E1166" s="256">
        <v>170.32</v>
      </c>
      <c r="F1166" s="29">
        <v>165</v>
      </c>
      <c r="H1166" s="2" t="s">
        <v>1242</v>
      </c>
      <c r="I1166" s="11" t="s">
        <v>21</v>
      </c>
      <c r="K1166" s="11"/>
      <c r="M1166" s="307">
        <v>3</v>
      </c>
      <c r="N1166" s="11">
        <v>1</v>
      </c>
      <c r="O1166" s="22"/>
      <c r="P1166" s="311">
        <f t="shared" si="139"/>
        <v>174.44</v>
      </c>
      <c r="Q1166" s="16">
        <f t="shared" si="142"/>
        <v>174.44409999999999</v>
      </c>
      <c r="R1166" s="23">
        <f t="shared" si="140"/>
        <v>4.1200000000000045</v>
      </c>
      <c r="S1166" s="18">
        <f t="shared" si="141"/>
        <v>2.4189760450915952E-2</v>
      </c>
      <c r="V1166" s="3"/>
      <c r="W1166" s="3"/>
      <c r="X1166" s="3"/>
      <c r="Y1166" s="218"/>
      <c r="Z1166" s="3"/>
      <c r="AA1166" s="78"/>
      <c r="AB1166" s="78"/>
      <c r="AC1166" s="78"/>
      <c r="AD1166" s="78"/>
      <c r="AE1166" s="78"/>
      <c r="AF1166" s="78"/>
      <c r="GR1166" s="5"/>
      <c r="GS1166" s="5"/>
      <c r="GT1166" s="5"/>
      <c r="GU1166" s="5"/>
      <c r="GV1166" s="5"/>
    </row>
    <row r="1167" spans="1:204" ht="51" x14ac:dyDescent="0.25">
      <c r="A1167" s="27" t="s">
        <v>1239</v>
      </c>
      <c r="B1167" s="27" t="s">
        <v>718</v>
      </c>
      <c r="C1167" s="24" t="s">
        <v>1250</v>
      </c>
      <c r="D1167" s="28" t="s">
        <v>1241</v>
      </c>
      <c r="E1167" s="256">
        <v>25.8</v>
      </c>
      <c r="F1167" s="29">
        <v>25</v>
      </c>
      <c r="H1167" s="2" t="s">
        <v>1242</v>
      </c>
      <c r="I1167" s="11" t="s">
        <v>21</v>
      </c>
      <c r="K1167" s="11"/>
      <c r="M1167" s="307">
        <v>1</v>
      </c>
      <c r="N1167" s="11">
        <v>1</v>
      </c>
      <c r="O1167" s="22"/>
      <c r="P1167" s="311">
        <f t="shared" si="139"/>
        <v>26.42</v>
      </c>
      <c r="Q1167" s="16">
        <f t="shared" si="142"/>
        <v>26.424700000000001</v>
      </c>
      <c r="R1167" s="23">
        <f t="shared" si="140"/>
        <v>0.62000000000000099</v>
      </c>
      <c r="S1167" s="18">
        <f t="shared" si="141"/>
        <v>2.4031007751938022E-2</v>
      </c>
      <c r="V1167" s="3"/>
      <c r="W1167" s="3"/>
      <c r="X1167" s="3"/>
      <c r="Y1167" s="218"/>
      <c r="Z1167" s="3"/>
      <c r="AA1167" s="78"/>
      <c r="AB1167" s="78"/>
      <c r="AC1167" s="78"/>
      <c r="AD1167" s="78"/>
      <c r="AE1167" s="78"/>
      <c r="AF1167" s="78"/>
      <c r="GR1167" s="5"/>
      <c r="GS1167" s="5"/>
      <c r="GT1167" s="5"/>
      <c r="GU1167" s="5"/>
      <c r="GV1167" s="5"/>
    </row>
    <row r="1168" spans="1:204" ht="76.5" x14ac:dyDescent="0.25">
      <c r="A1168" s="2" t="s">
        <v>1251</v>
      </c>
      <c r="B1168" s="2" t="s">
        <v>718</v>
      </c>
      <c r="C1168" s="2" t="s">
        <v>1252</v>
      </c>
      <c r="D1168" s="2" t="s">
        <v>1253</v>
      </c>
      <c r="E1168" s="256">
        <v>10.32</v>
      </c>
      <c r="F1168" s="10">
        <v>10</v>
      </c>
      <c r="H1168" s="2" t="s">
        <v>1254</v>
      </c>
      <c r="I1168" s="11" t="s">
        <v>21</v>
      </c>
      <c r="K1168" s="11"/>
      <c r="M1168" s="307">
        <v>6</v>
      </c>
      <c r="N1168" s="11">
        <v>1</v>
      </c>
      <c r="O1168" s="22"/>
      <c r="P1168" s="311">
        <f t="shared" si="139"/>
        <v>10.56</v>
      </c>
      <c r="Q1168" s="16">
        <f t="shared" si="142"/>
        <v>10.569800000000001</v>
      </c>
      <c r="R1168" s="23">
        <f t="shared" si="140"/>
        <v>0.24000000000000021</v>
      </c>
      <c r="S1168" s="18">
        <f t="shared" si="141"/>
        <v>2.3255813953488393E-2</v>
      </c>
      <c r="V1168" s="3"/>
      <c r="W1168" s="3"/>
      <c r="X1168" s="3"/>
      <c r="Y1168" s="218"/>
      <c r="Z1168" s="3"/>
      <c r="AA1168" s="78"/>
      <c r="AB1168" s="78"/>
      <c r="AC1168" s="78"/>
      <c r="AD1168" s="78"/>
      <c r="AE1168" s="78"/>
      <c r="AF1168" s="78"/>
      <c r="GR1168" s="5"/>
      <c r="GS1168" s="5"/>
      <c r="GT1168" s="5"/>
      <c r="GU1168" s="5"/>
      <c r="GV1168" s="5"/>
    </row>
    <row r="1169" spans="1:204" ht="76.5" x14ac:dyDescent="0.25">
      <c r="A1169" s="2" t="s">
        <v>1255</v>
      </c>
      <c r="B1169" s="2" t="s">
        <v>718</v>
      </c>
      <c r="C1169" s="2" t="s">
        <v>1256</v>
      </c>
      <c r="D1169" s="2" t="s">
        <v>1257</v>
      </c>
      <c r="E1169" s="256">
        <v>258.07</v>
      </c>
      <c r="F1169" s="10">
        <v>250</v>
      </c>
      <c r="H1169" s="2" t="s">
        <v>1254</v>
      </c>
      <c r="I1169" s="11" t="s">
        <v>21</v>
      </c>
      <c r="K1169" s="11"/>
      <c r="M1169" s="307">
        <v>1</v>
      </c>
      <c r="N1169" s="11">
        <v>1</v>
      </c>
      <c r="O1169" s="22"/>
      <c r="P1169" s="311">
        <f t="shared" si="139"/>
        <v>264.31</v>
      </c>
      <c r="Q1169" s="16">
        <f t="shared" si="142"/>
        <v>264.31889999999999</v>
      </c>
      <c r="R1169" s="23">
        <f t="shared" si="140"/>
        <v>6.2400000000000091</v>
      </c>
      <c r="S1169" s="18">
        <f t="shared" si="141"/>
        <v>2.4179486185918586E-2</v>
      </c>
      <c r="V1169" s="3"/>
      <c r="W1169" s="3"/>
      <c r="X1169" s="3"/>
      <c r="Y1169" s="218"/>
      <c r="Z1169" s="3"/>
      <c r="AA1169" s="78"/>
      <c r="AB1169" s="78"/>
      <c r="AC1169" s="78"/>
      <c r="AD1169" s="78"/>
      <c r="AE1169" s="78"/>
      <c r="AF1169" s="78"/>
      <c r="GR1169" s="5"/>
      <c r="GS1169" s="5"/>
      <c r="GT1169" s="5"/>
      <c r="GU1169" s="5"/>
      <c r="GV1169" s="5"/>
    </row>
    <row r="1170" spans="1:204" ht="76.5" x14ac:dyDescent="0.25">
      <c r="A1170" s="2" t="s">
        <v>1255</v>
      </c>
      <c r="B1170" s="2" t="s">
        <v>718</v>
      </c>
      <c r="C1170" s="2" t="s">
        <v>1258</v>
      </c>
      <c r="D1170" s="2" t="s">
        <v>1259</v>
      </c>
      <c r="E1170" s="256">
        <v>25.8</v>
      </c>
      <c r="F1170" s="10">
        <v>25</v>
      </c>
      <c r="H1170" s="2" t="s">
        <v>1254</v>
      </c>
      <c r="I1170" s="11" t="s">
        <v>21</v>
      </c>
      <c r="K1170" s="11"/>
      <c r="M1170" s="307">
        <v>1</v>
      </c>
      <c r="N1170" s="11">
        <v>1</v>
      </c>
      <c r="O1170" s="22"/>
      <c r="P1170" s="311">
        <f t="shared" si="139"/>
        <v>26.42</v>
      </c>
      <c r="Q1170" s="16">
        <f t="shared" si="142"/>
        <v>26.424700000000001</v>
      </c>
      <c r="R1170" s="23">
        <f t="shared" si="140"/>
        <v>0.62000000000000099</v>
      </c>
      <c r="S1170" s="18">
        <f t="shared" si="141"/>
        <v>2.4031007751938022E-2</v>
      </c>
      <c r="V1170" s="3"/>
      <c r="W1170" s="3"/>
      <c r="X1170" s="3"/>
      <c r="Y1170" s="218"/>
      <c r="Z1170" s="3"/>
      <c r="AA1170" s="78"/>
      <c r="AB1170" s="78"/>
      <c r="AC1170" s="78"/>
      <c r="AD1170" s="78"/>
      <c r="AE1170" s="78"/>
      <c r="AF1170" s="78"/>
      <c r="GR1170" s="5"/>
      <c r="GS1170" s="5"/>
      <c r="GT1170" s="5"/>
      <c r="GU1170" s="5"/>
      <c r="GV1170" s="5"/>
    </row>
    <row r="1171" spans="1:204" ht="76.5" x14ac:dyDescent="0.25">
      <c r="A1171" s="2" t="s">
        <v>1255</v>
      </c>
      <c r="B1171" s="2" t="s">
        <v>718</v>
      </c>
      <c r="C1171" s="2" t="s">
        <v>1260</v>
      </c>
      <c r="D1171" s="2" t="s">
        <v>1261</v>
      </c>
      <c r="E1171" s="256">
        <v>94.97</v>
      </c>
      <c r="F1171" s="10">
        <v>92</v>
      </c>
      <c r="H1171" s="2" t="s">
        <v>1254</v>
      </c>
      <c r="I1171" s="11" t="s">
        <v>21</v>
      </c>
      <c r="K1171" s="11"/>
      <c r="M1171" s="307">
        <v>1</v>
      </c>
      <c r="N1171" s="11">
        <v>1</v>
      </c>
      <c r="O1171" s="22"/>
      <c r="P1171" s="311">
        <f t="shared" si="139"/>
        <v>97.26</v>
      </c>
      <c r="Q1171" s="16">
        <f t="shared" si="142"/>
        <v>97.269599999999997</v>
      </c>
      <c r="R1171" s="23">
        <f t="shared" si="140"/>
        <v>2.2900000000000063</v>
      </c>
      <c r="S1171" s="18">
        <f t="shared" si="141"/>
        <v>2.4112877750868761E-2</v>
      </c>
      <c r="V1171" s="3"/>
      <c r="W1171" s="3"/>
      <c r="X1171" s="3"/>
      <c r="Y1171" s="218"/>
      <c r="Z1171" s="3"/>
      <c r="AA1171" s="78"/>
      <c r="AB1171" s="78"/>
      <c r="AC1171" s="78"/>
      <c r="AD1171" s="78"/>
      <c r="AE1171" s="78"/>
      <c r="AF1171" s="78"/>
      <c r="GR1171" s="5"/>
      <c r="GS1171" s="5"/>
      <c r="GT1171" s="5"/>
      <c r="GU1171" s="5"/>
      <c r="GV1171" s="5"/>
    </row>
    <row r="1172" spans="1:204" s="3" customFormat="1" ht="76.5" x14ac:dyDescent="0.25">
      <c r="A1172" s="2" t="s">
        <v>1255</v>
      </c>
      <c r="B1172" s="2" t="s">
        <v>718</v>
      </c>
      <c r="C1172" s="2" t="s">
        <v>1262</v>
      </c>
      <c r="D1172" s="2" t="s">
        <v>1263</v>
      </c>
      <c r="E1172" s="256">
        <v>25.8</v>
      </c>
      <c r="F1172" s="10">
        <v>25</v>
      </c>
      <c r="G1172" s="10"/>
      <c r="H1172" s="2" t="s">
        <v>1254</v>
      </c>
      <c r="I1172" s="11" t="s">
        <v>21</v>
      </c>
      <c r="J1172" s="11"/>
      <c r="K1172" s="11"/>
      <c r="L1172" s="2"/>
      <c r="M1172" s="307">
        <v>1</v>
      </c>
      <c r="N1172" s="11">
        <v>1</v>
      </c>
      <c r="O1172" s="22"/>
      <c r="P1172" s="311">
        <f t="shared" si="139"/>
        <v>26.42</v>
      </c>
      <c r="Q1172" s="16">
        <f t="shared" si="142"/>
        <v>26.424700000000001</v>
      </c>
      <c r="R1172" s="23">
        <f t="shared" si="140"/>
        <v>0.62000000000000099</v>
      </c>
      <c r="S1172" s="18">
        <f t="shared" si="141"/>
        <v>2.4031007751938022E-2</v>
      </c>
      <c r="T1172" s="17"/>
      <c r="U1172" s="19"/>
      <c r="Y1172" s="218"/>
      <c r="AA1172" s="78"/>
      <c r="AB1172" s="78"/>
      <c r="AC1172" s="78"/>
      <c r="AD1172" s="78"/>
      <c r="AE1172" s="78"/>
      <c r="AF1172" s="78"/>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c r="FD1172" s="2"/>
      <c r="FE1172" s="2"/>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2"/>
      <c r="GL1172" s="2"/>
      <c r="GM1172" s="2"/>
      <c r="GN1172" s="2"/>
      <c r="GO1172" s="2"/>
      <c r="GP1172" s="2"/>
      <c r="GQ1172" s="2"/>
      <c r="GR1172" s="5"/>
      <c r="GS1172" s="5"/>
      <c r="GT1172" s="5"/>
      <c r="GU1172" s="5"/>
      <c r="GV1172" s="5"/>
    </row>
    <row r="1173" spans="1:204" s="3" customFormat="1" ht="76.5" x14ac:dyDescent="0.25">
      <c r="A1173" s="2" t="s">
        <v>1251</v>
      </c>
      <c r="B1173" s="2" t="s">
        <v>718</v>
      </c>
      <c r="C1173" s="2" t="s">
        <v>1264</v>
      </c>
      <c r="D1173" s="2" t="s">
        <v>1265</v>
      </c>
      <c r="E1173" s="256">
        <v>46.45</v>
      </c>
      <c r="F1173" s="10">
        <v>45</v>
      </c>
      <c r="G1173" s="10"/>
      <c r="H1173" s="2" t="s">
        <v>1254</v>
      </c>
      <c r="I1173" s="11" t="s">
        <v>21</v>
      </c>
      <c r="J1173" s="11"/>
      <c r="K1173" s="11"/>
      <c r="L1173" s="2"/>
      <c r="M1173" s="307">
        <v>4</v>
      </c>
      <c r="N1173" s="11">
        <v>1</v>
      </c>
      <c r="O1173" s="22"/>
      <c r="P1173" s="311">
        <f t="shared" si="139"/>
        <v>47.57</v>
      </c>
      <c r="Q1173" s="16">
        <f t="shared" si="142"/>
        <v>47.5747</v>
      </c>
      <c r="R1173" s="23">
        <f t="shared" si="140"/>
        <v>1.1199999999999974</v>
      </c>
      <c r="S1173" s="18">
        <f t="shared" si="141"/>
        <v>2.4111948331539235E-2</v>
      </c>
      <c r="T1173" s="17"/>
      <c r="U1173" s="19"/>
      <c r="Y1173" s="218"/>
      <c r="AA1173" s="78"/>
      <c r="AB1173" s="78"/>
      <c r="AC1173" s="78"/>
      <c r="AD1173" s="78"/>
      <c r="AE1173" s="78"/>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c r="FE1173" s="2"/>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2"/>
      <c r="GL1173" s="2"/>
      <c r="GM1173" s="2"/>
      <c r="GN1173" s="2"/>
      <c r="GO1173" s="2"/>
      <c r="GP1173" s="2"/>
      <c r="GQ1173" s="2"/>
      <c r="GR1173" s="5"/>
      <c r="GS1173" s="5"/>
      <c r="GT1173" s="5"/>
      <c r="GU1173" s="5"/>
      <c r="GV1173" s="5"/>
    </row>
    <row r="1174" spans="1:204" s="3" customFormat="1" ht="76.5" x14ac:dyDescent="0.25">
      <c r="A1174" s="2" t="s">
        <v>1251</v>
      </c>
      <c r="B1174" s="2" t="s">
        <v>718</v>
      </c>
      <c r="C1174" s="2" t="s">
        <v>1266</v>
      </c>
      <c r="D1174" s="2" t="s">
        <v>1267</v>
      </c>
      <c r="E1174" s="256">
        <v>51.61</v>
      </c>
      <c r="F1174" s="10">
        <v>50</v>
      </c>
      <c r="G1174" s="10"/>
      <c r="H1174" s="2" t="s">
        <v>1254</v>
      </c>
      <c r="I1174" s="11" t="s">
        <v>21</v>
      </c>
      <c r="J1174" s="11">
        <v>2</v>
      </c>
      <c r="K1174" s="11">
        <v>1</v>
      </c>
      <c r="L1174" s="2"/>
      <c r="M1174" s="307">
        <v>2</v>
      </c>
      <c r="N1174" s="11">
        <v>1</v>
      </c>
      <c r="O1174" s="22"/>
      <c r="P1174" s="311">
        <f t="shared" si="139"/>
        <v>52.85</v>
      </c>
      <c r="Q1174" s="16">
        <f t="shared" si="142"/>
        <v>52.8596</v>
      </c>
      <c r="R1174" s="23">
        <f t="shared" si="140"/>
        <v>1.240000000000002</v>
      </c>
      <c r="S1174" s="18">
        <f t="shared" si="141"/>
        <v>2.4026351482270916E-2</v>
      </c>
      <c r="T1174" s="17"/>
      <c r="U1174" s="19"/>
      <c r="Y1174" s="218"/>
      <c r="AA1174" s="78"/>
      <c r="AB1174" s="78"/>
      <c r="AC1174" s="78"/>
      <c r="AD1174" s="78"/>
      <c r="AE1174" s="78"/>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c r="FD1174" s="2"/>
      <c r="FE1174" s="2"/>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2"/>
      <c r="GL1174" s="2"/>
      <c r="GM1174" s="2"/>
      <c r="GN1174" s="2"/>
      <c r="GO1174" s="2"/>
      <c r="GP1174" s="2"/>
      <c r="GQ1174" s="2"/>
      <c r="GR1174" s="5"/>
      <c r="GS1174" s="5"/>
      <c r="GT1174" s="5"/>
      <c r="GU1174" s="5"/>
      <c r="GV1174" s="5"/>
    </row>
    <row r="1175" spans="1:204" s="3" customFormat="1" ht="76.5" x14ac:dyDescent="0.25">
      <c r="A1175" s="2" t="s">
        <v>1251</v>
      </c>
      <c r="B1175" s="2" t="s">
        <v>718</v>
      </c>
      <c r="C1175" s="2" t="s">
        <v>1268</v>
      </c>
      <c r="D1175" s="2" t="s">
        <v>1269</v>
      </c>
      <c r="E1175" s="256">
        <v>46.45</v>
      </c>
      <c r="F1175" s="10">
        <v>45</v>
      </c>
      <c r="G1175" s="10"/>
      <c r="H1175" s="2" t="s">
        <v>1254</v>
      </c>
      <c r="I1175" s="11" t="s">
        <v>21</v>
      </c>
      <c r="J1175" s="11"/>
      <c r="K1175" s="11"/>
      <c r="L1175" s="2"/>
      <c r="M1175" s="307">
        <v>6</v>
      </c>
      <c r="N1175" s="11">
        <v>1</v>
      </c>
      <c r="O1175" s="22"/>
      <c r="P1175" s="311">
        <f t="shared" si="139"/>
        <v>47.57</v>
      </c>
      <c r="Q1175" s="16">
        <f t="shared" si="142"/>
        <v>47.5747</v>
      </c>
      <c r="R1175" s="23">
        <f t="shared" si="140"/>
        <v>1.1199999999999974</v>
      </c>
      <c r="S1175" s="18">
        <f t="shared" si="141"/>
        <v>2.4111948331539235E-2</v>
      </c>
      <c r="T1175" s="17"/>
      <c r="U1175" s="19"/>
      <c r="Y1175" s="218"/>
      <c r="AA1175" s="78"/>
      <c r="AB1175" s="78"/>
      <c r="AC1175" s="78"/>
      <c r="AD1175" s="78"/>
      <c r="AE1175" s="78"/>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2"/>
      <c r="GL1175" s="2"/>
      <c r="GM1175" s="2"/>
      <c r="GN1175" s="2"/>
      <c r="GO1175" s="2"/>
      <c r="GP1175" s="2"/>
      <c r="GQ1175" s="2"/>
      <c r="GR1175" s="5"/>
      <c r="GS1175" s="5"/>
      <c r="GT1175" s="5"/>
      <c r="GU1175" s="5"/>
      <c r="GV1175" s="5"/>
    </row>
    <row r="1176" spans="1:204" s="3" customFormat="1" ht="76.5" x14ac:dyDescent="0.25">
      <c r="A1176" s="2" t="s">
        <v>1251</v>
      </c>
      <c r="B1176" s="2" t="s">
        <v>718</v>
      </c>
      <c r="C1176" s="2" t="s">
        <v>1270</v>
      </c>
      <c r="D1176" s="2" t="s">
        <v>1271</v>
      </c>
      <c r="E1176" s="256">
        <v>3.61</v>
      </c>
      <c r="F1176" s="10">
        <v>3.5</v>
      </c>
      <c r="G1176" s="10"/>
      <c r="H1176" s="2" t="s">
        <v>1254</v>
      </c>
      <c r="I1176" s="11" t="s">
        <v>21</v>
      </c>
      <c r="J1176" s="11"/>
      <c r="K1176" s="11"/>
      <c r="L1176" s="2"/>
      <c r="M1176" s="307">
        <v>3</v>
      </c>
      <c r="N1176" s="11">
        <v>1</v>
      </c>
      <c r="O1176" s="22"/>
      <c r="P1176" s="311">
        <f t="shared" si="139"/>
        <v>3.69</v>
      </c>
      <c r="Q1176" s="16">
        <f t="shared" si="142"/>
        <v>3.6974</v>
      </c>
      <c r="R1176" s="23">
        <f t="shared" si="140"/>
        <v>8.0000000000000071E-2</v>
      </c>
      <c r="S1176" s="18">
        <f t="shared" si="141"/>
        <v>2.2160664819944619E-2</v>
      </c>
      <c r="T1176" s="17"/>
      <c r="U1176" s="19"/>
      <c r="Y1176" s="218"/>
      <c r="AA1176" s="78"/>
      <c r="AB1176" s="78"/>
      <c r="AC1176" s="78"/>
      <c r="AD1176" s="78"/>
      <c r="AE1176" s="78"/>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2"/>
      <c r="GL1176" s="2"/>
      <c r="GM1176" s="2"/>
      <c r="GN1176" s="2"/>
      <c r="GO1176" s="2"/>
      <c r="GP1176" s="2"/>
      <c r="GQ1176" s="2"/>
      <c r="GR1176" s="5"/>
      <c r="GS1176" s="5"/>
      <c r="GT1176" s="5"/>
      <c r="GU1176" s="5"/>
      <c r="GV1176" s="5"/>
    </row>
    <row r="1177" spans="1:204" s="3" customFormat="1" ht="76.5" x14ac:dyDescent="0.25">
      <c r="A1177" s="2" t="s">
        <v>1255</v>
      </c>
      <c r="B1177" s="2" t="s">
        <v>718</v>
      </c>
      <c r="C1177" s="2" t="s">
        <v>1272</v>
      </c>
      <c r="D1177" s="2" t="s">
        <v>1265</v>
      </c>
      <c r="E1177" s="256">
        <v>92.9</v>
      </c>
      <c r="F1177" s="10">
        <v>90</v>
      </c>
      <c r="G1177" s="10"/>
      <c r="H1177" s="2" t="s">
        <v>1254</v>
      </c>
      <c r="I1177" s="11" t="s">
        <v>21</v>
      </c>
      <c r="J1177" s="11"/>
      <c r="K1177" s="11"/>
      <c r="L1177" s="2"/>
      <c r="M1177" s="307">
        <v>1</v>
      </c>
      <c r="N1177" s="11">
        <v>1</v>
      </c>
      <c r="O1177" s="22"/>
      <c r="P1177" s="311">
        <f t="shared" si="139"/>
        <v>95.14</v>
      </c>
      <c r="Q1177" s="16">
        <f t="shared" si="142"/>
        <v>95.1494</v>
      </c>
      <c r="R1177" s="23">
        <f t="shared" si="140"/>
        <v>2.2399999999999949</v>
      </c>
      <c r="S1177" s="18">
        <f t="shared" si="141"/>
        <v>2.4111948331539235E-2</v>
      </c>
      <c r="T1177" s="17"/>
      <c r="U1177" s="19"/>
      <c r="Y1177" s="218"/>
      <c r="AA1177" s="78"/>
      <c r="AB1177" s="78"/>
      <c r="AC1177" s="78"/>
      <c r="AD1177" s="78"/>
      <c r="AE1177" s="78"/>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2"/>
      <c r="GL1177" s="2"/>
      <c r="GM1177" s="2"/>
      <c r="GN1177" s="2"/>
      <c r="GO1177" s="2"/>
      <c r="GP1177" s="2"/>
      <c r="GQ1177" s="2"/>
      <c r="GR1177" s="5"/>
      <c r="GS1177" s="5"/>
      <c r="GT1177" s="5"/>
      <c r="GU1177" s="5"/>
      <c r="GV1177" s="5"/>
    </row>
    <row r="1178" spans="1:204" s="3" customFormat="1" ht="76.5" x14ac:dyDescent="0.25">
      <c r="A1178" s="2" t="s">
        <v>1255</v>
      </c>
      <c r="B1178" s="2" t="s">
        <v>718</v>
      </c>
      <c r="C1178" s="2" t="s">
        <v>1273</v>
      </c>
      <c r="D1178" s="2" t="s">
        <v>1274</v>
      </c>
      <c r="E1178" s="256">
        <v>25.8</v>
      </c>
      <c r="F1178" s="10">
        <v>25</v>
      </c>
      <c r="G1178" s="10"/>
      <c r="H1178" s="2" t="s">
        <v>1254</v>
      </c>
      <c r="I1178" s="11" t="s">
        <v>21</v>
      </c>
      <c r="J1178" s="11"/>
      <c r="K1178" s="11"/>
      <c r="L1178" s="2"/>
      <c r="M1178" s="307">
        <v>1</v>
      </c>
      <c r="N1178" s="11">
        <v>1</v>
      </c>
      <c r="O1178" s="22"/>
      <c r="P1178" s="311">
        <f t="shared" si="139"/>
        <v>26.42</v>
      </c>
      <c r="Q1178" s="16">
        <f t="shared" si="142"/>
        <v>26.424700000000001</v>
      </c>
      <c r="R1178" s="23">
        <f t="shared" si="140"/>
        <v>0.62000000000000099</v>
      </c>
      <c r="S1178" s="18">
        <f t="shared" si="141"/>
        <v>2.4031007751938022E-2</v>
      </c>
      <c r="T1178" s="17"/>
      <c r="U1178" s="19"/>
      <c r="Y1178" s="218"/>
      <c r="AA1178" s="78"/>
      <c r="AB1178" s="78"/>
      <c r="AC1178" s="78"/>
      <c r="AD1178" s="78"/>
      <c r="AE1178" s="78"/>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c r="FE1178" s="2"/>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2"/>
      <c r="GL1178" s="2"/>
      <c r="GM1178" s="2"/>
      <c r="GN1178" s="2"/>
      <c r="GO1178" s="2"/>
      <c r="GP1178" s="2"/>
      <c r="GQ1178" s="2"/>
      <c r="GR1178" s="5"/>
      <c r="GS1178" s="5"/>
      <c r="GT1178" s="5"/>
      <c r="GU1178" s="5"/>
      <c r="GV1178" s="5"/>
    </row>
    <row r="1179" spans="1:204" s="3" customFormat="1" ht="76.5" x14ac:dyDescent="0.25">
      <c r="A1179" s="2" t="s">
        <v>1251</v>
      </c>
      <c r="B1179" s="2" t="s">
        <v>718</v>
      </c>
      <c r="C1179" s="2" t="s">
        <v>1275</v>
      </c>
      <c r="D1179" s="2" t="s">
        <v>1274</v>
      </c>
      <c r="E1179" s="256">
        <v>25.8</v>
      </c>
      <c r="F1179" s="10">
        <v>25</v>
      </c>
      <c r="G1179" s="10"/>
      <c r="H1179" s="2" t="s">
        <v>1254</v>
      </c>
      <c r="I1179" s="11" t="s">
        <v>21</v>
      </c>
      <c r="J1179" s="11"/>
      <c r="K1179" s="11"/>
      <c r="L1179" s="2"/>
      <c r="M1179" s="307">
        <v>2</v>
      </c>
      <c r="N1179" s="11">
        <v>1</v>
      </c>
      <c r="O1179" s="22"/>
      <c r="P1179" s="311">
        <f t="shared" si="139"/>
        <v>26.42</v>
      </c>
      <c r="Q1179" s="16">
        <f t="shared" si="142"/>
        <v>26.424700000000001</v>
      </c>
      <c r="R1179" s="23">
        <f t="shared" si="140"/>
        <v>0.62000000000000099</v>
      </c>
      <c r="S1179" s="18">
        <f t="shared" si="141"/>
        <v>2.4031007751938022E-2</v>
      </c>
      <c r="T1179" s="17"/>
      <c r="U1179" s="19"/>
      <c r="Y1179" s="218"/>
      <c r="AA1179" s="78"/>
      <c r="AB1179" s="78"/>
      <c r="AC1179" s="78"/>
      <c r="AD1179" s="78"/>
      <c r="AE1179" s="78"/>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c r="DZ1179" s="2"/>
      <c r="EA1179" s="2"/>
      <c r="EB1179" s="2"/>
      <c r="EC1179" s="2"/>
      <c r="ED1179" s="2"/>
      <c r="EE1179" s="2"/>
      <c r="EF1179" s="2"/>
      <c r="EG1179" s="2"/>
      <c r="EH1179" s="2"/>
      <c r="EI1179" s="2"/>
      <c r="EJ1179" s="2"/>
      <c r="EK1179" s="2"/>
      <c r="EL1179" s="2"/>
      <c r="EM1179" s="2"/>
      <c r="EN1179" s="2"/>
      <c r="EO1179" s="2"/>
      <c r="EP1179" s="2"/>
      <c r="EQ1179" s="2"/>
      <c r="ER1179" s="2"/>
      <c r="ES1179" s="2"/>
      <c r="ET1179" s="2"/>
      <c r="EU1179" s="2"/>
      <c r="EV1179" s="2"/>
      <c r="EW1179" s="2"/>
      <c r="EX1179" s="2"/>
      <c r="EY1179" s="2"/>
      <c r="EZ1179" s="2"/>
      <c r="FA1179" s="2"/>
      <c r="FB1179" s="2"/>
      <c r="FC1179" s="2"/>
      <c r="FD1179" s="2"/>
      <c r="FE1179" s="2"/>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2"/>
      <c r="GL1179" s="2"/>
      <c r="GM1179" s="2"/>
      <c r="GN1179" s="2"/>
      <c r="GO1179" s="2"/>
      <c r="GP1179" s="2"/>
      <c r="GQ1179" s="2"/>
      <c r="GR1179" s="2"/>
      <c r="GS1179" s="2"/>
      <c r="GT1179" s="2"/>
      <c r="GU1179" s="2"/>
      <c r="GV1179" s="2"/>
    </row>
    <row r="1180" spans="1:204" s="3" customFormat="1" ht="76.5" x14ac:dyDescent="0.25">
      <c r="A1180" s="2" t="s">
        <v>1251</v>
      </c>
      <c r="B1180" s="2" t="s">
        <v>718</v>
      </c>
      <c r="C1180" s="2" t="s">
        <v>1276</v>
      </c>
      <c r="D1180" s="2" t="s">
        <v>1267</v>
      </c>
      <c r="E1180" s="256">
        <v>655.51</v>
      </c>
      <c r="F1180" s="10">
        <v>635</v>
      </c>
      <c r="G1180" s="10"/>
      <c r="H1180" s="2" t="s">
        <v>1254</v>
      </c>
      <c r="I1180" s="11" t="s">
        <v>21</v>
      </c>
      <c r="J1180" s="11"/>
      <c r="K1180" s="11"/>
      <c r="L1180" s="2"/>
      <c r="M1180" s="307">
        <v>2</v>
      </c>
      <c r="N1180" s="11">
        <v>1</v>
      </c>
      <c r="O1180" s="22"/>
      <c r="P1180" s="311">
        <f t="shared" si="139"/>
        <v>671.38</v>
      </c>
      <c r="Q1180" s="16">
        <f t="shared" si="142"/>
        <v>671.38250000000005</v>
      </c>
      <c r="R1180" s="23">
        <f t="shared" si="140"/>
        <v>15.870000000000005</v>
      </c>
      <c r="S1180" s="18">
        <f t="shared" si="141"/>
        <v>2.4210156977010275E-2</v>
      </c>
      <c r="T1180" s="17"/>
      <c r="U1180" s="19"/>
      <c r="Y1180" s="218"/>
      <c r="AA1180" s="78"/>
      <c r="AB1180" s="78"/>
      <c r="AC1180" s="78"/>
      <c r="AD1180" s="78"/>
      <c r="AE1180" s="78"/>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c r="DL1180" s="2"/>
      <c r="DM1180" s="2"/>
      <c r="DN1180" s="2"/>
      <c r="DO1180" s="2"/>
      <c r="DP1180" s="2"/>
      <c r="DQ1180" s="2"/>
      <c r="DR1180" s="2"/>
      <c r="DS1180" s="2"/>
      <c r="DT1180" s="2"/>
      <c r="DU1180" s="2"/>
      <c r="DV1180" s="2"/>
      <c r="DW1180" s="2"/>
      <c r="DX1180" s="2"/>
      <c r="DY1180" s="2"/>
      <c r="DZ1180" s="2"/>
      <c r="EA1180" s="2"/>
      <c r="EB1180" s="2"/>
      <c r="EC1180" s="2"/>
      <c r="ED1180" s="2"/>
      <c r="EE1180" s="2"/>
      <c r="EF1180" s="2"/>
      <c r="EG1180" s="2"/>
      <c r="EH1180" s="2"/>
      <c r="EI1180" s="2"/>
      <c r="EJ1180" s="2"/>
      <c r="EK1180" s="2"/>
      <c r="EL1180" s="2"/>
      <c r="EM1180" s="2"/>
      <c r="EN1180" s="2"/>
      <c r="EO1180" s="2"/>
      <c r="EP1180" s="2"/>
      <c r="EQ1180" s="2"/>
      <c r="ER1180" s="2"/>
      <c r="ES1180" s="2"/>
      <c r="ET1180" s="2"/>
      <c r="EU1180" s="2"/>
      <c r="EV1180" s="2"/>
      <c r="EW1180" s="2"/>
      <c r="EX1180" s="2"/>
      <c r="EY1180" s="2"/>
      <c r="EZ1180" s="2"/>
      <c r="FA1180" s="2"/>
      <c r="FB1180" s="2"/>
      <c r="FC1180" s="2"/>
      <c r="FD1180" s="2"/>
      <c r="FE1180" s="2"/>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2"/>
      <c r="GL1180" s="2"/>
      <c r="GM1180" s="2"/>
      <c r="GN1180" s="2"/>
      <c r="GO1180" s="2"/>
      <c r="GP1180" s="2"/>
      <c r="GQ1180" s="2"/>
      <c r="GR1180" s="2"/>
      <c r="GS1180" s="2"/>
      <c r="GT1180" s="2"/>
      <c r="GU1180" s="2"/>
      <c r="GV1180" s="2"/>
    </row>
    <row r="1181" spans="1:204" s="3" customFormat="1" ht="15.75" x14ac:dyDescent="0.25">
      <c r="A1181" s="27" t="s">
        <v>1530</v>
      </c>
      <c r="B1181" s="2" t="s">
        <v>1531</v>
      </c>
      <c r="C1181" s="27" t="s">
        <v>1532</v>
      </c>
      <c r="D1181" s="30" t="s">
        <v>1533</v>
      </c>
      <c r="E1181" s="255">
        <v>51.61</v>
      </c>
      <c r="F1181" s="31">
        <v>50</v>
      </c>
      <c r="G1181" s="31"/>
      <c r="H1181" s="24" t="s">
        <v>1534</v>
      </c>
      <c r="I1181" s="11" t="s">
        <v>21</v>
      </c>
      <c r="J1181" s="11" t="s">
        <v>22</v>
      </c>
      <c r="K1181" s="21">
        <v>40544</v>
      </c>
      <c r="L1181" s="2"/>
      <c r="M1181" s="307">
        <v>1</v>
      </c>
      <c r="N1181" s="11">
        <v>1</v>
      </c>
      <c r="O1181" s="22"/>
      <c r="P1181" s="311">
        <f t="shared" si="139"/>
        <v>52.85</v>
      </c>
      <c r="Q1181" s="16">
        <f t="shared" si="142"/>
        <v>52.8596</v>
      </c>
      <c r="R1181" s="23">
        <f t="shared" si="140"/>
        <v>1.240000000000002</v>
      </c>
      <c r="S1181" s="18">
        <f t="shared" si="141"/>
        <v>2.4026351482270916E-2</v>
      </c>
      <c r="T1181" s="17"/>
      <c r="U1181" s="19"/>
      <c r="V1181" s="2"/>
      <c r="W1181" s="2"/>
      <c r="X1181" s="2"/>
      <c r="Y1181" s="218"/>
      <c r="AA1181" s="78"/>
      <c r="AB1181" s="78"/>
      <c r="AC1181" s="78"/>
      <c r="AD1181" s="78"/>
      <c r="AE1181" s="78"/>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c r="FD1181" s="2"/>
      <c r="FE1181" s="2"/>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2"/>
      <c r="GL1181" s="2"/>
      <c r="GM1181" s="2"/>
      <c r="GN1181" s="2"/>
      <c r="GO1181" s="2"/>
      <c r="GP1181" s="2"/>
      <c r="GQ1181" s="2"/>
      <c r="GR1181" s="5"/>
      <c r="GS1181" s="5"/>
      <c r="GT1181" s="5"/>
      <c r="GU1181" s="5"/>
      <c r="GV1181" s="5"/>
    </row>
    <row r="1182" spans="1:204" s="3" customFormat="1" ht="15.75" x14ac:dyDescent="0.25">
      <c r="A1182" s="27" t="s">
        <v>1530</v>
      </c>
      <c r="B1182" s="2" t="s">
        <v>1531</v>
      </c>
      <c r="C1182" s="27" t="s">
        <v>1535</v>
      </c>
      <c r="D1182" s="30" t="s">
        <v>1536</v>
      </c>
      <c r="E1182" s="255">
        <v>258.07</v>
      </c>
      <c r="F1182" s="31">
        <v>250</v>
      </c>
      <c r="G1182" s="31"/>
      <c r="H1182" s="24" t="s">
        <v>1534</v>
      </c>
      <c r="I1182" s="11" t="s">
        <v>21</v>
      </c>
      <c r="J1182" s="11"/>
      <c r="K1182" s="21">
        <v>40544</v>
      </c>
      <c r="L1182" s="2"/>
      <c r="M1182" s="307">
        <v>1</v>
      </c>
      <c r="N1182" s="11">
        <v>1</v>
      </c>
      <c r="O1182" s="22"/>
      <c r="P1182" s="311">
        <f t="shared" si="139"/>
        <v>264.31</v>
      </c>
      <c r="Q1182" s="16">
        <f t="shared" si="142"/>
        <v>264.31889999999999</v>
      </c>
      <c r="R1182" s="23">
        <f t="shared" si="140"/>
        <v>6.2400000000000091</v>
      </c>
      <c r="S1182" s="18">
        <f t="shared" si="141"/>
        <v>2.4179486185918586E-2</v>
      </c>
      <c r="T1182" s="17"/>
      <c r="U1182" s="19"/>
      <c r="V1182" s="2"/>
      <c r="W1182" s="2"/>
      <c r="X1182" s="2"/>
      <c r="Y1182" s="218"/>
      <c r="AA1182" s="78"/>
      <c r="AB1182" s="78"/>
      <c r="AC1182" s="78"/>
      <c r="AD1182" s="78"/>
      <c r="AE1182" s="78"/>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c r="FD1182" s="2"/>
      <c r="FE1182" s="2"/>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2"/>
      <c r="GL1182" s="2"/>
      <c r="GM1182" s="2"/>
      <c r="GN1182" s="2"/>
      <c r="GO1182" s="2"/>
      <c r="GP1182" s="2"/>
      <c r="GQ1182" s="2"/>
      <c r="GR1182" s="5"/>
      <c r="GS1182" s="5"/>
      <c r="GT1182" s="5"/>
      <c r="GU1182" s="5"/>
      <c r="GV1182" s="5"/>
    </row>
    <row r="1183" spans="1:204" s="3" customFormat="1" ht="51" x14ac:dyDescent="0.25">
      <c r="A1183" s="27" t="s">
        <v>1530</v>
      </c>
      <c r="B1183" s="2" t="s">
        <v>1531</v>
      </c>
      <c r="C1183" s="27" t="s">
        <v>1537</v>
      </c>
      <c r="D1183" s="30" t="s">
        <v>1538</v>
      </c>
      <c r="E1183" s="255">
        <v>1032.3</v>
      </c>
      <c r="F1183" s="31">
        <v>1000</v>
      </c>
      <c r="G1183" s="31"/>
      <c r="H1183" s="24" t="s">
        <v>1534</v>
      </c>
      <c r="I1183" s="11" t="s">
        <v>21</v>
      </c>
      <c r="J1183" s="11"/>
      <c r="K1183" s="21">
        <v>40544</v>
      </c>
      <c r="L1183" s="2"/>
      <c r="M1183" s="307">
        <v>1</v>
      </c>
      <c r="N1183" s="11">
        <v>1</v>
      </c>
      <c r="O1183" s="22"/>
      <c r="P1183" s="311">
        <f t="shared" si="139"/>
        <v>1057.29</v>
      </c>
      <c r="Q1183" s="16">
        <f t="shared" si="142"/>
        <v>1057.2961</v>
      </c>
      <c r="R1183" s="23">
        <f t="shared" si="140"/>
        <v>24.990000000000009</v>
      </c>
      <c r="S1183" s="18">
        <f t="shared" si="141"/>
        <v>2.4208079046788733E-2</v>
      </c>
      <c r="T1183" s="17"/>
      <c r="U1183" s="19"/>
      <c r="V1183" s="2"/>
      <c r="W1183" s="2"/>
      <c r="X1183" s="2"/>
      <c r="Y1183" s="218"/>
      <c r="AA1183" s="78"/>
      <c r="AB1183" s="78"/>
      <c r="AC1183" s="78"/>
      <c r="AD1183" s="78"/>
      <c r="AE1183" s="78"/>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c r="FE1183" s="2"/>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2"/>
      <c r="GL1183" s="2"/>
      <c r="GM1183" s="2"/>
      <c r="GN1183" s="2"/>
      <c r="GO1183" s="2"/>
      <c r="GP1183" s="2"/>
      <c r="GQ1183" s="2"/>
      <c r="GR1183" s="5"/>
      <c r="GS1183" s="5"/>
      <c r="GT1183" s="5"/>
      <c r="GU1183" s="5"/>
      <c r="GV1183" s="5"/>
    </row>
    <row r="1184" spans="1:204" s="3" customFormat="1" ht="25.5" x14ac:dyDescent="0.25">
      <c r="A1184" s="27" t="s">
        <v>1530</v>
      </c>
      <c r="B1184" s="2" t="s">
        <v>1531</v>
      </c>
      <c r="C1184" s="27" t="s">
        <v>1539</v>
      </c>
      <c r="D1184" s="30" t="s">
        <v>1540</v>
      </c>
      <c r="E1184" s="255">
        <v>51.61</v>
      </c>
      <c r="F1184" s="31">
        <v>50</v>
      </c>
      <c r="G1184" s="31"/>
      <c r="H1184" s="24" t="s">
        <v>1534</v>
      </c>
      <c r="I1184" s="11" t="s">
        <v>21</v>
      </c>
      <c r="J1184" s="11"/>
      <c r="K1184" s="21">
        <v>40544</v>
      </c>
      <c r="L1184" s="2"/>
      <c r="M1184" s="307">
        <v>1</v>
      </c>
      <c r="N1184" s="11">
        <v>1</v>
      </c>
      <c r="O1184" s="22"/>
      <c r="P1184" s="311">
        <f t="shared" si="139"/>
        <v>52.85</v>
      </c>
      <c r="Q1184" s="16">
        <f t="shared" si="142"/>
        <v>52.8596</v>
      </c>
      <c r="R1184" s="23">
        <f t="shared" si="140"/>
        <v>1.240000000000002</v>
      </c>
      <c r="S1184" s="18">
        <f t="shared" si="141"/>
        <v>2.4026351482270916E-2</v>
      </c>
      <c r="T1184" s="17"/>
      <c r="U1184" s="19"/>
      <c r="V1184" s="2"/>
      <c r="W1184" s="2"/>
      <c r="X1184" s="2"/>
      <c r="Y1184" s="218"/>
      <c r="AA1184" s="78"/>
      <c r="AB1184" s="78"/>
      <c r="AC1184" s="78"/>
      <c r="AD1184" s="78"/>
      <c r="AE1184" s="78"/>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c r="FE1184" s="2"/>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2"/>
      <c r="GL1184" s="2"/>
      <c r="GM1184" s="2"/>
      <c r="GN1184" s="2"/>
      <c r="GO1184" s="2"/>
      <c r="GP1184" s="2"/>
      <c r="GQ1184" s="2"/>
      <c r="GR1184" s="5"/>
      <c r="GS1184" s="5"/>
      <c r="GT1184" s="5"/>
      <c r="GU1184" s="5"/>
      <c r="GV1184" s="5"/>
    </row>
    <row r="1185" spans="1:204" s="3" customFormat="1" ht="38.25" x14ac:dyDescent="0.25">
      <c r="A1185" s="27" t="s">
        <v>3246</v>
      </c>
      <c r="B1185" s="27" t="s">
        <v>1542</v>
      </c>
      <c r="C1185" s="27" t="s">
        <v>1564</v>
      </c>
      <c r="D1185" s="30" t="s">
        <v>1565</v>
      </c>
      <c r="E1185" s="255">
        <v>10.32</v>
      </c>
      <c r="F1185" s="31">
        <v>10</v>
      </c>
      <c r="G1185" s="31"/>
      <c r="H1185" s="2"/>
      <c r="I1185" s="11" t="s">
        <v>21</v>
      </c>
      <c r="J1185" s="11"/>
      <c r="K1185" s="11"/>
      <c r="L1185" s="2"/>
      <c r="M1185" s="307">
        <v>6</v>
      </c>
      <c r="N1185" s="11">
        <v>1</v>
      </c>
      <c r="O1185" s="22"/>
      <c r="P1185" s="311">
        <f t="shared" si="139"/>
        <v>10.56</v>
      </c>
      <c r="Q1185" s="16">
        <f t="shared" si="142"/>
        <v>10.569800000000001</v>
      </c>
      <c r="R1185" s="23">
        <f t="shared" si="140"/>
        <v>0.24000000000000021</v>
      </c>
      <c r="S1185" s="18">
        <f t="shared" si="141"/>
        <v>2.3255813953488393E-2</v>
      </c>
      <c r="T1185" s="17"/>
      <c r="U1185" s="78"/>
      <c r="V1185" s="2"/>
      <c r="W1185" s="2"/>
      <c r="X1185" s="2"/>
      <c r="Y1185" s="218"/>
      <c r="AA1185" s="78"/>
      <c r="AB1185" s="78"/>
      <c r="AC1185" s="78"/>
      <c r="AD1185" s="78"/>
      <c r="AE1185" s="78"/>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c r="FD1185" s="2"/>
      <c r="FE1185" s="2"/>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2"/>
      <c r="GL1185" s="2"/>
      <c r="GM1185" s="2"/>
      <c r="GN1185" s="2"/>
      <c r="GO1185" s="2"/>
      <c r="GP1185" s="2"/>
      <c r="GQ1185" s="2"/>
      <c r="GR1185" s="5"/>
      <c r="GS1185" s="5"/>
      <c r="GT1185" s="5"/>
      <c r="GU1185" s="5"/>
      <c r="GV1185" s="5"/>
    </row>
    <row r="1186" spans="1:204" s="3" customFormat="1" ht="76.5" x14ac:dyDescent="0.25">
      <c r="A1186" s="27" t="s">
        <v>1566</v>
      </c>
      <c r="B1186" s="27" t="s">
        <v>1542</v>
      </c>
      <c r="C1186" s="24" t="s">
        <v>1567</v>
      </c>
      <c r="D1186" s="2" t="s">
        <v>1568</v>
      </c>
      <c r="E1186" s="255">
        <v>2.06</v>
      </c>
      <c r="F1186" s="10">
        <v>2</v>
      </c>
      <c r="G1186" s="29"/>
      <c r="H1186" s="2" t="s">
        <v>1569</v>
      </c>
      <c r="I1186" s="11" t="s">
        <v>22</v>
      </c>
      <c r="J1186" s="11"/>
      <c r="K1186" s="11" t="s">
        <v>28</v>
      </c>
      <c r="L1186" s="2"/>
      <c r="M1186" s="307">
        <v>5</v>
      </c>
      <c r="N1186" s="11">
        <v>1</v>
      </c>
      <c r="O1186" s="22"/>
      <c r="P1186" s="311">
        <f t="shared" ref="P1186:P1196" si="143">IF(N1186=1,INT(E1186*$T$1*100)/100,E1186)</f>
        <v>2.1</v>
      </c>
      <c r="Q1186" s="16">
        <f t="shared" si="142"/>
        <v>2.1097999999999999</v>
      </c>
      <c r="R1186" s="23">
        <f t="shared" si="140"/>
        <v>4.0000000000000036E-2</v>
      </c>
      <c r="S1186" s="18">
        <f t="shared" si="141"/>
        <v>1.9417475728155355E-2</v>
      </c>
      <c r="T1186" s="17"/>
      <c r="U1186" s="78"/>
      <c r="V1186" s="2"/>
      <c r="W1186" s="2"/>
      <c r="X1186" s="2"/>
      <c r="Y1186" s="218"/>
      <c r="AA1186" s="78"/>
      <c r="AB1186" s="78"/>
      <c r="AC1186" s="78"/>
      <c r="AD1186" s="78"/>
      <c r="AE1186" s="78"/>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c r="FD1186" s="2"/>
      <c r="FE1186" s="2"/>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2"/>
      <c r="GL1186" s="2"/>
      <c r="GM1186" s="2"/>
      <c r="GN1186" s="2"/>
      <c r="GO1186" s="2"/>
      <c r="GP1186" s="2"/>
      <c r="GQ1186" s="2"/>
      <c r="GR1186" s="5"/>
      <c r="GS1186" s="5"/>
      <c r="GT1186" s="5"/>
      <c r="GU1186" s="5"/>
      <c r="GV1186" s="5"/>
    </row>
    <row r="1187" spans="1:204" s="3" customFormat="1" ht="38.25" x14ac:dyDescent="0.25">
      <c r="A1187" s="2" t="s">
        <v>1591</v>
      </c>
      <c r="B1187" s="2" t="s">
        <v>1592</v>
      </c>
      <c r="C1187" s="2" t="s">
        <v>1593</v>
      </c>
      <c r="D1187" s="2" t="s">
        <v>1594</v>
      </c>
      <c r="E1187" s="255">
        <v>20.64</v>
      </c>
      <c r="F1187" s="10">
        <v>20</v>
      </c>
      <c r="G1187" s="10"/>
      <c r="H1187" s="2"/>
      <c r="I1187" s="11" t="s">
        <v>21</v>
      </c>
      <c r="J1187" s="11"/>
      <c r="K1187" s="21">
        <v>40544</v>
      </c>
      <c r="L1187" s="2"/>
      <c r="M1187" s="307">
        <v>6</v>
      </c>
      <c r="N1187" s="11">
        <v>1</v>
      </c>
      <c r="O1187" s="22"/>
      <c r="P1187" s="311">
        <f t="shared" si="143"/>
        <v>21.13</v>
      </c>
      <c r="Q1187" s="16">
        <f t="shared" si="142"/>
        <v>21.139700000000001</v>
      </c>
      <c r="R1187" s="23">
        <f t="shared" si="140"/>
        <v>0.48999999999999844</v>
      </c>
      <c r="S1187" s="18">
        <f t="shared" si="141"/>
        <v>2.3740310077519304E-2</v>
      </c>
      <c r="T1187" s="17"/>
      <c r="U1187" s="19"/>
      <c r="V1187" s="2"/>
      <c r="W1187" s="2"/>
      <c r="X1187" s="2"/>
      <c r="Y1187" s="218"/>
      <c r="AA1187" s="78"/>
      <c r="AB1187" s="78"/>
      <c r="AC1187" s="78"/>
      <c r="AD1187" s="78"/>
      <c r="AE1187" s="78"/>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c r="DZ1187" s="2"/>
      <c r="EA1187" s="2"/>
      <c r="EB1187" s="2"/>
      <c r="EC1187" s="2"/>
      <c r="ED1187" s="2"/>
      <c r="EE1187" s="2"/>
      <c r="EF1187" s="2"/>
      <c r="EG1187" s="2"/>
      <c r="EH1187" s="2"/>
      <c r="EI1187" s="2"/>
      <c r="EJ1187" s="2"/>
      <c r="EK1187" s="2"/>
      <c r="EL1187" s="2"/>
      <c r="EM1187" s="2"/>
      <c r="EN1187" s="2"/>
      <c r="EO1187" s="2"/>
      <c r="EP1187" s="2"/>
      <c r="EQ1187" s="2"/>
      <c r="ER1187" s="2"/>
      <c r="ES1187" s="2"/>
      <c r="ET1187" s="2"/>
      <c r="EU1187" s="2"/>
      <c r="EV1187" s="2"/>
      <c r="EW1187" s="2"/>
      <c r="EX1187" s="2"/>
      <c r="EY1187" s="2"/>
      <c r="EZ1187" s="2"/>
      <c r="FA1187" s="2"/>
      <c r="FB1187" s="2"/>
      <c r="FC1187" s="2"/>
      <c r="FD1187" s="2"/>
      <c r="FE1187" s="2"/>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2"/>
      <c r="GL1187" s="2"/>
      <c r="GM1187" s="2"/>
      <c r="GN1187" s="2"/>
      <c r="GO1187" s="2"/>
      <c r="GP1187" s="2"/>
      <c r="GQ1187" s="2"/>
      <c r="GR1187" s="5"/>
      <c r="GS1187" s="5"/>
      <c r="GT1187" s="5"/>
      <c r="GU1187" s="5"/>
      <c r="GV1187" s="5"/>
    </row>
    <row r="1188" spans="1:204" s="3" customFormat="1" ht="38.25" x14ac:dyDescent="0.25">
      <c r="A1188" s="2" t="s">
        <v>1591</v>
      </c>
      <c r="B1188" s="2" t="s">
        <v>1592</v>
      </c>
      <c r="C1188" s="2" t="s">
        <v>1595</v>
      </c>
      <c r="D1188" s="2" t="s">
        <v>1594</v>
      </c>
      <c r="E1188" s="255">
        <v>15.48</v>
      </c>
      <c r="F1188" s="10">
        <v>15</v>
      </c>
      <c r="G1188" s="10"/>
      <c r="H1188" s="2"/>
      <c r="I1188" s="11" t="s">
        <v>21</v>
      </c>
      <c r="J1188" s="11"/>
      <c r="K1188" s="21">
        <v>40544</v>
      </c>
      <c r="L1188" s="2"/>
      <c r="M1188" s="307">
        <v>6</v>
      </c>
      <c r="N1188" s="11">
        <v>1</v>
      </c>
      <c r="O1188" s="22"/>
      <c r="P1188" s="311">
        <f t="shared" si="143"/>
        <v>15.85</v>
      </c>
      <c r="Q1188" s="16">
        <f t="shared" si="142"/>
        <v>15.854799999999999</v>
      </c>
      <c r="R1188" s="23">
        <f t="shared" si="140"/>
        <v>0.36999999999999922</v>
      </c>
      <c r="S1188" s="18">
        <f t="shared" si="141"/>
        <v>2.3901808785529666E-2</v>
      </c>
      <c r="T1188" s="17"/>
      <c r="U1188" s="19"/>
      <c r="V1188" s="2"/>
      <c r="W1188" s="2"/>
      <c r="X1188" s="2"/>
      <c r="Y1188" s="218"/>
      <c r="AA1188" s="78"/>
      <c r="AB1188" s="78"/>
      <c r="AC1188" s="78"/>
      <c r="AD1188" s="78"/>
      <c r="AE1188" s="78"/>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c r="DZ1188" s="2"/>
      <c r="EA1188" s="2"/>
      <c r="EB1188" s="2"/>
      <c r="EC1188" s="2"/>
      <c r="ED1188" s="2"/>
      <c r="EE1188" s="2"/>
      <c r="EF1188" s="2"/>
      <c r="EG1188" s="2"/>
      <c r="EH1188" s="2"/>
      <c r="EI1188" s="2"/>
      <c r="EJ1188" s="2"/>
      <c r="EK1188" s="2"/>
      <c r="EL1188" s="2"/>
      <c r="EM1188" s="2"/>
      <c r="EN1188" s="2"/>
      <c r="EO1188" s="2"/>
      <c r="EP1188" s="2"/>
      <c r="EQ1188" s="2"/>
      <c r="ER1188" s="2"/>
      <c r="ES1188" s="2"/>
      <c r="ET1188" s="2"/>
      <c r="EU1188" s="2"/>
      <c r="EV1188" s="2"/>
      <c r="EW1188" s="2"/>
      <c r="EX1188" s="2"/>
      <c r="EY1188" s="2"/>
      <c r="EZ1188" s="2"/>
      <c r="FA1188" s="2"/>
      <c r="FB1188" s="2"/>
      <c r="FC1188" s="2"/>
      <c r="FD1188" s="2"/>
      <c r="FE1188" s="2"/>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2"/>
      <c r="GL1188" s="2"/>
      <c r="GM1188" s="2"/>
      <c r="GN1188" s="2"/>
      <c r="GO1188" s="2"/>
      <c r="GP1188" s="2"/>
      <c r="GQ1188" s="2"/>
      <c r="GR1188" s="5"/>
      <c r="GS1188" s="5"/>
      <c r="GT1188" s="5"/>
      <c r="GU1188" s="5"/>
      <c r="GV1188" s="5"/>
    </row>
    <row r="1189" spans="1:204" s="3" customFormat="1" ht="38.25" x14ac:dyDescent="0.25">
      <c r="A1189" s="2" t="s">
        <v>1591</v>
      </c>
      <c r="B1189" s="2" t="s">
        <v>1592</v>
      </c>
      <c r="C1189" s="2" t="s">
        <v>1596</v>
      </c>
      <c r="D1189" s="2" t="s">
        <v>1594</v>
      </c>
      <c r="E1189" s="255">
        <v>113.55</v>
      </c>
      <c r="F1189" s="10">
        <v>110</v>
      </c>
      <c r="G1189" s="10"/>
      <c r="H1189" s="2"/>
      <c r="I1189" s="11" t="s">
        <v>21</v>
      </c>
      <c r="J1189" s="11"/>
      <c r="K1189" s="21">
        <v>40544</v>
      </c>
      <c r="L1189" s="2"/>
      <c r="M1189" s="307">
        <v>6</v>
      </c>
      <c r="N1189" s="11">
        <v>1</v>
      </c>
      <c r="O1189" s="22"/>
      <c r="P1189" s="311">
        <f t="shared" si="143"/>
        <v>116.29</v>
      </c>
      <c r="Q1189" s="16">
        <f t="shared" si="142"/>
        <v>116.29940000000001</v>
      </c>
      <c r="R1189" s="23">
        <f t="shared" si="140"/>
        <v>2.7400000000000091</v>
      </c>
      <c r="S1189" s="18">
        <f t="shared" si="141"/>
        <v>2.4130339057683921E-2</v>
      </c>
      <c r="T1189" s="17"/>
      <c r="U1189" s="19"/>
      <c r="V1189" s="2"/>
      <c r="W1189" s="2"/>
      <c r="X1189" s="2"/>
      <c r="Y1189" s="218"/>
      <c r="AA1189" s="78"/>
      <c r="AB1189" s="78"/>
      <c r="AC1189" s="78"/>
      <c r="AD1189" s="78"/>
      <c r="AE1189" s="78"/>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c r="FD1189" s="2"/>
      <c r="FE1189" s="2"/>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2"/>
      <c r="GL1189" s="2"/>
      <c r="GM1189" s="2"/>
      <c r="GN1189" s="2"/>
      <c r="GO1189" s="2"/>
      <c r="GP1189" s="2"/>
      <c r="GQ1189" s="2"/>
      <c r="GR1189" s="5"/>
      <c r="GS1189" s="5"/>
      <c r="GT1189" s="5"/>
      <c r="GU1189" s="5"/>
      <c r="GV1189" s="5"/>
    </row>
    <row r="1190" spans="1:204" s="3" customFormat="1" ht="38.25" x14ac:dyDescent="0.25">
      <c r="A1190" s="2" t="s">
        <v>1591</v>
      </c>
      <c r="B1190" s="2" t="s">
        <v>1592</v>
      </c>
      <c r="C1190" s="2" t="s">
        <v>1597</v>
      </c>
      <c r="D1190" s="2" t="s">
        <v>1594</v>
      </c>
      <c r="E1190" s="255">
        <v>72.260000000000005</v>
      </c>
      <c r="F1190" s="10">
        <v>70</v>
      </c>
      <c r="G1190" s="10"/>
      <c r="H1190" s="2"/>
      <c r="I1190" s="11" t="s">
        <v>21</v>
      </c>
      <c r="J1190" s="11"/>
      <c r="K1190" s="21">
        <v>40544</v>
      </c>
      <c r="L1190" s="2"/>
      <c r="M1190" s="307">
        <v>6</v>
      </c>
      <c r="N1190" s="11">
        <v>1</v>
      </c>
      <c r="O1190" s="22"/>
      <c r="P1190" s="311">
        <f t="shared" si="143"/>
        <v>74</v>
      </c>
      <c r="Q1190" s="16">
        <f t="shared" si="142"/>
        <v>74.009699999999995</v>
      </c>
      <c r="R1190" s="23">
        <f t="shared" si="140"/>
        <v>1.7399999999999949</v>
      </c>
      <c r="S1190" s="18">
        <f t="shared" si="141"/>
        <v>2.4079712150567322E-2</v>
      </c>
      <c r="T1190" s="17"/>
      <c r="U1190" s="19"/>
      <c r="V1190" s="2"/>
      <c r="W1190" s="2"/>
      <c r="X1190" s="2"/>
      <c r="Y1190" s="218"/>
      <c r="AA1190" s="78"/>
      <c r="AB1190" s="78"/>
      <c r="AC1190" s="78"/>
      <c r="AD1190" s="78"/>
      <c r="AE1190" s="78"/>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c r="EY1190" s="2"/>
      <c r="EZ1190" s="2"/>
      <c r="FA1190" s="2"/>
      <c r="FB1190" s="2"/>
      <c r="FC1190" s="2"/>
      <c r="FD1190" s="2"/>
      <c r="FE1190" s="2"/>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2"/>
      <c r="GL1190" s="2"/>
      <c r="GM1190" s="2"/>
      <c r="GN1190" s="2"/>
      <c r="GO1190" s="2"/>
      <c r="GP1190" s="2"/>
      <c r="GQ1190" s="2"/>
      <c r="GR1190" s="2"/>
      <c r="GS1190" s="2"/>
      <c r="GT1190" s="2"/>
      <c r="GU1190" s="2"/>
      <c r="GV1190" s="2"/>
    </row>
    <row r="1191" spans="1:204" s="3" customFormat="1" ht="25.5" x14ac:dyDescent="0.25">
      <c r="A1191" s="2" t="s">
        <v>1591</v>
      </c>
      <c r="B1191" s="2" t="s">
        <v>1592</v>
      </c>
      <c r="C1191" s="2" t="s">
        <v>1598</v>
      </c>
      <c r="D1191" s="2" t="s">
        <v>1594</v>
      </c>
      <c r="E1191" s="255">
        <v>98.06</v>
      </c>
      <c r="F1191" s="10">
        <v>95</v>
      </c>
      <c r="G1191" s="10"/>
      <c r="H1191" s="2"/>
      <c r="I1191" s="11" t="s">
        <v>21</v>
      </c>
      <c r="J1191" s="11"/>
      <c r="K1191" s="21">
        <v>40544</v>
      </c>
      <c r="L1191" s="2"/>
      <c r="M1191" s="307">
        <v>6</v>
      </c>
      <c r="N1191" s="11">
        <v>1</v>
      </c>
      <c r="O1191" s="22"/>
      <c r="P1191" s="311">
        <f t="shared" si="143"/>
        <v>100.43</v>
      </c>
      <c r="Q1191" s="16">
        <f t="shared" si="142"/>
        <v>100.4344</v>
      </c>
      <c r="R1191" s="23">
        <f t="shared" si="140"/>
        <v>2.3700000000000045</v>
      </c>
      <c r="S1191" s="18">
        <f t="shared" si="141"/>
        <v>2.4168876198246019E-2</v>
      </c>
      <c r="T1191" s="17"/>
      <c r="U1191" s="19"/>
      <c r="V1191" s="2"/>
      <c r="W1191" s="2"/>
      <c r="X1191" s="2"/>
      <c r="Y1191" s="218"/>
      <c r="AA1191" s="78"/>
      <c r="AB1191" s="78"/>
      <c r="AC1191" s="78"/>
      <c r="AD1191" s="78"/>
      <c r="AE1191" s="78"/>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c r="FD1191" s="2"/>
      <c r="FE1191" s="2"/>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2"/>
      <c r="GL1191" s="2"/>
      <c r="GM1191" s="2"/>
      <c r="GN1191" s="2"/>
      <c r="GO1191" s="2"/>
      <c r="GP1191" s="2"/>
      <c r="GQ1191" s="2"/>
      <c r="GR1191" s="2"/>
      <c r="GS1191" s="2"/>
      <c r="GT1191" s="2"/>
      <c r="GU1191" s="2"/>
      <c r="GV1191" s="2"/>
    </row>
    <row r="1192" spans="1:204" s="3" customFormat="1" ht="25.5" x14ac:dyDescent="0.25">
      <c r="A1192" s="2" t="s">
        <v>1591</v>
      </c>
      <c r="B1192" s="2" t="s">
        <v>1592</v>
      </c>
      <c r="C1192" s="2" t="s">
        <v>1599</v>
      </c>
      <c r="D1192" s="2" t="s">
        <v>1594</v>
      </c>
      <c r="E1192" s="255">
        <v>56.77</v>
      </c>
      <c r="F1192" s="10">
        <v>55</v>
      </c>
      <c r="G1192" s="10"/>
      <c r="H1192" s="2"/>
      <c r="I1192" s="11" t="s">
        <v>21</v>
      </c>
      <c r="J1192" s="11"/>
      <c r="K1192" s="21">
        <v>40544</v>
      </c>
      <c r="L1192" s="2"/>
      <c r="M1192" s="307">
        <v>6</v>
      </c>
      <c r="N1192" s="11">
        <v>1</v>
      </c>
      <c r="O1192" s="22"/>
      <c r="P1192" s="311">
        <f t="shared" si="143"/>
        <v>58.14</v>
      </c>
      <c r="Q1192" s="16">
        <f t="shared" si="142"/>
        <v>58.144599999999997</v>
      </c>
      <c r="R1192" s="23">
        <f t="shared" si="140"/>
        <v>1.3699999999999974</v>
      </c>
      <c r="S1192" s="18">
        <f t="shared" si="141"/>
        <v>2.4132464329751583E-2</v>
      </c>
      <c r="T1192" s="17"/>
      <c r="U1192" s="19"/>
      <c r="V1192" s="2"/>
      <c r="W1192" s="2"/>
      <c r="X1192" s="2"/>
      <c r="Y1192" s="218"/>
      <c r="AA1192" s="78"/>
      <c r="AB1192" s="78"/>
      <c r="AC1192" s="78"/>
      <c r="AD1192" s="78"/>
      <c r="AE1192" s="78"/>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c r="FD1192" s="2"/>
      <c r="FE1192" s="2"/>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2"/>
      <c r="GL1192" s="2"/>
      <c r="GM1192" s="2"/>
      <c r="GN1192" s="2"/>
      <c r="GO1192" s="2"/>
      <c r="GP1192" s="2"/>
      <c r="GQ1192" s="2"/>
      <c r="GR1192" s="2"/>
      <c r="GS1192" s="2"/>
      <c r="GT1192" s="2"/>
      <c r="GU1192" s="2"/>
      <c r="GV1192" s="2"/>
    </row>
    <row r="1193" spans="1:204" ht="51" x14ac:dyDescent="0.25">
      <c r="A1193" s="2" t="s">
        <v>1591</v>
      </c>
      <c r="B1193" s="2" t="s">
        <v>1592</v>
      </c>
      <c r="C1193" s="2" t="s">
        <v>1600</v>
      </c>
      <c r="D1193" s="2" t="s">
        <v>1594</v>
      </c>
      <c r="E1193" s="255">
        <v>165.16</v>
      </c>
      <c r="F1193" s="10">
        <v>160</v>
      </c>
      <c r="I1193" s="11" t="s">
        <v>21</v>
      </c>
      <c r="K1193" s="21">
        <v>40544</v>
      </c>
      <c r="M1193" s="307">
        <v>6</v>
      </c>
      <c r="N1193" s="11">
        <v>1</v>
      </c>
      <c r="O1193" s="22"/>
      <c r="P1193" s="311">
        <f t="shared" si="143"/>
        <v>169.15</v>
      </c>
      <c r="Q1193" s="16">
        <f t="shared" si="142"/>
        <v>169.1591</v>
      </c>
      <c r="R1193" s="23">
        <f t="shared" si="140"/>
        <v>3.9900000000000091</v>
      </c>
      <c r="S1193" s="18">
        <f t="shared" si="141"/>
        <v>2.4158391862436481E-2</v>
      </c>
      <c r="W1193" s="2"/>
      <c r="X1193" s="2"/>
      <c r="Y1193" s="218"/>
      <c r="Z1193" s="3"/>
      <c r="AA1193" s="78"/>
      <c r="AB1193" s="78"/>
      <c r="AC1193" s="78"/>
      <c r="AD1193" s="78"/>
      <c r="AE1193" s="78"/>
      <c r="GR1193" s="5"/>
      <c r="GS1193" s="5"/>
      <c r="GT1193" s="5"/>
      <c r="GU1193" s="5"/>
      <c r="GV1193" s="5"/>
    </row>
    <row r="1194" spans="1:204" ht="51" x14ac:dyDescent="0.25">
      <c r="A1194" s="2" t="s">
        <v>1591</v>
      </c>
      <c r="B1194" s="2" t="s">
        <v>1592</v>
      </c>
      <c r="C1194" s="2" t="s">
        <v>1601</v>
      </c>
      <c r="D1194" s="2" t="s">
        <v>1594</v>
      </c>
      <c r="E1194" s="255">
        <v>134.19</v>
      </c>
      <c r="F1194" s="10">
        <v>130</v>
      </c>
      <c r="I1194" s="11" t="s">
        <v>21</v>
      </c>
      <c r="K1194" s="21">
        <v>40544</v>
      </c>
      <c r="M1194" s="307">
        <v>6</v>
      </c>
      <c r="N1194" s="11">
        <v>1</v>
      </c>
      <c r="O1194" s="22"/>
      <c r="P1194" s="311">
        <f t="shared" si="143"/>
        <v>137.43</v>
      </c>
      <c r="Q1194" s="16">
        <f t="shared" si="142"/>
        <v>137.4392</v>
      </c>
      <c r="R1194" s="23">
        <f t="shared" si="140"/>
        <v>3.2400000000000091</v>
      </c>
      <c r="S1194" s="18">
        <f t="shared" si="141"/>
        <v>2.4144869215291818E-2</v>
      </c>
      <c r="W1194" s="2"/>
      <c r="X1194" s="2"/>
      <c r="Y1194" s="218"/>
      <c r="Z1194" s="3"/>
      <c r="AA1194" s="78"/>
      <c r="AB1194" s="78"/>
      <c r="AC1194" s="78"/>
      <c r="AD1194" s="78"/>
      <c r="AE1194" s="78"/>
      <c r="GR1194" s="5"/>
      <c r="GS1194" s="5"/>
      <c r="GT1194" s="5"/>
      <c r="GU1194" s="5"/>
      <c r="GV1194" s="5"/>
    </row>
    <row r="1195" spans="1:204" ht="38.25" x14ac:dyDescent="0.25">
      <c r="A1195" s="2" t="s">
        <v>1591</v>
      </c>
      <c r="B1195" s="2" t="s">
        <v>1592</v>
      </c>
      <c r="C1195" s="2" t="s">
        <v>1602</v>
      </c>
      <c r="D1195" s="2" t="s">
        <v>1594</v>
      </c>
      <c r="E1195" s="255">
        <v>149.68</v>
      </c>
      <c r="F1195" s="10">
        <v>145</v>
      </c>
      <c r="I1195" s="11" t="s">
        <v>21</v>
      </c>
      <c r="K1195" s="21">
        <v>40544</v>
      </c>
      <c r="M1195" s="307">
        <v>6</v>
      </c>
      <c r="N1195" s="11">
        <v>1</v>
      </c>
      <c r="O1195" s="22"/>
      <c r="P1195" s="311">
        <f t="shared" si="143"/>
        <v>153.30000000000001</v>
      </c>
      <c r="Q1195" s="16">
        <f t="shared" si="142"/>
        <v>153.30430000000001</v>
      </c>
      <c r="R1195" s="23">
        <f t="shared" si="140"/>
        <v>3.6200000000000045</v>
      </c>
      <c r="S1195" s="18">
        <f t="shared" si="141"/>
        <v>2.4184927846071649E-2</v>
      </c>
      <c r="W1195" s="2"/>
      <c r="X1195" s="2"/>
      <c r="Y1195" s="218"/>
      <c r="Z1195" s="3"/>
      <c r="AA1195" s="78"/>
      <c r="AB1195" s="78"/>
      <c r="AC1195" s="78"/>
      <c r="AD1195" s="78"/>
      <c r="AE1195" s="78"/>
      <c r="GR1195" s="5"/>
      <c r="GS1195" s="5"/>
      <c r="GT1195" s="5"/>
      <c r="GU1195" s="5"/>
      <c r="GV1195" s="5"/>
    </row>
    <row r="1196" spans="1:204" ht="38.25" x14ac:dyDescent="0.25">
      <c r="A1196" s="2" t="s">
        <v>1591</v>
      </c>
      <c r="B1196" s="2" t="s">
        <v>1592</v>
      </c>
      <c r="C1196" s="2" t="s">
        <v>1603</v>
      </c>
      <c r="D1196" s="2" t="s">
        <v>1594</v>
      </c>
      <c r="E1196" s="255">
        <v>108.39</v>
      </c>
      <c r="F1196" s="10">
        <v>105</v>
      </c>
      <c r="I1196" s="11" t="s">
        <v>21</v>
      </c>
      <c r="K1196" s="21">
        <v>40544</v>
      </c>
      <c r="M1196" s="307">
        <v>6</v>
      </c>
      <c r="N1196" s="11">
        <v>1</v>
      </c>
      <c r="O1196" s="22"/>
      <c r="P1196" s="311">
        <f t="shared" si="143"/>
        <v>111.01</v>
      </c>
      <c r="Q1196" s="16">
        <f t="shared" si="142"/>
        <v>111.0145</v>
      </c>
      <c r="R1196" s="23">
        <f t="shared" si="140"/>
        <v>2.6200000000000045</v>
      </c>
      <c r="S1196" s="18">
        <f t="shared" si="141"/>
        <v>2.4171971584094516E-2</v>
      </c>
      <c r="W1196" s="2"/>
      <c r="X1196" s="2"/>
      <c r="Y1196" s="218"/>
      <c r="Z1196" s="3"/>
      <c r="AA1196" s="78"/>
      <c r="AB1196" s="78"/>
      <c r="AC1196" s="78"/>
      <c r="AD1196" s="78"/>
      <c r="AE1196" s="78"/>
      <c r="GR1196" s="5"/>
      <c r="GS1196" s="5"/>
      <c r="GT1196" s="5"/>
      <c r="GU1196" s="5"/>
      <c r="GV1196" s="5"/>
    </row>
    <row r="1197" spans="1:204" ht="38.25" x14ac:dyDescent="0.25">
      <c r="A1197" s="2" t="s">
        <v>1591</v>
      </c>
      <c r="B1197" s="2" t="s">
        <v>1592</v>
      </c>
      <c r="C1197" s="2" t="s">
        <v>1604</v>
      </c>
      <c r="D1197" s="2" t="s">
        <v>1594</v>
      </c>
      <c r="E1197" s="255" t="s">
        <v>1606</v>
      </c>
      <c r="F1197" s="10" t="s">
        <v>1605</v>
      </c>
      <c r="I1197" s="11" t="s">
        <v>21</v>
      </c>
      <c r="K1197" s="21">
        <v>40544</v>
      </c>
      <c r="M1197" s="307">
        <v>6</v>
      </c>
      <c r="N1197" s="11">
        <v>1</v>
      </c>
      <c r="O1197" s="22"/>
      <c r="P1197" s="311" t="s">
        <v>3248</v>
      </c>
      <c r="Q1197" s="16" t="e">
        <f t="shared" si="142"/>
        <v>#VALUE!</v>
      </c>
      <c r="R1197" s="23">
        <v>0.96</v>
      </c>
      <c r="S1197" s="18">
        <f>0.96/30</f>
        <v>3.2000000000000001E-2</v>
      </c>
      <c r="W1197" s="2"/>
      <c r="X1197" s="2"/>
      <c r="Z1197" s="3"/>
      <c r="AA1197" s="78"/>
      <c r="AB1197" s="78"/>
      <c r="AC1197" s="78"/>
      <c r="AD1197" s="78"/>
      <c r="AE1197" s="78"/>
      <c r="GR1197" s="5"/>
      <c r="GS1197" s="5"/>
      <c r="GT1197" s="5"/>
      <c r="GU1197" s="5"/>
      <c r="GV1197" s="5"/>
    </row>
    <row r="1198" spans="1:204" ht="38.25" x14ac:dyDescent="0.25">
      <c r="A1198" s="2" t="s">
        <v>1591</v>
      </c>
      <c r="B1198" s="2" t="s">
        <v>1592</v>
      </c>
      <c r="C1198" s="2" t="s">
        <v>1607</v>
      </c>
      <c r="D1198" s="2" t="s">
        <v>1594</v>
      </c>
      <c r="E1198" s="255" t="s">
        <v>1609</v>
      </c>
      <c r="F1198" s="10" t="s">
        <v>1608</v>
      </c>
      <c r="I1198" s="11" t="s">
        <v>21</v>
      </c>
      <c r="K1198" s="21">
        <v>40544</v>
      </c>
      <c r="M1198" s="307">
        <v>6</v>
      </c>
      <c r="N1198" s="11">
        <v>1</v>
      </c>
      <c r="O1198" s="22"/>
      <c r="P1198" s="311" t="s">
        <v>3251</v>
      </c>
      <c r="Q1198" s="16" t="e">
        <f t="shared" si="142"/>
        <v>#VALUE!</v>
      </c>
      <c r="R1198" s="23">
        <v>0.8</v>
      </c>
      <c r="S1198" s="18">
        <f>0.8/25</f>
        <v>3.2000000000000001E-2</v>
      </c>
      <c r="W1198" s="2"/>
      <c r="X1198" s="2"/>
      <c r="Z1198" s="3"/>
      <c r="AA1198" s="78"/>
      <c r="AB1198" s="78"/>
      <c r="AC1198" s="78"/>
      <c r="AD1198" s="78"/>
      <c r="AE1198" s="78"/>
      <c r="GR1198" s="5"/>
      <c r="GS1198" s="5"/>
      <c r="GT1198" s="5"/>
      <c r="GU1198" s="5"/>
      <c r="GV1198" s="5"/>
    </row>
    <row r="1199" spans="1:204" ht="25.5" x14ac:dyDescent="0.25">
      <c r="A1199" s="2" t="s">
        <v>1591</v>
      </c>
      <c r="B1199" s="2" t="s">
        <v>1592</v>
      </c>
      <c r="C1199" s="2" t="s">
        <v>1610</v>
      </c>
      <c r="D1199" s="2" t="s">
        <v>1594</v>
      </c>
      <c r="E1199" s="255" t="s">
        <v>1612</v>
      </c>
      <c r="F1199" s="10" t="s">
        <v>1611</v>
      </c>
      <c r="I1199" s="11" t="s">
        <v>21</v>
      </c>
      <c r="K1199" s="21">
        <v>40544</v>
      </c>
      <c r="M1199" s="307">
        <v>6</v>
      </c>
      <c r="N1199" s="11">
        <v>1</v>
      </c>
      <c r="O1199" s="22"/>
      <c r="P1199" s="311" t="s">
        <v>3252</v>
      </c>
      <c r="Q1199" s="16" t="e">
        <f t="shared" si="142"/>
        <v>#VALUE!</v>
      </c>
      <c r="R1199" s="23">
        <v>0.77</v>
      </c>
      <c r="S1199" s="18">
        <f>R1199/24</f>
        <v>3.2083333333333332E-2</v>
      </c>
      <c r="W1199" s="2"/>
      <c r="X1199" s="2"/>
      <c r="Z1199" s="3"/>
      <c r="AA1199" s="78"/>
      <c r="AB1199" s="78"/>
      <c r="AC1199" s="78"/>
      <c r="AD1199" s="78"/>
      <c r="AE1199" s="78"/>
      <c r="GR1199" s="5"/>
      <c r="GS1199" s="5"/>
      <c r="GT1199" s="5"/>
      <c r="GU1199" s="5"/>
      <c r="GV1199" s="5"/>
    </row>
    <row r="1200" spans="1:204" ht="25.5" x14ac:dyDescent="0.25">
      <c r="A1200" s="2" t="s">
        <v>1591</v>
      </c>
      <c r="B1200" s="2" t="s">
        <v>1592</v>
      </c>
      <c r="C1200" s="2" t="s">
        <v>1613</v>
      </c>
      <c r="D1200" s="2" t="s">
        <v>1594</v>
      </c>
      <c r="E1200" s="255" t="s">
        <v>1612</v>
      </c>
      <c r="F1200" s="10" t="s">
        <v>1611</v>
      </c>
      <c r="I1200" s="11" t="s">
        <v>21</v>
      </c>
      <c r="K1200" s="21">
        <v>40544</v>
      </c>
      <c r="M1200" s="307">
        <v>6</v>
      </c>
      <c r="N1200" s="11">
        <v>1</v>
      </c>
      <c r="O1200" s="22"/>
      <c r="P1200" s="311" t="s">
        <v>3252</v>
      </c>
      <c r="Q1200" s="16" t="e">
        <f t="shared" si="142"/>
        <v>#VALUE!</v>
      </c>
      <c r="R1200" s="23">
        <v>0.77</v>
      </c>
      <c r="S1200" s="18">
        <f>R1200/24</f>
        <v>3.2083333333333332E-2</v>
      </c>
      <c r="W1200" s="2"/>
      <c r="X1200" s="2"/>
      <c r="Z1200" s="3"/>
      <c r="AA1200" s="78"/>
      <c r="AB1200" s="78"/>
      <c r="AC1200" s="78"/>
      <c r="AD1200" s="78"/>
      <c r="AE1200" s="78"/>
      <c r="GR1200" s="5"/>
      <c r="GS1200" s="5"/>
      <c r="GT1200" s="5"/>
      <c r="GU1200" s="5"/>
      <c r="GV1200" s="5"/>
    </row>
    <row r="1201" spans="1:204" ht="25.5" x14ac:dyDescent="0.25">
      <c r="A1201" s="2" t="s">
        <v>1614</v>
      </c>
      <c r="B1201" s="27" t="s">
        <v>1592</v>
      </c>
      <c r="C1201" s="2" t="s">
        <v>1615</v>
      </c>
      <c r="D1201" s="2" t="s">
        <v>1594</v>
      </c>
      <c r="E1201" s="255">
        <v>330.33</v>
      </c>
      <c r="F1201" s="10">
        <v>320</v>
      </c>
      <c r="I1201" s="11" t="s">
        <v>21</v>
      </c>
      <c r="K1201" s="21">
        <v>40544</v>
      </c>
      <c r="M1201" s="307">
        <v>6</v>
      </c>
      <c r="N1201" s="11">
        <v>1</v>
      </c>
      <c r="O1201" s="22"/>
      <c r="P1201" s="311">
        <f>IF(N1201=1,INT(E1201*$T$1*100)/100,E1201)</f>
        <v>338.32</v>
      </c>
      <c r="Q1201" s="16">
        <f t="shared" si="142"/>
        <v>338.32859999999999</v>
      </c>
      <c r="R1201" s="23">
        <f>P1201-E1201</f>
        <v>7.9900000000000091</v>
      </c>
      <c r="S1201" s="18">
        <f>IF(E1201&lt;&gt;0,R1201/E1201,0)</f>
        <v>2.4187933278842399E-2</v>
      </c>
      <c r="T1201" s="82"/>
      <c r="W1201" s="2"/>
      <c r="X1201" s="2"/>
      <c r="Y1201" s="218"/>
      <c r="Z1201" s="3"/>
      <c r="AA1201" s="78"/>
      <c r="AB1201" s="78"/>
      <c r="AC1201" s="78"/>
      <c r="AD1201" s="78"/>
      <c r="AE1201" s="78"/>
      <c r="GR1201" s="5"/>
      <c r="GS1201" s="5"/>
      <c r="GT1201" s="5"/>
      <c r="GU1201" s="5"/>
      <c r="GV1201" s="5"/>
    </row>
    <row r="1202" spans="1:204" ht="25.5" x14ac:dyDescent="0.25">
      <c r="A1202" s="2" t="s">
        <v>1614</v>
      </c>
      <c r="B1202" s="27" t="s">
        <v>1592</v>
      </c>
      <c r="C1202" s="2" t="s">
        <v>1616</v>
      </c>
      <c r="D1202" s="2" t="s">
        <v>1594</v>
      </c>
      <c r="E1202" s="255">
        <v>340.65</v>
      </c>
      <c r="F1202" s="10">
        <v>330</v>
      </c>
      <c r="I1202" s="11" t="s">
        <v>21</v>
      </c>
      <c r="K1202" s="21">
        <v>40544</v>
      </c>
      <c r="M1202" s="307">
        <v>6</v>
      </c>
      <c r="N1202" s="11">
        <v>1</v>
      </c>
      <c r="O1202" s="22"/>
      <c r="P1202" s="311">
        <f>IF(N1202=1,INT(E1202*$T$1*100)/100,E1202)</f>
        <v>348.89</v>
      </c>
      <c r="Q1202" s="16">
        <f t="shared" si="142"/>
        <v>348.89839999999998</v>
      </c>
      <c r="R1202" s="23">
        <f>P1202-E1202</f>
        <v>8.2400000000000091</v>
      </c>
      <c r="S1202" s="18">
        <f>IF(E1202&lt;&gt;0,R1202/E1202,0)</f>
        <v>2.4189050344928843E-2</v>
      </c>
      <c r="W1202" s="2"/>
      <c r="X1202" s="2"/>
      <c r="Y1202" s="218"/>
      <c r="Z1202" s="3"/>
      <c r="AA1202" s="78"/>
      <c r="AB1202" s="78"/>
      <c r="AC1202" s="78"/>
      <c r="AD1202" s="78"/>
      <c r="AE1202" s="78"/>
      <c r="GR1202" s="5"/>
      <c r="GS1202" s="5"/>
      <c r="GT1202" s="5"/>
      <c r="GU1202" s="5"/>
      <c r="GV1202" s="5"/>
    </row>
    <row r="1203" spans="1:204" ht="25.5" x14ac:dyDescent="0.25">
      <c r="A1203" s="2" t="s">
        <v>1614</v>
      </c>
      <c r="B1203" s="27" t="s">
        <v>1592</v>
      </c>
      <c r="C1203" s="2" t="s">
        <v>1617</v>
      </c>
      <c r="D1203" s="2" t="s">
        <v>1594</v>
      </c>
      <c r="E1203" s="255">
        <v>185.81</v>
      </c>
      <c r="F1203" s="10">
        <v>180</v>
      </c>
      <c r="I1203" s="11" t="s">
        <v>21</v>
      </c>
      <c r="K1203" s="21">
        <v>40544</v>
      </c>
      <c r="M1203" s="307">
        <v>6</v>
      </c>
      <c r="N1203" s="11">
        <v>1</v>
      </c>
      <c r="O1203" s="22"/>
      <c r="P1203" s="311">
        <f>IF(N1203=1,INT(E1203*$T$1*100)/100,E1203)</f>
        <v>190.3</v>
      </c>
      <c r="Q1203" s="16">
        <f t="shared" si="142"/>
        <v>190.3092</v>
      </c>
      <c r="R1203" s="23">
        <f>P1203-E1203</f>
        <v>4.4900000000000091</v>
      </c>
      <c r="S1203" s="18">
        <f>IF(E1203&lt;&gt;0,R1203/E1203,0)</f>
        <v>2.4164469081319678E-2</v>
      </c>
      <c r="W1203" s="2"/>
      <c r="X1203" s="2"/>
      <c r="Y1203" s="218"/>
      <c r="Z1203" s="3"/>
      <c r="AA1203" s="78"/>
      <c r="AB1203" s="78"/>
      <c r="AC1203" s="78"/>
      <c r="AD1203" s="78"/>
      <c r="AE1203" s="78"/>
      <c r="GR1203" s="5"/>
      <c r="GS1203" s="5"/>
      <c r="GT1203" s="5"/>
      <c r="GU1203" s="5"/>
      <c r="GV1203" s="5"/>
    </row>
    <row r="1204" spans="1:204" ht="25.5" x14ac:dyDescent="0.25">
      <c r="A1204" s="2" t="s">
        <v>1614</v>
      </c>
      <c r="B1204" s="27" t="s">
        <v>1592</v>
      </c>
      <c r="C1204" s="2" t="s">
        <v>1618</v>
      </c>
      <c r="D1204" s="2" t="s">
        <v>1594</v>
      </c>
      <c r="E1204" s="255" t="s">
        <v>1620</v>
      </c>
      <c r="F1204" s="10" t="s">
        <v>1619</v>
      </c>
      <c r="I1204" s="11" t="s">
        <v>21</v>
      </c>
      <c r="K1204" s="21">
        <v>40544</v>
      </c>
      <c r="M1204" s="307">
        <v>6</v>
      </c>
      <c r="N1204" s="11">
        <v>1</v>
      </c>
      <c r="O1204" s="22"/>
      <c r="P1204" s="311" t="s">
        <v>3249</v>
      </c>
      <c r="Q1204" s="16" t="e">
        <f t="shared" si="142"/>
        <v>#VALUE!</v>
      </c>
      <c r="R1204" s="23" t="s">
        <v>1621</v>
      </c>
      <c r="S1204" s="18">
        <f>8.07/250</f>
        <v>3.2280000000000003E-2</v>
      </c>
      <c r="W1204" s="2"/>
      <c r="X1204" s="2"/>
      <c r="Z1204" s="3"/>
      <c r="AA1204" s="78"/>
      <c r="AB1204" s="78"/>
      <c r="AC1204" s="78"/>
      <c r="AD1204" s="78"/>
      <c r="AE1204" s="78"/>
      <c r="GR1204" s="5"/>
      <c r="GS1204" s="5"/>
      <c r="GT1204" s="5"/>
      <c r="GU1204" s="5"/>
      <c r="GV1204" s="5"/>
    </row>
    <row r="1205" spans="1:204" ht="25.5" x14ac:dyDescent="0.25">
      <c r="A1205" s="2" t="s">
        <v>1614</v>
      </c>
      <c r="B1205" s="27" t="s">
        <v>1592</v>
      </c>
      <c r="C1205" s="2" t="s">
        <v>1622</v>
      </c>
      <c r="D1205" s="2" t="s">
        <v>1594</v>
      </c>
      <c r="E1205" s="255">
        <v>185.81</v>
      </c>
      <c r="F1205" s="10">
        <v>180</v>
      </c>
      <c r="I1205" s="11" t="s">
        <v>21</v>
      </c>
      <c r="K1205" s="21">
        <v>40544</v>
      </c>
      <c r="M1205" s="307">
        <v>6</v>
      </c>
      <c r="N1205" s="11">
        <v>1</v>
      </c>
      <c r="O1205" s="22"/>
      <c r="P1205" s="311">
        <f>IF(N1205=1,INT(E1205*$T$1*100)/100,E1205)</f>
        <v>190.3</v>
      </c>
      <c r="Q1205" s="16">
        <f t="shared" si="142"/>
        <v>190.3092</v>
      </c>
      <c r="R1205" s="23">
        <f>P1205-E1205</f>
        <v>4.4900000000000091</v>
      </c>
      <c r="S1205" s="18">
        <f>IF(E1205&lt;&gt;0,R1205/E1205,0)</f>
        <v>2.4164469081319678E-2</v>
      </c>
      <c r="W1205" s="2"/>
      <c r="X1205" s="2"/>
      <c r="Y1205" s="218"/>
      <c r="Z1205" s="3"/>
      <c r="AA1205" s="78"/>
      <c r="AB1205" s="78"/>
      <c r="AC1205" s="78"/>
      <c r="AD1205" s="78"/>
      <c r="AE1205" s="78"/>
      <c r="GR1205" s="5"/>
      <c r="GS1205" s="5"/>
      <c r="GT1205" s="5"/>
      <c r="GU1205" s="5"/>
      <c r="GV1205" s="5"/>
    </row>
    <row r="1206" spans="1:204" ht="25.5" x14ac:dyDescent="0.25">
      <c r="A1206" s="2" t="s">
        <v>1633</v>
      </c>
      <c r="B1206" s="27" t="s">
        <v>1592</v>
      </c>
      <c r="C1206" s="2" t="s">
        <v>1634</v>
      </c>
      <c r="D1206" s="2" t="s">
        <v>1594</v>
      </c>
      <c r="E1206" s="255">
        <v>36.130000000000003</v>
      </c>
      <c r="F1206" s="10">
        <v>35</v>
      </c>
      <c r="I1206" s="11" t="s">
        <v>21</v>
      </c>
      <c r="K1206" s="21">
        <v>40544</v>
      </c>
      <c r="M1206" s="307">
        <v>6</v>
      </c>
      <c r="N1206" s="11">
        <v>1</v>
      </c>
      <c r="O1206" s="22"/>
      <c r="P1206" s="311">
        <f>IF(N1206=1,INT(E1206*$T$1*100)/100,E1206)</f>
        <v>37</v>
      </c>
      <c r="Q1206" s="16">
        <f t="shared" si="142"/>
        <v>37.004800000000003</v>
      </c>
      <c r="R1206" s="23">
        <f>P1206-E1206</f>
        <v>0.86999999999999744</v>
      </c>
      <c r="S1206" s="18">
        <f>IF(E1206&lt;&gt;0,R1206/E1206,0)</f>
        <v>2.4079712150567322E-2</v>
      </c>
      <c r="W1206" s="2"/>
      <c r="X1206" s="2"/>
      <c r="Y1206" s="218"/>
      <c r="Z1206" s="3"/>
      <c r="AA1206" s="78"/>
      <c r="AB1206" s="78"/>
      <c r="AC1206" s="78"/>
      <c r="AD1206" s="78"/>
      <c r="AE1206" s="78"/>
      <c r="GR1206" s="5"/>
      <c r="GS1206" s="5"/>
      <c r="GT1206" s="5"/>
      <c r="GU1206" s="5"/>
      <c r="GV1206" s="5"/>
    </row>
    <row r="1207" spans="1:204" ht="25.5" x14ac:dyDescent="0.25">
      <c r="A1207" s="2" t="s">
        <v>1633</v>
      </c>
      <c r="B1207" s="27" t="s">
        <v>1592</v>
      </c>
      <c r="C1207" s="2" t="s">
        <v>1635</v>
      </c>
      <c r="D1207" s="2" t="s">
        <v>1594</v>
      </c>
      <c r="E1207" s="255" t="s">
        <v>1637</v>
      </c>
      <c r="F1207" s="10" t="s">
        <v>1636</v>
      </c>
      <c r="I1207" s="11" t="s">
        <v>21</v>
      </c>
      <c r="K1207" s="21">
        <v>40544</v>
      </c>
      <c r="M1207" s="307">
        <v>6</v>
      </c>
      <c r="N1207" s="11">
        <v>1</v>
      </c>
      <c r="O1207" s="22"/>
      <c r="P1207" s="311" t="s">
        <v>3253</v>
      </c>
      <c r="Q1207" s="16" t="e">
        <f t="shared" ref="Q1207:Q1270" si="144">IF(N1207=1,INT(E1207*$T$1*10000)/10000,E1207)</f>
        <v>#VALUE!</v>
      </c>
      <c r="R1207" s="23">
        <v>0.38</v>
      </c>
      <c r="S1207" s="18">
        <f>R1207/12</f>
        <v>3.1666666666666669E-2</v>
      </c>
      <c r="W1207" s="2"/>
      <c r="X1207" s="2"/>
      <c r="Z1207" s="3"/>
      <c r="AA1207" s="78"/>
      <c r="AB1207" s="78"/>
      <c r="AC1207" s="78"/>
      <c r="AD1207" s="78"/>
      <c r="AE1207" s="78"/>
      <c r="GR1207" s="5"/>
      <c r="GS1207" s="5"/>
      <c r="GT1207" s="5"/>
      <c r="GU1207" s="5"/>
      <c r="GV1207" s="5"/>
    </row>
    <row r="1208" spans="1:204" ht="25.5" x14ac:dyDescent="0.25">
      <c r="A1208" s="2" t="s">
        <v>1633</v>
      </c>
      <c r="B1208" s="27" t="s">
        <v>1592</v>
      </c>
      <c r="C1208" s="2" t="s">
        <v>1635</v>
      </c>
      <c r="D1208" s="2" t="s">
        <v>1594</v>
      </c>
      <c r="E1208" s="255" t="s">
        <v>1639</v>
      </c>
      <c r="F1208" s="10" t="s">
        <v>1638</v>
      </c>
      <c r="I1208" s="11" t="s">
        <v>21</v>
      </c>
      <c r="K1208" s="21">
        <v>40544</v>
      </c>
      <c r="M1208" s="307">
        <v>6</v>
      </c>
      <c r="N1208" s="11">
        <v>1</v>
      </c>
      <c r="O1208" s="22"/>
      <c r="P1208" s="311" t="s">
        <v>3254</v>
      </c>
      <c r="Q1208" s="16" t="e">
        <f t="shared" si="144"/>
        <v>#VALUE!</v>
      </c>
      <c r="R1208" s="23">
        <v>0.77</v>
      </c>
      <c r="S1208" s="18">
        <f>R1208/24</f>
        <v>3.2083333333333332E-2</v>
      </c>
      <c r="W1208" s="2"/>
      <c r="X1208" s="2"/>
      <c r="Z1208" s="3"/>
      <c r="AA1208" s="78"/>
      <c r="AB1208" s="78"/>
      <c r="AC1208" s="78"/>
      <c r="AD1208" s="78"/>
      <c r="AE1208" s="78"/>
      <c r="GR1208" s="5"/>
      <c r="GS1208" s="5"/>
      <c r="GT1208" s="5"/>
      <c r="GU1208" s="5"/>
      <c r="GV1208" s="5"/>
    </row>
    <row r="1209" spans="1:204" ht="25.5" x14ac:dyDescent="0.25">
      <c r="A1209" s="2" t="s">
        <v>1633</v>
      </c>
      <c r="B1209" s="27" t="s">
        <v>1592</v>
      </c>
      <c r="C1209" s="2" t="s">
        <v>1640</v>
      </c>
      <c r="D1209" s="2" t="s">
        <v>1594</v>
      </c>
      <c r="E1209" s="255" t="s">
        <v>1637</v>
      </c>
      <c r="F1209" s="10" t="s">
        <v>1636</v>
      </c>
      <c r="I1209" s="11" t="s">
        <v>21</v>
      </c>
      <c r="K1209" s="21">
        <v>40544</v>
      </c>
      <c r="M1209" s="307">
        <v>6</v>
      </c>
      <c r="N1209" s="11">
        <v>1</v>
      </c>
      <c r="O1209" s="22"/>
      <c r="P1209" s="311" t="s">
        <v>3253</v>
      </c>
      <c r="Q1209" s="16" t="e">
        <f t="shared" si="144"/>
        <v>#VALUE!</v>
      </c>
      <c r="R1209" s="23">
        <v>0.38</v>
      </c>
      <c r="S1209" s="18">
        <f>R1209/12</f>
        <v>3.1666666666666669E-2</v>
      </c>
      <c r="W1209" s="2"/>
      <c r="X1209" s="2"/>
      <c r="Z1209" s="3"/>
      <c r="AA1209" s="78"/>
      <c r="AB1209" s="78"/>
      <c r="AC1209" s="78"/>
      <c r="AD1209" s="78"/>
      <c r="AE1209" s="78"/>
      <c r="GR1209" s="5"/>
      <c r="GS1209" s="5"/>
      <c r="GT1209" s="5"/>
      <c r="GU1209" s="5"/>
      <c r="GV1209" s="5"/>
    </row>
    <row r="1210" spans="1:204" ht="25.5" x14ac:dyDescent="0.25">
      <c r="A1210" s="2" t="s">
        <v>1633</v>
      </c>
      <c r="B1210" s="27" t="s">
        <v>1592</v>
      </c>
      <c r="C1210" s="2" t="s">
        <v>1640</v>
      </c>
      <c r="D1210" s="2" t="s">
        <v>1594</v>
      </c>
      <c r="E1210" s="255" t="s">
        <v>1639</v>
      </c>
      <c r="F1210" s="10" t="s">
        <v>1638</v>
      </c>
      <c r="I1210" s="11" t="s">
        <v>21</v>
      </c>
      <c r="K1210" s="21">
        <v>40544</v>
      </c>
      <c r="M1210" s="307">
        <v>6</v>
      </c>
      <c r="N1210" s="11">
        <v>1</v>
      </c>
      <c r="O1210" s="22"/>
      <c r="P1210" s="311" t="s">
        <v>3254</v>
      </c>
      <c r="Q1210" s="16" t="e">
        <f t="shared" si="144"/>
        <v>#VALUE!</v>
      </c>
      <c r="R1210" s="23">
        <v>0.77</v>
      </c>
      <c r="S1210" s="18">
        <f>R1210/24</f>
        <v>3.2083333333333332E-2</v>
      </c>
      <c r="W1210" s="2"/>
      <c r="X1210" s="2"/>
      <c r="Z1210" s="3"/>
      <c r="AA1210" s="78"/>
      <c r="AB1210" s="78"/>
      <c r="AC1210" s="78"/>
      <c r="AD1210" s="78"/>
      <c r="AE1210" s="78"/>
      <c r="GR1210" s="5"/>
      <c r="GS1210" s="5"/>
      <c r="GT1210" s="5"/>
      <c r="GU1210" s="5"/>
      <c r="GV1210" s="5"/>
    </row>
    <row r="1211" spans="1:204" ht="25.5" x14ac:dyDescent="0.25">
      <c r="A1211" s="2" t="s">
        <v>1633</v>
      </c>
      <c r="B1211" s="27" t="s">
        <v>1592</v>
      </c>
      <c r="C1211" s="2" t="s">
        <v>1641</v>
      </c>
      <c r="D1211" s="2" t="s">
        <v>1594</v>
      </c>
      <c r="E1211" s="255" t="s">
        <v>1643</v>
      </c>
      <c r="F1211" s="10" t="s">
        <v>1642</v>
      </c>
      <c r="I1211" s="11" t="s">
        <v>21</v>
      </c>
      <c r="K1211" s="21">
        <v>40544</v>
      </c>
      <c r="M1211" s="307">
        <v>6</v>
      </c>
      <c r="N1211" s="11">
        <v>1</v>
      </c>
      <c r="O1211" s="22"/>
      <c r="P1211" s="311" t="s">
        <v>3255</v>
      </c>
      <c r="Q1211" s="16" t="e">
        <f t="shared" si="144"/>
        <v>#VALUE!</v>
      </c>
      <c r="R1211" s="23">
        <v>0.64</v>
      </c>
      <c r="S1211" s="18">
        <f>0.64/20</f>
        <v>3.2000000000000001E-2</v>
      </c>
      <c r="W1211" s="2"/>
      <c r="X1211" s="2"/>
      <c r="Z1211" s="3"/>
      <c r="AA1211" s="78"/>
      <c r="AB1211" s="78"/>
      <c r="AC1211" s="78"/>
      <c r="AD1211" s="78"/>
      <c r="AE1211" s="78"/>
      <c r="GR1211" s="5"/>
      <c r="GS1211" s="5"/>
      <c r="GT1211" s="5"/>
      <c r="GU1211" s="5"/>
      <c r="GV1211" s="5"/>
    </row>
    <row r="1212" spans="1:204" ht="25.5" x14ac:dyDescent="0.25">
      <c r="A1212" s="2" t="s">
        <v>1633</v>
      </c>
      <c r="B1212" s="27" t="s">
        <v>1592</v>
      </c>
      <c r="C1212" s="2" t="s">
        <v>1641</v>
      </c>
      <c r="D1212" s="2" t="s">
        <v>1594</v>
      </c>
      <c r="E1212" s="255" t="s">
        <v>1645</v>
      </c>
      <c r="F1212" s="10" t="s">
        <v>1644</v>
      </c>
      <c r="I1212" s="11" t="s">
        <v>21</v>
      </c>
      <c r="K1212" s="21">
        <v>40544</v>
      </c>
      <c r="M1212" s="307">
        <v>6</v>
      </c>
      <c r="N1212" s="11">
        <v>1</v>
      </c>
      <c r="O1212" s="22"/>
      <c r="P1212" s="311" t="s">
        <v>3256</v>
      </c>
      <c r="Q1212" s="16" t="e">
        <f t="shared" si="144"/>
        <v>#VALUE!</v>
      </c>
      <c r="R1212" s="23">
        <v>1.29</v>
      </c>
      <c r="S1212" s="18">
        <f>1.29/40</f>
        <v>3.2250000000000001E-2</v>
      </c>
      <c r="W1212" s="2"/>
      <c r="X1212" s="2"/>
      <c r="Z1212" s="3"/>
      <c r="AA1212" s="78"/>
      <c r="AB1212" s="78"/>
      <c r="AC1212" s="78"/>
      <c r="AD1212" s="78"/>
      <c r="AE1212" s="78"/>
      <c r="GR1212" s="5"/>
      <c r="GS1212" s="5"/>
      <c r="GT1212" s="5"/>
      <c r="GU1212" s="5"/>
      <c r="GV1212" s="5"/>
    </row>
    <row r="1213" spans="1:204" ht="25.5" x14ac:dyDescent="0.25">
      <c r="A1213" s="2" t="s">
        <v>1633</v>
      </c>
      <c r="B1213" s="27" t="s">
        <v>1592</v>
      </c>
      <c r="C1213" s="2" t="s">
        <v>1646</v>
      </c>
      <c r="D1213" s="2" t="s">
        <v>1594</v>
      </c>
      <c r="E1213" s="255" t="s">
        <v>1637</v>
      </c>
      <c r="F1213" s="10" t="s">
        <v>1636</v>
      </c>
      <c r="I1213" s="11" t="s">
        <v>21</v>
      </c>
      <c r="K1213" s="21">
        <v>40544</v>
      </c>
      <c r="M1213" s="307">
        <v>6</v>
      </c>
      <c r="N1213" s="11">
        <v>1</v>
      </c>
      <c r="O1213" s="22"/>
      <c r="P1213" s="311" t="s">
        <v>3253</v>
      </c>
      <c r="Q1213" s="16" t="e">
        <f t="shared" si="144"/>
        <v>#VALUE!</v>
      </c>
      <c r="R1213" s="23">
        <v>0.38</v>
      </c>
      <c r="S1213" s="18">
        <f>R1213/12</f>
        <v>3.1666666666666669E-2</v>
      </c>
      <c r="W1213" s="2"/>
      <c r="X1213" s="2"/>
      <c r="Z1213" s="3"/>
      <c r="AA1213" s="78"/>
      <c r="AB1213" s="78"/>
      <c r="AC1213" s="78"/>
      <c r="AD1213" s="78"/>
      <c r="AE1213" s="78"/>
      <c r="GR1213" s="5"/>
      <c r="GS1213" s="5"/>
      <c r="GT1213" s="5"/>
      <c r="GU1213" s="5"/>
      <c r="GV1213" s="5"/>
    </row>
    <row r="1214" spans="1:204" ht="25.5" x14ac:dyDescent="0.25">
      <c r="A1214" s="2" t="s">
        <v>1633</v>
      </c>
      <c r="B1214" s="27" t="s">
        <v>1592</v>
      </c>
      <c r="C1214" s="2" t="s">
        <v>1647</v>
      </c>
      <c r="D1214" s="2" t="s">
        <v>1594</v>
      </c>
      <c r="E1214" s="255" t="s">
        <v>1649</v>
      </c>
      <c r="F1214" s="10" t="s">
        <v>1648</v>
      </c>
      <c r="I1214" s="11" t="s">
        <v>21</v>
      </c>
      <c r="K1214" s="21">
        <v>40544</v>
      </c>
      <c r="M1214" s="307">
        <v>6</v>
      </c>
      <c r="N1214" s="11">
        <v>1</v>
      </c>
      <c r="O1214" s="22"/>
      <c r="P1214" s="311" t="s">
        <v>3257</v>
      </c>
      <c r="Q1214" s="16" t="e">
        <f t="shared" si="144"/>
        <v>#VALUE!</v>
      </c>
      <c r="R1214" s="23">
        <v>0.25</v>
      </c>
      <c r="S1214" s="18">
        <f>0.25/8</f>
        <v>3.125E-2</v>
      </c>
      <c r="W1214" s="2"/>
      <c r="X1214" s="2"/>
      <c r="Y1214" s="304"/>
      <c r="Z1214" s="3"/>
      <c r="AA1214" s="78"/>
      <c r="AB1214" s="78"/>
      <c r="AC1214" s="78"/>
      <c r="AD1214" s="78"/>
      <c r="AE1214" s="78"/>
      <c r="GR1214" s="5"/>
      <c r="GS1214" s="5"/>
      <c r="GT1214" s="5"/>
      <c r="GU1214" s="5"/>
      <c r="GV1214" s="5"/>
    </row>
    <row r="1215" spans="1:204" ht="38.25" x14ac:dyDescent="0.25">
      <c r="A1215" s="2" t="s">
        <v>1633</v>
      </c>
      <c r="B1215" s="27" t="s">
        <v>1592</v>
      </c>
      <c r="C1215" s="2" t="s">
        <v>1650</v>
      </c>
      <c r="D1215" s="2" t="s">
        <v>1594</v>
      </c>
      <c r="E1215" s="255">
        <v>20.64</v>
      </c>
      <c r="F1215" s="26">
        <v>20</v>
      </c>
      <c r="K1215" s="21"/>
      <c r="M1215" s="307">
        <v>6</v>
      </c>
      <c r="N1215" s="11">
        <v>1</v>
      </c>
      <c r="O1215" s="22"/>
      <c r="P1215" s="311">
        <f>IF(N1215=1,INT(E1215*$T$1*100)/100,E1215)</f>
        <v>21.13</v>
      </c>
      <c r="Q1215" s="16">
        <f t="shared" si="144"/>
        <v>21.139700000000001</v>
      </c>
      <c r="R1215" s="23">
        <f>P1215-E1215</f>
        <v>0.48999999999999844</v>
      </c>
      <c r="S1215" s="18">
        <f>IF(E1215&lt;&gt;0,R1215/E1215,0)</f>
        <v>2.3740310077519304E-2</v>
      </c>
      <c r="T1215" s="23"/>
      <c r="W1215" s="2"/>
      <c r="X1215" s="2"/>
      <c r="Y1215" s="218"/>
      <c r="Z1215" s="3"/>
      <c r="AA1215" s="78"/>
      <c r="AB1215" s="78"/>
      <c r="AC1215" s="78"/>
      <c r="AD1215" s="78"/>
      <c r="AE1215" s="78"/>
      <c r="GR1215" s="5"/>
      <c r="GS1215" s="5"/>
      <c r="GT1215" s="5"/>
      <c r="GU1215" s="5"/>
      <c r="GV1215" s="5"/>
    </row>
    <row r="1216" spans="1:204" ht="25.5" x14ac:dyDescent="0.25">
      <c r="A1216" s="2" t="s">
        <v>1633</v>
      </c>
      <c r="B1216" s="27" t="s">
        <v>1592</v>
      </c>
      <c r="C1216" s="2" t="s">
        <v>1651</v>
      </c>
      <c r="D1216" s="2" t="s">
        <v>1594</v>
      </c>
      <c r="E1216" s="255" t="s">
        <v>1653</v>
      </c>
      <c r="F1216" s="26" t="s">
        <v>1652</v>
      </c>
      <c r="K1216" s="21"/>
      <c r="M1216" s="307">
        <v>6</v>
      </c>
      <c r="N1216" s="11">
        <v>1</v>
      </c>
      <c r="O1216" s="22"/>
      <c r="P1216" s="311" t="s">
        <v>3258</v>
      </c>
      <c r="Q1216" s="16" t="e">
        <f t="shared" si="144"/>
        <v>#VALUE!</v>
      </c>
      <c r="R1216" s="23">
        <v>0.09</v>
      </c>
      <c r="S1216" s="18">
        <f>0.09/3</f>
        <v>0.03</v>
      </c>
      <c r="W1216" s="2"/>
      <c r="X1216" s="2"/>
      <c r="Y1216" s="304"/>
      <c r="Z1216" s="3"/>
      <c r="AA1216" s="78"/>
      <c r="AB1216" s="78"/>
      <c r="AC1216" s="78"/>
      <c r="AD1216" s="78"/>
      <c r="AE1216" s="78"/>
      <c r="GR1216" s="5"/>
      <c r="GS1216" s="5"/>
      <c r="GT1216" s="5"/>
      <c r="GU1216" s="5"/>
      <c r="GV1216" s="5"/>
    </row>
    <row r="1217" spans="1:204" ht="25.5" x14ac:dyDescent="0.25">
      <c r="A1217" s="2" t="s">
        <v>1633</v>
      </c>
      <c r="B1217" s="27" t="s">
        <v>1592</v>
      </c>
      <c r="C1217" s="2" t="s">
        <v>1651</v>
      </c>
      <c r="D1217" s="2" t="s">
        <v>1594</v>
      </c>
      <c r="E1217" s="255" t="s">
        <v>1655</v>
      </c>
      <c r="F1217" s="26" t="s">
        <v>1654</v>
      </c>
      <c r="K1217" s="21"/>
      <c r="M1217" s="307">
        <v>6</v>
      </c>
      <c r="N1217" s="11">
        <v>1</v>
      </c>
      <c r="O1217" s="22"/>
      <c r="P1217" s="311" t="s">
        <v>3259</v>
      </c>
      <c r="Q1217" s="16" t="e">
        <f t="shared" si="144"/>
        <v>#VALUE!</v>
      </c>
      <c r="R1217" s="23">
        <v>0.19</v>
      </c>
      <c r="S1217" s="18">
        <f>0.19/6</f>
        <v>3.1666666666666669E-2</v>
      </c>
      <c r="W1217" s="2"/>
      <c r="X1217" s="2"/>
      <c r="Y1217" s="304"/>
      <c r="Z1217" s="3"/>
      <c r="AA1217" s="78"/>
      <c r="AB1217" s="78"/>
      <c r="AC1217" s="78"/>
      <c r="AD1217" s="78"/>
      <c r="AE1217" s="78"/>
      <c r="GR1217" s="5"/>
      <c r="GS1217" s="5"/>
      <c r="GT1217" s="5"/>
      <c r="GU1217" s="5"/>
      <c r="GV1217" s="5"/>
    </row>
    <row r="1218" spans="1:204" ht="25.5" x14ac:dyDescent="0.25">
      <c r="A1218" s="2" t="s">
        <v>1633</v>
      </c>
      <c r="B1218" s="27" t="s">
        <v>1592</v>
      </c>
      <c r="C1218" s="2" t="s">
        <v>1656</v>
      </c>
      <c r="D1218" s="2" t="s">
        <v>1594</v>
      </c>
      <c r="E1218" s="255">
        <v>10.32</v>
      </c>
      <c r="F1218" s="10">
        <v>10</v>
      </c>
      <c r="I1218" s="11" t="s">
        <v>21</v>
      </c>
      <c r="K1218" s="21">
        <v>40544</v>
      </c>
      <c r="M1218" s="307">
        <v>6</v>
      </c>
      <c r="N1218" s="11">
        <v>1</v>
      </c>
      <c r="O1218" s="22"/>
      <c r="P1218" s="311">
        <f t="shared" ref="P1218:P1249" si="145">IF(N1218=1,INT(E1218*$T$1*100)/100,E1218)</f>
        <v>10.56</v>
      </c>
      <c r="Q1218" s="16">
        <f t="shared" si="144"/>
        <v>10.569800000000001</v>
      </c>
      <c r="R1218" s="23">
        <f t="shared" ref="R1218:R1249" si="146">P1218-E1218</f>
        <v>0.24000000000000021</v>
      </c>
      <c r="S1218" s="18">
        <f t="shared" ref="S1218:S1249" si="147">IF(E1218&lt;&gt;0,R1218/E1218,0)</f>
        <v>2.3255813953488393E-2</v>
      </c>
      <c r="W1218" s="2"/>
      <c r="X1218" s="2"/>
      <c r="Y1218" s="218"/>
      <c r="Z1218" s="3"/>
      <c r="AA1218" s="78"/>
      <c r="AB1218" s="78"/>
      <c r="AC1218" s="78"/>
      <c r="AD1218" s="78"/>
      <c r="AE1218" s="78"/>
      <c r="GR1218" s="5"/>
      <c r="GS1218" s="5"/>
      <c r="GT1218" s="5"/>
      <c r="GU1218" s="5"/>
      <c r="GV1218" s="5"/>
    </row>
    <row r="1219" spans="1:204" ht="25.5" x14ac:dyDescent="0.25">
      <c r="A1219" s="2" t="s">
        <v>1633</v>
      </c>
      <c r="B1219" s="27" t="s">
        <v>1592</v>
      </c>
      <c r="C1219" s="2" t="s">
        <v>1657</v>
      </c>
      <c r="D1219" s="2" t="s">
        <v>1594</v>
      </c>
      <c r="E1219" s="255">
        <v>1.8</v>
      </c>
      <c r="F1219" s="10">
        <v>1.75</v>
      </c>
      <c r="I1219" s="11" t="s">
        <v>21</v>
      </c>
      <c r="K1219" s="21">
        <v>40544</v>
      </c>
      <c r="M1219" s="307">
        <v>6</v>
      </c>
      <c r="N1219" s="11">
        <v>1</v>
      </c>
      <c r="O1219" s="22"/>
      <c r="P1219" s="311">
        <f t="shared" si="145"/>
        <v>1.84</v>
      </c>
      <c r="Q1219" s="16">
        <f t="shared" si="144"/>
        <v>1.8434999999999999</v>
      </c>
      <c r="R1219" s="23">
        <f t="shared" si="146"/>
        <v>4.0000000000000036E-2</v>
      </c>
      <c r="S1219" s="18">
        <f t="shared" si="147"/>
        <v>2.222222222222224E-2</v>
      </c>
      <c r="W1219" s="2"/>
      <c r="X1219" s="2"/>
      <c r="Y1219" s="218"/>
      <c r="Z1219" s="3"/>
      <c r="AA1219" s="78"/>
      <c r="AB1219" s="78"/>
      <c r="AC1219" s="78"/>
      <c r="AD1219" s="78"/>
      <c r="AE1219" s="78"/>
      <c r="GR1219" s="5"/>
      <c r="GS1219" s="5"/>
      <c r="GT1219" s="5"/>
      <c r="GU1219" s="5"/>
      <c r="GV1219" s="5"/>
    </row>
    <row r="1220" spans="1:204" ht="25.5" x14ac:dyDescent="0.25">
      <c r="A1220" s="2" t="s">
        <v>1633</v>
      </c>
      <c r="B1220" s="27" t="s">
        <v>1592</v>
      </c>
      <c r="C1220" s="2" t="s">
        <v>1658</v>
      </c>
      <c r="D1220" s="2" t="s">
        <v>1594</v>
      </c>
      <c r="E1220" s="255">
        <v>0.51</v>
      </c>
      <c r="F1220" s="10">
        <v>0.5</v>
      </c>
      <c r="I1220" s="11" t="s">
        <v>21</v>
      </c>
      <c r="K1220" s="21">
        <v>40544</v>
      </c>
      <c r="M1220" s="307">
        <v>6</v>
      </c>
      <c r="N1220" s="11">
        <v>1</v>
      </c>
      <c r="O1220" s="22"/>
      <c r="P1220" s="311">
        <f t="shared" si="145"/>
        <v>0.52</v>
      </c>
      <c r="Q1220" s="16">
        <f t="shared" si="144"/>
        <v>0.52229999999999999</v>
      </c>
      <c r="R1220" s="23">
        <f t="shared" si="146"/>
        <v>1.0000000000000009E-2</v>
      </c>
      <c r="S1220" s="18">
        <f t="shared" si="147"/>
        <v>1.9607843137254919E-2</v>
      </c>
      <c r="W1220" s="2"/>
      <c r="X1220" s="2"/>
      <c r="Y1220" s="218"/>
      <c r="Z1220" s="3"/>
      <c r="AA1220" s="78"/>
      <c r="AB1220" s="78"/>
      <c r="AC1220" s="78"/>
      <c r="AD1220" s="78"/>
      <c r="AE1220" s="78"/>
      <c r="GR1220" s="5"/>
      <c r="GS1220" s="5"/>
      <c r="GT1220" s="5"/>
      <c r="GU1220" s="5"/>
      <c r="GV1220" s="5"/>
    </row>
    <row r="1221" spans="1:204" ht="25.5" x14ac:dyDescent="0.25">
      <c r="A1221" s="2" t="s">
        <v>1633</v>
      </c>
      <c r="B1221" s="27" t="s">
        <v>1592</v>
      </c>
      <c r="C1221" s="2" t="s">
        <v>1659</v>
      </c>
      <c r="D1221" s="2" t="s">
        <v>1594</v>
      </c>
      <c r="E1221" s="255">
        <v>20.64</v>
      </c>
      <c r="F1221" s="10">
        <v>20</v>
      </c>
      <c r="I1221" s="11" t="s">
        <v>21</v>
      </c>
      <c r="K1221" s="21">
        <v>40544</v>
      </c>
      <c r="M1221" s="307">
        <v>6</v>
      </c>
      <c r="N1221" s="11">
        <v>1</v>
      </c>
      <c r="O1221" s="22"/>
      <c r="P1221" s="311">
        <f t="shared" si="145"/>
        <v>21.13</v>
      </c>
      <c r="Q1221" s="16">
        <f t="shared" si="144"/>
        <v>21.139700000000001</v>
      </c>
      <c r="R1221" s="23">
        <f t="shared" si="146"/>
        <v>0.48999999999999844</v>
      </c>
      <c r="S1221" s="18">
        <f t="shared" si="147"/>
        <v>2.3740310077519304E-2</v>
      </c>
      <c r="W1221" s="2"/>
      <c r="X1221" s="2"/>
      <c r="Y1221" s="218"/>
      <c r="Z1221" s="3"/>
      <c r="AA1221" s="78"/>
      <c r="AB1221" s="78"/>
      <c r="AC1221" s="78"/>
      <c r="AD1221" s="78"/>
      <c r="AE1221" s="78"/>
      <c r="GR1221" s="5"/>
      <c r="GS1221" s="5"/>
      <c r="GT1221" s="5"/>
      <c r="GU1221" s="5"/>
      <c r="GV1221" s="5"/>
    </row>
    <row r="1222" spans="1:204" ht="25.5" x14ac:dyDescent="0.25">
      <c r="A1222" s="2" t="s">
        <v>1633</v>
      </c>
      <c r="B1222" s="27" t="s">
        <v>1592</v>
      </c>
      <c r="C1222" s="2" t="s">
        <v>1660</v>
      </c>
      <c r="D1222" s="2" t="s">
        <v>1594</v>
      </c>
      <c r="E1222" s="255">
        <v>0.77</v>
      </c>
      <c r="F1222" s="10">
        <v>0.75</v>
      </c>
      <c r="I1222" s="11" t="s">
        <v>21</v>
      </c>
      <c r="K1222" s="21">
        <v>40544</v>
      </c>
      <c r="M1222" s="307">
        <v>6</v>
      </c>
      <c r="N1222" s="11">
        <v>1</v>
      </c>
      <c r="O1222" s="22"/>
      <c r="P1222" s="311">
        <f t="shared" si="145"/>
        <v>0.78</v>
      </c>
      <c r="Q1222" s="16">
        <f t="shared" si="144"/>
        <v>0.78859999999999997</v>
      </c>
      <c r="R1222" s="23">
        <f t="shared" si="146"/>
        <v>1.0000000000000009E-2</v>
      </c>
      <c r="S1222" s="18">
        <f t="shared" si="147"/>
        <v>1.2987012987012998E-2</v>
      </c>
      <c r="T1222" s="83"/>
      <c r="W1222" s="2"/>
      <c r="X1222" s="2"/>
      <c r="Y1222" s="218"/>
      <c r="Z1222" s="3"/>
      <c r="AA1222" s="78"/>
      <c r="AB1222" s="78"/>
      <c r="AC1222" s="78"/>
      <c r="AD1222" s="78"/>
      <c r="AE1222" s="78"/>
      <c r="GR1222" s="5"/>
      <c r="GS1222" s="5"/>
      <c r="GT1222" s="5"/>
      <c r="GU1222" s="5"/>
      <c r="GV1222" s="5"/>
    </row>
    <row r="1223" spans="1:204" ht="25.5" x14ac:dyDescent="0.25">
      <c r="A1223" s="2" t="s">
        <v>1633</v>
      </c>
      <c r="B1223" s="27" t="s">
        <v>1592</v>
      </c>
      <c r="C1223" s="2" t="s">
        <v>1661</v>
      </c>
      <c r="D1223" s="2" t="s">
        <v>1594</v>
      </c>
      <c r="E1223" s="255">
        <v>0.51</v>
      </c>
      <c r="F1223" s="10">
        <v>0.5</v>
      </c>
      <c r="I1223" s="11" t="s">
        <v>21</v>
      </c>
      <c r="K1223" s="21">
        <v>40544</v>
      </c>
      <c r="M1223" s="307">
        <v>6</v>
      </c>
      <c r="N1223" s="11">
        <v>1</v>
      </c>
      <c r="O1223" s="22"/>
      <c r="P1223" s="311">
        <f t="shared" si="145"/>
        <v>0.52</v>
      </c>
      <c r="Q1223" s="16">
        <f t="shared" si="144"/>
        <v>0.52229999999999999</v>
      </c>
      <c r="R1223" s="23">
        <f t="shared" si="146"/>
        <v>1.0000000000000009E-2</v>
      </c>
      <c r="S1223" s="18">
        <f t="shared" si="147"/>
        <v>1.9607843137254919E-2</v>
      </c>
      <c r="W1223" s="2"/>
      <c r="X1223" s="2"/>
      <c r="Y1223" s="218"/>
      <c r="Z1223" s="3"/>
      <c r="AA1223" s="78"/>
      <c r="AB1223" s="78"/>
      <c r="AC1223" s="78"/>
      <c r="AD1223" s="78"/>
      <c r="AE1223" s="78"/>
      <c r="GR1223" s="5"/>
      <c r="GS1223" s="5"/>
      <c r="GT1223" s="5"/>
      <c r="GU1223" s="5"/>
      <c r="GV1223" s="5"/>
    </row>
    <row r="1224" spans="1:204" ht="25.5" x14ac:dyDescent="0.25">
      <c r="A1224" s="2" t="s">
        <v>1633</v>
      </c>
      <c r="B1224" s="27" t="s">
        <v>1592</v>
      </c>
      <c r="C1224" s="2" t="s">
        <v>1662</v>
      </c>
      <c r="D1224" s="2" t="s">
        <v>1594</v>
      </c>
      <c r="E1224" s="255">
        <v>15.48</v>
      </c>
      <c r="F1224" s="10">
        <v>15</v>
      </c>
      <c r="I1224" s="11" t="s">
        <v>21</v>
      </c>
      <c r="K1224" s="21">
        <v>40544</v>
      </c>
      <c r="M1224" s="307">
        <v>6</v>
      </c>
      <c r="N1224" s="11">
        <v>1</v>
      </c>
      <c r="O1224" s="22"/>
      <c r="P1224" s="311">
        <f t="shared" si="145"/>
        <v>15.85</v>
      </c>
      <c r="Q1224" s="16">
        <f t="shared" si="144"/>
        <v>15.854799999999999</v>
      </c>
      <c r="R1224" s="23">
        <f t="shared" si="146"/>
        <v>0.36999999999999922</v>
      </c>
      <c r="S1224" s="18">
        <f t="shared" si="147"/>
        <v>2.3901808785529666E-2</v>
      </c>
      <c r="W1224" s="2"/>
      <c r="X1224" s="2"/>
      <c r="Y1224" s="218"/>
      <c r="Z1224" s="3"/>
      <c r="AA1224" s="78"/>
      <c r="AB1224" s="78"/>
      <c r="AC1224" s="78"/>
      <c r="AD1224" s="78"/>
      <c r="AE1224" s="78"/>
      <c r="GR1224" s="5"/>
      <c r="GS1224" s="5"/>
      <c r="GT1224" s="5"/>
      <c r="GU1224" s="5"/>
      <c r="GV1224" s="5"/>
    </row>
    <row r="1225" spans="1:204" ht="38.25" x14ac:dyDescent="0.25">
      <c r="A1225" s="2" t="s">
        <v>1663</v>
      </c>
      <c r="B1225" s="27" t="s">
        <v>1592</v>
      </c>
      <c r="C1225" s="2" t="s">
        <v>1664</v>
      </c>
      <c r="D1225" s="2" t="s">
        <v>1594</v>
      </c>
      <c r="E1225" s="255">
        <v>25.8</v>
      </c>
      <c r="F1225" s="10">
        <v>25</v>
      </c>
      <c r="I1225" s="11" t="s">
        <v>21</v>
      </c>
      <c r="K1225" s="21">
        <v>40544</v>
      </c>
      <c r="M1225" s="307">
        <v>6</v>
      </c>
      <c r="N1225" s="11">
        <v>1</v>
      </c>
      <c r="O1225" s="22"/>
      <c r="P1225" s="311">
        <f t="shared" si="145"/>
        <v>26.42</v>
      </c>
      <c r="Q1225" s="16">
        <f t="shared" si="144"/>
        <v>26.424700000000001</v>
      </c>
      <c r="R1225" s="23">
        <f t="shared" si="146"/>
        <v>0.62000000000000099</v>
      </c>
      <c r="S1225" s="18">
        <f t="shared" si="147"/>
        <v>2.4031007751938022E-2</v>
      </c>
      <c r="W1225" s="2"/>
      <c r="X1225" s="2"/>
      <c r="Y1225" s="218"/>
      <c r="Z1225" s="3"/>
      <c r="AA1225" s="78"/>
      <c r="AB1225" s="78"/>
      <c r="AC1225" s="78"/>
      <c r="AD1225" s="78"/>
      <c r="AE1225" s="78"/>
      <c r="GR1225" s="5"/>
      <c r="GS1225" s="5"/>
      <c r="GT1225" s="5"/>
      <c r="GU1225" s="5"/>
      <c r="GV1225" s="5"/>
    </row>
    <row r="1226" spans="1:204" ht="38.25" x14ac:dyDescent="0.25">
      <c r="A1226" s="2" t="s">
        <v>1663</v>
      </c>
      <c r="B1226" s="27" t="s">
        <v>1592</v>
      </c>
      <c r="C1226" s="2" t="s">
        <v>1665</v>
      </c>
      <c r="D1226" s="2" t="s">
        <v>1594</v>
      </c>
      <c r="E1226" s="255">
        <v>20.64</v>
      </c>
      <c r="F1226" s="10">
        <v>20</v>
      </c>
      <c r="I1226" s="11" t="s">
        <v>21</v>
      </c>
      <c r="K1226" s="21">
        <v>40544</v>
      </c>
      <c r="M1226" s="307">
        <v>6</v>
      </c>
      <c r="N1226" s="11">
        <v>1</v>
      </c>
      <c r="O1226" s="22"/>
      <c r="P1226" s="311">
        <f t="shared" si="145"/>
        <v>21.13</v>
      </c>
      <c r="Q1226" s="16">
        <f t="shared" si="144"/>
        <v>21.139700000000001</v>
      </c>
      <c r="R1226" s="23">
        <f t="shared" si="146"/>
        <v>0.48999999999999844</v>
      </c>
      <c r="S1226" s="18">
        <f t="shared" si="147"/>
        <v>2.3740310077519304E-2</v>
      </c>
      <c r="W1226" s="2"/>
      <c r="X1226" s="2"/>
      <c r="Y1226" s="218"/>
      <c r="Z1226" s="3"/>
      <c r="AA1226" s="78"/>
      <c r="AB1226" s="78"/>
      <c r="AC1226" s="78"/>
      <c r="AD1226" s="78"/>
      <c r="AE1226" s="78"/>
      <c r="GR1226" s="5"/>
      <c r="GS1226" s="5"/>
      <c r="GT1226" s="5"/>
      <c r="GU1226" s="5"/>
      <c r="GV1226" s="5"/>
    </row>
    <row r="1227" spans="1:204" ht="25.5" x14ac:dyDescent="0.25">
      <c r="A1227" s="2" t="s">
        <v>1663</v>
      </c>
      <c r="B1227" s="27" t="s">
        <v>1592</v>
      </c>
      <c r="C1227" s="2" t="s">
        <v>1666</v>
      </c>
      <c r="D1227" s="2" t="s">
        <v>1594</v>
      </c>
      <c r="E1227" s="255">
        <v>139.36000000000001</v>
      </c>
      <c r="F1227" s="10">
        <v>135</v>
      </c>
      <c r="H1227" s="84"/>
      <c r="I1227" s="11" t="s">
        <v>21</v>
      </c>
      <c r="K1227" s="21">
        <v>40544</v>
      </c>
      <c r="M1227" s="307">
        <v>6</v>
      </c>
      <c r="N1227" s="11">
        <v>1</v>
      </c>
      <c r="O1227" s="22"/>
      <c r="P1227" s="311">
        <f t="shared" si="145"/>
        <v>142.72999999999999</v>
      </c>
      <c r="Q1227" s="16">
        <f t="shared" si="144"/>
        <v>142.73439999999999</v>
      </c>
      <c r="R1227" s="23">
        <f t="shared" si="146"/>
        <v>3.3699999999999761</v>
      </c>
      <c r="S1227" s="18">
        <f t="shared" si="147"/>
        <v>2.4181974741676059E-2</v>
      </c>
      <c r="W1227" s="2"/>
      <c r="X1227" s="2"/>
      <c r="Y1227" s="218"/>
      <c r="Z1227" s="3"/>
      <c r="AA1227" s="78"/>
      <c r="AB1227" s="78"/>
      <c r="AC1227" s="78"/>
      <c r="AD1227" s="78"/>
      <c r="AE1227" s="78"/>
      <c r="GR1227" s="5"/>
      <c r="GS1227" s="5"/>
      <c r="GT1227" s="5"/>
      <c r="GU1227" s="5"/>
      <c r="GV1227" s="5"/>
    </row>
    <row r="1228" spans="1:204" ht="25.5" x14ac:dyDescent="0.25">
      <c r="A1228" s="2" t="s">
        <v>1663</v>
      </c>
      <c r="B1228" s="27" t="s">
        <v>1592</v>
      </c>
      <c r="C1228" s="2" t="s">
        <v>1667</v>
      </c>
      <c r="D1228" s="2" t="s">
        <v>1594</v>
      </c>
      <c r="E1228" s="255">
        <v>98.06</v>
      </c>
      <c r="F1228" s="10">
        <v>95</v>
      </c>
      <c r="I1228" s="11" t="s">
        <v>21</v>
      </c>
      <c r="K1228" s="21">
        <v>40544</v>
      </c>
      <c r="M1228" s="307">
        <v>6</v>
      </c>
      <c r="N1228" s="11">
        <v>1</v>
      </c>
      <c r="O1228" s="22"/>
      <c r="P1228" s="311">
        <f t="shared" si="145"/>
        <v>100.43</v>
      </c>
      <c r="Q1228" s="16">
        <f t="shared" si="144"/>
        <v>100.4344</v>
      </c>
      <c r="R1228" s="23">
        <f t="shared" si="146"/>
        <v>2.3700000000000045</v>
      </c>
      <c r="S1228" s="18">
        <f t="shared" si="147"/>
        <v>2.4168876198246019E-2</v>
      </c>
      <c r="W1228" s="2"/>
      <c r="X1228" s="2"/>
      <c r="Y1228" s="218"/>
      <c r="Z1228" s="3"/>
      <c r="AA1228" s="78"/>
      <c r="AB1228" s="78"/>
      <c r="AC1228" s="78"/>
      <c r="AD1228" s="78"/>
      <c r="AE1228" s="78"/>
      <c r="GR1228" s="5"/>
      <c r="GS1228" s="5"/>
      <c r="GT1228" s="5"/>
      <c r="GU1228" s="5"/>
      <c r="GV1228" s="5"/>
    </row>
    <row r="1229" spans="1:204" ht="25.5" x14ac:dyDescent="0.25">
      <c r="A1229" s="2" t="s">
        <v>1663</v>
      </c>
      <c r="B1229" s="27" t="s">
        <v>1592</v>
      </c>
      <c r="C1229" s="2" t="s">
        <v>1668</v>
      </c>
      <c r="D1229" s="2" t="s">
        <v>1594</v>
      </c>
      <c r="E1229" s="255">
        <v>123.87</v>
      </c>
      <c r="F1229" s="10">
        <v>120</v>
      </c>
      <c r="I1229" s="11" t="s">
        <v>21</v>
      </c>
      <c r="K1229" s="21">
        <v>40544</v>
      </c>
      <c r="M1229" s="307">
        <v>6</v>
      </c>
      <c r="N1229" s="11">
        <v>1</v>
      </c>
      <c r="O1229" s="22"/>
      <c r="P1229" s="311">
        <f t="shared" si="145"/>
        <v>126.86</v>
      </c>
      <c r="Q1229" s="16">
        <f t="shared" si="144"/>
        <v>126.8693</v>
      </c>
      <c r="R1229" s="23">
        <f t="shared" si="146"/>
        <v>2.9899999999999949</v>
      </c>
      <c r="S1229" s="18">
        <f t="shared" si="147"/>
        <v>2.413820941309433E-2</v>
      </c>
      <c r="W1229" s="2"/>
      <c r="X1229" s="2"/>
      <c r="Y1229" s="218"/>
      <c r="Z1229" s="3"/>
      <c r="AA1229" s="78"/>
      <c r="AB1229" s="78"/>
      <c r="AC1229" s="78"/>
      <c r="AD1229" s="78"/>
      <c r="AE1229" s="78"/>
      <c r="GR1229" s="5"/>
      <c r="GS1229" s="5"/>
      <c r="GT1229" s="5"/>
      <c r="GU1229" s="5"/>
      <c r="GV1229" s="5"/>
    </row>
    <row r="1230" spans="1:204" ht="25.5" x14ac:dyDescent="0.25">
      <c r="A1230" s="2" t="s">
        <v>1663</v>
      </c>
      <c r="B1230" s="27" t="s">
        <v>1592</v>
      </c>
      <c r="C1230" s="2" t="s">
        <v>1669</v>
      </c>
      <c r="D1230" s="2" t="s">
        <v>1594</v>
      </c>
      <c r="E1230" s="255">
        <v>82.58</v>
      </c>
      <c r="F1230" s="10">
        <v>80</v>
      </c>
      <c r="I1230" s="11" t="s">
        <v>21</v>
      </c>
      <c r="K1230" s="21">
        <v>40544</v>
      </c>
      <c r="M1230" s="307">
        <v>6</v>
      </c>
      <c r="N1230" s="11">
        <v>1</v>
      </c>
      <c r="O1230" s="22"/>
      <c r="P1230" s="311">
        <f t="shared" si="145"/>
        <v>84.57</v>
      </c>
      <c r="Q1230" s="16">
        <f t="shared" si="144"/>
        <v>84.579499999999996</v>
      </c>
      <c r="R1230" s="23">
        <f t="shared" si="146"/>
        <v>1.9899999999999949</v>
      </c>
      <c r="S1230" s="18">
        <f t="shared" si="147"/>
        <v>2.4097844514410209E-2</v>
      </c>
      <c r="W1230" s="2"/>
      <c r="X1230" s="2"/>
      <c r="Y1230" s="218"/>
      <c r="Z1230" s="3"/>
      <c r="AA1230" s="78"/>
      <c r="AB1230" s="78"/>
      <c r="AC1230" s="78"/>
      <c r="AD1230" s="78"/>
      <c r="AE1230" s="78"/>
      <c r="GR1230" s="5"/>
      <c r="GS1230" s="5"/>
      <c r="GT1230" s="5"/>
      <c r="GU1230" s="5"/>
      <c r="GV1230" s="5"/>
    </row>
    <row r="1231" spans="1:204" ht="38.25" x14ac:dyDescent="0.25">
      <c r="A1231" s="2" t="s">
        <v>1663</v>
      </c>
      <c r="B1231" s="27" t="s">
        <v>1592</v>
      </c>
      <c r="C1231" s="2" t="s">
        <v>1670</v>
      </c>
      <c r="D1231" s="2" t="s">
        <v>1594</v>
      </c>
      <c r="E1231" s="255">
        <v>15.48</v>
      </c>
      <c r="F1231" s="10">
        <v>15</v>
      </c>
      <c r="I1231" s="11" t="s">
        <v>21</v>
      </c>
      <c r="K1231" s="21">
        <v>40544</v>
      </c>
      <c r="M1231" s="307">
        <v>6</v>
      </c>
      <c r="N1231" s="11">
        <v>1</v>
      </c>
      <c r="O1231" s="22"/>
      <c r="P1231" s="311">
        <f t="shared" si="145"/>
        <v>15.85</v>
      </c>
      <c r="Q1231" s="16">
        <f t="shared" si="144"/>
        <v>15.854799999999999</v>
      </c>
      <c r="R1231" s="23">
        <f t="shared" si="146"/>
        <v>0.36999999999999922</v>
      </c>
      <c r="S1231" s="18">
        <f t="shared" si="147"/>
        <v>2.3901808785529666E-2</v>
      </c>
      <c r="W1231" s="2"/>
      <c r="X1231" s="2"/>
      <c r="Y1231" s="218"/>
      <c r="Z1231" s="3"/>
      <c r="AA1231" s="78"/>
      <c r="AB1231" s="78"/>
      <c r="AC1231" s="78"/>
      <c r="AD1231" s="78"/>
      <c r="AE1231" s="78"/>
      <c r="GR1231" s="5"/>
      <c r="GS1231" s="5"/>
      <c r="GT1231" s="5"/>
      <c r="GU1231" s="5"/>
      <c r="GV1231" s="5"/>
    </row>
    <row r="1232" spans="1:204" ht="38.25" x14ac:dyDescent="0.25">
      <c r="A1232" s="2" t="s">
        <v>1663</v>
      </c>
      <c r="B1232" s="27" t="s">
        <v>1592</v>
      </c>
      <c r="C1232" s="2" t="s">
        <v>1671</v>
      </c>
      <c r="D1232" s="2" t="s">
        <v>1594</v>
      </c>
      <c r="E1232" s="255">
        <v>10.32</v>
      </c>
      <c r="F1232" s="10">
        <v>10</v>
      </c>
      <c r="I1232" s="11" t="s">
        <v>21</v>
      </c>
      <c r="K1232" s="21">
        <v>40544</v>
      </c>
      <c r="M1232" s="307">
        <v>6</v>
      </c>
      <c r="N1232" s="11">
        <v>1</v>
      </c>
      <c r="O1232" s="22"/>
      <c r="P1232" s="311">
        <f t="shared" si="145"/>
        <v>10.56</v>
      </c>
      <c r="Q1232" s="16">
        <f t="shared" si="144"/>
        <v>10.569800000000001</v>
      </c>
      <c r="R1232" s="23">
        <f t="shared" si="146"/>
        <v>0.24000000000000021</v>
      </c>
      <c r="S1232" s="18">
        <f t="shared" si="147"/>
        <v>2.3255813953488393E-2</v>
      </c>
      <c r="W1232" s="2"/>
      <c r="X1232" s="2"/>
      <c r="Y1232" s="218"/>
      <c r="Z1232" s="3"/>
      <c r="AA1232" s="78"/>
      <c r="AB1232" s="78"/>
      <c r="AC1232" s="78"/>
      <c r="AD1232" s="78"/>
      <c r="AE1232" s="78"/>
      <c r="GR1232" s="5"/>
      <c r="GS1232" s="5"/>
      <c r="GT1232" s="5"/>
      <c r="GU1232" s="5"/>
      <c r="GV1232" s="5"/>
    </row>
    <row r="1233" spans="1:204" ht="38.25" x14ac:dyDescent="0.25">
      <c r="A1233" s="2" t="s">
        <v>1663</v>
      </c>
      <c r="B1233" s="27" t="s">
        <v>1592</v>
      </c>
      <c r="C1233" s="2" t="s">
        <v>1672</v>
      </c>
      <c r="D1233" s="2" t="s">
        <v>1594</v>
      </c>
      <c r="E1233" s="255">
        <v>108.39</v>
      </c>
      <c r="F1233" s="10">
        <v>105</v>
      </c>
      <c r="I1233" s="11" t="s">
        <v>21</v>
      </c>
      <c r="K1233" s="21">
        <v>40544</v>
      </c>
      <c r="M1233" s="307">
        <v>6</v>
      </c>
      <c r="N1233" s="11">
        <v>1</v>
      </c>
      <c r="O1233" s="22"/>
      <c r="P1233" s="311">
        <f t="shared" si="145"/>
        <v>111.01</v>
      </c>
      <c r="Q1233" s="16">
        <f t="shared" si="144"/>
        <v>111.0145</v>
      </c>
      <c r="R1233" s="23">
        <f t="shared" si="146"/>
        <v>2.6200000000000045</v>
      </c>
      <c r="S1233" s="18">
        <f t="shared" si="147"/>
        <v>2.4171971584094516E-2</v>
      </c>
      <c r="W1233" s="2"/>
      <c r="X1233" s="2"/>
      <c r="Y1233" s="218"/>
      <c r="Z1233" s="3"/>
      <c r="AA1233" s="78"/>
      <c r="AB1233" s="78"/>
      <c r="AC1233" s="78"/>
      <c r="AD1233" s="78"/>
      <c r="AE1233" s="78"/>
      <c r="GR1233" s="5"/>
      <c r="GS1233" s="5"/>
      <c r="GT1233" s="5"/>
      <c r="GU1233" s="5"/>
      <c r="GV1233" s="5"/>
    </row>
    <row r="1234" spans="1:204" ht="38.25" x14ac:dyDescent="0.25">
      <c r="A1234" s="2" t="s">
        <v>1663</v>
      </c>
      <c r="B1234" s="27" t="s">
        <v>1592</v>
      </c>
      <c r="C1234" s="2" t="s">
        <v>1673</v>
      </c>
      <c r="D1234" s="2" t="s">
        <v>1594</v>
      </c>
      <c r="E1234" s="255">
        <v>67.09</v>
      </c>
      <c r="F1234" s="10">
        <v>65</v>
      </c>
      <c r="I1234" s="11" t="s">
        <v>21</v>
      </c>
      <c r="K1234" s="21">
        <v>40544</v>
      </c>
      <c r="M1234" s="307">
        <v>6</v>
      </c>
      <c r="N1234" s="11">
        <v>1</v>
      </c>
      <c r="O1234" s="22"/>
      <c r="P1234" s="311">
        <f t="shared" si="145"/>
        <v>68.709999999999994</v>
      </c>
      <c r="Q1234" s="16">
        <f t="shared" si="144"/>
        <v>68.714500000000001</v>
      </c>
      <c r="R1234" s="23">
        <f t="shared" si="146"/>
        <v>1.6199999999999903</v>
      </c>
      <c r="S1234" s="18">
        <f t="shared" si="147"/>
        <v>2.4146668654046657E-2</v>
      </c>
      <c r="W1234" s="2"/>
      <c r="X1234" s="2"/>
      <c r="Y1234" s="218"/>
      <c r="Z1234" s="3"/>
      <c r="AA1234" s="78"/>
      <c r="AB1234" s="78"/>
      <c r="AC1234" s="78"/>
      <c r="AD1234" s="78"/>
      <c r="AE1234" s="78"/>
      <c r="GR1234" s="5"/>
      <c r="GS1234" s="5"/>
      <c r="GT1234" s="5"/>
      <c r="GU1234" s="5"/>
      <c r="GV1234" s="5"/>
    </row>
    <row r="1235" spans="1:204" ht="25.5" x14ac:dyDescent="0.25">
      <c r="A1235" s="2" t="s">
        <v>1663</v>
      </c>
      <c r="B1235" s="27" t="s">
        <v>1592</v>
      </c>
      <c r="C1235" s="2" t="s">
        <v>1674</v>
      </c>
      <c r="D1235" s="2" t="s">
        <v>1594</v>
      </c>
      <c r="E1235" s="255">
        <v>92.9</v>
      </c>
      <c r="F1235" s="10">
        <v>90</v>
      </c>
      <c r="I1235" s="11" t="s">
        <v>21</v>
      </c>
      <c r="K1235" s="21">
        <v>40544</v>
      </c>
      <c r="M1235" s="307">
        <v>6</v>
      </c>
      <c r="N1235" s="11">
        <v>1</v>
      </c>
      <c r="O1235" s="22"/>
      <c r="P1235" s="311">
        <f t="shared" si="145"/>
        <v>95.14</v>
      </c>
      <c r="Q1235" s="16">
        <f t="shared" si="144"/>
        <v>95.1494</v>
      </c>
      <c r="R1235" s="23">
        <f t="shared" si="146"/>
        <v>2.2399999999999949</v>
      </c>
      <c r="S1235" s="18">
        <f t="shared" si="147"/>
        <v>2.4111948331539235E-2</v>
      </c>
      <c r="W1235" s="2"/>
      <c r="X1235" s="2"/>
      <c r="Y1235" s="218"/>
      <c r="Z1235" s="3"/>
      <c r="AA1235" s="78"/>
      <c r="AB1235" s="78"/>
      <c r="AC1235" s="78"/>
      <c r="AD1235" s="78"/>
      <c r="AE1235" s="78"/>
      <c r="GR1235" s="5"/>
      <c r="GS1235" s="5"/>
      <c r="GT1235" s="5"/>
      <c r="GU1235" s="5"/>
      <c r="GV1235" s="5"/>
    </row>
    <row r="1236" spans="1:204" ht="25.5" x14ac:dyDescent="0.25">
      <c r="A1236" s="2" t="s">
        <v>1663</v>
      </c>
      <c r="B1236" s="27" t="s">
        <v>1592</v>
      </c>
      <c r="C1236" s="2" t="s">
        <v>1675</v>
      </c>
      <c r="D1236" s="2" t="s">
        <v>1594</v>
      </c>
      <c r="E1236" s="255">
        <v>51.61</v>
      </c>
      <c r="F1236" s="10">
        <v>50</v>
      </c>
      <c r="I1236" s="11" t="s">
        <v>21</v>
      </c>
      <c r="K1236" s="21">
        <v>40544</v>
      </c>
      <c r="M1236" s="307">
        <v>6</v>
      </c>
      <c r="N1236" s="11">
        <v>1</v>
      </c>
      <c r="O1236" s="22"/>
      <c r="P1236" s="311">
        <f t="shared" si="145"/>
        <v>52.85</v>
      </c>
      <c r="Q1236" s="16">
        <f t="shared" si="144"/>
        <v>52.8596</v>
      </c>
      <c r="R1236" s="23">
        <f t="shared" si="146"/>
        <v>1.240000000000002</v>
      </c>
      <c r="S1236" s="18">
        <f t="shared" si="147"/>
        <v>2.4026351482270916E-2</v>
      </c>
      <c r="W1236" s="2"/>
      <c r="X1236" s="2"/>
      <c r="Y1236" s="218"/>
      <c r="Z1236" s="3"/>
      <c r="AA1236" s="78"/>
      <c r="AB1236" s="78"/>
      <c r="AC1236" s="78"/>
      <c r="AD1236" s="78"/>
      <c r="AE1236" s="78"/>
      <c r="GR1236" s="5"/>
      <c r="GS1236" s="5"/>
      <c r="GT1236" s="5"/>
      <c r="GU1236" s="5"/>
      <c r="GV1236" s="5"/>
    </row>
    <row r="1237" spans="1:204" ht="38.25" x14ac:dyDescent="0.25">
      <c r="A1237" s="2" t="s">
        <v>1663</v>
      </c>
      <c r="B1237" s="27" t="s">
        <v>1592</v>
      </c>
      <c r="C1237" s="2" t="s">
        <v>1676</v>
      </c>
      <c r="D1237" s="2" t="s">
        <v>1594</v>
      </c>
      <c r="E1237" s="255">
        <v>20.64</v>
      </c>
      <c r="F1237" s="10">
        <v>20</v>
      </c>
      <c r="I1237" s="11" t="s">
        <v>21</v>
      </c>
      <c r="K1237" s="21">
        <v>40544</v>
      </c>
      <c r="M1237" s="307">
        <v>6</v>
      </c>
      <c r="N1237" s="11">
        <v>1</v>
      </c>
      <c r="O1237" s="22"/>
      <c r="P1237" s="311">
        <f t="shared" si="145"/>
        <v>21.13</v>
      </c>
      <c r="Q1237" s="16">
        <f t="shared" si="144"/>
        <v>21.139700000000001</v>
      </c>
      <c r="R1237" s="23">
        <f t="shared" si="146"/>
        <v>0.48999999999999844</v>
      </c>
      <c r="S1237" s="18">
        <f t="shared" si="147"/>
        <v>2.3740310077519304E-2</v>
      </c>
      <c r="W1237" s="2"/>
      <c r="X1237" s="2"/>
      <c r="Y1237" s="218"/>
      <c r="Z1237" s="3"/>
      <c r="AA1237" s="78"/>
      <c r="AB1237" s="78"/>
      <c r="AC1237" s="78"/>
      <c r="AD1237" s="78"/>
      <c r="AE1237" s="78"/>
      <c r="GR1237" s="5"/>
      <c r="GS1237" s="5"/>
      <c r="GT1237" s="5"/>
      <c r="GU1237" s="5"/>
      <c r="GV1237" s="5"/>
    </row>
    <row r="1238" spans="1:204" ht="38.25" x14ac:dyDescent="0.25">
      <c r="A1238" s="2" t="s">
        <v>1663</v>
      </c>
      <c r="B1238" s="27" t="s">
        <v>1592</v>
      </c>
      <c r="C1238" s="2" t="s">
        <v>1677</v>
      </c>
      <c r="D1238" s="2" t="s">
        <v>1594</v>
      </c>
      <c r="E1238" s="255">
        <v>15.48</v>
      </c>
      <c r="F1238" s="10">
        <v>15</v>
      </c>
      <c r="I1238" s="11" t="s">
        <v>21</v>
      </c>
      <c r="K1238" s="21">
        <v>40544</v>
      </c>
      <c r="M1238" s="307">
        <v>6</v>
      </c>
      <c r="N1238" s="11">
        <v>1</v>
      </c>
      <c r="O1238" s="22"/>
      <c r="P1238" s="311">
        <f t="shared" si="145"/>
        <v>15.85</v>
      </c>
      <c r="Q1238" s="16">
        <f t="shared" si="144"/>
        <v>15.854799999999999</v>
      </c>
      <c r="R1238" s="23">
        <f t="shared" si="146"/>
        <v>0.36999999999999922</v>
      </c>
      <c r="S1238" s="18">
        <f t="shared" si="147"/>
        <v>2.3901808785529666E-2</v>
      </c>
      <c r="W1238" s="2"/>
      <c r="X1238" s="2"/>
      <c r="Y1238" s="218"/>
      <c r="Z1238" s="3"/>
      <c r="AA1238" s="78"/>
      <c r="AB1238" s="78"/>
      <c r="AC1238" s="78"/>
      <c r="AD1238" s="78"/>
      <c r="AE1238" s="78"/>
      <c r="GR1238" s="5"/>
      <c r="GS1238" s="5"/>
      <c r="GT1238" s="5"/>
      <c r="GU1238" s="5"/>
      <c r="GV1238" s="5"/>
    </row>
    <row r="1239" spans="1:204" ht="25.5" x14ac:dyDescent="0.25">
      <c r="A1239" s="2" t="s">
        <v>1663</v>
      </c>
      <c r="B1239" s="27" t="s">
        <v>1592</v>
      </c>
      <c r="C1239" s="2" t="s">
        <v>1678</v>
      </c>
      <c r="D1239" s="2" t="s">
        <v>1594</v>
      </c>
      <c r="E1239" s="255">
        <v>134.19</v>
      </c>
      <c r="F1239" s="10">
        <v>130</v>
      </c>
      <c r="I1239" s="11" t="s">
        <v>21</v>
      </c>
      <c r="K1239" s="21">
        <v>40544</v>
      </c>
      <c r="M1239" s="307">
        <v>6</v>
      </c>
      <c r="N1239" s="11">
        <v>1</v>
      </c>
      <c r="O1239" s="22"/>
      <c r="P1239" s="311">
        <f t="shared" si="145"/>
        <v>137.43</v>
      </c>
      <c r="Q1239" s="16">
        <f t="shared" si="144"/>
        <v>137.4392</v>
      </c>
      <c r="R1239" s="23">
        <f t="shared" si="146"/>
        <v>3.2400000000000091</v>
      </c>
      <c r="S1239" s="18">
        <f t="shared" si="147"/>
        <v>2.4144869215291818E-2</v>
      </c>
      <c r="W1239" s="2"/>
      <c r="X1239" s="2"/>
      <c r="Y1239" s="218"/>
      <c r="Z1239" s="3"/>
      <c r="AA1239" s="78"/>
      <c r="AB1239" s="78"/>
      <c r="AC1239" s="78"/>
      <c r="AD1239" s="78"/>
      <c r="AE1239" s="78"/>
    </row>
    <row r="1240" spans="1:204" ht="25.5" x14ac:dyDescent="0.25">
      <c r="A1240" s="2" t="s">
        <v>1663</v>
      </c>
      <c r="B1240" s="27" t="s">
        <v>1592</v>
      </c>
      <c r="C1240" s="2" t="s">
        <v>1679</v>
      </c>
      <c r="D1240" s="2" t="s">
        <v>1594</v>
      </c>
      <c r="E1240" s="255">
        <v>92.9</v>
      </c>
      <c r="F1240" s="10">
        <v>90</v>
      </c>
      <c r="I1240" s="11" t="s">
        <v>21</v>
      </c>
      <c r="K1240" s="21">
        <v>40544</v>
      </c>
      <c r="M1240" s="307">
        <v>6</v>
      </c>
      <c r="N1240" s="11">
        <v>1</v>
      </c>
      <c r="O1240" s="22"/>
      <c r="P1240" s="311">
        <f t="shared" si="145"/>
        <v>95.14</v>
      </c>
      <c r="Q1240" s="16">
        <f t="shared" si="144"/>
        <v>95.1494</v>
      </c>
      <c r="R1240" s="23">
        <f t="shared" si="146"/>
        <v>2.2399999999999949</v>
      </c>
      <c r="S1240" s="18">
        <f t="shared" si="147"/>
        <v>2.4111948331539235E-2</v>
      </c>
      <c r="W1240" s="2"/>
      <c r="X1240" s="2"/>
      <c r="Y1240" s="218"/>
      <c r="Z1240" s="3"/>
      <c r="AA1240" s="78"/>
      <c r="AB1240" s="78"/>
      <c r="AC1240" s="78"/>
      <c r="AD1240" s="78"/>
      <c r="AE1240" s="78"/>
      <c r="GR1240" s="5"/>
      <c r="GS1240" s="5"/>
      <c r="GT1240" s="5"/>
      <c r="GU1240" s="5"/>
      <c r="GV1240" s="5"/>
    </row>
    <row r="1241" spans="1:204" ht="25.5" x14ac:dyDescent="0.25">
      <c r="A1241" s="2" t="s">
        <v>1663</v>
      </c>
      <c r="B1241" s="27" t="s">
        <v>1592</v>
      </c>
      <c r="C1241" s="2" t="s">
        <v>1680</v>
      </c>
      <c r="D1241" s="2" t="s">
        <v>1594</v>
      </c>
      <c r="E1241" s="255">
        <v>118.71</v>
      </c>
      <c r="F1241" s="10">
        <v>115</v>
      </c>
      <c r="I1241" s="11" t="s">
        <v>21</v>
      </c>
      <c r="K1241" s="21">
        <v>40544</v>
      </c>
      <c r="M1241" s="307">
        <v>6</v>
      </c>
      <c r="N1241" s="11">
        <v>1</v>
      </c>
      <c r="O1241" s="22"/>
      <c r="P1241" s="311">
        <f t="shared" si="145"/>
        <v>121.58</v>
      </c>
      <c r="Q1241" s="16">
        <f t="shared" si="144"/>
        <v>121.5844</v>
      </c>
      <c r="R1241" s="23">
        <f t="shared" si="146"/>
        <v>2.8700000000000045</v>
      </c>
      <c r="S1241" s="18">
        <f t="shared" si="147"/>
        <v>2.417656473759586E-2</v>
      </c>
      <c r="W1241" s="2"/>
      <c r="X1241" s="2"/>
      <c r="Y1241" s="218"/>
      <c r="Z1241" s="3"/>
      <c r="AA1241" s="78"/>
      <c r="AB1241" s="78"/>
      <c r="AC1241" s="78"/>
      <c r="AD1241" s="78"/>
      <c r="AE1241" s="78"/>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c r="DA1241" s="3"/>
      <c r="DB1241" s="3"/>
      <c r="DC1241" s="3"/>
      <c r="DD1241" s="3"/>
      <c r="DE1241" s="3"/>
      <c r="DF1241" s="3"/>
      <c r="DG1241" s="3"/>
      <c r="DH1241" s="3"/>
      <c r="DI1241" s="3"/>
      <c r="DJ1241" s="3"/>
      <c r="DK1241" s="3"/>
      <c r="DL1241" s="3"/>
      <c r="DM1241" s="3"/>
      <c r="DN1241" s="3"/>
      <c r="DO1241" s="3"/>
      <c r="DP1241" s="3"/>
      <c r="DQ1241" s="3"/>
      <c r="DR1241" s="3"/>
      <c r="DS1241" s="3"/>
      <c r="DT1241" s="3"/>
      <c r="DU1241" s="3"/>
      <c r="DV1241" s="3"/>
      <c r="DW1241" s="3"/>
      <c r="DX1241" s="3"/>
      <c r="DY1241" s="3"/>
      <c r="DZ1241" s="3"/>
      <c r="EA1241" s="3"/>
      <c r="EB1241" s="3"/>
      <c r="EC1241" s="3"/>
      <c r="ED1241" s="3"/>
      <c r="EE1241" s="3"/>
      <c r="EF1241" s="3"/>
      <c r="EG1241" s="3"/>
      <c r="EH1241" s="3"/>
      <c r="EI1241" s="3"/>
      <c r="EJ1241" s="3"/>
      <c r="EK1241" s="3"/>
      <c r="EL1241" s="3"/>
      <c r="EM1241" s="3"/>
      <c r="EN1241" s="3"/>
      <c r="EO1241" s="3"/>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c r="FN1241" s="3"/>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row>
    <row r="1242" spans="1:204" ht="25.5" x14ac:dyDescent="0.25">
      <c r="A1242" s="2" t="s">
        <v>1663</v>
      </c>
      <c r="B1242" s="27" t="s">
        <v>1592</v>
      </c>
      <c r="C1242" s="2" t="s">
        <v>1681</v>
      </c>
      <c r="D1242" s="2" t="s">
        <v>1594</v>
      </c>
      <c r="E1242" s="255">
        <v>77.42</v>
      </c>
      <c r="F1242" s="10">
        <v>75</v>
      </c>
      <c r="I1242" s="11" t="s">
        <v>21</v>
      </c>
      <c r="K1242" s="21">
        <v>40544</v>
      </c>
      <c r="M1242" s="307">
        <v>6</v>
      </c>
      <c r="N1242" s="11">
        <v>1</v>
      </c>
      <c r="O1242" s="22"/>
      <c r="P1242" s="311">
        <f t="shared" si="145"/>
        <v>79.290000000000006</v>
      </c>
      <c r="Q1242" s="16">
        <f t="shared" si="144"/>
        <v>79.294600000000003</v>
      </c>
      <c r="R1242" s="23">
        <f t="shared" si="146"/>
        <v>1.8700000000000045</v>
      </c>
      <c r="S1242" s="18">
        <f t="shared" si="147"/>
        <v>2.4153965383621863E-2</v>
      </c>
      <c r="W1242" s="2"/>
      <c r="X1242" s="2"/>
      <c r="Y1242" s="218"/>
      <c r="Z1242" s="3"/>
      <c r="AA1242" s="78"/>
      <c r="AB1242" s="78"/>
      <c r="AC1242" s="78"/>
      <c r="AD1242" s="78"/>
      <c r="AE1242" s="78"/>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3"/>
      <c r="EA1242" s="3"/>
      <c r="EB1242" s="3"/>
      <c r="EC1242" s="3"/>
      <c r="ED1242" s="3"/>
      <c r="EE1242" s="3"/>
      <c r="EF1242" s="3"/>
      <c r="EG1242" s="3"/>
      <c r="EH1242" s="3"/>
      <c r="EI1242" s="3"/>
      <c r="EJ1242" s="3"/>
      <c r="EK1242" s="3"/>
      <c r="EL1242" s="3"/>
      <c r="EM1242" s="3"/>
      <c r="EN1242" s="3"/>
      <c r="EO1242" s="3"/>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c r="FN1242" s="3"/>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row>
    <row r="1243" spans="1:204" ht="38.25" x14ac:dyDescent="0.25">
      <c r="A1243" s="2" t="s">
        <v>1663</v>
      </c>
      <c r="B1243" s="27" t="s">
        <v>1592</v>
      </c>
      <c r="C1243" s="2" t="s">
        <v>1682</v>
      </c>
      <c r="D1243" s="2" t="s">
        <v>1594</v>
      </c>
      <c r="E1243" s="255">
        <v>15.48</v>
      </c>
      <c r="F1243" s="10">
        <v>15</v>
      </c>
      <c r="I1243" s="11" t="s">
        <v>21</v>
      </c>
      <c r="K1243" s="21">
        <v>40544</v>
      </c>
      <c r="M1243" s="307">
        <v>6</v>
      </c>
      <c r="N1243" s="11">
        <v>1</v>
      </c>
      <c r="O1243" s="22"/>
      <c r="P1243" s="311">
        <f t="shared" si="145"/>
        <v>15.85</v>
      </c>
      <c r="Q1243" s="16">
        <f t="shared" si="144"/>
        <v>15.854799999999999</v>
      </c>
      <c r="R1243" s="23">
        <f t="shared" si="146"/>
        <v>0.36999999999999922</v>
      </c>
      <c r="S1243" s="18">
        <f t="shared" si="147"/>
        <v>2.3901808785529666E-2</v>
      </c>
      <c r="W1243" s="2"/>
      <c r="X1243" s="2"/>
      <c r="Y1243" s="218"/>
      <c r="Z1243" s="3"/>
      <c r="AA1243" s="78"/>
      <c r="AB1243" s="78"/>
      <c r="AC1243" s="78"/>
      <c r="AD1243" s="78"/>
      <c r="AE1243" s="78"/>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3"/>
      <c r="EA1243" s="3"/>
      <c r="EB1243" s="3"/>
      <c r="EC1243" s="3"/>
      <c r="ED1243" s="3"/>
      <c r="EE1243" s="3"/>
      <c r="EF1243" s="3"/>
      <c r="EG1243" s="3"/>
      <c r="EH1243" s="3"/>
      <c r="EI1243" s="3"/>
      <c r="EJ1243" s="3"/>
      <c r="EK1243" s="3"/>
      <c r="EL1243" s="3"/>
      <c r="EM1243" s="3"/>
      <c r="EN1243" s="3"/>
      <c r="EO1243" s="3"/>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c r="FN1243" s="3"/>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row>
    <row r="1244" spans="1:204" ht="38.25" x14ac:dyDescent="0.25">
      <c r="A1244" s="2" t="s">
        <v>1663</v>
      </c>
      <c r="B1244" s="27" t="s">
        <v>1592</v>
      </c>
      <c r="C1244" s="2" t="s">
        <v>1683</v>
      </c>
      <c r="D1244" s="2" t="s">
        <v>1594</v>
      </c>
      <c r="E1244" s="255">
        <v>10.32</v>
      </c>
      <c r="F1244" s="10">
        <v>10</v>
      </c>
      <c r="I1244" s="11" t="s">
        <v>21</v>
      </c>
      <c r="K1244" s="21">
        <v>40544</v>
      </c>
      <c r="M1244" s="307">
        <v>6</v>
      </c>
      <c r="N1244" s="11">
        <v>1</v>
      </c>
      <c r="O1244" s="22"/>
      <c r="P1244" s="311">
        <f t="shared" si="145"/>
        <v>10.56</v>
      </c>
      <c r="Q1244" s="16">
        <f t="shared" si="144"/>
        <v>10.569800000000001</v>
      </c>
      <c r="R1244" s="23">
        <f t="shared" si="146"/>
        <v>0.24000000000000021</v>
      </c>
      <c r="S1244" s="18">
        <f t="shared" si="147"/>
        <v>2.3255813953488393E-2</v>
      </c>
      <c r="T1244" s="55"/>
      <c r="W1244" s="2"/>
      <c r="X1244" s="2"/>
      <c r="Y1244" s="218"/>
      <c r="Z1244" s="3"/>
      <c r="AA1244" s="78"/>
      <c r="AB1244" s="78"/>
      <c r="AC1244" s="78"/>
      <c r="AD1244" s="78"/>
      <c r="AE1244" s="78"/>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3"/>
      <c r="EA1244" s="3"/>
      <c r="EB1244" s="3"/>
      <c r="EC1244" s="3"/>
      <c r="ED1244" s="3"/>
      <c r="EE1244" s="3"/>
      <c r="EF1244" s="3"/>
      <c r="EG1244" s="3"/>
      <c r="EH1244" s="3"/>
      <c r="EI1244" s="3"/>
      <c r="EJ1244" s="3"/>
      <c r="EK1244" s="3"/>
      <c r="EL1244" s="3"/>
      <c r="EM1244" s="3"/>
      <c r="EN1244" s="3"/>
      <c r="EO1244" s="3"/>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c r="FN1244" s="3"/>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row>
    <row r="1245" spans="1:204" ht="38.25" x14ac:dyDescent="0.25">
      <c r="A1245" s="2" t="s">
        <v>1663</v>
      </c>
      <c r="B1245" s="27" t="s">
        <v>1592</v>
      </c>
      <c r="C1245" s="2" t="s">
        <v>1684</v>
      </c>
      <c r="D1245" s="2" t="s">
        <v>1594</v>
      </c>
      <c r="E1245" s="255">
        <v>98.06</v>
      </c>
      <c r="F1245" s="10">
        <v>95</v>
      </c>
      <c r="I1245" s="11" t="s">
        <v>21</v>
      </c>
      <c r="K1245" s="21">
        <v>40544</v>
      </c>
      <c r="M1245" s="307">
        <v>6</v>
      </c>
      <c r="N1245" s="11">
        <v>1</v>
      </c>
      <c r="O1245" s="22"/>
      <c r="P1245" s="311">
        <f t="shared" si="145"/>
        <v>100.43</v>
      </c>
      <c r="Q1245" s="16">
        <f t="shared" si="144"/>
        <v>100.4344</v>
      </c>
      <c r="R1245" s="23">
        <f t="shared" si="146"/>
        <v>2.3700000000000045</v>
      </c>
      <c r="S1245" s="18">
        <f t="shared" si="147"/>
        <v>2.4168876198246019E-2</v>
      </c>
      <c r="W1245" s="2"/>
      <c r="X1245" s="2"/>
      <c r="Y1245" s="218"/>
      <c r="Z1245" s="3"/>
      <c r="AA1245" s="78"/>
      <c r="AB1245" s="78"/>
      <c r="AC1245" s="78"/>
      <c r="AD1245" s="78"/>
      <c r="AE1245" s="78"/>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3"/>
      <c r="DR1245" s="3"/>
      <c r="DS1245" s="3"/>
      <c r="DT1245" s="3"/>
      <c r="DU1245" s="3"/>
      <c r="DV1245" s="3"/>
      <c r="DW1245" s="3"/>
      <c r="DX1245" s="3"/>
      <c r="DY1245" s="3"/>
      <c r="DZ1245" s="3"/>
      <c r="EA1245" s="3"/>
      <c r="EB1245" s="3"/>
      <c r="EC1245" s="3"/>
      <c r="ED1245" s="3"/>
      <c r="EE1245" s="3"/>
      <c r="EF1245" s="3"/>
      <c r="EG1245" s="3"/>
      <c r="EH1245" s="3"/>
      <c r="EI1245" s="3"/>
      <c r="EJ1245" s="3"/>
      <c r="EK1245" s="3"/>
      <c r="EL1245" s="3"/>
      <c r="EM1245" s="3"/>
      <c r="EN1245" s="3"/>
      <c r="EO1245" s="3"/>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c r="FN1245" s="3"/>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row>
    <row r="1246" spans="1:204" ht="38.25" x14ac:dyDescent="0.25">
      <c r="A1246" s="2" t="s">
        <v>1663</v>
      </c>
      <c r="B1246" s="27" t="s">
        <v>1592</v>
      </c>
      <c r="C1246" s="2" t="s">
        <v>1685</v>
      </c>
      <c r="D1246" s="2" t="s">
        <v>1594</v>
      </c>
      <c r="E1246" s="255">
        <v>56.77</v>
      </c>
      <c r="F1246" s="10">
        <v>55</v>
      </c>
      <c r="I1246" s="11" t="s">
        <v>21</v>
      </c>
      <c r="K1246" s="21">
        <v>40544</v>
      </c>
      <c r="M1246" s="307">
        <v>6</v>
      </c>
      <c r="N1246" s="11">
        <v>1</v>
      </c>
      <c r="O1246" s="22"/>
      <c r="P1246" s="311">
        <f t="shared" si="145"/>
        <v>58.14</v>
      </c>
      <c r="Q1246" s="16">
        <f t="shared" si="144"/>
        <v>58.144599999999997</v>
      </c>
      <c r="R1246" s="23">
        <f t="shared" si="146"/>
        <v>1.3699999999999974</v>
      </c>
      <c r="S1246" s="18">
        <f t="shared" si="147"/>
        <v>2.4132464329751583E-2</v>
      </c>
      <c r="W1246" s="2"/>
      <c r="X1246" s="2"/>
      <c r="Y1246" s="218"/>
      <c r="Z1246" s="3"/>
      <c r="AA1246" s="78"/>
      <c r="AB1246" s="78"/>
      <c r="AC1246" s="78"/>
      <c r="AD1246" s="78"/>
      <c r="AE1246" s="78"/>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c r="DA1246" s="3"/>
      <c r="DB1246" s="3"/>
      <c r="DC1246" s="3"/>
      <c r="DD1246" s="3"/>
      <c r="DE1246" s="3"/>
      <c r="DF1246" s="3"/>
      <c r="DG1246" s="3"/>
      <c r="DH1246" s="3"/>
      <c r="DI1246" s="3"/>
      <c r="DJ1246" s="3"/>
      <c r="DK1246" s="3"/>
      <c r="DL1246" s="3"/>
      <c r="DM1246" s="3"/>
      <c r="DN1246" s="3"/>
      <c r="DO1246" s="3"/>
      <c r="DP1246" s="3"/>
      <c r="DQ1246" s="3"/>
      <c r="DR1246" s="3"/>
      <c r="DS1246" s="3"/>
      <c r="DT1246" s="3"/>
      <c r="DU1246" s="3"/>
      <c r="DV1246" s="3"/>
      <c r="DW1246" s="3"/>
      <c r="DX1246" s="3"/>
      <c r="DY1246" s="3"/>
      <c r="DZ1246" s="3"/>
      <c r="EA1246" s="3"/>
      <c r="EB1246" s="3"/>
      <c r="EC1246" s="3"/>
      <c r="ED1246" s="3"/>
      <c r="EE1246" s="3"/>
      <c r="EF1246" s="3"/>
      <c r="EG1246" s="3"/>
      <c r="EH1246" s="3"/>
      <c r="EI1246" s="3"/>
      <c r="EJ1246" s="3"/>
      <c r="EK1246" s="3"/>
      <c r="EL1246" s="3"/>
      <c r="EM1246" s="3"/>
      <c r="EN1246" s="3"/>
      <c r="EO1246" s="3"/>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c r="FN1246" s="3"/>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row>
    <row r="1247" spans="1:204" ht="38.25" x14ac:dyDescent="0.25">
      <c r="A1247" s="2" t="s">
        <v>1663</v>
      </c>
      <c r="B1247" s="27" t="s">
        <v>1592</v>
      </c>
      <c r="C1247" s="2" t="s">
        <v>1686</v>
      </c>
      <c r="D1247" s="2" t="s">
        <v>1594</v>
      </c>
      <c r="E1247" s="255">
        <v>82.58</v>
      </c>
      <c r="F1247" s="10">
        <v>80</v>
      </c>
      <c r="I1247" s="11" t="s">
        <v>21</v>
      </c>
      <c r="K1247" s="21">
        <v>40544</v>
      </c>
      <c r="M1247" s="307">
        <v>6</v>
      </c>
      <c r="N1247" s="11">
        <v>1</v>
      </c>
      <c r="O1247" s="22"/>
      <c r="P1247" s="311">
        <f t="shared" si="145"/>
        <v>84.57</v>
      </c>
      <c r="Q1247" s="16">
        <f t="shared" si="144"/>
        <v>84.579499999999996</v>
      </c>
      <c r="R1247" s="23">
        <f t="shared" si="146"/>
        <v>1.9899999999999949</v>
      </c>
      <c r="S1247" s="18">
        <f t="shared" si="147"/>
        <v>2.4097844514410209E-2</v>
      </c>
      <c r="W1247" s="2"/>
      <c r="X1247" s="2"/>
      <c r="Y1247" s="218"/>
      <c r="Z1247" s="3"/>
      <c r="AA1247" s="78"/>
      <c r="AB1247" s="78"/>
      <c r="AC1247" s="78"/>
      <c r="AD1247" s="78"/>
      <c r="AE1247" s="78"/>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3"/>
      <c r="DB1247" s="3"/>
      <c r="DC1247" s="3"/>
      <c r="DD1247" s="3"/>
      <c r="DE1247" s="3"/>
      <c r="DF1247" s="3"/>
      <c r="DG1247" s="3"/>
      <c r="DH1247" s="3"/>
      <c r="DI1247" s="3"/>
      <c r="DJ1247" s="3"/>
      <c r="DK1247" s="3"/>
      <c r="DL1247" s="3"/>
      <c r="DM1247" s="3"/>
      <c r="DN1247" s="3"/>
      <c r="DO1247" s="3"/>
      <c r="DP1247" s="3"/>
      <c r="DQ1247" s="3"/>
      <c r="DR1247" s="3"/>
      <c r="DS1247" s="3"/>
      <c r="DT1247" s="3"/>
      <c r="DU1247" s="3"/>
      <c r="DV1247" s="3"/>
      <c r="DW1247" s="3"/>
      <c r="DX1247" s="3"/>
      <c r="DY1247" s="3"/>
      <c r="DZ1247" s="3"/>
      <c r="EA1247" s="3"/>
      <c r="EB1247" s="3"/>
      <c r="EC1247" s="3"/>
      <c r="ED1247" s="3"/>
      <c r="EE1247" s="3"/>
      <c r="EF1247" s="3"/>
      <c r="EG1247" s="3"/>
      <c r="EH1247" s="3"/>
      <c r="EI1247" s="3"/>
      <c r="EJ1247" s="3"/>
      <c r="EK1247" s="3"/>
      <c r="EL1247" s="3"/>
      <c r="EM1247" s="3"/>
      <c r="EN1247" s="3"/>
      <c r="EO1247" s="3"/>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c r="FN1247" s="3"/>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row>
    <row r="1248" spans="1:204" ht="38.25" x14ac:dyDescent="0.25">
      <c r="A1248" s="2" t="s">
        <v>1663</v>
      </c>
      <c r="B1248" s="27" t="s">
        <v>1592</v>
      </c>
      <c r="C1248" s="2" t="s">
        <v>1687</v>
      </c>
      <c r="D1248" s="2" t="s">
        <v>1594</v>
      </c>
      <c r="E1248" s="255">
        <v>41.29</v>
      </c>
      <c r="F1248" s="10">
        <v>40</v>
      </c>
      <c r="I1248" s="11" t="s">
        <v>21</v>
      </c>
      <c r="K1248" s="21">
        <v>40544</v>
      </c>
      <c r="M1248" s="307">
        <v>6</v>
      </c>
      <c r="N1248" s="11">
        <v>1</v>
      </c>
      <c r="O1248" s="22"/>
      <c r="P1248" s="311">
        <f t="shared" si="145"/>
        <v>42.28</v>
      </c>
      <c r="Q1248" s="16">
        <f t="shared" si="144"/>
        <v>42.289700000000003</v>
      </c>
      <c r="R1248" s="23">
        <f t="shared" si="146"/>
        <v>0.99000000000000199</v>
      </c>
      <c r="S1248" s="18">
        <f t="shared" si="147"/>
        <v>2.3976749818358005E-2</v>
      </c>
      <c r="W1248" s="2"/>
      <c r="X1248" s="2"/>
      <c r="Y1248" s="218"/>
      <c r="Z1248" s="3"/>
      <c r="AA1248" s="78"/>
      <c r="AB1248" s="78"/>
      <c r="AC1248" s="78"/>
      <c r="AD1248" s="78"/>
      <c r="AE1248" s="78"/>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3"/>
      <c r="EA1248" s="3"/>
      <c r="EB1248" s="3"/>
      <c r="EC1248" s="3"/>
      <c r="ED1248" s="3"/>
      <c r="EE1248" s="3"/>
      <c r="EF1248" s="3"/>
      <c r="EG1248" s="3"/>
      <c r="EH1248" s="3"/>
      <c r="EI1248" s="3"/>
      <c r="EJ1248" s="3"/>
      <c r="EK1248" s="3"/>
      <c r="EL1248" s="3"/>
      <c r="EM1248" s="3"/>
      <c r="EN1248" s="3"/>
      <c r="EO1248" s="3"/>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c r="FN1248" s="3"/>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row>
    <row r="1249" spans="1:204" ht="38.25" x14ac:dyDescent="0.25">
      <c r="A1249" s="2" t="s">
        <v>1663</v>
      </c>
      <c r="B1249" s="27" t="s">
        <v>1592</v>
      </c>
      <c r="C1249" s="2" t="s">
        <v>1688</v>
      </c>
      <c r="D1249" s="2" t="s">
        <v>1594</v>
      </c>
      <c r="E1249" s="255">
        <v>20.64</v>
      </c>
      <c r="F1249" s="10">
        <v>20</v>
      </c>
      <c r="I1249" s="11" t="s">
        <v>21</v>
      </c>
      <c r="K1249" s="21">
        <v>40544</v>
      </c>
      <c r="M1249" s="307">
        <v>6</v>
      </c>
      <c r="N1249" s="11">
        <v>1</v>
      </c>
      <c r="O1249" s="22"/>
      <c r="P1249" s="311">
        <f t="shared" si="145"/>
        <v>21.13</v>
      </c>
      <c r="Q1249" s="16">
        <f t="shared" si="144"/>
        <v>21.139700000000001</v>
      </c>
      <c r="R1249" s="23">
        <f t="shared" si="146"/>
        <v>0.48999999999999844</v>
      </c>
      <c r="S1249" s="18">
        <f t="shared" si="147"/>
        <v>2.3740310077519304E-2</v>
      </c>
      <c r="W1249" s="2"/>
      <c r="X1249" s="2"/>
      <c r="Y1249" s="218"/>
      <c r="Z1249" s="3"/>
      <c r="AA1249" s="78"/>
      <c r="AB1249" s="78"/>
      <c r="AC1249" s="78"/>
      <c r="AD1249" s="78"/>
      <c r="AE1249" s="78"/>
    </row>
    <row r="1250" spans="1:204" ht="38.25" x14ac:dyDescent="0.25">
      <c r="A1250" s="2" t="s">
        <v>1663</v>
      </c>
      <c r="B1250" s="27" t="s">
        <v>1592</v>
      </c>
      <c r="C1250" s="2" t="s">
        <v>1689</v>
      </c>
      <c r="D1250" s="2" t="s">
        <v>1594</v>
      </c>
      <c r="E1250" s="255">
        <v>15.48</v>
      </c>
      <c r="F1250" s="10">
        <v>15</v>
      </c>
      <c r="I1250" s="11" t="s">
        <v>21</v>
      </c>
      <c r="K1250" s="21">
        <v>40544</v>
      </c>
      <c r="M1250" s="307">
        <v>6</v>
      </c>
      <c r="N1250" s="11">
        <v>1</v>
      </c>
      <c r="O1250" s="22"/>
      <c r="P1250" s="311">
        <f t="shared" ref="P1250:P1281" si="148">IF(N1250=1,INT(E1250*$T$1*100)/100,E1250)</f>
        <v>15.85</v>
      </c>
      <c r="Q1250" s="16">
        <f t="shared" si="144"/>
        <v>15.854799999999999</v>
      </c>
      <c r="R1250" s="23">
        <f t="shared" ref="R1250:R1281" si="149">P1250-E1250</f>
        <v>0.36999999999999922</v>
      </c>
      <c r="S1250" s="18">
        <f t="shared" ref="S1250:S1281" si="150">IF(E1250&lt;&gt;0,R1250/E1250,0)</f>
        <v>2.3901808785529666E-2</v>
      </c>
      <c r="W1250" s="2"/>
      <c r="X1250" s="2"/>
      <c r="Y1250" s="218"/>
      <c r="Z1250" s="3"/>
      <c r="AA1250" s="78"/>
      <c r="AB1250" s="78"/>
      <c r="AC1250" s="78"/>
      <c r="AD1250" s="78"/>
      <c r="AE1250" s="78"/>
    </row>
    <row r="1251" spans="1:204" ht="38.25" x14ac:dyDescent="0.25">
      <c r="A1251" s="2" t="s">
        <v>1663</v>
      </c>
      <c r="B1251" s="27" t="s">
        <v>1592</v>
      </c>
      <c r="C1251" s="2" t="s">
        <v>1690</v>
      </c>
      <c r="D1251" s="2" t="s">
        <v>1594</v>
      </c>
      <c r="E1251" s="255">
        <v>113.55</v>
      </c>
      <c r="F1251" s="10">
        <v>110</v>
      </c>
      <c r="I1251" s="11" t="s">
        <v>21</v>
      </c>
      <c r="K1251" s="21">
        <v>40544</v>
      </c>
      <c r="M1251" s="307">
        <v>6</v>
      </c>
      <c r="N1251" s="11">
        <v>1</v>
      </c>
      <c r="O1251" s="22"/>
      <c r="P1251" s="311">
        <f t="shared" si="148"/>
        <v>116.29</v>
      </c>
      <c r="Q1251" s="16">
        <f t="shared" si="144"/>
        <v>116.29940000000001</v>
      </c>
      <c r="R1251" s="23">
        <f t="shared" si="149"/>
        <v>2.7400000000000091</v>
      </c>
      <c r="S1251" s="18">
        <f t="shared" si="150"/>
        <v>2.4130339057683921E-2</v>
      </c>
      <c r="W1251" s="2"/>
      <c r="X1251" s="2"/>
      <c r="Y1251" s="218"/>
      <c r="Z1251" s="3"/>
      <c r="AA1251" s="78"/>
      <c r="AB1251" s="78"/>
      <c r="AC1251" s="78"/>
      <c r="AD1251" s="78"/>
      <c r="AE1251" s="78"/>
    </row>
    <row r="1252" spans="1:204" ht="38.25" x14ac:dyDescent="0.25">
      <c r="A1252" s="2" t="s">
        <v>1663</v>
      </c>
      <c r="B1252" s="27" t="s">
        <v>1592</v>
      </c>
      <c r="C1252" s="2" t="s">
        <v>1691</v>
      </c>
      <c r="D1252" s="2" t="s">
        <v>1594</v>
      </c>
      <c r="E1252" s="255">
        <v>72.260000000000005</v>
      </c>
      <c r="F1252" s="10">
        <v>70</v>
      </c>
      <c r="I1252" s="11" t="s">
        <v>21</v>
      </c>
      <c r="K1252" s="21">
        <v>40544</v>
      </c>
      <c r="M1252" s="307">
        <v>6</v>
      </c>
      <c r="N1252" s="11">
        <v>1</v>
      </c>
      <c r="O1252" s="22"/>
      <c r="P1252" s="311">
        <f t="shared" si="148"/>
        <v>74</v>
      </c>
      <c r="Q1252" s="16">
        <f t="shared" si="144"/>
        <v>74.009699999999995</v>
      </c>
      <c r="R1252" s="23">
        <f t="shared" si="149"/>
        <v>1.7399999999999949</v>
      </c>
      <c r="S1252" s="18">
        <f t="shared" si="150"/>
        <v>2.4079712150567322E-2</v>
      </c>
      <c r="W1252" s="2"/>
      <c r="X1252" s="2"/>
      <c r="Y1252" s="218"/>
      <c r="Z1252" s="3"/>
      <c r="AA1252" s="78"/>
      <c r="AB1252" s="78"/>
      <c r="AC1252" s="78"/>
      <c r="AD1252" s="78"/>
      <c r="AE1252" s="78"/>
    </row>
    <row r="1253" spans="1:204" ht="38.25" x14ac:dyDescent="0.25">
      <c r="A1253" s="2" t="s">
        <v>1663</v>
      </c>
      <c r="B1253" s="27" t="s">
        <v>1592</v>
      </c>
      <c r="C1253" s="2" t="s">
        <v>1692</v>
      </c>
      <c r="D1253" s="2" t="s">
        <v>1594</v>
      </c>
      <c r="E1253" s="255">
        <v>98.06</v>
      </c>
      <c r="F1253" s="10">
        <v>95</v>
      </c>
      <c r="I1253" s="11" t="s">
        <v>21</v>
      </c>
      <c r="K1253" s="21">
        <v>40544</v>
      </c>
      <c r="M1253" s="307">
        <v>6</v>
      </c>
      <c r="N1253" s="11">
        <v>1</v>
      </c>
      <c r="O1253" s="22"/>
      <c r="P1253" s="311">
        <f t="shared" si="148"/>
        <v>100.43</v>
      </c>
      <c r="Q1253" s="16">
        <f t="shared" si="144"/>
        <v>100.4344</v>
      </c>
      <c r="R1253" s="23">
        <f t="shared" si="149"/>
        <v>2.3700000000000045</v>
      </c>
      <c r="S1253" s="18">
        <f t="shared" si="150"/>
        <v>2.4168876198246019E-2</v>
      </c>
      <c r="W1253" s="2"/>
      <c r="X1253" s="2"/>
      <c r="Y1253" s="218"/>
      <c r="Z1253" s="3"/>
      <c r="AA1253" s="78"/>
      <c r="AB1253" s="78"/>
      <c r="AC1253" s="78"/>
      <c r="AD1253" s="78"/>
      <c r="AE1253" s="78"/>
    </row>
    <row r="1254" spans="1:204" ht="38.25" x14ac:dyDescent="0.25">
      <c r="A1254" s="2" t="s">
        <v>1663</v>
      </c>
      <c r="B1254" s="27" t="s">
        <v>1592</v>
      </c>
      <c r="C1254" s="2" t="s">
        <v>1693</v>
      </c>
      <c r="D1254" s="2" t="s">
        <v>1594</v>
      </c>
      <c r="E1254" s="255">
        <v>56.77</v>
      </c>
      <c r="F1254" s="10">
        <v>55</v>
      </c>
      <c r="I1254" s="11" t="s">
        <v>21</v>
      </c>
      <c r="K1254" s="21">
        <v>40544</v>
      </c>
      <c r="M1254" s="307">
        <v>6</v>
      </c>
      <c r="N1254" s="11">
        <v>1</v>
      </c>
      <c r="O1254" s="22"/>
      <c r="P1254" s="311">
        <f t="shared" si="148"/>
        <v>58.14</v>
      </c>
      <c r="Q1254" s="16">
        <f t="shared" si="144"/>
        <v>58.144599999999997</v>
      </c>
      <c r="R1254" s="23">
        <f t="shared" si="149"/>
        <v>1.3699999999999974</v>
      </c>
      <c r="S1254" s="18">
        <f t="shared" si="150"/>
        <v>2.4132464329751583E-2</v>
      </c>
      <c r="W1254" s="2"/>
      <c r="X1254" s="2"/>
      <c r="Y1254" s="218"/>
      <c r="Z1254" s="3"/>
      <c r="AA1254" s="78"/>
      <c r="AB1254" s="78"/>
      <c r="AC1254" s="78"/>
      <c r="AD1254" s="78"/>
      <c r="AE1254" s="78"/>
    </row>
    <row r="1255" spans="1:204" ht="38.25" x14ac:dyDescent="0.25">
      <c r="A1255" s="2" t="s">
        <v>1694</v>
      </c>
      <c r="B1255" s="27" t="s">
        <v>1592</v>
      </c>
      <c r="C1255" s="2" t="s">
        <v>1664</v>
      </c>
      <c r="D1255" s="2" t="s">
        <v>1594</v>
      </c>
      <c r="E1255" s="255">
        <v>30.96</v>
      </c>
      <c r="F1255" s="10">
        <v>30</v>
      </c>
      <c r="I1255" s="11" t="s">
        <v>21</v>
      </c>
      <c r="K1255" s="21">
        <v>40544</v>
      </c>
      <c r="M1255" s="307">
        <v>6</v>
      </c>
      <c r="N1255" s="11">
        <v>1</v>
      </c>
      <c r="O1255" s="22"/>
      <c r="P1255" s="311">
        <f t="shared" si="148"/>
        <v>31.7</v>
      </c>
      <c r="Q1255" s="16">
        <f t="shared" si="144"/>
        <v>31.709599999999998</v>
      </c>
      <c r="R1255" s="23">
        <f t="shared" si="149"/>
        <v>0.73999999999999844</v>
      </c>
      <c r="S1255" s="18">
        <f t="shared" si="150"/>
        <v>2.3901808785529666E-2</v>
      </c>
      <c r="W1255" s="2"/>
      <c r="X1255" s="2"/>
      <c r="Y1255" s="218"/>
      <c r="Z1255" s="3"/>
      <c r="AA1255" s="78"/>
      <c r="AB1255" s="78"/>
      <c r="AC1255" s="78"/>
      <c r="AD1255" s="78"/>
      <c r="AE1255" s="78"/>
    </row>
    <row r="1256" spans="1:204" ht="38.25" x14ac:dyDescent="0.25">
      <c r="A1256" s="2" t="s">
        <v>1694</v>
      </c>
      <c r="B1256" s="27" t="s">
        <v>1592</v>
      </c>
      <c r="C1256" s="2" t="s">
        <v>1665</v>
      </c>
      <c r="D1256" s="2" t="s">
        <v>1594</v>
      </c>
      <c r="E1256" s="255">
        <v>25.8</v>
      </c>
      <c r="F1256" s="10">
        <v>25</v>
      </c>
      <c r="H1256" s="84"/>
      <c r="I1256" s="11" t="s">
        <v>21</v>
      </c>
      <c r="K1256" s="21">
        <v>40544</v>
      </c>
      <c r="M1256" s="307">
        <v>6</v>
      </c>
      <c r="N1256" s="11">
        <v>1</v>
      </c>
      <c r="O1256" s="22"/>
      <c r="P1256" s="311">
        <f t="shared" si="148"/>
        <v>26.42</v>
      </c>
      <c r="Q1256" s="16">
        <f t="shared" si="144"/>
        <v>26.424700000000001</v>
      </c>
      <c r="R1256" s="23">
        <f t="shared" si="149"/>
        <v>0.62000000000000099</v>
      </c>
      <c r="S1256" s="18">
        <f t="shared" si="150"/>
        <v>2.4031007751938022E-2</v>
      </c>
      <c r="W1256" s="2"/>
      <c r="X1256" s="2"/>
      <c r="Y1256" s="218"/>
      <c r="Z1256" s="3"/>
      <c r="AA1256" s="78"/>
      <c r="AB1256" s="78"/>
      <c r="AC1256" s="78"/>
      <c r="AD1256" s="78"/>
      <c r="AE1256" s="78"/>
    </row>
    <row r="1257" spans="1:204" ht="25.5" x14ac:dyDescent="0.25">
      <c r="A1257" s="2" t="s">
        <v>1694</v>
      </c>
      <c r="B1257" s="27" t="s">
        <v>1592</v>
      </c>
      <c r="C1257" s="2" t="s">
        <v>1666</v>
      </c>
      <c r="D1257" s="2" t="s">
        <v>1594</v>
      </c>
      <c r="E1257" s="255">
        <v>165.16</v>
      </c>
      <c r="F1257" s="10">
        <v>160</v>
      </c>
      <c r="I1257" s="11" t="s">
        <v>21</v>
      </c>
      <c r="K1257" s="21">
        <v>40544</v>
      </c>
      <c r="M1257" s="307">
        <v>6</v>
      </c>
      <c r="N1257" s="11">
        <v>1</v>
      </c>
      <c r="O1257" s="22"/>
      <c r="P1257" s="311">
        <f t="shared" si="148"/>
        <v>169.15</v>
      </c>
      <c r="Q1257" s="16">
        <f t="shared" si="144"/>
        <v>169.1591</v>
      </c>
      <c r="R1257" s="23">
        <f t="shared" si="149"/>
        <v>3.9900000000000091</v>
      </c>
      <c r="S1257" s="18">
        <f t="shared" si="150"/>
        <v>2.4158391862436481E-2</v>
      </c>
      <c r="W1257" s="2"/>
      <c r="X1257" s="2"/>
      <c r="Y1257" s="218"/>
      <c r="Z1257" s="3"/>
      <c r="AA1257" s="78"/>
      <c r="AB1257" s="78"/>
      <c r="AC1257" s="78"/>
      <c r="AD1257" s="78"/>
      <c r="AE1257" s="78"/>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3"/>
      <c r="EA1257" s="3"/>
      <c r="EB1257" s="3"/>
      <c r="EC1257" s="3"/>
      <c r="ED1257" s="3"/>
      <c r="EE1257" s="3"/>
      <c r="EF1257" s="3"/>
      <c r="EG1257" s="3"/>
      <c r="EH1257" s="3"/>
      <c r="EI1257" s="3"/>
      <c r="EJ1257" s="3"/>
      <c r="EK1257" s="3"/>
      <c r="EL1257" s="3"/>
      <c r="EM1257" s="3"/>
      <c r="EN1257" s="3"/>
      <c r="EO1257" s="3"/>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c r="FN1257" s="3"/>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row>
    <row r="1258" spans="1:204" ht="25.5" x14ac:dyDescent="0.25">
      <c r="A1258" s="2" t="s">
        <v>1694</v>
      </c>
      <c r="B1258" s="27" t="s">
        <v>1592</v>
      </c>
      <c r="C1258" s="2" t="s">
        <v>1667</v>
      </c>
      <c r="D1258" s="2" t="s">
        <v>1594</v>
      </c>
      <c r="E1258" s="255">
        <v>134.19</v>
      </c>
      <c r="F1258" s="10">
        <v>130</v>
      </c>
      <c r="I1258" s="11" t="s">
        <v>21</v>
      </c>
      <c r="K1258" s="21">
        <v>40544</v>
      </c>
      <c r="M1258" s="307">
        <v>6</v>
      </c>
      <c r="N1258" s="11">
        <v>1</v>
      </c>
      <c r="O1258" s="22"/>
      <c r="P1258" s="311">
        <f t="shared" si="148"/>
        <v>137.43</v>
      </c>
      <c r="Q1258" s="16">
        <f t="shared" si="144"/>
        <v>137.4392</v>
      </c>
      <c r="R1258" s="23">
        <f t="shared" si="149"/>
        <v>3.2400000000000091</v>
      </c>
      <c r="S1258" s="18">
        <f t="shared" si="150"/>
        <v>2.4144869215291818E-2</v>
      </c>
      <c r="T1258" s="83"/>
      <c r="W1258" s="2"/>
      <c r="X1258" s="2"/>
      <c r="Y1258" s="218"/>
      <c r="Z1258" s="3"/>
      <c r="AA1258" s="78"/>
      <c r="AB1258" s="78"/>
      <c r="AC1258" s="78"/>
      <c r="AD1258" s="78"/>
      <c r="AE1258" s="78"/>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3"/>
      <c r="EA1258" s="3"/>
      <c r="EB1258" s="3"/>
      <c r="EC1258" s="3"/>
      <c r="ED1258" s="3"/>
      <c r="EE1258" s="3"/>
      <c r="EF1258" s="3"/>
      <c r="EG1258" s="3"/>
      <c r="EH1258" s="3"/>
      <c r="EI1258" s="3"/>
      <c r="EJ1258" s="3"/>
      <c r="EK1258" s="3"/>
      <c r="EL1258" s="3"/>
      <c r="EM1258" s="3"/>
      <c r="EN1258" s="3"/>
      <c r="EO1258" s="3"/>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c r="FN1258" s="3"/>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row>
    <row r="1259" spans="1:204" ht="25.5" x14ac:dyDescent="0.25">
      <c r="A1259" s="2" t="s">
        <v>1694</v>
      </c>
      <c r="B1259" s="27" t="s">
        <v>1592</v>
      </c>
      <c r="C1259" s="2" t="s">
        <v>1668</v>
      </c>
      <c r="D1259" s="2" t="s">
        <v>1594</v>
      </c>
      <c r="E1259" s="257">
        <v>149.68</v>
      </c>
      <c r="F1259" s="10">
        <v>145</v>
      </c>
      <c r="I1259" s="11" t="s">
        <v>21</v>
      </c>
      <c r="K1259" s="21">
        <v>40544</v>
      </c>
      <c r="M1259" s="307">
        <v>6</v>
      </c>
      <c r="N1259" s="11">
        <v>1</v>
      </c>
      <c r="O1259" s="22"/>
      <c r="P1259" s="311">
        <f t="shared" si="148"/>
        <v>153.30000000000001</v>
      </c>
      <c r="Q1259" s="16">
        <f t="shared" si="144"/>
        <v>153.30430000000001</v>
      </c>
      <c r="R1259" s="23">
        <f t="shared" si="149"/>
        <v>3.6200000000000045</v>
      </c>
      <c r="S1259" s="18">
        <f t="shared" si="150"/>
        <v>2.4184927846071649E-2</v>
      </c>
      <c r="V1259" s="4"/>
      <c r="W1259" s="4"/>
      <c r="X1259" s="4"/>
      <c r="Y1259" s="218"/>
      <c r="Z1259" s="3"/>
      <c r="AA1259" s="78"/>
      <c r="AB1259" s="78"/>
      <c r="AC1259" s="78"/>
      <c r="AD1259" s="78"/>
      <c r="AE1259" s="78"/>
      <c r="GR1259" s="5"/>
      <c r="GS1259" s="5"/>
      <c r="GT1259" s="5"/>
      <c r="GU1259" s="5"/>
      <c r="GV1259" s="5"/>
    </row>
    <row r="1260" spans="1:204" ht="25.5" x14ac:dyDescent="0.25">
      <c r="A1260" s="2" t="s">
        <v>1694</v>
      </c>
      <c r="B1260" s="27" t="s">
        <v>1592</v>
      </c>
      <c r="C1260" s="2" t="s">
        <v>1669</v>
      </c>
      <c r="D1260" s="2" t="s">
        <v>1594</v>
      </c>
      <c r="E1260" s="255">
        <v>108.39</v>
      </c>
      <c r="F1260" s="10">
        <v>105</v>
      </c>
      <c r="I1260" s="11" t="s">
        <v>21</v>
      </c>
      <c r="K1260" s="21">
        <v>40544</v>
      </c>
      <c r="M1260" s="307">
        <v>6</v>
      </c>
      <c r="N1260" s="11">
        <v>1</v>
      </c>
      <c r="O1260" s="22"/>
      <c r="P1260" s="311">
        <f t="shared" si="148"/>
        <v>111.01</v>
      </c>
      <c r="Q1260" s="16">
        <f t="shared" si="144"/>
        <v>111.0145</v>
      </c>
      <c r="R1260" s="23">
        <f t="shared" si="149"/>
        <v>2.6200000000000045</v>
      </c>
      <c r="S1260" s="18">
        <f t="shared" si="150"/>
        <v>2.4171971584094516E-2</v>
      </c>
      <c r="T1260" s="23"/>
      <c r="W1260" s="2"/>
      <c r="X1260" s="2"/>
      <c r="Y1260" s="218"/>
      <c r="Z1260" s="3"/>
      <c r="AA1260" s="78"/>
      <c r="AB1260" s="78"/>
      <c r="AC1260" s="78"/>
      <c r="AD1260" s="78"/>
      <c r="AE1260" s="78"/>
      <c r="GR1260" s="5"/>
      <c r="GS1260" s="5"/>
      <c r="GT1260" s="5"/>
      <c r="GU1260" s="5"/>
      <c r="GV1260" s="5"/>
    </row>
    <row r="1261" spans="1:204" ht="38.25" x14ac:dyDescent="0.25">
      <c r="A1261" s="2" t="s">
        <v>1694</v>
      </c>
      <c r="B1261" s="27" t="s">
        <v>1592</v>
      </c>
      <c r="C1261" s="2" t="s">
        <v>1682</v>
      </c>
      <c r="D1261" s="2" t="s">
        <v>1594</v>
      </c>
      <c r="E1261" s="257">
        <v>15.48</v>
      </c>
      <c r="F1261" s="10">
        <v>15</v>
      </c>
      <c r="I1261" s="11" t="s">
        <v>21</v>
      </c>
      <c r="K1261" s="21">
        <v>40544</v>
      </c>
      <c r="M1261" s="307">
        <v>6</v>
      </c>
      <c r="N1261" s="11">
        <v>1</v>
      </c>
      <c r="O1261" s="22"/>
      <c r="P1261" s="311">
        <f t="shared" si="148"/>
        <v>15.85</v>
      </c>
      <c r="Q1261" s="16">
        <f t="shared" si="144"/>
        <v>15.854799999999999</v>
      </c>
      <c r="R1261" s="23">
        <f t="shared" si="149"/>
        <v>0.36999999999999922</v>
      </c>
      <c r="S1261" s="18">
        <f t="shared" si="150"/>
        <v>2.3901808785529666E-2</v>
      </c>
      <c r="V1261" s="4"/>
      <c r="W1261" s="4"/>
      <c r="X1261" s="4"/>
      <c r="Y1261" s="218"/>
      <c r="Z1261" s="3"/>
      <c r="AA1261" s="78"/>
      <c r="AB1261" s="78"/>
      <c r="AC1261" s="78"/>
      <c r="AD1261" s="78"/>
      <c r="AE1261" s="78"/>
      <c r="GR1261" s="5"/>
      <c r="GS1261" s="5"/>
      <c r="GT1261" s="5"/>
      <c r="GU1261" s="5"/>
      <c r="GV1261" s="5"/>
    </row>
    <row r="1262" spans="1:204" ht="38.25" x14ac:dyDescent="0.25">
      <c r="A1262" s="2" t="s">
        <v>1694</v>
      </c>
      <c r="B1262" s="27" t="s">
        <v>1592</v>
      </c>
      <c r="C1262" s="2" t="s">
        <v>1683</v>
      </c>
      <c r="D1262" s="2" t="s">
        <v>1594</v>
      </c>
      <c r="E1262" s="257">
        <v>10.32</v>
      </c>
      <c r="F1262" s="10">
        <v>10</v>
      </c>
      <c r="I1262" s="11" t="s">
        <v>21</v>
      </c>
      <c r="K1262" s="21">
        <v>40544</v>
      </c>
      <c r="M1262" s="307">
        <v>6</v>
      </c>
      <c r="N1262" s="11">
        <v>1</v>
      </c>
      <c r="O1262" s="22"/>
      <c r="P1262" s="311">
        <f t="shared" si="148"/>
        <v>10.56</v>
      </c>
      <c r="Q1262" s="16">
        <f t="shared" si="144"/>
        <v>10.569800000000001</v>
      </c>
      <c r="R1262" s="23">
        <f t="shared" si="149"/>
        <v>0.24000000000000021</v>
      </c>
      <c r="S1262" s="18">
        <f t="shared" si="150"/>
        <v>2.3255813953488393E-2</v>
      </c>
      <c r="V1262" s="4"/>
      <c r="W1262" s="4"/>
      <c r="X1262" s="4"/>
      <c r="Y1262" s="218"/>
      <c r="Z1262" s="3"/>
      <c r="AA1262" s="78"/>
      <c r="AB1262" s="78"/>
      <c r="AC1262" s="78"/>
      <c r="AD1262" s="78"/>
      <c r="AE1262" s="78"/>
      <c r="GR1262" s="5"/>
      <c r="GS1262" s="5"/>
      <c r="GT1262" s="5"/>
      <c r="GU1262" s="5"/>
      <c r="GV1262" s="5"/>
    </row>
    <row r="1263" spans="1:204" ht="38.25" x14ac:dyDescent="0.25">
      <c r="A1263" s="2" t="s">
        <v>1694</v>
      </c>
      <c r="B1263" s="27" t="s">
        <v>1592</v>
      </c>
      <c r="C1263" s="2" t="s">
        <v>1684</v>
      </c>
      <c r="D1263" s="2" t="s">
        <v>1594</v>
      </c>
      <c r="E1263" s="257">
        <v>98.06</v>
      </c>
      <c r="F1263" s="10">
        <v>95</v>
      </c>
      <c r="I1263" s="11" t="s">
        <v>21</v>
      </c>
      <c r="K1263" s="21">
        <v>40544</v>
      </c>
      <c r="M1263" s="307">
        <v>6</v>
      </c>
      <c r="N1263" s="11">
        <v>1</v>
      </c>
      <c r="O1263" s="22"/>
      <c r="P1263" s="311">
        <f t="shared" si="148"/>
        <v>100.43</v>
      </c>
      <c r="Q1263" s="16">
        <f t="shared" si="144"/>
        <v>100.4344</v>
      </c>
      <c r="R1263" s="23">
        <f t="shared" si="149"/>
        <v>2.3700000000000045</v>
      </c>
      <c r="S1263" s="18">
        <f t="shared" si="150"/>
        <v>2.4168876198246019E-2</v>
      </c>
      <c r="V1263" s="4"/>
      <c r="W1263" s="4"/>
      <c r="X1263" s="4"/>
      <c r="Y1263" s="218"/>
      <c r="Z1263" s="3"/>
      <c r="AA1263" s="78"/>
      <c r="AB1263" s="78"/>
      <c r="AC1263" s="78"/>
      <c r="AD1263" s="78"/>
      <c r="AE1263" s="78"/>
      <c r="GR1263" s="5"/>
      <c r="GS1263" s="5"/>
      <c r="GT1263" s="5"/>
      <c r="GU1263" s="5"/>
      <c r="GV1263" s="5"/>
    </row>
    <row r="1264" spans="1:204" ht="38.25" x14ac:dyDescent="0.25">
      <c r="A1264" s="2" t="s">
        <v>1694</v>
      </c>
      <c r="B1264" s="27" t="s">
        <v>1592</v>
      </c>
      <c r="C1264" s="2" t="s">
        <v>1685</v>
      </c>
      <c r="D1264" s="2" t="s">
        <v>1594</v>
      </c>
      <c r="E1264" s="255">
        <v>56.77</v>
      </c>
      <c r="F1264" s="10">
        <v>55</v>
      </c>
      <c r="I1264" s="11" t="s">
        <v>21</v>
      </c>
      <c r="K1264" s="21">
        <v>40544</v>
      </c>
      <c r="M1264" s="307">
        <v>6</v>
      </c>
      <c r="N1264" s="11">
        <v>1</v>
      </c>
      <c r="O1264" s="22"/>
      <c r="P1264" s="311">
        <f t="shared" si="148"/>
        <v>58.14</v>
      </c>
      <c r="Q1264" s="16">
        <f t="shared" si="144"/>
        <v>58.144599999999997</v>
      </c>
      <c r="R1264" s="23">
        <f t="shared" si="149"/>
        <v>1.3699999999999974</v>
      </c>
      <c r="S1264" s="18">
        <f t="shared" si="150"/>
        <v>2.4132464329751583E-2</v>
      </c>
      <c r="W1264" s="2"/>
      <c r="X1264" s="2"/>
      <c r="Y1264" s="218"/>
      <c r="Z1264" s="3"/>
      <c r="AA1264" s="78"/>
      <c r="AB1264" s="78"/>
      <c r="AC1264" s="78"/>
      <c r="AD1264" s="78"/>
      <c r="AE1264" s="78"/>
      <c r="GR1264" s="5"/>
      <c r="GS1264" s="5"/>
      <c r="GT1264" s="5"/>
      <c r="GU1264" s="5"/>
      <c r="GV1264" s="5"/>
    </row>
    <row r="1265" spans="1:204" ht="38.25" x14ac:dyDescent="0.25">
      <c r="A1265" s="2" t="s">
        <v>1694</v>
      </c>
      <c r="B1265" s="27" t="s">
        <v>1592</v>
      </c>
      <c r="C1265" s="2" t="s">
        <v>1686</v>
      </c>
      <c r="D1265" s="2" t="s">
        <v>1594</v>
      </c>
      <c r="E1265" s="255">
        <v>82.58</v>
      </c>
      <c r="F1265" s="10">
        <v>80</v>
      </c>
      <c r="I1265" s="11" t="s">
        <v>21</v>
      </c>
      <c r="K1265" s="21">
        <v>40544</v>
      </c>
      <c r="M1265" s="307">
        <v>6</v>
      </c>
      <c r="N1265" s="11">
        <v>1</v>
      </c>
      <c r="O1265" s="22"/>
      <c r="P1265" s="311">
        <f t="shared" si="148"/>
        <v>84.57</v>
      </c>
      <c r="Q1265" s="16">
        <f t="shared" si="144"/>
        <v>84.579499999999996</v>
      </c>
      <c r="R1265" s="23">
        <f t="shared" si="149"/>
        <v>1.9899999999999949</v>
      </c>
      <c r="S1265" s="18">
        <f t="shared" si="150"/>
        <v>2.4097844514410209E-2</v>
      </c>
      <c r="W1265" s="2"/>
      <c r="X1265" s="2"/>
      <c r="Y1265" s="218"/>
      <c r="Z1265" s="3"/>
      <c r="AA1265" s="78"/>
      <c r="AB1265" s="78"/>
      <c r="AC1265" s="78"/>
      <c r="AD1265" s="78"/>
      <c r="AE1265" s="78"/>
      <c r="GR1265" s="5"/>
      <c r="GS1265" s="5"/>
      <c r="GT1265" s="5"/>
      <c r="GU1265" s="5"/>
      <c r="GV1265" s="5"/>
    </row>
    <row r="1266" spans="1:204" ht="38.25" x14ac:dyDescent="0.25">
      <c r="A1266" s="2" t="s">
        <v>1694</v>
      </c>
      <c r="B1266" s="27" t="s">
        <v>1592</v>
      </c>
      <c r="C1266" s="2" t="s">
        <v>1687</v>
      </c>
      <c r="D1266" s="2" t="s">
        <v>1594</v>
      </c>
      <c r="E1266" s="255">
        <v>41.29</v>
      </c>
      <c r="F1266" s="10">
        <v>40</v>
      </c>
      <c r="I1266" s="11" t="s">
        <v>21</v>
      </c>
      <c r="K1266" s="21">
        <v>40544</v>
      </c>
      <c r="M1266" s="307">
        <v>6</v>
      </c>
      <c r="N1266" s="11">
        <v>1</v>
      </c>
      <c r="O1266" s="22"/>
      <c r="P1266" s="311">
        <f t="shared" si="148"/>
        <v>42.28</v>
      </c>
      <c r="Q1266" s="16">
        <f t="shared" si="144"/>
        <v>42.289700000000003</v>
      </c>
      <c r="R1266" s="23">
        <f t="shared" si="149"/>
        <v>0.99000000000000199</v>
      </c>
      <c r="S1266" s="18">
        <f t="shared" si="150"/>
        <v>2.3976749818358005E-2</v>
      </c>
      <c r="W1266" s="2"/>
      <c r="X1266" s="2"/>
      <c r="Y1266" s="218"/>
      <c r="Z1266" s="3"/>
      <c r="AA1266" s="78"/>
      <c r="AB1266" s="78"/>
      <c r="AC1266" s="78"/>
      <c r="AD1266" s="78"/>
      <c r="AE1266" s="78"/>
      <c r="GR1266" s="5"/>
      <c r="GS1266" s="5"/>
      <c r="GT1266" s="5"/>
      <c r="GU1266" s="5"/>
      <c r="GV1266" s="5"/>
    </row>
    <row r="1267" spans="1:204" ht="38.25" x14ac:dyDescent="0.25">
      <c r="A1267" s="2" t="s">
        <v>1694</v>
      </c>
      <c r="B1267" s="27" t="s">
        <v>1592</v>
      </c>
      <c r="C1267" s="2" t="s">
        <v>1688</v>
      </c>
      <c r="D1267" s="2" t="s">
        <v>1594</v>
      </c>
      <c r="E1267" s="255">
        <v>20.64</v>
      </c>
      <c r="F1267" s="10">
        <v>20</v>
      </c>
      <c r="I1267" s="11" t="s">
        <v>21</v>
      </c>
      <c r="K1267" s="21">
        <v>40544</v>
      </c>
      <c r="M1267" s="307">
        <v>6</v>
      </c>
      <c r="N1267" s="11">
        <v>1</v>
      </c>
      <c r="O1267" s="22"/>
      <c r="P1267" s="311">
        <f t="shared" si="148"/>
        <v>21.13</v>
      </c>
      <c r="Q1267" s="16">
        <f t="shared" si="144"/>
        <v>21.139700000000001</v>
      </c>
      <c r="R1267" s="23">
        <f t="shared" si="149"/>
        <v>0.48999999999999844</v>
      </c>
      <c r="S1267" s="18">
        <f t="shared" si="150"/>
        <v>2.3740310077519304E-2</v>
      </c>
      <c r="W1267" s="2"/>
      <c r="X1267" s="2"/>
      <c r="Y1267" s="218"/>
      <c r="Z1267" s="3"/>
      <c r="AA1267" s="78"/>
      <c r="AB1267" s="78"/>
      <c r="AC1267" s="78"/>
      <c r="AD1267" s="78"/>
      <c r="AE1267" s="78"/>
      <c r="GR1267" s="5"/>
      <c r="GS1267" s="5"/>
      <c r="GT1267" s="5"/>
      <c r="GU1267" s="5"/>
      <c r="GV1267" s="5"/>
    </row>
    <row r="1268" spans="1:204" ht="38.25" x14ac:dyDescent="0.25">
      <c r="A1268" s="2" t="s">
        <v>1694</v>
      </c>
      <c r="B1268" s="27" t="s">
        <v>1592</v>
      </c>
      <c r="C1268" s="2" t="s">
        <v>1689</v>
      </c>
      <c r="D1268" s="2" t="s">
        <v>1594</v>
      </c>
      <c r="E1268" s="255">
        <v>15.48</v>
      </c>
      <c r="F1268" s="10">
        <v>15</v>
      </c>
      <c r="I1268" s="11" t="s">
        <v>21</v>
      </c>
      <c r="K1268" s="21">
        <v>40544</v>
      </c>
      <c r="M1268" s="307">
        <v>6</v>
      </c>
      <c r="N1268" s="11">
        <v>1</v>
      </c>
      <c r="O1268" s="22"/>
      <c r="P1268" s="311">
        <f t="shared" si="148"/>
        <v>15.85</v>
      </c>
      <c r="Q1268" s="16">
        <f t="shared" si="144"/>
        <v>15.854799999999999</v>
      </c>
      <c r="R1268" s="23">
        <f t="shared" si="149"/>
        <v>0.36999999999999922</v>
      </c>
      <c r="S1268" s="18">
        <f t="shared" si="150"/>
        <v>2.3901808785529666E-2</v>
      </c>
      <c r="W1268" s="2"/>
      <c r="X1268" s="2"/>
      <c r="Y1268" s="218"/>
      <c r="Z1268" s="3"/>
      <c r="AA1268" s="78"/>
      <c r="AB1268" s="78"/>
      <c r="AC1268" s="78"/>
      <c r="AD1268" s="78"/>
      <c r="AE1268" s="78"/>
      <c r="GR1268" s="5"/>
      <c r="GS1268" s="5"/>
      <c r="GT1268" s="5"/>
      <c r="GU1268" s="5"/>
      <c r="GV1268" s="5"/>
    </row>
    <row r="1269" spans="1:204" ht="38.25" x14ac:dyDescent="0.25">
      <c r="A1269" s="2" t="s">
        <v>1694</v>
      </c>
      <c r="B1269" s="27" t="s">
        <v>1592</v>
      </c>
      <c r="C1269" s="2" t="s">
        <v>1690</v>
      </c>
      <c r="D1269" s="2" t="s">
        <v>1594</v>
      </c>
      <c r="E1269" s="255">
        <v>113.55</v>
      </c>
      <c r="F1269" s="10">
        <v>110</v>
      </c>
      <c r="I1269" s="11" t="s">
        <v>21</v>
      </c>
      <c r="K1269" s="21">
        <v>40544</v>
      </c>
      <c r="M1269" s="307">
        <v>6</v>
      </c>
      <c r="N1269" s="11">
        <v>1</v>
      </c>
      <c r="O1269" s="22"/>
      <c r="P1269" s="311">
        <f t="shared" si="148"/>
        <v>116.29</v>
      </c>
      <c r="Q1269" s="16">
        <f t="shared" si="144"/>
        <v>116.29940000000001</v>
      </c>
      <c r="R1269" s="23">
        <f t="shared" si="149"/>
        <v>2.7400000000000091</v>
      </c>
      <c r="S1269" s="18">
        <f t="shared" si="150"/>
        <v>2.4130339057683921E-2</v>
      </c>
      <c r="W1269" s="2"/>
      <c r="X1269" s="2"/>
      <c r="Y1269" s="218"/>
      <c r="Z1269" s="3"/>
      <c r="AA1269" s="78"/>
      <c r="AB1269" s="78"/>
      <c r="AC1269" s="78"/>
      <c r="AD1269" s="78"/>
      <c r="AE1269" s="78"/>
      <c r="GR1269" s="5"/>
      <c r="GS1269" s="5"/>
      <c r="GT1269" s="5"/>
      <c r="GU1269" s="5"/>
      <c r="GV1269" s="5"/>
    </row>
    <row r="1270" spans="1:204" ht="38.25" x14ac:dyDescent="0.25">
      <c r="A1270" s="2" t="s">
        <v>1694</v>
      </c>
      <c r="B1270" s="27" t="s">
        <v>1592</v>
      </c>
      <c r="C1270" s="2" t="s">
        <v>1691</v>
      </c>
      <c r="D1270" s="2" t="s">
        <v>1594</v>
      </c>
      <c r="E1270" s="255">
        <v>72.260000000000005</v>
      </c>
      <c r="F1270" s="10">
        <v>70</v>
      </c>
      <c r="I1270" s="11" t="s">
        <v>21</v>
      </c>
      <c r="K1270" s="21">
        <v>40544</v>
      </c>
      <c r="M1270" s="307">
        <v>6</v>
      </c>
      <c r="N1270" s="11">
        <v>1</v>
      </c>
      <c r="O1270" s="22"/>
      <c r="P1270" s="311">
        <f t="shared" si="148"/>
        <v>74</v>
      </c>
      <c r="Q1270" s="16">
        <f t="shared" si="144"/>
        <v>74.009699999999995</v>
      </c>
      <c r="R1270" s="23">
        <f t="shared" si="149"/>
        <v>1.7399999999999949</v>
      </c>
      <c r="S1270" s="18">
        <f t="shared" si="150"/>
        <v>2.4079712150567322E-2</v>
      </c>
      <c r="W1270" s="2"/>
      <c r="X1270" s="2"/>
      <c r="Y1270" s="218"/>
      <c r="Z1270" s="3"/>
      <c r="AA1270" s="78"/>
      <c r="AB1270" s="78"/>
      <c r="AC1270" s="78"/>
      <c r="AD1270" s="78"/>
      <c r="AE1270" s="78"/>
      <c r="GR1270" s="5"/>
      <c r="GS1270" s="5"/>
      <c r="GT1270" s="5"/>
      <c r="GU1270" s="5"/>
      <c r="GV1270" s="5"/>
    </row>
    <row r="1271" spans="1:204" ht="38.25" x14ac:dyDescent="0.25">
      <c r="A1271" s="2" t="s">
        <v>1694</v>
      </c>
      <c r="B1271" s="27" t="s">
        <v>1592</v>
      </c>
      <c r="C1271" s="2" t="s">
        <v>1692</v>
      </c>
      <c r="D1271" s="2" t="s">
        <v>1594</v>
      </c>
      <c r="E1271" s="255">
        <v>98.06</v>
      </c>
      <c r="F1271" s="10">
        <v>95</v>
      </c>
      <c r="I1271" s="11" t="s">
        <v>21</v>
      </c>
      <c r="K1271" s="21">
        <v>40544</v>
      </c>
      <c r="M1271" s="307">
        <v>6</v>
      </c>
      <c r="N1271" s="11">
        <v>1</v>
      </c>
      <c r="O1271" s="22"/>
      <c r="P1271" s="311">
        <f t="shared" si="148"/>
        <v>100.43</v>
      </c>
      <c r="Q1271" s="16">
        <f t="shared" ref="Q1271:Q1334" si="151">IF(N1271=1,INT(E1271*$T$1*10000)/10000,E1271)</f>
        <v>100.4344</v>
      </c>
      <c r="R1271" s="23">
        <f t="shared" si="149"/>
        <v>2.3700000000000045</v>
      </c>
      <c r="S1271" s="18">
        <f t="shared" si="150"/>
        <v>2.4168876198246019E-2</v>
      </c>
      <c r="W1271" s="2"/>
      <c r="X1271" s="2"/>
      <c r="Y1271" s="218"/>
      <c r="Z1271" s="3"/>
      <c r="AA1271" s="78"/>
      <c r="AB1271" s="78"/>
      <c r="AC1271" s="78"/>
      <c r="AD1271" s="78"/>
      <c r="AE1271" s="78"/>
      <c r="GR1271" s="5"/>
      <c r="GS1271" s="5"/>
      <c r="GT1271" s="5"/>
      <c r="GU1271" s="5"/>
      <c r="GV1271" s="5"/>
    </row>
    <row r="1272" spans="1:204" ht="38.25" x14ac:dyDescent="0.25">
      <c r="A1272" s="2" t="s">
        <v>1694</v>
      </c>
      <c r="B1272" s="27" t="s">
        <v>1592</v>
      </c>
      <c r="C1272" s="2" t="s">
        <v>1693</v>
      </c>
      <c r="D1272" s="2" t="s">
        <v>1594</v>
      </c>
      <c r="E1272" s="255">
        <v>56.77</v>
      </c>
      <c r="F1272" s="10">
        <v>55</v>
      </c>
      <c r="I1272" s="11" t="s">
        <v>21</v>
      </c>
      <c r="K1272" s="21">
        <v>40544</v>
      </c>
      <c r="M1272" s="307">
        <v>6</v>
      </c>
      <c r="N1272" s="11">
        <v>1</v>
      </c>
      <c r="O1272" s="22"/>
      <c r="P1272" s="311">
        <f t="shared" si="148"/>
        <v>58.14</v>
      </c>
      <c r="Q1272" s="16">
        <f t="shared" si="151"/>
        <v>58.144599999999997</v>
      </c>
      <c r="R1272" s="23">
        <f t="shared" si="149"/>
        <v>1.3699999999999974</v>
      </c>
      <c r="S1272" s="18">
        <f t="shared" si="150"/>
        <v>2.4132464329751583E-2</v>
      </c>
      <c r="W1272" s="2"/>
      <c r="X1272" s="2"/>
      <c r="Y1272" s="218"/>
      <c r="Z1272" s="3"/>
      <c r="AA1272" s="78"/>
      <c r="AB1272" s="78"/>
      <c r="AC1272" s="78"/>
      <c r="AD1272" s="78"/>
      <c r="AE1272" s="78"/>
      <c r="GR1272" s="5"/>
      <c r="GS1272" s="5"/>
      <c r="GT1272" s="5"/>
      <c r="GU1272" s="5"/>
      <c r="GV1272" s="5"/>
    </row>
    <row r="1273" spans="1:204" ht="38.25" x14ac:dyDescent="0.25">
      <c r="A1273" s="2" t="s">
        <v>1711</v>
      </c>
      <c r="B1273" s="27" t="s">
        <v>1592</v>
      </c>
      <c r="C1273" s="2" t="s">
        <v>1712</v>
      </c>
      <c r="D1273" s="2" t="s">
        <v>1594</v>
      </c>
      <c r="E1273" s="255">
        <v>36.130000000000003</v>
      </c>
      <c r="F1273" s="10">
        <v>35</v>
      </c>
      <c r="I1273" s="11" t="s">
        <v>21</v>
      </c>
      <c r="K1273" s="21">
        <v>40544</v>
      </c>
      <c r="M1273" s="307">
        <v>6</v>
      </c>
      <c r="N1273" s="11">
        <v>1</v>
      </c>
      <c r="O1273" s="22"/>
      <c r="P1273" s="311">
        <f t="shared" si="148"/>
        <v>37</v>
      </c>
      <c r="Q1273" s="16">
        <f t="shared" si="151"/>
        <v>37.004800000000003</v>
      </c>
      <c r="R1273" s="23">
        <f t="shared" si="149"/>
        <v>0.86999999999999744</v>
      </c>
      <c r="S1273" s="18">
        <f t="shared" si="150"/>
        <v>2.4079712150567322E-2</v>
      </c>
      <c r="W1273" s="2"/>
      <c r="X1273" s="2"/>
      <c r="Y1273" s="218"/>
      <c r="Z1273" s="3"/>
      <c r="AA1273" s="78"/>
      <c r="AB1273" s="78"/>
      <c r="AC1273" s="78"/>
      <c r="AD1273" s="78"/>
      <c r="AE1273" s="78"/>
      <c r="GR1273" s="5"/>
      <c r="GS1273" s="5"/>
      <c r="GT1273" s="5"/>
      <c r="GU1273" s="5"/>
      <c r="GV1273" s="5"/>
    </row>
    <row r="1274" spans="1:204" ht="38.25" x14ac:dyDescent="0.25">
      <c r="A1274" s="2" t="s">
        <v>1711</v>
      </c>
      <c r="B1274" s="27" t="s">
        <v>1592</v>
      </c>
      <c r="C1274" s="2" t="s">
        <v>1713</v>
      </c>
      <c r="D1274" s="2" t="s">
        <v>1594</v>
      </c>
      <c r="E1274" s="255">
        <v>30.96</v>
      </c>
      <c r="F1274" s="10">
        <v>30</v>
      </c>
      <c r="I1274" s="11" t="s">
        <v>21</v>
      </c>
      <c r="K1274" s="21">
        <v>40544</v>
      </c>
      <c r="M1274" s="307">
        <v>6</v>
      </c>
      <c r="N1274" s="11">
        <v>1</v>
      </c>
      <c r="O1274" s="22"/>
      <c r="P1274" s="311">
        <f t="shared" si="148"/>
        <v>31.7</v>
      </c>
      <c r="Q1274" s="16">
        <f t="shared" si="151"/>
        <v>31.709599999999998</v>
      </c>
      <c r="R1274" s="23">
        <f t="shared" si="149"/>
        <v>0.73999999999999844</v>
      </c>
      <c r="S1274" s="18">
        <f t="shared" si="150"/>
        <v>2.3901808785529666E-2</v>
      </c>
      <c r="W1274" s="2"/>
      <c r="X1274" s="2"/>
      <c r="Y1274" s="218"/>
      <c r="Z1274" s="3"/>
      <c r="AA1274" s="78"/>
      <c r="AB1274" s="78"/>
      <c r="AC1274" s="78"/>
      <c r="AD1274" s="78"/>
      <c r="AE1274" s="78"/>
      <c r="GR1274" s="5"/>
      <c r="GS1274" s="5"/>
      <c r="GT1274" s="5"/>
      <c r="GU1274" s="5"/>
      <c r="GV1274" s="5"/>
    </row>
    <row r="1275" spans="1:204" ht="38.25" x14ac:dyDescent="0.25">
      <c r="A1275" s="2" t="s">
        <v>1711</v>
      </c>
      <c r="B1275" s="27" t="s">
        <v>1592</v>
      </c>
      <c r="C1275" s="2" t="s">
        <v>1714</v>
      </c>
      <c r="D1275" s="2" t="s">
        <v>1594</v>
      </c>
      <c r="E1275" s="255">
        <v>36.130000000000003</v>
      </c>
      <c r="F1275" s="10">
        <v>35</v>
      </c>
      <c r="I1275" s="11" t="s">
        <v>21</v>
      </c>
      <c r="K1275" s="21">
        <v>40544</v>
      </c>
      <c r="M1275" s="307">
        <v>6</v>
      </c>
      <c r="N1275" s="11">
        <v>1</v>
      </c>
      <c r="O1275" s="22"/>
      <c r="P1275" s="311">
        <f t="shared" si="148"/>
        <v>37</v>
      </c>
      <c r="Q1275" s="16">
        <f t="shared" si="151"/>
        <v>37.004800000000003</v>
      </c>
      <c r="R1275" s="23">
        <f t="shared" si="149"/>
        <v>0.86999999999999744</v>
      </c>
      <c r="S1275" s="18">
        <f t="shared" si="150"/>
        <v>2.4079712150567322E-2</v>
      </c>
      <c r="W1275" s="2"/>
      <c r="X1275" s="2"/>
      <c r="Y1275" s="218"/>
      <c r="Z1275" s="3"/>
      <c r="AA1275" s="78"/>
      <c r="AB1275" s="78"/>
      <c r="AC1275" s="78"/>
      <c r="AD1275" s="78"/>
      <c r="AE1275" s="78"/>
      <c r="GR1275" s="5"/>
      <c r="GS1275" s="5"/>
      <c r="GT1275" s="5"/>
      <c r="GU1275" s="5"/>
      <c r="GV1275" s="5"/>
    </row>
    <row r="1276" spans="1:204" ht="38.25" x14ac:dyDescent="0.25">
      <c r="A1276" s="2" t="s">
        <v>1711</v>
      </c>
      <c r="B1276" s="27" t="s">
        <v>1592</v>
      </c>
      <c r="C1276" s="2" t="s">
        <v>1715</v>
      </c>
      <c r="D1276" s="2" t="s">
        <v>1594</v>
      </c>
      <c r="E1276" s="255">
        <v>30.96</v>
      </c>
      <c r="F1276" s="10">
        <v>30</v>
      </c>
      <c r="I1276" s="11" t="s">
        <v>21</v>
      </c>
      <c r="K1276" s="21">
        <v>40544</v>
      </c>
      <c r="M1276" s="307">
        <v>6</v>
      </c>
      <c r="N1276" s="11">
        <v>1</v>
      </c>
      <c r="O1276" s="22"/>
      <c r="P1276" s="311">
        <f t="shared" si="148"/>
        <v>31.7</v>
      </c>
      <c r="Q1276" s="16">
        <f t="shared" si="151"/>
        <v>31.709599999999998</v>
      </c>
      <c r="R1276" s="23">
        <f t="shared" si="149"/>
        <v>0.73999999999999844</v>
      </c>
      <c r="S1276" s="18">
        <f t="shared" si="150"/>
        <v>2.3901808785529666E-2</v>
      </c>
      <c r="W1276" s="2"/>
      <c r="X1276" s="2"/>
      <c r="Y1276" s="218"/>
      <c r="Z1276" s="3"/>
      <c r="AA1276" s="78"/>
      <c r="AB1276" s="78"/>
      <c r="AC1276" s="78"/>
      <c r="AD1276" s="78"/>
      <c r="AE1276" s="78"/>
      <c r="GR1276" s="5"/>
      <c r="GS1276" s="5"/>
      <c r="GT1276" s="5"/>
      <c r="GU1276" s="5"/>
      <c r="GV1276" s="5"/>
    </row>
    <row r="1277" spans="1:204" ht="25.5" x14ac:dyDescent="0.25">
      <c r="A1277" s="2" t="s">
        <v>1711</v>
      </c>
      <c r="B1277" s="27" t="s">
        <v>1592</v>
      </c>
      <c r="C1277" s="2" t="s">
        <v>1716</v>
      </c>
      <c r="D1277" s="2" t="s">
        <v>1594</v>
      </c>
      <c r="E1277" s="255">
        <v>258.07</v>
      </c>
      <c r="F1277" s="10">
        <v>250</v>
      </c>
      <c r="I1277" s="11" t="s">
        <v>21</v>
      </c>
      <c r="K1277" s="21">
        <v>40544</v>
      </c>
      <c r="M1277" s="307">
        <v>6</v>
      </c>
      <c r="N1277" s="11">
        <v>1</v>
      </c>
      <c r="O1277" s="22"/>
      <c r="P1277" s="311">
        <f t="shared" si="148"/>
        <v>264.31</v>
      </c>
      <c r="Q1277" s="16">
        <f t="shared" si="151"/>
        <v>264.31889999999999</v>
      </c>
      <c r="R1277" s="23">
        <f t="shared" si="149"/>
        <v>6.2400000000000091</v>
      </c>
      <c r="S1277" s="18">
        <f t="shared" si="150"/>
        <v>2.4179486185918586E-2</v>
      </c>
      <c r="W1277" s="2"/>
      <c r="X1277" s="2"/>
      <c r="Y1277" s="218"/>
      <c r="Z1277" s="3"/>
      <c r="AA1277" s="78"/>
      <c r="AB1277" s="78"/>
      <c r="AC1277" s="78"/>
      <c r="AD1277" s="78"/>
      <c r="AE1277" s="78"/>
      <c r="GR1277" s="5"/>
      <c r="GS1277" s="5"/>
      <c r="GT1277" s="5"/>
      <c r="GU1277" s="5"/>
      <c r="GV1277" s="5"/>
    </row>
    <row r="1278" spans="1:204" ht="25.5" x14ac:dyDescent="0.25">
      <c r="A1278" s="2" t="s">
        <v>1711</v>
      </c>
      <c r="B1278" s="27" t="s">
        <v>1592</v>
      </c>
      <c r="C1278" s="2" t="s">
        <v>1717</v>
      </c>
      <c r="D1278" s="2" t="s">
        <v>1594</v>
      </c>
      <c r="E1278" s="255">
        <v>190.97</v>
      </c>
      <c r="F1278" s="10">
        <v>185</v>
      </c>
      <c r="I1278" s="11" t="s">
        <v>21</v>
      </c>
      <c r="K1278" s="21">
        <v>40544</v>
      </c>
      <c r="M1278" s="307">
        <v>6</v>
      </c>
      <c r="N1278" s="11">
        <v>1</v>
      </c>
      <c r="O1278" s="22"/>
      <c r="P1278" s="311">
        <f t="shared" si="148"/>
        <v>195.59</v>
      </c>
      <c r="Q1278" s="16">
        <f t="shared" si="151"/>
        <v>195.5941</v>
      </c>
      <c r="R1278" s="23">
        <f t="shared" si="149"/>
        <v>4.6200000000000045</v>
      </c>
      <c r="S1278" s="18">
        <f t="shared" si="150"/>
        <v>2.419228151018487E-2</v>
      </c>
      <c r="W1278" s="2"/>
      <c r="X1278" s="2"/>
      <c r="Y1278" s="218"/>
      <c r="Z1278" s="3"/>
      <c r="AA1278" s="78"/>
      <c r="AB1278" s="78"/>
      <c r="AC1278" s="78"/>
      <c r="AD1278" s="78"/>
      <c r="AE1278" s="78"/>
      <c r="GR1278" s="5"/>
      <c r="GS1278" s="5"/>
      <c r="GT1278" s="5"/>
      <c r="GU1278" s="5"/>
      <c r="GV1278" s="5"/>
    </row>
    <row r="1279" spans="1:204" ht="25.5" x14ac:dyDescent="0.25">
      <c r="A1279" s="2" t="s">
        <v>1711</v>
      </c>
      <c r="B1279" s="27" t="s">
        <v>1592</v>
      </c>
      <c r="C1279" s="2" t="s">
        <v>1718</v>
      </c>
      <c r="D1279" s="2" t="s">
        <v>1594</v>
      </c>
      <c r="E1279" s="255">
        <v>237.42</v>
      </c>
      <c r="F1279" s="10">
        <v>230</v>
      </c>
      <c r="I1279" s="11" t="s">
        <v>21</v>
      </c>
      <c r="K1279" s="21">
        <v>40544</v>
      </c>
      <c r="M1279" s="307">
        <v>6</v>
      </c>
      <c r="N1279" s="11">
        <v>1</v>
      </c>
      <c r="O1279" s="22"/>
      <c r="P1279" s="311">
        <f t="shared" si="148"/>
        <v>243.16</v>
      </c>
      <c r="Q1279" s="16">
        <f t="shared" si="151"/>
        <v>243.1688</v>
      </c>
      <c r="R1279" s="23">
        <f t="shared" si="149"/>
        <v>5.7400000000000091</v>
      </c>
      <c r="S1279" s="18">
        <f t="shared" si="150"/>
        <v>2.417656473759586E-2</v>
      </c>
      <c r="W1279" s="2"/>
      <c r="X1279" s="2"/>
      <c r="Y1279" s="218"/>
      <c r="Z1279" s="3"/>
      <c r="AA1279" s="78"/>
      <c r="AB1279" s="78"/>
      <c r="AC1279" s="78"/>
      <c r="AD1279" s="78"/>
      <c r="AE1279" s="78"/>
      <c r="GR1279" s="5"/>
      <c r="GS1279" s="5"/>
      <c r="GT1279" s="5"/>
      <c r="GU1279" s="5"/>
      <c r="GV1279" s="5"/>
    </row>
    <row r="1280" spans="1:204" ht="25.5" x14ac:dyDescent="0.25">
      <c r="A1280" s="2" t="s">
        <v>1711</v>
      </c>
      <c r="B1280" s="27" t="s">
        <v>1592</v>
      </c>
      <c r="C1280" s="2" t="s">
        <v>1719</v>
      </c>
      <c r="D1280" s="2" t="s">
        <v>1594</v>
      </c>
      <c r="E1280" s="257">
        <v>175.49</v>
      </c>
      <c r="F1280" s="10">
        <v>170</v>
      </c>
      <c r="I1280" s="11" t="s">
        <v>21</v>
      </c>
      <c r="K1280" s="21">
        <v>40544</v>
      </c>
      <c r="M1280" s="307">
        <v>6</v>
      </c>
      <c r="N1280" s="11">
        <v>1</v>
      </c>
      <c r="O1280" s="22"/>
      <c r="P1280" s="311">
        <f t="shared" si="148"/>
        <v>179.73</v>
      </c>
      <c r="Q1280" s="16">
        <f t="shared" si="151"/>
        <v>179.73929999999999</v>
      </c>
      <c r="R1280" s="23">
        <f t="shared" si="149"/>
        <v>4.2399999999999807</v>
      </c>
      <c r="S1280" s="18">
        <f t="shared" si="150"/>
        <v>2.4160920850190781E-2</v>
      </c>
      <c r="V1280" s="4"/>
      <c r="W1280" s="4"/>
      <c r="X1280" s="4"/>
      <c r="Y1280" s="218"/>
      <c r="Z1280" s="3"/>
      <c r="AA1280" s="78"/>
      <c r="AB1280" s="78"/>
      <c r="AC1280" s="78"/>
      <c r="AD1280" s="78"/>
      <c r="AE1280" s="78"/>
      <c r="GR1280" s="5"/>
      <c r="GS1280" s="5"/>
      <c r="GT1280" s="5"/>
      <c r="GU1280" s="5"/>
      <c r="GV1280" s="5"/>
    </row>
    <row r="1281" spans="1:204" ht="25.5" x14ac:dyDescent="0.25">
      <c r="A1281" s="2" t="s">
        <v>1711</v>
      </c>
      <c r="B1281" s="27" t="s">
        <v>1592</v>
      </c>
      <c r="C1281" s="2" t="s">
        <v>1720</v>
      </c>
      <c r="D1281" s="2" t="s">
        <v>1594</v>
      </c>
      <c r="E1281" s="255">
        <v>258.07</v>
      </c>
      <c r="F1281" s="10">
        <v>250</v>
      </c>
      <c r="I1281" s="11" t="s">
        <v>21</v>
      </c>
      <c r="K1281" s="21">
        <v>40544</v>
      </c>
      <c r="M1281" s="307">
        <v>6</v>
      </c>
      <c r="N1281" s="11">
        <v>1</v>
      </c>
      <c r="O1281" s="22"/>
      <c r="P1281" s="311">
        <f t="shared" si="148"/>
        <v>264.31</v>
      </c>
      <c r="Q1281" s="16">
        <f t="shared" si="151"/>
        <v>264.31889999999999</v>
      </c>
      <c r="R1281" s="23">
        <f t="shared" si="149"/>
        <v>6.2400000000000091</v>
      </c>
      <c r="S1281" s="18">
        <f t="shared" si="150"/>
        <v>2.4179486185918586E-2</v>
      </c>
      <c r="W1281" s="2"/>
      <c r="X1281" s="2"/>
      <c r="Y1281" s="218"/>
      <c r="Z1281" s="3"/>
      <c r="AA1281" s="78"/>
      <c r="AB1281" s="78"/>
      <c r="AC1281" s="78"/>
      <c r="AD1281" s="78"/>
      <c r="AE1281" s="78"/>
      <c r="GR1281" s="5"/>
      <c r="GS1281" s="5"/>
      <c r="GT1281" s="5"/>
      <c r="GU1281" s="5"/>
      <c r="GV1281" s="5"/>
    </row>
    <row r="1282" spans="1:204" ht="25.5" x14ac:dyDescent="0.25">
      <c r="A1282" s="2" t="s">
        <v>1711</v>
      </c>
      <c r="B1282" s="27" t="s">
        <v>1592</v>
      </c>
      <c r="C1282" s="2" t="s">
        <v>1721</v>
      </c>
      <c r="D1282" s="2" t="s">
        <v>1594</v>
      </c>
      <c r="E1282" s="255">
        <v>190.97</v>
      </c>
      <c r="F1282" s="10">
        <v>185</v>
      </c>
      <c r="I1282" s="11" t="s">
        <v>21</v>
      </c>
      <c r="K1282" s="21">
        <v>40544</v>
      </c>
      <c r="M1282" s="307">
        <v>6</v>
      </c>
      <c r="N1282" s="11">
        <v>1</v>
      </c>
      <c r="O1282" s="22"/>
      <c r="P1282" s="311">
        <f t="shared" ref="P1282:P1311" si="152">IF(N1282=1,INT(E1282*$T$1*100)/100,E1282)</f>
        <v>195.59</v>
      </c>
      <c r="Q1282" s="16">
        <f t="shared" si="151"/>
        <v>195.5941</v>
      </c>
      <c r="R1282" s="23">
        <f t="shared" ref="R1282:R1311" si="153">P1282-E1282</f>
        <v>4.6200000000000045</v>
      </c>
      <c r="S1282" s="18">
        <f t="shared" ref="S1282:S1311" si="154">IF(E1282&lt;&gt;0,R1282/E1282,0)</f>
        <v>2.419228151018487E-2</v>
      </c>
      <c r="W1282" s="2"/>
      <c r="X1282" s="2"/>
      <c r="Y1282" s="218"/>
      <c r="Z1282" s="3"/>
      <c r="AA1282" s="78"/>
      <c r="AB1282" s="78"/>
      <c r="AC1282" s="78"/>
      <c r="AD1282" s="78"/>
      <c r="AE1282" s="78"/>
      <c r="GR1282" s="5"/>
      <c r="GS1282" s="5"/>
      <c r="GT1282" s="5"/>
      <c r="GU1282" s="5"/>
      <c r="GV1282" s="5"/>
    </row>
    <row r="1283" spans="1:204" ht="38.25" x14ac:dyDescent="0.25">
      <c r="A1283" s="2" t="s">
        <v>1711</v>
      </c>
      <c r="B1283" s="27" t="s">
        <v>1592</v>
      </c>
      <c r="C1283" s="2" t="s">
        <v>1722</v>
      </c>
      <c r="D1283" s="2" t="s">
        <v>1594</v>
      </c>
      <c r="E1283" s="255">
        <v>25.8</v>
      </c>
      <c r="F1283" s="10">
        <v>25</v>
      </c>
      <c r="I1283" s="11" t="s">
        <v>21</v>
      </c>
      <c r="K1283" s="21">
        <v>40544</v>
      </c>
      <c r="M1283" s="307">
        <v>6</v>
      </c>
      <c r="N1283" s="11">
        <v>1</v>
      </c>
      <c r="O1283" s="22"/>
      <c r="P1283" s="311">
        <f t="shared" si="152"/>
        <v>26.42</v>
      </c>
      <c r="Q1283" s="16">
        <f t="shared" si="151"/>
        <v>26.424700000000001</v>
      </c>
      <c r="R1283" s="23">
        <f t="shared" si="153"/>
        <v>0.62000000000000099</v>
      </c>
      <c r="S1283" s="18">
        <f t="shared" si="154"/>
        <v>2.4031007751938022E-2</v>
      </c>
      <c r="W1283" s="2"/>
      <c r="X1283" s="2"/>
      <c r="Y1283" s="218"/>
      <c r="Z1283" s="3"/>
      <c r="AA1283" s="78"/>
      <c r="AB1283" s="78"/>
      <c r="AC1283" s="78"/>
      <c r="AD1283" s="78"/>
      <c r="AE1283" s="78"/>
      <c r="GR1283" s="5"/>
      <c r="GS1283" s="5"/>
      <c r="GT1283" s="5"/>
      <c r="GU1283" s="5"/>
      <c r="GV1283" s="5"/>
    </row>
    <row r="1284" spans="1:204" ht="38.25" x14ac:dyDescent="0.25">
      <c r="A1284" s="2" t="s">
        <v>1711</v>
      </c>
      <c r="B1284" s="27" t="s">
        <v>1592</v>
      </c>
      <c r="C1284" s="2" t="s">
        <v>1723</v>
      </c>
      <c r="D1284" s="2" t="s">
        <v>1594</v>
      </c>
      <c r="E1284" s="255">
        <v>20.64</v>
      </c>
      <c r="F1284" s="10">
        <v>20</v>
      </c>
      <c r="I1284" s="11" t="s">
        <v>21</v>
      </c>
      <c r="K1284" s="21">
        <v>40544</v>
      </c>
      <c r="M1284" s="307">
        <v>6</v>
      </c>
      <c r="N1284" s="11">
        <v>1</v>
      </c>
      <c r="O1284" s="22"/>
      <c r="P1284" s="311">
        <f t="shared" si="152"/>
        <v>21.13</v>
      </c>
      <c r="Q1284" s="16">
        <f t="shared" si="151"/>
        <v>21.139700000000001</v>
      </c>
      <c r="R1284" s="23">
        <f t="shared" si="153"/>
        <v>0.48999999999999844</v>
      </c>
      <c r="S1284" s="18">
        <f t="shared" si="154"/>
        <v>2.3740310077519304E-2</v>
      </c>
      <c r="W1284" s="2"/>
      <c r="X1284" s="2"/>
      <c r="Y1284" s="218"/>
      <c r="Z1284" s="3"/>
      <c r="AA1284" s="78"/>
      <c r="AB1284" s="78"/>
      <c r="AC1284" s="78"/>
      <c r="AD1284" s="78"/>
      <c r="AE1284" s="78"/>
      <c r="GR1284" s="5"/>
      <c r="GS1284" s="5"/>
      <c r="GT1284" s="5"/>
      <c r="GU1284" s="5"/>
      <c r="GV1284" s="5"/>
    </row>
    <row r="1285" spans="1:204" ht="38.25" x14ac:dyDescent="0.25">
      <c r="A1285" s="2" t="s">
        <v>1711</v>
      </c>
      <c r="B1285" s="27" t="s">
        <v>1592</v>
      </c>
      <c r="C1285" s="2" t="s">
        <v>1724</v>
      </c>
      <c r="D1285" s="2" t="s">
        <v>1594</v>
      </c>
      <c r="E1285" s="255">
        <v>25.8</v>
      </c>
      <c r="F1285" s="10">
        <v>25</v>
      </c>
      <c r="I1285" s="11" t="s">
        <v>21</v>
      </c>
      <c r="K1285" s="21">
        <v>40544</v>
      </c>
      <c r="M1285" s="307">
        <v>6</v>
      </c>
      <c r="N1285" s="11">
        <v>1</v>
      </c>
      <c r="O1285" s="22"/>
      <c r="P1285" s="311">
        <f t="shared" si="152"/>
        <v>26.42</v>
      </c>
      <c r="Q1285" s="16">
        <f t="shared" si="151"/>
        <v>26.424700000000001</v>
      </c>
      <c r="R1285" s="23">
        <f t="shared" si="153"/>
        <v>0.62000000000000099</v>
      </c>
      <c r="S1285" s="18">
        <f t="shared" si="154"/>
        <v>2.4031007751938022E-2</v>
      </c>
      <c r="T1285" s="55"/>
      <c r="W1285" s="2"/>
      <c r="X1285" s="2"/>
      <c r="Y1285" s="218"/>
      <c r="Z1285" s="3"/>
      <c r="AA1285" s="78"/>
      <c r="AB1285" s="78"/>
      <c r="AC1285" s="78"/>
      <c r="AD1285" s="78"/>
      <c r="AE1285" s="78"/>
      <c r="GR1285" s="5"/>
      <c r="GS1285" s="5"/>
      <c r="GT1285" s="5"/>
      <c r="GU1285" s="5"/>
      <c r="GV1285" s="5"/>
    </row>
    <row r="1286" spans="1:204" ht="38.25" x14ac:dyDescent="0.25">
      <c r="A1286" s="2" t="s">
        <v>1711</v>
      </c>
      <c r="B1286" s="27" t="s">
        <v>1592</v>
      </c>
      <c r="C1286" s="2" t="s">
        <v>1725</v>
      </c>
      <c r="D1286" s="2" t="s">
        <v>1594</v>
      </c>
      <c r="E1286" s="255">
        <v>20.64</v>
      </c>
      <c r="F1286" s="10">
        <v>20</v>
      </c>
      <c r="I1286" s="11" t="s">
        <v>21</v>
      </c>
      <c r="K1286" s="21">
        <v>40544</v>
      </c>
      <c r="M1286" s="307">
        <v>6</v>
      </c>
      <c r="N1286" s="11">
        <v>1</v>
      </c>
      <c r="O1286" s="22"/>
      <c r="P1286" s="311">
        <f t="shared" si="152"/>
        <v>21.13</v>
      </c>
      <c r="Q1286" s="16">
        <f t="shared" si="151"/>
        <v>21.139700000000001</v>
      </c>
      <c r="R1286" s="23">
        <f t="shared" si="153"/>
        <v>0.48999999999999844</v>
      </c>
      <c r="S1286" s="18">
        <f t="shared" si="154"/>
        <v>2.3740310077519304E-2</v>
      </c>
      <c r="W1286" s="2"/>
      <c r="X1286" s="2"/>
      <c r="Y1286" s="218"/>
      <c r="Z1286" s="3"/>
      <c r="AA1286" s="78"/>
      <c r="AB1286" s="78"/>
      <c r="AC1286" s="78"/>
      <c r="AD1286" s="78"/>
      <c r="AE1286" s="78"/>
      <c r="GR1286" s="5"/>
      <c r="GS1286" s="5"/>
      <c r="GT1286" s="5"/>
      <c r="GU1286" s="5"/>
      <c r="GV1286" s="5"/>
    </row>
    <row r="1287" spans="1:204" ht="25.5" x14ac:dyDescent="0.25">
      <c r="A1287" s="2" t="s">
        <v>1711</v>
      </c>
      <c r="B1287" s="27" t="s">
        <v>1592</v>
      </c>
      <c r="C1287" s="2" t="s">
        <v>1726</v>
      </c>
      <c r="D1287" s="2" t="s">
        <v>1594</v>
      </c>
      <c r="E1287" s="255">
        <v>144.52000000000001</v>
      </c>
      <c r="F1287" s="10">
        <v>140</v>
      </c>
      <c r="I1287" s="11" t="s">
        <v>21</v>
      </c>
      <c r="K1287" s="21">
        <v>40544</v>
      </c>
      <c r="M1287" s="307">
        <v>6</v>
      </c>
      <c r="N1287" s="11">
        <v>1</v>
      </c>
      <c r="O1287" s="22"/>
      <c r="P1287" s="311">
        <f t="shared" si="152"/>
        <v>148.01</v>
      </c>
      <c r="Q1287" s="16">
        <f t="shared" si="151"/>
        <v>148.01939999999999</v>
      </c>
      <c r="R1287" s="23">
        <f t="shared" si="153"/>
        <v>3.4899999999999807</v>
      </c>
      <c r="S1287" s="18">
        <f t="shared" si="154"/>
        <v>2.4148906725712568E-2</v>
      </c>
      <c r="T1287" s="55"/>
      <c r="W1287" s="2"/>
      <c r="X1287" s="2"/>
      <c r="Y1287" s="218"/>
      <c r="Z1287" s="3"/>
      <c r="AA1287" s="78"/>
      <c r="AB1287" s="78"/>
      <c r="AC1287" s="78"/>
      <c r="AD1287" s="78"/>
      <c r="AE1287" s="78"/>
      <c r="GR1287" s="5"/>
      <c r="GS1287" s="5"/>
      <c r="GT1287" s="5"/>
      <c r="GU1287" s="5"/>
      <c r="GV1287" s="5"/>
    </row>
    <row r="1288" spans="1:204" ht="25.5" x14ac:dyDescent="0.25">
      <c r="A1288" s="2" t="s">
        <v>1711</v>
      </c>
      <c r="B1288" s="27" t="s">
        <v>1592</v>
      </c>
      <c r="C1288" s="2" t="s">
        <v>1727</v>
      </c>
      <c r="D1288" s="2" t="s">
        <v>1594</v>
      </c>
      <c r="E1288" s="255">
        <v>103.23</v>
      </c>
      <c r="F1288" s="10">
        <v>100</v>
      </c>
      <c r="I1288" s="11" t="s">
        <v>21</v>
      </c>
      <c r="K1288" s="21">
        <v>40544</v>
      </c>
      <c r="M1288" s="307">
        <v>6</v>
      </c>
      <c r="N1288" s="11">
        <v>1</v>
      </c>
      <c r="O1288" s="22"/>
      <c r="P1288" s="311">
        <f t="shared" si="152"/>
        <v>105.72</v>
      </c>
      <c r="Q1288" s="16">
        <f t="shared" si="151"/>
        <v>105.7296</v>
      </c>
      <c r="R1288" s="23">
        <f t="shared" si="153"/>
        <v>2.4899999999999949</v>
      </c>
      <c r="S1288" s="18">
        <f t="shared" si="154"/>
        <v>2.4120895088636973E-2</v>
      </c>
      <c r="T1288" s="55"/>
      <c r="W1288" s="2"/>
      <c r="X1288" s="2"/>
      <c r="Y1288" s="218"/>
      <c r="Z1288" s="3"/>
      <c r="AA1288" s="78"/>
      <c r="AB1288" s="78"/>
      <c r="AC1288" s="78"/>
      <c r="AD1288" s="78"/>
      <c r="AE1288" s="78"/>
      <c r="GR1288" s="5"/>
      <c r="GS1288" s="5"/>
      <c r="GT1288" s="5"/>
      <c r="GU1288" s="5"/>
      <c r="GV1288" s="5"/>
    </row>
    <row r="1289" spans="1:204" ht="25.5" x14ac:dyDescent="0.25">
      <c r="A1289" s="2" t="s">
        <v>1711</v>
      </c>
      <c r="B1289" s="27" t="s">
        <v>1592</v>
      </c>
      <c r="C1289" s="2" t="s">
        <v>1728</v>
      </c>
      <c r="D1289" s="2" t="s">
        <v>1594</v>
      </c>
      <c r="E1289" s="255">
        <v>123.87</v>
      </c>
      <c r="F1289" s="10">
        <v>120</v>
      </c>
      <c r="I1289" s="11" t="s">
        <v>21</v>
      </c>
      <c r="K1289" s="21">
        <v>40544</v>
      </c>
      <c r="M1289" s="307">
        <v>6</v>
      </c>
      <c r="N1289" s="11">
        <v>1</v>
      </c>
      <c r="O1289" s="22"/>
      <c r="P1289" s="311">
        <f t="shared" si="152"/>
        <v>126.86</v>
      </c>
      <c r="Q1289" s="16">
        <f t="shared" si="151"/>
        <v>126.8693</v>
      </c>
      <c r="R1289" s="23">
        <f t="shared" si="153"/>
        <v>2.9899999999999949</v>
      </c>
      <c r="S1289" s="18">
        <f t="shared" si="154"/>
        <v>2.413820941309433E-2</v>
      </c>
      <c r="T1289" s="55"/>
      <c r="W1289" s="2"/>
      <c r="X1289" s="2"/>
      <c r="Y1289" s="218"/>
      <c r="Z1289" s="3"/>
      <c r="AA1289" s="78"/>
      <c r="AB1289" s="78"/>
      <c r="AC1289" s="78"/>
      <c r="AD1289" s="78"/>
      <c r="AE1289" s="78"/>
      <c r="GR1289" s="5"/>
      <c r="GS1289" s="5"/>
      <c r="GT1289" s="5"/>
      <c r="GU1289" s="5"/>
      <c r="GV1289" s="5"/>
    </row>
    <row r="1290" spans="1:204" ht="25.5" x14ac:dyDescent="0.25">
      <c r="A1290" s="2" t="s">
        <v>1711</v>
      </c>
      <c r="B1290" s="27" t="s">
        <v>1592</v>
      </c>
      <c r="C1290" s="2" t="s">
        <v>1729</v>
      </c>
      <c r="D1290" s="2" t="s">
        <v>1594</v>
      </c>
      <c r="E1290" s="255">
        <v>87.74</v>
      </c>
      <c r="F1290" s="10">
        <v>85</v>
      </c>
      <c r="I1290" s="11" t="s">
        <v>21</v>
      </c>
      <c r="K1290" s="21">
        <v>40544</v>
      </c>
      <c r="M1290" s="307">
        <v>6</v>
      </c>
      <c r="N1290" s="11">
        <v>1</v>
      </c>
      <c r="O1290" s="22"/>
      <c r="P1290" s="311">
        <f t="shared" si="152"/>
        <v>89.86</v>
      </c>
      <c r="Q1290" s="16">
        <f t="shared" si="151"/>
        <v>89.864500000000007</v>
      </c>
      <c r="R1290" s="23">
        <f t="shared" si="153"/>
        <v>2.1200000000000045</v>
      </c>
      <c r="S1290" s="18">
        <f t="shared" si="154"/>
        <v>2.4162297697743387E-2</v>
      </c>
      <c r="T1290" s="55"/>
      <c r="W1290" s="2"/>
      <c r="X1290" s="2"/>
      <c r="Y1290" s="218"/>
      <c r="Z1290" s="3"/>
      <c r="AA1290" s="78"/>
      <c r="AB1290" s="78"/>
      <c r="AC1290" s="78"/>
      <c r="AD1290" s="78"/>
      <c r="AE1290" s="78"/>
      <c r="GR1290" s="5"/>
      <c r="GS1290" s="5"/>
      <c r="GT1290" s="5"/>
      <c r="GU1290" s="5"/>
      <c r="GV1290" s="5"/>
    </row>
    <row r="1291" spans="1:204" ht="25.5" x14ac:dyDescent="0.25">
      <c r="A1291" s="2" t="s">
        <v>1711</v>
      </c>
      <c r="B1291" s="27" t="s">
        <v>1592</v>
      </c>
      <c r="C1291" s="2" t="s">
        <v>1730</v>
      </c>
      <c r="D1291" s="2" t="s">
        <v>1594</v>
      </c>
      <c r="E1291" s="255">
        <v>144.52000000000001</v>
      </c>
      <c r="F1291" s="10">
        <v>140</v>
      </c>
      <c r="I1291" s="11" t="s">
        <v>21</v>
      </c>
      <c r="K1291" s="21">
        <v>40544</v>
      </c>
      <c r="M1291" s="307">
        <v>6</v>
      </c>
      <c r="N1291" s="11">
        <v>1</v>
      </c>
      <c r="O1291" s="22"/>
      <c r="P1291" s="311">
        <f t="shared" si="152"/>
        <v>148.01</v>
      </c>
      <c r="Q1291" s="16">
        <f t="shared" si="151"/>
        <v>148.01939999999999</v>
      </c>
      <c r="R1291" s="23">
        <f t="shared" si="153"/>
        <v>3.4899999999999807</v>
      </c>
      <c r="S1291" s="18">
        <f t="shared" si="154"/>
        <v>2.4148906725712568E-2</v>
      </c>
      <c r="W1291" s="2"/>
      <c r="X1291" s="2"/>
      <c r="Y1291" s="218"/>
      <c r="Z1291" s="3"/>
      <c r="AA1291" s="78"/>
      <c r="AB1291" s="78"/>
      <c r="AC1291" s="78"/>
      <c r="AD1291" s="78"/>
      <c r="AE1291" s="78"/>
      <c r="GR1291" s="5"/>
      <c r="GS1291" s="5"/>
      <c r="GT1291" s="5"/>
      <c r="GU1291" s="5"/>
      <c r="GV1291" s="5"/>
    </row>
    <row r="1292" spans="1:204" ht="25.5" x14ac:dyDescent="0.25">
      <c r="A1292" s="2" t="s">
        <v>1711</v>
      </c>
      <c r="B1292" s="27" t="s">
        <v>1592</v>
      </c>
      <c r="C1292" s="2" t="s">
        <v>1731</v>
      </c>
      <c r="D1292" s="2" t="s">
        <v>1594</v>
      </c>
      <c r="E1292" s="255">
        <v>103.23</v>
      </c>
      <c r="F1292" s="10">
        <v>100</v>
      </c>
      <c r="I1292" s="11" t="s">
        <v>21</v>
      </c>
      <c r="K1292" s="21">
        <v>40544</v>
      </c>
      <c r="M1292" s="307">
        <v>6</v>
      </c>
      <c r="N1292" s="11">
        <v>1</v>
      </c>
      <c r="O1292" s="22"/>
      <c r="P1292" s="311">
        <f t="shared" si="152"/>
        <v>105.72</v>
      </c>
      <c r="Q1292" s="16">
        <f t="shared" si="151"/>
        <v>105.7296</v>
      </c>
      <c r="R1292" s="23">
        <f t="shared" si="153"/>
        <v>2.4899999999999949</v>
      </c>
      <c r="S1292" s="18">
        <f t="shared" si="154"/>
        <v>2.4120895088636973E-2</v>
      </c>
      <c r="W1292" s="2"/>
      <c r="X1292" s="2"/>
      <c r="Y1292" s="218"/>
      <c r="Z1292" s="3"/>
      <c r="AA1292" s="78"/>
      <c r="AB1292" s="78"/>
      <c r="AC1292" s="78"/>
      <c r="AD1292" s="78"/>
      <c r="AE1292" s="78"/>
      <c r="GR1292" s="5"/>
      <c r="GS1292" s="5"/>
      <c r="GT1292" s="5"/>
      <c r="GU1292" s="5"/>
      <c r="GV1292" s="5"/>
    </row>
    <row r="1293" spans="1:204" ht="25.5" x14ac:dyDescent="0.25">
      <c r="A1293" s="2" t="s">
        <v>1711</v>
      </c>
      <c r="B1293" s="27" t="s">
        <v>1592</v>
      </c>
      <c r="C1293" s="2" t="s">
        <v>1634</v>
      </c>
      <c r="D1293" s="2" t="s">
        <v>1594</v>
      </c>
      <c r="E1293" s="255">
        <v>36.130000000000003</v>
      </c>
      <c r="F1293" s="10">
        <v>35</v>
      </c>
      <c r="I1293" s="11" t="s">
        <v>21</v>
      </c>
      <c r="K1293" s="21"/>
      <c r="M1293" s="307">
        <v>6</v>
      </c>
      <c r="N1293" s="11">
        <v>1</v>
      </c>
      <c r="O1293" s="22"/>
      <c r="P1293" s="311">
        <f t="shared" si="152"/>
        <v>37</v>
      </c>
      <c r="Q1293" s="16">
        <f t="shared" si="151"/>
        <v>37.004800000000003</v>
      </c>
      <c r="R1293" s="23">
        <f t="shared" si="153"/>
        <v>0.86999999999999744</v>
      </c>
      <c r="S1293" s="18">
        <f t="shared" si="154"/>
        <v>2.4079712150567322E-2</v>
      </c>
      <c r="W1293" s="2"/>
      <c r="X1293" s="2"/>
      <c r="Y1293" s="218"/>
      <c r="Z1293" s="3"/>
      <c r="AA1293" s="78"/>
      <c r="AB1293" s="78"/>
      <c r="AC1293" s="78"/>
      <c r="AD1293" s="78"/>
      <c r="AE1293" s="78"/>
      <c r="GR1293" s="5"/>
      <c r="GS1293" s="5"/>
      <c r="GT1293" s="5"/>
      <c r="GU1293" s="5"/>
      <c r="GV1293" s="5"/>
    </row>
    <row r="1294" spans="1:204" ht="25.5" x14ac:dyDescent="0.25">
      <c r="A1294" s="2" t="s">
        <v>1711</v>
      </c>
      <c r="B1294" s="27" t="s">
        <v>1592</v>
      </c>
      <c r="C1294" s="2" t="s">
        <v>1732</v>
      </c>
      <c r="D1294" s="2" t="s">
        <v>1594</v>
      </c>
      <c r="E1294" s="255">
        <v>51.61</v>
      </c>
      <c r="F1294" s="10">
        <v>50</v>
      </c>
      <c r="I1294" s="11" t="s">
        <v>21</v>
      </c>
      <c r="K1294" s="21">
        <v>40544</v>
      </c>
      <c r="M1294" s="307">
        <v>6</v>
      </c>
      <c r="N1294" s="11">
        <v>1</v>
      </c>
      <c r="O1294" s="22"/>
      <c r="P1294" s="311">
        <f t="shared" si="152"/>
        <v>52.85</v>
      </c>
      <c r="Q1294" s="16">
        <f t="shared" si="151"/>
        <v>52.8596</v>
      </c>
      <c r="R1294" s="23">
        <f t="shared" si="153"/>
        <v>1.240000000000002</v>
      </c>
      <c r="S1294" s="18">
        <f t="shared" si="154"/>
        <v>2.4026351482270916E-2</v>
      </c>
      <c r="W1294" s="2"/>
      <c r="X1294" s="2"/>
      <c r="Y1294" s="218"/>
      <c r="Z1294" s="3"/>
      <c r="AA1294" s="78"/>
      <c r="AB1294" s="78"/>
      <c r="AC1294" s="78"/>
      <c r="AD1294" s="78"/>
      <c r="AE1294" s="78"/>
    </row>
    <row r="1295" spans="1:204" ht="25.5" x14ac:dyDescent="0.25">
      <c r="A1295" s="2" t="s">
        <v>1711</v>
      </c>
      <c r="B1295" s="27" t="s">
        <v>1592</v>
      </c>
      <c r="C1295" s="2" t="s">
        <v>1733</v>
      </c>
      <c r="D1295" s="2" t="s">
        <v>1594</v>
      </c>
      <c r="E1295" s="257">
        <v>51.61</v>
      </c>
      <c r="F1295" s="10">
        <v>50</v>
      </c>
      <c r="I1295" s="11" t="s">
        <v>21</v>
      </c>
      <c r="K1295" s="21">
        <v>40544</v>
      </c>
      <c r="M1295" s="307">
        <v>6</v>
      </c>
      <c r="N1295" s="11">
        <v>1</v>
      </c>
      <c r="O1295" s="22"/>
      <c r="P1295" s="311">
        <f t="shared" si="152"/>
        <v>52.85</v>
      </c>
      <c r="Q1295" s="16">
        <f t="shared" si="151"/>
        <v>52.8596</v>
      </c>
      <c r="R1295" s="23">
        <f t="shared" si="153"/>
        <v>1.240000000000002</v>
      </c>
      <c r="S1295" s="18">
        <f t="shared" si="154"/>
        <v>2.4026351482270916E-2</v>
      </c>
      <c r="V1295" s="4"/>
      <c r="W1295" s="4"/>
      <c r="X1295" s="4"/>
      <c r="Y1295" s="218"/>
      <c r="Z1295" s="3"/>
      <c r="AA1295" s="78"/>
      <c r="AB1295" s="78"/>
      <c r="AC1295" s="78"/>
      <c r="AD1295" s="78"/>
      <c r="AE1295" s="78"/>
    </row>
    <row r="1296" spans="1:204" ht="25.5" x14ac:dyDescent="0.25">
      <c r="A1296" s="2" t="s">
        <v>1711</v>
      </c>
      <c r="B1296" s="27" t="s">
        <v>1592</v>
      </c>
      <c r="C1296" s="2" t="s">
        <v>1656</v>
      </c>
      <c r="D1296" s="2" t="s">
        <v>1594</v>
      </c>
      <c r="E1296" s="255">
        <v>10.32</v>
      </c>
      <c r="F1296" s="10">
        <v>10</v>
      </c>
      <c r="I1296" s="11" t="s">
        <v>21</v>
      </c>
      <c r="K1296" s="21"/>
      <c r="M1296" s="307">
        <v>6</v>
      </c>
      <c r="N1296" s="11">
        <v>1</v>
      </c>
      <c r="O1296" s="22"/>
      <c r="P1296" s="311">
        <f t="shared" si="152"/>
        <v>10.56</v>
      </c>
      <c r="Q1296" s="16">
        <f t="shared" si="151"/>
        <v>10.569800000000001</v>
      </c>
      <c r="R1296" s="23">
        <f t="shared" si="153"/>
        <v>0.24000000000000021</v>
      </c>
      <c r="S1296" s="18">
        <f t="shared" si="154"/>
        <v>2.3255813953488393E-2</v>
      </c>
      <c r="W1296" s="2"/>
      <c r="X1296" s="2"/>
      <c r="Y1296" s="218"/>
      <c r="Z1296" s="3"/>
      <c r="AA1296" s="78"/>
      <c r="AB1296" s="78"/>
      <c r="AC1296" s="78"/>
      <c r="AD1296" s="78"/>
      <c r="AE1296" s="78"/>
    </row>
    <row r="1297" spans="1:204" ht="25.5" x14ac:dyDescent="0.25">
      <c r="A1297" s="2" t="s">
        <v>1711</v>
      </c>
      <c r="B1297" s="27" t="s">
        <v>1592</v>
      </c>
      <c r="C1297" s="2" t="s">
        <v>1662</v>
      </c>
      <c r="D1297" s="2" t="s">
        <v>1594</v>
      </c>
      <c r="E1297" s="255">
        <v>15.48</v>
      </c>
      <c r="F1297" s="10">
        <v>15</v>
      </c>
      <c r="I1297" s="11" t="s">
        <v>21</v>
      </c>
      <c r="K1297" s="21"/>
      <c r="M1297" s="307">
        <v>6</v>
      </c>
      <c r="N1297" s="11">
        <v>1</v>
      </c>
      <c r="O1297" s="22"/>
      <c r="P1297" s="311">
        <f t="shared" si="152"/>
        <v>15.85</v>
      </c>
      <c r="Q1297" s="16">
        <f t="shared" si="151"/>
        <v>15.854799999999999</v>
      </c>
      <c r="R1297" s="23">
        <f t="shared" si="153"/>
        <v>0.36999999999999922</v>
      </c>
      <c r="S1297" s="18">
        <f t="shared" si="154"/>
        <v>2.3901808785529666E-2</v>
      </c>
      <c r="W1297" s="2"/>
      <c r="X1297" s="2"/>
      <c r="Y1297" s="218"/>
      <c r="Z1297" s="3"/>
      <c r="AA1297" s="78"/>
      <c r="AB1297" s="78"/>
      <c r="AC1297" s="78"/>
      <c r="AD1297" s="78"/>
      <c r="AE1297" s="78"/>
    </row>
    <row r="1298" spans="1:204" ht="38.25" x14ac:dyDescent="0.25">
      <c r="A1298" s="2" t="s">
        <v>1711</v>
      </c>
      <c r="B1298" s="27" t="s">
        <v>1592</v>
      </c>
      <c r="C1298" s="2" t="s">
        <v>1734</v>
      </c>
      <c r="D1298" s="2" t="s">
        <v>1594</v>
      </c>
      <c r="E1298" s="256">
        <v>20.64</v>
      </c>
      <c r="F1298" s="10">
        <v>20</v>
      </c>
      <c r="I1298" s="11" t="s">
        <v>21</v>
      </c>
      <c r="K1298" s="21">
        <v>40544</v>
      </c>
      <c r="M1298" s="307">
        <v>6</v>
      </c>
      <c r="N1298" s="11">
        <v>1</v>
      </c>
      <c r="O1298" s="22"/>
      <c r="P1298" s="311">
        <f t="shared" si="152"/>
        <v>21.13</v>
      </c>
      <c r="Q1298" s="16">
        <f t="shared" si="151"/>
        <v>21.139700000000001</v>
      </c>
      <c r="R1298" s="23">
        <f t="shared" si="153"/>
        <v>0.48999999999999844</v>
      </c>
      <c r="S1298" s="18">
        <f t="shared" si="154"/>
        <v>2.3740310077519304E-2</v>
      </c>
      <c r="V1298" s="3"/>
      <c r="W1298" s="3"/>
      <c r="X1298" s="3"/>
      <c r="Y1298" s="218"/>
      <c r="Z1298" s="3"/>
      <c r="AA1298" s="78"/>
      <c r="AB1298" s="78"/>
      <c r="AC1298" s="78"/>
      <c r="AD1298" s="78"/>
      <c r="AE1298" s="78"/>
    </row>
    <row r="1299" spans="1:204" ht="38.25" x14ac:dyDescent="0.25">
      <c r="A1299" s="2" t="s">
        <v>1711</v>
      </c>
      <c r="B1299" s="27" t="s">
        <v>1592</v>
      </c>
      <c r="C1299" s="2" t="s">
        <v>1735</v>
      </c>
      <c r="D1299" s="2" t="s">
        <v>1594</v>
      </c>
      <c r="E1299" s="256">
        <v>15.48</v>
      </c>
      <c r="F1299" s="10">
        <v>15</v>
      </c>
      <c r="I1299" s="11" t="s">
        <v>21</v>
      </c>
      <c r="K1299" s="21">
        <v>40544</v>
      </c>
      <c r="M1299" s="307">
        <v>6</v>
      </c>
      <c r="N1299" s="11">
        <v>1</v>
      </c>
      <c r="O1299" s="22"/>
      <c r="P1299" s="311">
        <f t="shared" si="152"/>
        <v>15.85</v>
      </c>
      <c r="Q1299" s="16">
        <f t="shared" si="151"/>
        <v>15.854799999999999</v>
      </c>
      <c r="R1299" s="23">
        <f t="shared" si="153"/>
        <v>0.36999999999999922</v>
      </c>
      <c r="S1299" s="18">
        <f t="shared" si="154"/>
        <v>2.3901808785529666E-2</v>
      </c>
      <c r="V1299" s="3"/>
      <c r="W1299" s="3"/>
      <c r="X1299" s="3"/>
      <c r="Y1299" s="218"/>
      <c r="Z1299" s="3"/>
      <c r="AA1299" s="78"/>
      <c r="AB1299" s="78"/>
      <c r="AC1299" s="78"/>
      <c r="AD1299" s="78"/>
      <c r="AE1299" s="78"/>
    </row>
    <row r="1300" spans="1:204" ht="38.25" x14ac:dyDescent="0.25">
      <c r="A1300" s="2" t="s">
        <v>1711</v>
      </c>
      <c r="B1300" s="27" t="s">
        <v>1592</v>
      </c>
      <c r="C1300" s="2" t="s">
        <v>1736</v>
      </c>
      <c r="D1300" s="2" t="s">
        <v>1594</v>
      </c>
      <c r="E1300" s="256">
        <v>20.64</v>
      </c>
      <c r="F1300" s="10">
        <v>20</v>
      </c>
      <c r="I1300" s="11" t="s">
        <v>21</v>
      </c>
      <c r="K1300" s="21">
        <v>40544</v>
      </c>
      <c r="M1300" s="307">
        <v>6</v>
      </c>
      <c r="N1300" s="11">
        <v>1</v>
      </c>
      <c r="O1300" s="22"/>
      <c r="P1300" s="311">
        <f t="shared" si="152"/>
        <v>21.13</v>
      </c>
      <c r="Q1300" s="16">
        <f t="shared" si="151"/>
        <v>21.139700000000001</v>
      </c>
      <c r="R1300" s="23">
        <f t="shared" si="153"/>
        <v>0.48999999999999844</v>
      </c>
      <c r="S1300" s="18">
        <f t="shared" si="154"/>
        <v>2.3740310077519304E-2</v>
      </c>
      <c r="V1300" s="3"/>
      <c r="W1300" s="3"/>
      <c r="X1300" s="3"/>
      <c r="Y1300" s="218"/>
      <c r="Z1300" s="3"/>
      <c r="AA1300" s="78"/>
      <c r="AB1300" s="78"/>
      <c r="AC1300" s="78"/>
      <c r="AD1300" s="78"/>
      <c r="AE1300" s="78"/>
    </row>
    <row r="1301" spans="1:204" ht="38.25" x14ac:dyDescent="0.25">
      <c r="A1301" s="2" t="s">
        <v>1711</v>
      </c>
      <c r="B1301" s="27" t="s">
        <v>1592</v>
      </c>
      <c r="C1301" s="2" t="s">
        <v>1737</v>
      </c>
      <c r="D1301" s="2" t="s">
        <v>1594</v>
      </c>
      <c r="E1301" s="256">
        <v>15.48</v>
      </c>
      <c r="F1301" s="10">
        <v>15</v>
      </c>
      <c r="I1301" s="11" t="s">
        <v>21</v>
      </c>
      <c r="K1301" s="21">
        <v>40544</v>
      </c>
      <c r="M1301" s="307">
        <v>6</v>
      </c>
      <c r="N1301" s="11">
        <v>1</v>
      </c>
      <c r="O1301" s="22"/>
      <c r="P1301" s="311">
        <f t="shared" si="152"/>
        <v>15.85</v>
      </c>
      <c r="Q1301" s="16">
        <f t="shared" si="151"/>
        <v>15.854799999999999</v>
      </c>
      <c r="R1301" s="23">
        <f t="shared" si="153"/>
        <v>0.36999999999999922</v>
      </c>
      <c r="S1301" s="18">
        <f t="shared" si="154"/>
        <v>2.3901808785529666E-2</v>
      </c>
      <c r="V1301" s="3"/>
      <c r="W1301" s="3"/>
      <c r="X1301" s="3"/>
      <c r="Y1301" s="218"/>
      <c r="Z1301" s="3"/>
      <c r="AA1301" s="78"/>
      <c r="AB1301" s="78"/>
      <c r="AC1301" s="78"/>
      <c r="AD1301" s="78"/>
      <c r="AE1301" s="78"/>
    </row>
    <row r="1302" spans="1:204" ht="25.5" x14ac:dyDescent="0.25">
      <c r="A1302" s="2" t="s">
        <v>1711</v>
      </c>
      <c r="B1302" s="27" t="s">
        <v>1592</v>
      </c>
      <c r="C1302" s="2" t="s">
        <v>1738</v>
      </c>
      <c r="D1302" s="2" t="s">
        <v>1594</v>
      </c>
      <c r="E1302" s="255">
        <v>113.55</v>
      </c>
      <c r="F1302" s="10">
        <v>110</v>
      </c>
      <c r="I1302" s="11" t="s">
        <v>21</v>
      </c>
      <c r="K1302" s="21">
        <v>40544</v>
      </c>
      <c r="M1302" s="307">
        <v>6</v>
      </c>
      <c r="N1302" s="11">
        <v>1</v>
      </c>
      <c r="O1302" s="22"/>
      <c r="P1302" s="311">
        <f t="shared" si="152"/>
        <v>116.29</v>
      </c>
      <c r="Q1302" s="16">
        <f t="shared" si="151"/>
        <v>116.29940000000001</v>
      </c>
      <c r="R1302" s="23">
        <f t="shared" si="153"/>
        <v>2.7400000000000091</v>
      </c>
      <c r="S1302" s="18">
        <f t="shared" si="154"/>
        <v>2.4130339057683921E-2</v>
      </c>
      <c r="W1302" s="2"/>
      <c r="X1302" s="2"/>
      <c r="Y1302" s="218"/>
      <c r="Z1302" s="3"/>
      <c r="AA1302" s="78"/>
      <c r="AB1302" s="78"/>
      <c r="AC1302" s="78"/>
      <c r="AD1302" s="78"/>
      <c r="AE1302" s="78"/>
    </row>
    <row r="1303" spans="1:204" ht="25.5" x14ac:dyDescent="0.25">
      <c r="A1303" s="2" t="s">
        <v>1711</v>
      </c>
      <c r="B1303" s="27" t="s">
        <v>1592</v>
      </c>
      <c r="C1303" s="2" t="s">
        <v>1739</v>
      </c>
      <c r="D1303" s="2" t="s">
        <v>1594</v>
      </c>
      <c r="E1303" s="255">
        <v>82.58</v>
      </c>
      <c r="F1303" s="10">
        <v>80</v>
      </c>
      <c r="I1303" s="11" t="s">
        <v>21</v>
      </c>
      <c r="K1303" s="21">
        <v>40544</v>
      </c>
      <c r="M1303" s="307">
        <v>6</v>
      </c>
      <c r="N1303" s="11">
        <v>1</v>
      </c>
      <c r="O1303" s="22"/>
      <c r="P1303" s="311">
        <f t="shared" si="152"/>
        <v>84.57</v>
      </c>
      <c r="Q1303" s="16">
        <f t="shared" si="151"/>
        <v>84.579499999999996</v>
      </c>
      <c r="R1303" s="23">
        <f t="shared" si="153"/>
        <v>1.9899999999999949</v>
      </c>
      <c r="S1303" s="18">
        <f t="shared" si="154"/>
        <v>2.4097844514410209E-2</v>
      </c>
      <c r="W1303" s="2"/>
      <c r="X1303" s="2"/>
      <c r="Y1303" s="218"/>
      <c r="Z1303" s="3"/>
      <c r="AA1303" s="78"/>
      <c r="AB1303" s="78"/>
      <c r="AC1303" s="78"/>
      <c r="AD1303" s="78"/>
      <c r="AE1303" s="78"/>
    </row>
    <row r="1304" spans="1:204" ht="25.5" x14ac:dyDescent="0.25">
      <c r="A1304" s="2" t="s">
        <v>1711</v>
      </c>
      <c r="B1304" s="27" t="s">
        <v>1592</v>
      </c>
      <c r="C1304" s="2" t="s">
        <v>1740</v>
      </c>
      <c r="D1304" s="2" t="s">
        <v>1594</v>
      </c>
      <c r="E1304" s="255">
        <v>92.9</v>
      </c>
      <c r="F1304" s="10">
        <v>90</v>
      </c>
      <c r="I1304" s="11" t="s">
        <v>21</v>
      </c>
      <c r="K1304" s="21">
        <v>40544</v>
      </c>
      <c r="M1304" s="307">
        <v>6</v>
      </c>
      <c r="N1304" s="11">
        <v>1</v>
      </c>
      <c r="O1304" s="22"/>
      <c r="P1304" s="311">
        <f t="shared" si="152"/>
        <v>95.14</v>
      </c>
      <c r="Q1304" s="16">
        <f t="shared" si="151"/>
        <v>95.1494</v>
      </c>
      <c r="R1304" s="23">
        <f t="shared" si="153"/>
        <v>2.2399999999999949</v>
      </c>
      <c r="S1304" s="18">
        <f t="shared" si="154"/>
        <v>2.4111948331539235E-2</v>
      </c>
      <c r="W1304" s="2"/>
      <c r="X1304" s="2"/>
      <c r="Y1304" s="218"/>
      <c r="Z1304" s="3"/>
      <c r="AA1304" s="78"/>
      <c r="AB1304" s="78"/>
      <c r="AC1304" s="78"/>
      <c r="AD1304" s="78"/>
      <c r="AE1304" s="78"/>
    </row>
    <row r="1305" spans="1:204" ht="25.5" x14ac:dyDescent="0.25">
      <c r="A1305" s="2" t="s">
        <v>1711</v>
      </c>
      <c r="B1305" s="27" t="s">
        <v>1592</v>
      </c>
      <c r="C1305" s="2" t="s">
        <v>1741</v>
      </c>
      <c r="D1305" s="2" t="s">
        <v>1594</v>
      </c>
      <c r="E1305" s="255">
        <v>67.09</v>
      </c>
      <c r="F1305" s="10">
        <v>65</v>
      </c>
      <c r="I1305" s="11" t="s">
        <v>21</v>
      </c>
      <c r="K1305" s="21">
        <v>40544</v>
      </c>
      <c r="M1305" s="307">
        <v>6</v>
      </c>
      <c r="N1305" s="11">
        <v>1</v>
      </c>
      <c r="O1305" s="22"/>
      <c r="P1305" s="311">
        <f t="shared" si="152"/>
        <v>68.709999999999994</v>
      </c>
      <c r="Q1305" s="16">
        <f t="shared" si="151"/>
        <v>68.714500000000001</v>
      </c>
      <c r="R1305" s="23">
        <f t="shared" si="153"/>
        <v>1.6199999999999903</v>
      </c>
      <c r="S1305" s="18">
        <f t="shared" si="154"/>
        <v>2.4146668654046657E-2</v>
      </c>
      <c r="W1305" s="2"/>
      <c r="X1305" s="2"/>
      <c r="Y1305" s="218"/>
      <c r="Z1305" s="3"/>
      <c r="AA1305" s="78"/>
      <c r="AB1305" s="78"/>
      <c r="AC1305" s="78"/>
      <c r="AD1305" s="78"/>
      <c r="AE1305" s="78"/>
    </row>
    <row r="1306" spans="1:204" ht="25.5" x14ac:dyDescent="0.25">
      <c r="A1306" s="2" t="s">
        <v>1711</v>
      </c>
      <c r="B1306" s="27" t="s">
        <v>1592</v>
      </c>
      <c r="C1306" s="2" t="s">
        <v>1742</v>
      </c>
      <c r="D1306" s="2" t="s">
        <v>1594</v>
      </c>
      <c r="E1306" s="256">
        <v>113.55</v>
      </c>
      <c r="F1306" s="10">
        <v>110</v>
      </c>
      <c r="I1306" s="11" t="s">
        <v>21</v>
      </c>
      <c r="K1306" s="21">
        <v>40544</v>
      </c>
      <c r="M1306" s="307">
        <v>6</v>
      </c>
      <c r="N1306" s="11">
        <v>1</v>
      </c>
      <c r="O1306" s="22"/>
      <c r="P1306" s="311">
        <f t="shared" si="152"/>
        <v>116.29</v>
      </c>
      <c r="Q1306" s="16">
        <f t="shared" si="151"/>
        <v>116.29940000000001</v>
      </c>
      <c r="R1306" s="23">
        <f t="shared" si="153"/>
        <v>2.7400000000000091</v>
      </c>
      <c r="S1306" s="18">
        <f t="shared" si="154"/>
        <v>2.4130339057683921E-2</v>
      </c>
      <c r="V1306" s="3"/>
      <c r="W1306" s="3"/>
      <c r="X1306" s="3"/>
      <c r="Y1306" s="218"/>
      <c r="Z1306" s="3"/>
      <c r="AA1306" s="78"/>
      <c r="AB1306" s="78"/>
      <c r="AC1306" s="78"/>
      <c r="AD1306" s="78"/>
      <c r="AE1306" s="78"/>
    </row>
    <row r="1307" spans="1:204" ht="25.5" x14ac:dyDescent="0.25">
      <c r="A1307" s="2" t="s">
        <v>1711</v>
      </c>
      <c r="B1307" s="27" t="s">
        <v>1592</v>
      </c>
      <c r="C1307" s="2" t="s">
        <v>1743</v>
      </c>
      <c r="D1307" s="2" t="s">
        <v>1594</v>
      </c>
      <c r="E1307" s="256">
        <v>82.58</v>
      </c>
      <c r="F1307" s="10">
        <v>80</v>
      </c>
      <c r="I1307" s="11" t="s">
        <v>21</v>
      </c>
      <c r="K1307" s="21">
        <v>40544</v>
      </c>
      <c r="M1307" s="307">
        <v>6</v>
      </c>
      <c r="N1307" s="11">
        <v>1</v>
      </c>
      <c r="O1307" s="22"/>
      <c r="P1307" s="311">
        <f t="shared" si="152"/>
        <v>84.57</v>
      </c>
      <c r="Q1307" s="16">
        <f t="shared" si="151"/>
        <v>84.579499999999996</v>
      </c>
      <c r="R1307" s="23">
        <f t="shared" si="153"/>
        <v>1.9899999999999949</v>
      </c>
      <c r="S1307" s="18">
        <f t="shared" si="154"/>
        <v>2.4097844514410209E-2</v>
      </c>
      <c r="V1307" s="3"/>
      <c r="W1307" s="3"/>
      <c r="X1307" s="3"/>
      <c r="Y1307" s="218"/>
      <c r="Z1307" s="3"/>
      <c r="AA1307" s="78"/>
      <c r="AB1307" s="78"/>
      <c r="AC1307" s="78"/>
      <c r="AD1307" s="78"/>
      <c r="AE1307" s="78"/>
    </row>
    <row r="1308" spans="1:204" ht="25.5" x14ac:dyDescent="0.25">
      <c r="A1308" s="2" t="s">
        <v>1764</v>
      </c>
      <c r="B1308" s="27" t="s">
        <v>1592</v>
      </c>
      <c r="C1308" s="2" t="s">
        <v>1765</v>
      </c>
      <c r="D1308" s="2" t="s">
        <v>1766</v>
      </c>
      <c r="E1308" s="255">
        <v>154.84</v>
      </c>
      <c r="F1308" s="10">
        <v>150</v>
      </c>
      <c r="I1308" s="11" t="s">
        <v>21</v>
      </c>
      <c r="K1308" s="21">
        <v>40544</v>
      </c>
      <c r="M1308" s="307">
        <v>1</v>
      </c>
      <c r="N1308" s="11">
        <v>1</v>
      </c>
      <c r="O1308" s="22"/>
      <c r="P1308" s="311">
        <f t="shared" si="152"/>
        <v>158.58000000000001</v>
      </c>
      <c r="Q1308" s="16">
        <f t="shared" si="151"/>
        <v>158.58920000000001</v>
      </c>
      <c r="R1308" s="23">
        <f t="shared" si="153"/>
        <v>3.7400000000000091</v>
      </c>
      <c r="S1308" s="18">
        <f t="shared" si="154"/>
        <v>2.4153965383621863E-2</v>
      </c>
      <c r="W1308" s="2"/>
      <c r="X1308" s="2"/>
      <c r="Y1308" s="218"/>
      <c r="Z1308" s="3"/>
      <c r="AA1308" s="78"/>
      <c r="AB1308" s="78"/>
      <c r="AC1308" s="78"/>
      <c r="AD1308" s="78"/>
      <c r="AE1308" s="78"/>
    </row>
    <row r="1309" spans="1:204" ht="25.5" x14ac:dyDescent="0.25">
      <c r="A1309" s="2" t="s">
        <v>1764</v>
      </c>
      <c r="B1309" s="27" t="s">
        <v>1592</v>
      </c>
      <c r="C1309" s="2" t="s">
        <v>1767</v>
      </c>
      <c r="D1309" s="2" t="s">
        <v>1766</v>
      </c>
      <c r="E1309" s="255">
        <v>154.84</v>
      </c>
      <c r="F1309" s="10">
        <v>150</v>
      </c>
      <c r="I1309" s="11" t="s">
        <v>21</v>
      </c>
      <c r="K1309" s="21">
        <v>40544</v>
      </c>
      <c r="M1309" s="307">
        <v>1</v>
      </c>
      <c r="N1309" s="11">
        <v>1</v>
      </c>
      <c r="O1309" s="22"/>
      <c r="P1309" s="311">
        <f t="shared" si="152"/>
        <v>158.58000000000001</v>
      </c>
      <c r="Q1309" s="16">
        <f t="shared" si="151"/>
        <v>158.58920000000001</v>
      </c>
      <c r="R1309" s="23">
        <f t="shared" si="153"/>
        <v>3.7400000000000091</v>
      </c>
      <c r="S1309" s="18">
        <f t="shared" si="154"/>
        <v>2.4153965383621863E-2</v>
      </c>
      <c r="W1309" s="2"/>
      <c r="X1309" s="2"/>
      <c r="Y1309" s="218"/>
      <c r="Z1309" s="3"/>
      <c r="AA1309" s="78"/>
      <c r="AB1309" s="78"/>
      <c r="AC1309" s="78"/>
      <c r="AD1309" s="78"/>
      <c r="AE1309" s="78"/>
    </row>
    <row r="1310" spans="1:204" s="3" customFormat="1" ht="25.5" x14ac:dyDescent="0.25">
      <c r="A1310" s="2" t="s">
        <v>1764</v>
      </c>
      <c r="B1310" s="27" t="s">
        <v>1592</v>
      </c>
      <c r="C1310" s="2" t="s">
        <v>1768</v>
      </c>
      <c r="D1310" s="2" t="s">
        <v>1766</v>
      </c>
      <c r="E1310" s="255">
        <v>103.23</v>
      </c>
      <c r="F1310" s="10">
        <v>100</v>
      </c>
      <c r="G1310" s="10"/>
      <c r="H1310" s="2"/>
      <c r="I1310" s="11" t="s">
        <v>21</v>
      </c>
      <c r="J1310" s="11"/>
      <c r="K1310" s="21">
        <v>40544</v>
      </c>
      <c r="L1310" s="2"/>
      <c r="M1310" s="307">
        <v>1</v>
      </c>
      <c r="N1310" s="11">
        <v>1</v>
      </c>
      <c r="O1310" s="22"/>
      <c r="P1310" s="311">
        <f t="shared" si="152"/>
        <v>105.72</v>
      </c>
      <c r="Q1310" s="16">
        <f t="shared" si="151"/>
        <v>105.7296</v>
      </c>
      <c r="R1310" s="23">
        <f t="shared" si="153"/>
        <v>2.4899999999999949</v>
      </c>
      <c r="S1310" s="18">
        <f t="shared" si="154"/>
        <v>2.4120895088636973E-2</v>
      </c>
      <c r="T1310" s="17"/>
      <c r="U1310" s="19"/>
      <c r="V1310" s="2"/>
      <c r="W1310" s="2"/>
      <c r="X1310" s="2"/>
      <c r="Y1310" s="218"/>
      <c r="AA1310" s="78"/>
      <c r="AB1310" s="78"/>
      <c r="AC1310" s="78"/>
      <c r="AD1310" s="78"/>
      <c r="AE1310" s="78"/>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c r="DL1310" s="2"/>
      <c r="DM1310" s="2"/>
      <c r="DN1310" s="2"/>
      <c r="DO1310" s="2"/>
      <c r="DP1310" s="2"/>
      <c r="DQ1310" s="2"/>
      <c r="DR1310" s="2"/>
      <c r="DS1310" s="2"/>
      <c r="DT1310" s="2"/>
      <c r="DU1310" s="2"/>
      <c r="DV1310" s="2"/>
      <c r="DW1310" s="2"/>
      <c r="DX1310" s="2"/>
      <c r="DY1310" s="2"/>
      <c r="DZ1310" s="2"/>
      <c r="EA1310" s="2"/>
      <c r="EB1310" s="2"/>
      <c r="EC1310" s="2"/>
      <c r="ED1310" s="2"/>
      <c r="EE1310" s="2"/>
      <c r="EF1310" s="2"/>
      <c r="EG1310" s="2"/>
      <c r="EH1310" s="2"/>
      <c r="EI1310" s="2"/>
      <c r="EJ1310" s="2"/>
      <c r="EK1310" s="2"/>
      <c r="EL1310" s="2"/>
      <c r="EM1310" s="2"/>
      <c r="EN1310" s="2"/>
      <c r="EO1310" s="2"/>
      <c r="EP1310" s="2"/>
      <c r="EQ1310" s="2"/>
      <c r="ER1310" s="2"/>
      <c r="ES1310" s="2"/>
      <c r="ET1310" s="2"/>
      <c r="EU1310" s="2"/>
      <c r="EV1310" s="2"/>
      <c r="EW1310" s="2"/>
      <c r="EX1310" s="2"/>
      <c r="EY1310" s="2"/>
      <c r="EZ1310" s="2"/>
      <c r="FA1310" s="2"/>
      <c r="FB1310" s="2"/>
      <c r="FC1310" s="2"/>
      <c r="FD1310" s="2"/>
      <c r="FE1310" s="2"/>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2"/>
      <c r="GL1310" s="2"/>
      <c r="GM1310" s="2"/>
      <c r="GN1310" s="2"/>
      <c r="GO1310" s="2"/>
      <c r="GP1310" s="2"/>
      <c r="GQ1310" s="2"/>
      <c r="GR1310" s="2"/>
      <c r="GS1310" s="2"/>
      <c r="GT1310" s="2"/>
      <c r="GU1310" s="2"/>
      <c r="GV1310" s="2"/>
    </row>
    <row r="1311" spans="1:204" ht="25.5" x14ac:dyDescent="0.25">
      <c r="A1311" s="2" t="s">
        <v>1764</v>
      </c>
      <c r="B1311" s="27" t="s">
        <v>1592</v>
      </c>
      <c r="C1311" s="2" t="s">
        <v>1769</v>
      </c>
      <c r="D1311" s="2" t="s">
        <v>1766</v>
      </c>
      <c r="E1311" s="255">
        <v>92.9</v>
      </c>
      <c r="F1311" s="10">
        <v>90</v>
      </c>
      <c r="I1311" s="11" t="s">
        <v>21</v>
      </c>
      <c r="K1311" s="21">
        <v>40544</v>
      </c>
      <c r="M1311" s="307">
        <v>1</v>
      </c>
      <c r="N1311" s="11">
        <v>1</v>
      </c>
      <c r="O1311" s="22"/>
      <c r="P1311" s="311">
        <f t="shared" si="152"/>
        <v>95.14</v>
      </c>
      <c r="Q1311" s="16">
        <f t="shared" si="151"/>
        <v>95.1494</v>
      </c>
      <c r="R1311" s="23">
        <f t="shared" si="153"/>
        <v>2.2399999999999949</v>
      </c>
      <c r="S1311" s="18">
        <f t="shared" si="154"/>
        <v>2.4111948331539235E-2</v>
      </c>
      <c r="W1311" s="2"/>
      <c r="X1311" s="2"/>
      <c r="Y1311" s="218"/>
      <c r="Z1311" s="3"/>
      <c r="AA1311" s="78"/>
      <c r="AB1311" s="78"/>
      <c r="AC1311" s="78"/>
      <c r="AD1311" s="78"/>
      <c r="AE1311" s="78"/>
      <c r="GR1311" s="5"/>
      <c r="GS1311" s="5"/>
      <c r="GT1311" s="5"/>
      <c r="GU1311" s="5"/>
      <c r="GV1311" s="5"/>
    </row>
    <row r="1312" spans="1:204" ht="25.5" x14ac:dyDescent="0.25">
      <c r="A1312" s="2" t="s">
        <v>1764</v>
      </c>
      <c r="B1312" s="27" t="s">
        <v>1592</v>
      </c>
      <c r="C1312" s="2" t="s">
        <v>1770</v>
      </c>
      <c r="D1312" s="2" t="s">
        <v>1594</v>
      </c>
      <c r="E1312" s="255" t="s">
        <v>1772</v>
      </c>
      <c r="F1312" s="10" t="s">
        <v>1771</v>
      </c>
      <c r="I1312" s="11" t="s">
        <v>21</v>
      </c>
      <c r="K1312" s="21">
        <v>40544</v>
      </c>
      <c r="M1312" s="307">
        <v>1</v>
      </c>
      <c r="N1312" s="11">
        <v>1</v>
      </c>
      <c r="O1312" s="22"/>
      <c r="P1312" s="311" t="s">
        <v>3260</v>
      </c>
      <c r="Q1312" s="16" t="e">
        <f t="shared" si="151"/>
        <v>#VALUE!</v>
      </c>
      <c r="R1312" s="23">
        <v>0.38</v>
      </c>
      <c r="S1312" s="18">
        <f>0.38/12</f>
        <v>3.1666666666666669E-2</v>
      </c>
      <c r="W1312" s="2"/>
      <c r="X1312" s="2"/>
      <c r="Z1312" s="3"/>
      <c r="AA1312" s="78"/>
      <c r="AB1312" s="78"/>
      <c r="AC1312" s="78"/>
      <c r="AD1312" s="78"/>
      <c r="AE1312" s="78"/>
      <c r="GR1312" s="5"/>
      <c r="GS1312" s="5"/>
      <c r="GT1312" s="5"/>
      <c r="GU1312" s="5"/>
      <c r="GV1312" s="5"/>
    </row>
    <row r="1313" spans="1:204" ht="25.5" x14ac:dyDescent="0.25">
      <c r="A1313" s="2" t="s">
        <v>1764</v>
      </c>
      <c r="B1313" s="27" t="s">
        <v>1592</v>
      </c>
      <c r="C1313" s="2" t="s">
        <v>1773</v>
      </c>
      <c r="D1313" s="2" t="s">
        <v>1594</v>
      </c>
      <c r="E1313" s="255" t="s">
        <v>1775</v>
      </c>
      <c r="F1313" s="10" t="s">
        <v>1774</v>
      </c>
      <c r="I1313" s="11" t="s">
        <v>21</v>
      </c>
      <c r="K1313" s="21">
        <v>40544</v>
      </c>
      <c r="M1313" s="307">
        <v>1</v>
      </c>
      <c r="N1313" s="11">
        <v>1</v>
      </c>
      <c r="O1313" s="22"/>
      <c r="P1313" s="311" t="s">
        <v>3261</v>
      </c>
      <c r="Q1313" s="16" t="e">
        <f t="shared" si="151"/>
        <v>#VALUE!</v>
      </c>
      <c r="R1313" s="23">
        <v>0.25</v>
      </c>
      <c r="S1313" s="18">
        <f>R1313/8</f>
        <v>3.125E-2</v>
      </c>
      <c r="W1313" s="2"/>
      <c r="X1313" s="2"/>
      <c r="Y1313" s="304"/>
      <c r="Z1313" s="3"/>
      <c r="AA1313" s="78"/>
      <c r="AB1313" s="78"/>
      <c r="AC1313" s="78"/>
      <c r="AD1313" s="78"/>
      <c r="AE1313" s="78"/>
      <c r="GR1313" s="5"/>
      <c r="GS1313" s="5"/>
      <c r="GT1313" s="5"/>
      <c r="GU1313" s="5"/>
      <c r="GV1313" s="5"/>
    </row>
    <row r="1314" spans="1:204" ht="38.25" x14ac:dyDescent="0.25">
      <c r="A1314" s="2" t="s">
        <v>1764</v>
      </c>
      <c r="B1314" s="27" t="s">
        <v>1592</v>
      </c>
      <c r="C1314" s="2" t="s">
        <v>1776</v>
      </c>
      <c r="D1314" s="2" t="s">
        <v>1594</v>
      </c>
      <c r="E1314" s="255" t="s">
        <v>1775</v>
      </c>
      <c r="F1314" s="10" t="s">
        <v>1774</v>
      </c>
      <c r="I1314" s="11" t="s">
        <v>21</v>
      </c>
      <c r="K1314" s="21">
        <v>40544</v>
      </c>
      <c r="M1314" s="307">
        <v>1</v>
      </c>
      <c r="N1314" s="11">
        <v>1</v>
      </c>
      <c r="O1314" s="22"/>
      <c r="P1314" s="311" t="s">
        <v>3261</v>
      </c>
      <c r="Q1314" s="16" t="e">
        <f t="shared" si="151"/>
        <v>#VALUE!</v>
      </c>
      <c r="R1314" s="23">
        <v>0.25</v>
      </c>
      <c r="S1314" s="18">
        <f>R1314/8</f>
        <v>3.125E-2</v>
      </c>
      <c r="W1314" s="2"/>
      <c r="X1314" s="2"/>
      <c r="Y1314" s="304"/>
      <c r="Z1314" s="3"/>
      <c r="AA1314" s="78"/>
      <c r="AB1314" s="78"/>
      <c r="AC1314" s="78"/>
      <c r="AD1314" s="78"/>
      <c r="AE1314" s="78"/>
      <c r="GR1314" s="5"/>
      <c r="GS1314" s="5"/>
      <c r="GT1314" s="5"/>
      <c r="GU1314" s="5"/>
      <c r="GV1314" s="5"/>
    </row>
    <row r="1315" spans="1:204" s="3" customFormat="1" ht="25.5" x14ac:dyDescent="0.25">
      <c r="A1315" s="2" t="s">
        <v>1764</v>
      </c>
      <c r="B1315" s="27" t="s">
        <v>1592</v>
      </c>
      <c r="C1315" s="2" t="s">
        <v>1777</v>
      </c>
      <c r="D1315" s="2" t="s">
        <v>1594</v>
      </c>
      <c r="E1315" s="255" t="s">
        <v>1779</v>
      </c>
      <c r="F1315" s="10" t="s">
        <v>1778</v>
      </c>
      <c r="G1315" s="10"/>
      <c r="H1315" s="2"/>
      <c r="I1315" s="11" t="s">
        <v>21</v>
      </c>
      <c r="J1315" s="11"/>
      <c r="K1315" s="21">
        <v>40544</v>
      </c>
      <c r="L1315" s="2"/>
      <c r="M1315" s="307">
        <v>1</v>
      </c>
      <c r="N1315" s="11">
        <v>1</v>
      </c>
      <c r="O1315" s="22"/>
      <c r="P1315" s="311" t="s">
        <v>3262</v>
      </c>
      <c r="Q1315" s="16" t="e">
        <f t="shared" si="151"/>
        <v>#VALUE!</v>
      </c>
      <c r="R1315" s="23">
        <v>0.12</v>
      </c>
      <c r="S1315" s="18">
        <f>R1315/4</f>
        <v>0.03</v>
      </c>
      <c r="T1315" s="17"/>
      <c r="U1315" s="19"/>
      <c r="V1315" s="2"/>
      <c r="W1315" s="2"/>
      <c r="X1315" s="2"/>
      <c r="Y1315" s="304"/>
      <c r="AA1315" s="78"/>
      <c r="AB1315" s="78"/>
      <c r="AC1315" s="78"/>
      <c r="AD1315" s="78"/>
      <c r="AE1315" s="78"/>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2"/>
      <c r="DN1315" s="2"/>
      <c r="DO1315" s="2"/>
      <c r="DP1315" s="2"/>
      <c r="DQ1315" s="2"/>
      <c r="DR1315" s="2"/>
      <c r="DS1315" s="2"/>
      <c r="DT1315" s="2"/>
      <c r="DU1315" s="2"/>
      <c r="DV1315" s="2"/>
      <c r="DW1315" s="2"/>
      <c r="DX1315" s="2"/>
      <c r="DY1315" s="2"/>
      <c r="DZ1315" s="2"/>
      <c r="EA1315" s="2"/>
      <c r="EB1315" s="2"/>
      <c r="EC1315" s="2"/>
      <c r="ED1315" s="2"/>
      <c r="EE1315" s="2"/>
      <c r="EF1315" s="2"/>
      <c r="EG1315" s="2"/>
      <c r="EH1315" s="2"/>
      <c r="EI1315" s="2"/>
      <c r="EJ1315" s="2"/>
      <c r="EK1315" s="2"/>
      <c r="EL1315" s="2"/>
      <c r="EM1315" s="2"/>
      <c r="EN1315" s="2"/>
      <c r="EO1315" s="2"/>
      <c r="EP1315" s="2"/>
      <c r="EQ1315" s="2"/>
      <c r="ER1315" s="2"/>
      <c r="ES1315" s="2"/>
      <c r="ET1315" s="2"/>
      <c r="EU1315" s="2"/>
      <c r="EV1315" s="2"/>
      <c r="EW1315" s="2"/>
      <c r="EX1315" s="2"/>
      <c r="EY1315" s="2"/>
      <c r="EZ1315" s="2"/>
      <c r="FA1315" s="2"/>
      <c r="FB1315" s="2"/>
      <c r="FC1315" s="2"/>
      <c r="FD1315" s="2"/>
      <c r="FE1315" s="2"/>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2"/>
      <c r="GL1315" s="2"/>
      <c r="GM1315" s="2"/>
      <c r="GN1315" s="2"/>
      <c r="GO1315" s="2"/>
      <c r="GP1315" s="2"/>
      <c r="GQ1315" s="2"/>
      <c r="GR1315" s="5"/>
      <c r="GS1315" s="5"/>
      <c r="GT1315" s="5"/>
      <c r="GU1315" s="5"/>
      <c r="GV1315" s="5"/>
    </row>
    <row r="1316" spans="1:204" s="3" customFormat="1" ht="25.5" x14ac:dyDescent="0.25">
      <c r="A1316" s="2" t="s">
        <v>1764</v>
      </c>
      <c r="B1316" s="27" t="s">
        <v>1592</v>
      </c>
      <c r="C1316" s="2" t="s">
        <v>1780</v>
      </c>
      <c r="D1316" s="2" t="s">
        <v>1594</v>
      </c>
      <c r="E1316" s="255" t="s">
        <v>1782</v>
      </c>
      <c r="F1316" s="10" t="s">
        <v>1781</v>
      </c>
      <c r="G1316" s="10"/>
      <c r="H1316" s="2"/>
      <c r="I1316" s="11" t="s">
        <v>21</v>
      </c>
      <c r="J1316" s="11"/>
      <c r="K1316" s="21">
        <v>40544</v>
      </c>
      <c r="L1316" s="2"/>
      <c r="M1316" s="307">
        <v>1</v>
      </c>
      <c r="N1316" s="11">
        <v>1</v>
      </c>
      <c r="O1316" s="22"/>
      <c r="P1316" s="311" t="s">
        <v>3263</v>
      </c>
      <c r="Q1316" s="16" t="e">
        <f t="shared" si="151"/>
        <v>#VALUE!</v>
      </c>
      <c r="R1316" s="23">
        <v>0.32</v>
      </c>
      <c r="S1316" s="18">
        <f>0.32/10</f>
        <v>3.2000000000000001E-2</v>
      </c>
      <c r="T1316" s="17"/>
      <c r="U1316" s="19"/>
      <c r="V1316" s="2"/>
      <c r="W1316" s="2"/>
      <c r="X1316" s="2"/>
      <c r="Y1316" s="215"/>
      <c r="AA1316" s="78"/>
      <c r="AB1316" s="78"/>
      <c r="AC1316" s="78"/>
      <c r="AD1316" s="78"/>
      <c r="AE1316" s="78"/>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c r="DZ1316" s="2"/>
      <c r="EA1316" s="2"/>
      <c r="EB1316" s="2"/>
      <c r="EC1316" s="2"/>
      <c r="ED1316" s="2"/>
      <c r="EE1316" s="2"/>
      <c r="EF1316" s="2"/>
      <c r="EG1316" s="2"/>
      <c r="EH1316" s="2"/>
      <c r="EI1316" s="2"/>
      <c r="EJ1316" s="2"/>
      <c r="EK1316" s="2"/>
      <c r="EL1316" s="2"/>
      <c r="EM1316" s="2"/>
      <c r="EN1316" s="2"/>
      <c r="EO1316" s="2"/>
      <c r="EP1316" s="2"/>
      <c r="EQ1316" s="2"/>
      <c r="ER1316" s="2"/>
      <c r="ES1316" s="2"/>
      <c r="ET1316" s="2"/>
      <c r="EU1316" s="2"/>
      <c r="EV1316" s="2"/>
      <c r="EW1316" s="2"/>
      <c r="EX1316" s="2"/>
      <c r="EY1316" s="2"/>
      <c r="EZ1316" s="2"/>
      <c r="FA1316" s="2"/>
      <c r="FB1316" s="2"/>
      <c r="FC1316" s="2"/>
      <c r="FD1316" s="2"/>
      <c r="FE1316" s="2"/>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c r="GC1316" s="2"/>
      <c r="GD1316" s="2"/>
      <c r="GE1316" s="2"/>
      <c r="GF1316" s="2"/>
      <c r="GG1316" s="2"/>
      <c r="GH1316" s="2"/>
      <c r="GI1316" s="2"/>
      <c r="GJ1316" s="2"/>
      <c r="GK1316" s="2"/>
      <c r="GL1316" s="2"/>
      <c r="GM1316" s="2"/>
      <c r="GN1316" s="2"/>
      <c r="GO1316" s="2"/>
      <c r="GP1316" s="2"/>
      <c r="GQ1316" s="2"/>
      <c r="GR1316" s="5"/>
      <c r="GS1316" s="5"/>
      <c r="GT1316" s="5"/>
      <c r="GU1316" s="5"/>
      <c r="GV1316" s="5"/>
    </row>
    <row r="1317" spans="1:204" ht="25.5" x14ac:dyDescent="0.25">
      <c r="A1317" s="2" t="s">
        <v>1764</v>
      </c>
      <c r="B1317" s="27" t="s">
        <v>1592</v>
      </c>
      <c r="C1317" s="2" t="s">
        <v>1783</v>
      </c>
      <c r="D1317" s="2" t="s">
        <v>1594</v>
      </c>
      <c r="E1317" s="255" t="s">
        <v>1785</v>
      </c>
      <c r="F1317" s="10" t="s">
        <v>1784</v>
      </c>
      <c r="I1317" s="11" t="s">
        <v>21</v>
      </c>
      <c r="K1317" s="21">
        <v>40544</v>
      </c>
      <c r="M1317" s="307">
        <v>1</v>
      </c>
      <c r="N1317" s="11">
        <v>1</v>
      </c>
      <c r="O1317" s="22"/>
      <c r="P1317" s="311" t="s">
        <v>3264</v>
      </c>
      <c r="Q1317" s="16" t="e">
        <f t="shared" si="151"/>
        <v>#VALUE!</v>
      </c>
      <c r="R1317" s="23">
        <v>0.19</v>
      </c>
      <c r="S1317" s="18">
        <f>0.19/6</f>
        <v>3.1666666666666669E-2</v>
      </c>
      <c r="W1317" s="2"/>
      <c r="X1317" s="2"/>
      <c r="Y1317" s="304"/>
      <c r="Z1317" s="3"/>
      <c r="AA1317" s="78"/>
      <c r="AB1317" s="78"/>
      <c r="AC1317" s="78"/>
      <c r="AD1317" s="78"/>
      <c r="AE1317" s="78"/>
    </row>
    <row r="1318" spans="1:204" s="3" customFormat="1" ht="38.25" x14ac:dyDescent="0.25">
      <c r="A1318" s="2" t="s">
        <v>1764</v>
      </c>
      <c r="B1318" s="27" t="s">
        <v>1592</v>
      </c>
      <c r="C1318" s="2" t="s">
        <v>1786</v>
      </c>
      <c r="D1318" s="2" t="s">
        <v>1594</v>
      </c>
      <c r="E1318" s="255" t="s">
        <v>1785</v>
      </c>
      <c r="F1318" s="10" t="s">
        <v>1784</v>
      </c>
      <c r="G1318" s="10"/>
      <c r="H1318" s="2"/>
      <c r="I1318" s="11" t="s">
        <v>21</v>
      </c>
      <c r="J1318" s="11"/>
      <c r="K1318" s="21">
        <v>40544</v>
      </c>
      <c r="L1318" s="2"/>
      <c r="M1318" s="307">
        <v>1</v>
      </c>
      <c r="N1318" s="11">
        <v>1</v>
      </c>
      <c r="O1318" s="22"/>
      <c r="P1318" s="311" t="s">
        <v>3264</v>
      </c>
      <c r="Q1318" s="16" t="e">
        <f t="shared" si="151"/>
        <v>#VALUE!</v>
      </c>
      <c r="R1318" s="23">
        <v>0.19</v>
      </c>
      <c r="S1318" s="18">
        <f>0.19/6</f>
        <v>3.1666666666666669E-2</v>
      </c>
      <c r="T1318" s="17"/>
      <c r="U1318" s="19"/>
      <c r="V1318" s="2"/>
      <c r="W1318" s="2"/>
      <c r="X1318" s="2"/>
      <c r="Y1318" s="304"/>
      <c r="AA1318" s="78"/>
      <c r="AB1318" s="78"/>
      <c r="AC1318" s="78"/>
      <c r="AD1318" s="78"/>
      <c r="AE1318" s="78"/>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c r="DZ1318" s="2"/>
      <c r="EA1318" s="2"/>
      <c r="EB1318" s="2"/>
      <c r="EC1318" s="2"/>
      <c r="ED1318" s="2"/>
      <c r="EE1318" s="2"/>
      <c r="EF1318" s="2"/>
      <c r="EG1318" s="2"/>
      <c r="EH1318" s="2"/>
      <c r="EI1318" s="2"/>
      <c r="EJ1318" s="2"/>
      <c r="EK1318" s="2"/>
      <c r="EL1318" s="2"/>
      <c r="EM1318" s="2"/>
      <c r="EN1318" s="2"/>
      <c r="EO1318" s="2"/>
      <c r="EP1318" s="2"/>
      <c r="EQ1318" s="2"/>
      <c r="ER1318" s="2"/>
      <c r="ES1318" s="2"/>
      <c r="ET1318" s="2"/>
      <c r="EU1318" s="2"/>
      <c r="EV1318" s="2"/>
      <c r="EW1318" s="2"/>
      <c r="EX1318" s="2"/>
      <c r="EY1318" s="2"/>
      <c r="EZ1318" s="2"/>
      <c r="FA1318" s="2"/>
      <c r="FB1318" s="2"/>
      <c r="FC1318" s="2"/>
      <c r="FD1318" s="2"/>
      <c r="FE1318" s="2"/>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2"/>
      <c r="GL1318" s="2"/>
      <c r="GM1318" s="2"/>
      <c r="GN1318" s="2"/>
      <c r="GO1318" s="2"/>
      <c r="GP1318" s="2"/>
      <c r="GQ1318" s="2"/>
      <c r="GR1318" s="5"/>
      <c r="GS1318" s="5"/>
      <c r="GT1318" s="5"/>
      <c r="GU1318" s="5"/>
      <c r="GV1318" s="5"/>
    </row>
    <row r="1319" spans="1:204" ht="25.5" x14ac:dyDescent="0.25">
      <c r="A1319" s="2" t="s">
        <v>1764</v>
      </c>
      <c r="B1319" s="27" t="s">
        <v>1592</v>
      </c>
      <c r="C1319" s="2" t="s">
        <v>1787</v>
      </c>
      <c r="D1319" s="2" t="s">
        <v>1594</v>
      </c>
      <c r="E1319" s="255" t="s">
        <v>1789</v>
      </c>
      <c r="F1319" s="10" t="s">
        <v>1788</v>
      </c>
      <c r="I1319" s="11" t="s">
        <v>21</v>
      </c>
      <c r="K1319" s="21">
        <v>40544</v>
      </c>
      <c r="M1319" s="307">
        <v>1</v>
      </c>
      <c r="N1319" s="11">
        <v>1</v>
      </c>
      <c r="O1319" s="22"/>
      <c r="P1319" s="311" t="s">
        <v>3265</v>
      </c>
      <c r="Q1319" s="16" t="e">
        <f t="shared" si="151"/>
        <v>#VALUE!</v>
      </c>
      <c r="R1319" s="23">
        <v>0.06</v>
      </c>
      <c r="S1319" s="18">
        <f>R1319/2</f>
        <v>0.03</v>
      </c>
      <c r="W1319" s="2"/>
      <c r="X1319" s="2"/>
      <c r="Y1319" s="304"/>
      <c r="Z1319" s="3"/>
      <c r="AA1319" s="78"/>
      <c r="AB1319" s="78"/>
      <c r="AC1319" s="78"/>
      <c r="AD1319" s="78"/>
      <c r="AE1319" s="78"/>
      <c r="GR1319" s="5"/>
      <c r="GS1319" s="5"/>
      <c r="GT1319" s="5"/>
      <c r="GU1319" s="5"/>
      <c r="GV1319" s="5"/>
    </row>
    <row r="1320" spans="1:204" ht="25.5" x14ac:dyDescent="0.25">
      <c r="A1320" s="2" t="s">
        <v>1764</v>
      </c>
      <c r="B1320" s="27" t="s">
        <v>1592</v>
      </c>
      <c r="C1320" s="2" t="s">
        <v>1790</v>
      </c>
      <c r="D1320" s="2" t="s">
        <v>1594</v>
      </c>
      <c r="E1320" s="256">
        <v>25.8</v>
      </c>
      <c r="F1320" s="10">
        <v>25</v>
      </c>
      <c r="I1320" s="11" t="s">
        <v>21</v>
      </c>
      <c r="K1320" s="21">
        <v>40544</v>
      </c>
      <c r="M1320" s="307">
        <v>1</v>
      </c>
      <c r="N1320" s="11">
        <v>1</v>
      </c>
      <c r="O1320" s="22"/>
      <c r="P1320" s="311">
        <f>IF(N1320=1,INT(E1320*$T$1*100)/100,E1320)</f>
        <v>26.42</v>
      </c>
      <c r="Q1320" s="16">
        <f t="shared" si="151"/>
        <v>26.424700000000001</v>
      </c>
      <c r="R1320" s="23">
        <f>P1320-E1320</f>
        <v>0.62000000000000099</v>
      </c>
      <c r="S1320" s="18">
        <f>IF(E1320&lt;&gt;0,R1320/E1320,0)</f>
        <v>2.4031007751938022E-2</v>
      </c>
      <c r="V1320" s="3"/>
      <c r="W1320" s="3"/>
      <c r="X1320" s="3"/>
      <c r="Y1320" s="218"/>
      <c r="Z1320" s="3"/>
      <c r="AA1320" s="78"/>
      <c r="AB1320" s="78"/>
      <c r="AC1320" s="78"/>
      <c r="AD1320" s="78"/>
      <c r="AE1320" s="78"/>
      <c r="GR1320" s="5"/>
      <c r="GS1320" s="5"/>
      <c r="GT1320" s="5"/>
      <c r="GU1320" s="5"/>
      <c r="GV1320" s="5"/>
    </row>
    <row r="1321" spans="1:204" ht="25.5" x14ac:dyDescent="0.25">
      <c r="A1321" s="2" t="s">
        <v>1764</v>
      </c>
      <c r="B1321" s="27" t="s">
        <v>1592</v>
      </c>
      <c r="C1321" s="2" t="s">
        <v>1791</v>
      </c>
      <c r="D1321" s="2" t="s">
        <v>1792</v>
      </c>
      <c r="E1321" s="255" t="s">
        <v>1794</v>
      </c>
      <c r="F1321" s="10" t="s">
        <v>1793</v>
      </c>
      <c r="I1321" s="11" t="s">
        <v>21</v>
      </c>
      <c r="K1321" s="21">
        <v>40544</v>
      </c>
      <c r="M1321" s="307">
        <v>1</v>
      </c>
      <c r="N1321" s="11">
        <v>1</v>
      </c>
      <c r="O1321" s="22"/>
      <c r="P1321" s="311" t="s">
        <v>3269</v>
      </c>
      <c r="Q1321" s="16" t="e">
        <f t="shared" si="151"/>
        <v>#VALUE!</v>
      </c>
      <c r="R1321" s="23" t="s">
        <v>1795</v>
      </c>
      <c r="S1321" s="23" t="s">
        <v>1796</v>
      </c>
      <c r="W1321" s="2"/>
      <c r="X1321" s="2"/>
      <c r="Z1321" s="306"/>
      <c r="AA1321" s="78"/>
      <c r="AB1321" s="78"/>
      <c r="AC1321" s="78"/>
      <c r="AD1321" s="78"/>
      <c r="AE1321" s="78"/>
      <c r="GR1321" s="5"/>
      <c r="GS1321" s="5"/>
      <c r="GT1321" s="5"/>
      <c r="GU1321" s="5"/>
      <c r="GV1321" s="5"/>
    </row>
    <row r="1322" spans="1:204" ht="25.5" x14ac:dyDescent="0.25">
      <c r="A1322" s="2" t="s">
        <v>1764</v>
      </c>
      <c r="B1322" s="27" t="s">
        <v>1592</v>
      </c>
      <c r="C1322" s="2" t="s">
        <v>1797</v>
      </c>
      <c r="D1322" s="2" t="s">
        <v>1594</v>
      </c>
      <c r="E1322" s="255" t="s">
        <v>1799</v>
      </c>
      <c r="F1322" s="10" t="s">
        <v>1798</v>
      </c>
      <c r="I1322" s="11" t="s">
        <v>21</v>
      </c>
      <c r="K1322" s="21">
        <v>40544</v>
      </c>
      <c r="M1322" s="307">
        <v>1</v>
      </c>
      <c r="N1322" s="11">
        <v>1</v>
      </c>
      <c r="O1322" s="22"/>
      <c r="P1322" s="311" t="s">
        <v>3266</v>
      </c>
      <c r="Q1322" s="16" t="e">
        <f t="shared" si="151"/>
        <v>#VALUE!</v>
      </c>
      <c r="R1322" s="23">
        <v>0.64</v>
      </c>
      <c r="S1322" s="18">
        <f>0.64/20</f>
        <v>3.2000000000000001E-2</v>
      </c>
      <c r="W1322" s="2"/>
      <c r="X1322" s="2"/>
      <c r="Z1322" s="3"/>
      <c r="AA1322" s="78"/>
      <c r="AB1322" s="78"/>
      <c r="AC1322" s="78"/>
      <c r="AD1322" s="78"/>
      <c r="AE1322" s="78"/>
      <c r="GR1322" s="5"/>
      <c r="GS1322" s="5"/>
      <c r="GT1322" s="5"/>
      <c r="GU1322" s="5"/>
      <c r="GV1322" s="5"/>
    </row>
    <row r="1323" spans="1:204" s="3" customFormat="1" ht="25.5" x14ac:dyDescent="0.25">
      <c r="A1323" s="2" t="s">
        <v>1764</v>
      </c>
      <c r="B1323" s="27" t="s">
        <v>1592</v>
      </c>
      <c r="C1323" s="2" t="s">
        <v>1800</v>
      </c>
      <c r="D1323" s="2" t="s">
        <v>1594</v>
      </c>
      <c r="E1323" s="255" t="s">
        <v>1782</v>
      </c>
      <c r="F1323" s="10" t="s">
        <v>1781</v>
      </c>
      <c r="G1323" s="10"/>
      <c r="H1323" s="2"/>
      <c r="I1323" s="11" t="s">
        <v>21</v>
      </c>
      <c r="J1323" s="11"/>
      <c r="K1323" s="21">
        <v>40544</v>
      </c>
      <c r="L1323" s="2"/>
      <c r="M1323" s="307">
        <v>1</v>
      </c>
      <c r="N1323" s="11">
        <v>1</v>
      </c>
      <c r="O1323" s="22"/>
      <c r="P1323" s="311" t="s">
        <v>3263</v>
      </c>
      <c r="Q1323" s="16" t="e">
        <f t="shared" si="151"/>
        <v>#VALUE!</v>
      </c>
      <c r="R1323" s="23">
        <v>0.32</v>
      </c>
      <c r="S1323" s="18">
        <f>0.32/10</f>
        <v>3.2000000000000001E-2</v>
      </c>
      <c r="T1323" s="17"/>
      <c r="U1323" s="19"/>
      <c r="V1323" s="2"/>
      <c r="W1323" s="2"/>
      <c r="X1323" s="2"/>
      <c r="Y1323" s="215"/>
      <c r="AA1323" s="78"/>
      <c r="AB1323" s="78"/>
      <c r="AC1323" s="78"/>
      <c r="AD1323" s="78"/>
      <c r="AE1323" s="78"/>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c r="DZ1323" s="2"/>
      <c r="EA1323" s="2"/>
      <c r="EB1323" s="2"/>
      <c r="EC1323" s="2"/>
      <c r="ED1323" s="2"/>
      <c r="EE1323" s="2"/>
      <c r="EF1323" s="2"/>
      <c r="EG1323" s="2"/>
      <c r="EH1323" s="2"/>
      <c r="EI1323" s="2"/>
      <c r="EJ1323" s="2"/>
      <c r="EK1323" s="2"/>
      <c r="EL1323" s="2"/>
      <c r="EM1323" s="2"/>
      <c r="EN1323" s="2"/>
      <c r="EO1323" s="2"/>
      <c r="EP1323" s="2"/>
      <c r="EQ1323" s="2"/>
      <c r="ER1323" s="2"/>
      <c r="ES1323" s="2"/>
      <c r="ET1323" s="2"/>
      <c r="EU1323" s="2"/>
      <c r="EV1323" s="2"/>
      <c r="EW1323" s="2"/>
      <c r="EX1323" s="2"/>
      <c r="EY1323" s="2"/>
      <c r="EZ1323" s="2"/>
      <c r="FA1323" s="2"/>
      <c r="FB1323" s="2"/>
      <c r="FC1323" s="2"/>
      <c r="FD1323" s="2"/>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2"/>
      <c r="GL1323" s="2"/>
      <c r="GM1323" s="2"/>
      <c r="GN1323" s="2"/>
      <c r="GO1323" s="2"/>
      <c r="GP1323" s="2"/>
      <c r="GQ1323" s="2"/>
      <c r="GR1323" s="5"/>
      <c r="GS1323" s="5"/>
      <c r="GT1323" s="5"/>
      <c r="GU1323" s="5"/>
      <c r="GV1323" s="5"/>
    </row>
    <row r="1324" spans="1:204" s="3" customFormat="1" ht="38.25" x14ac:dyDescent="0.25">
      <c r="A1324" s="2" t="s">
        <v>1764</v>
      </c>
      <c r="B1324" s="27" t="s">
        <v>1592</v>
      </c>
      <c r="C1324" s="2" t="s">
        <v>1801</v>
      </c>
      <c r="D1324" s="2" t="s">
        <v>1594</v>
      </c>
      <c r="E1324" s="255" t="s">
        <v>1772</v>
      </c>
      <c r="F1324" s="10" t="s">
        <v>1771</v>
      </c>
      <c r="G1324" s="10"/>
      <c r="H1324" s="2"/>
      <c r="I1324" s="11" t="s">
        <v>21</v>
      </c>
      <c r="J1324" s="11"/>
      <c r="K1324" s="21">
        <v>40544</v>
      </c>
      <c r="L1324" s="2"/>
      <c r="M1324" s="307">
        <v>1</v>
      </c>
      <c r="N1324" s="11">
        <v>1</v>
      </c>
      <c r="O1324" s="22"/>
      <c r="P1324" s="311" t="s">
        <v>3260</v>
      </c>
      <c r="Q1324" s="16" t="e">
        <f t="shared" si="151"/>
        <v>#VALUE!</v>
      </c>
      <c r="R1324" s="23">
        <v>0.38</v>
      </c>
      <c r="S1324" s="18">
        <f>0.38/12</f>
        <v>3.1666666666666669E-2</v>
      </c>
      <c r="T1324" s="17"/>
      <c r="U1324" s="19"/>
      <c r="V1324" s="2"/>
      <c r="W1324" s="2"/>
      <c r="X1324" s="2"/>
      <c r="Y1324" s="215"/>
      <c r="AA1324" s="78"/>
      <c r="AB1324" s="78"/>
      <c r="AC1324" s="78"/>
      <c r="AD1324" s="78"/>
      <c r="AE1324" s="78"/>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c r="DL1324" s="2"/>
      <c r="DM1324" s="2"/>
      <c r="DN1324" s="2"/>
      <c r="DO1324" s="2"/>
      <c r="DP1324" s="2"/>
      <c r="DQ1324" s="2"/>
      <c r="DR1324" s="2"/>
      <c r="DS1324" s="2"/>
      <c r="DT1324" s="2"/>
      <c r="DU1324" s="2"/>
      <c r="DV1324" s="2"/>
      <c r="DW1324" s="2"/>
      <c r="DX1324" s="2"/>
      <c r="DY1324" s="2"/>
      <c r="DZ1324" s="2"/>
      <c r="EA1324" s="2"/>
      <c r="EB1324" s="2"/>
      <c r="EC1324" s="2"/>
      <c r="ED1324" s="2"/>
      <c r="EE1324" s="2"/>
      <c r="EF1324" s="2"/>
      <c r="EG1324" s="2"/>
      <c r="EH1324" s="2"/>
      <c r="EI1324" s="2"/>
      <c r="EJ1324" s="2"/>
      <c r="EK1324" s="2"/>
      <c r="EL1324" s="2"/>
      <c r="EM1324" s="2"/>
      <c r="EN1324" s="2"/>
      <c r="EO1324" s="2"/>
      <c r="EP1324" s="2"/>
      <c r="EQ1324" s="2"/>
      <c r="ER1324" s="2"/>
      <c r="ES1324" s="2"/>
      <c r="ET1324" s="2"/>
      <c r="EU1324" s="2"/>
      <c r="EV1324" s="2"/>
      <c r="EW1324" s="2"/>
      <c r="EX1324" s="2"/>
      <c r="EY1324" s="2"/>
      <c r="EZ1324" s="2"/>
      <c r="FA1324" s="2"/>
      <c r="FB1324" s="2"/>
      <c r="FC1324" s="2"/>
      <c r="FD1324" s="2"/>
      <c r="FE1324" s="2"/>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2"/>
      <c r="GL1324" s="2"/>
      <c r="GM1324" s="2"/>
      <c r="GN1324" s="2"/>
      <c r="GO1324" s="2"/>
      <c r="GP1324" s="2"/>
      <c r="GQ1324" s="2"/>
      <c r="GR1324" s="5"/>
      <c r="GS1324" s="5"/>
      <c r="GT1324" s="5"/>
      <c r="GU1324" s="5"/>
      <c r="GV1324" s="5"/>
    </row>
    <row r="1325" spans="1:204" s="3" customFormat="1" ht="25.5" x14ac:dyDescent="0.25">
      <c r="A1325" s="2" t="s">
        <v>1764</v>
      </c>
      <c r="B1325" s="27" t="s">
        <v>1592</v>
      </c>
      <c r="C1325" s="2" t="s">
        <v>1802</v>
      </c>
      <c r="D1325" s="2" t="s">
        <v>1594</v>
      </c>
      <c r="E1325" s="255" t="s">
        <v>1785</v>
      </c>
      <c r="F1325" s="10" t="s">
        <v>1784</v>
      </c>
      <c r="G1325" s="10"/>
      <c r="H1325" s="2"/>
      <c r="I1325" s="11" t="s">
        <v>21</v>
      </c>
      <c r="J1325" s="11"/>
      <c r="K1325" s="21">
        <v>40544</v>
      </c>
      <c r="L1325" s="2"/>
      <c r="M1325" s="307">
        <v>1</v>
      </c>
      <c r="N1325" s="11">
        <v>1</v>
      </c>
      <c r="O1325" s="22"/>
      <c r="P1325" s="311" t="s">
        <v>3264</v>
      </c>
      <c r="Q1325" s="16" t="e">
        <f t="shared" si="151"/>
        <v>#VALUE!</v>
      </c>
      <c r="R1325" s="23">
        <v>0.19</v>
      </c>
      <c r="S1325" s="18">
        <f>0.19/6</f>
        <v>3.1666666666666669E-2</v>
      </c>
      <c r="T1325" s="17"/>
      <c r="U1325" s="19"/>
      <c r="V1325" s="2"/>
      <c r="W1325" s="2"/>
      <c r="X1325" s="2"/>
      <c r="Y1325" s="304"/>
      <c r="AA1325" s="78"/>
      <c r="AB1325" s="78"/>
      <c r="AC1325" s="78"/>
      <c r="AD1325" s="78"/>
      <c r="AE1325" s="78"/>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2"/>
      <c r="DN1325" s="2"/>
      <c r="DO1325" s="2"/>
      <c r="DP1325" s="2"/>
      <c r="DQ1325" s="2"/>
      <c r="DR1325" s="2"/>
      <c r="DS1325" s="2"/>
      <c r="DT1325" s="2"/>
      <c r="DU1325" s="2"/>
      <c r="DV1325" s="2"/>
      <c r="DW1325" s="2"/>
      <c r="DX1325" s="2"/>
      <c r="DY1325" s="2"/>
      <c r="DZ1325" s="2"/>
      <c r="EA1325" s="2"/>
      <c r="EB1325" s="2"/>
      <c r="EC1325" s="2"/>
      <c r="ED1325" s="2"/>
      <c r="EE1325" s="2"/>
      <c r="EF1325" s="2"/>
      <c r="EG1325" s="2"/>
      <c r="EH1325" s="2"/>
      <c r="EI1325" s="2"/>
      <c r="EJ1325" s="2"/>
      <c r="EK1325" s="2"/>
      <c r="EL1325" s="2"/>
      <c r="EM1325" s="2"/>
      <c r="EN1325" s="2"/>
      <c r="EO1325" s="2"/>
      <c r="EP1325" s="2"/>
      <c r="EQ1325" s="2"/>
      <c r="ER1325" s="2"/>
      <c r="ES1325" s="2"/>
      <c r="ET1325" s="2"/>
      <c r="EU1325" s="2"/>
      <c r="EV1325" s="2"/>
      <c r="EW1325" s="2"/>
      <c r="EX1325" s="2"/>
      <c r="EY1325" s="2"/>
      <c r="EZ1325" s="2"/>
      <c r="FA1325" s="2"/>
      <c r="FB1325" s="2"/>
      <c r="FC1325" s="2"/>
      <c r="FD1325" s="2"/>
      <c r="FE1325" s="2"/>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2"/>
      <c r="GL1325" s="2"/>
      <c r="GM1325" s="2"/>
      <c r="GN1325" s="2"/>
      <c r="GO1325" s="2"/>
      <c r="GP1325" s="2"/>
      <c r="GQ1325" s="2"/>
      <c r="GR1325" s="5"/>
      <c r="GS1325" s="5"/>
      <c r="GT1325" s="5"/>
      <c r="GU1325" s="5"/>
      <c r="GV1325" s="5"/>
    </row>
    <row r="1326" spans="1:204" s="3" customFormat="1" ht="25.5" x14ac:dyDescent="0.25">
      <c r="A1326" s="2" t="s">
        <v>1764</v>
      </c>
      <c r="B1326" s="27" t="s">
        <v>1592</v>
      </c>
      <c r="C1326" s="2" t="s">
        <v>1803</v>
      </c>
      <c r="D1326" s="2" t="s">
        <v>1594</v>
      </c>
      <c r="E1326" s="255">
        <v>25.8</v>
      </c>
      <c r="F1326" s="10">
        <v>25</v>
      </c>
      <c r="G1326" s="10"/>
      <c r="H1326" s="2"/>
      <c r="I1326" s="11" t="s">
        <v>21</v>
      </c>
      <c r="J1326" s="11"/>
      <c r="K1326" s="21">
        <v>40544</v>
      </c>
      <c r="L1326" s="2"/>
      <c r="M1326" s="307">
        <v>1</v>
      </c>
      <c r="N1326" s="11">
        <v>1</v>
      </c>
      <c r="O1326" s="22"/>
      <c r="P1326" s="311">
        <f t="shared" ref="P1326:P1332" si="155">IF(N1326=1,INT(E1326*$T$1*100)/100,E1326)</f>
        <v>26.42</v>
      </c>
      <c r="Q1326" s="16">
        <f t="shared" si="151"/>
        <v>26.424700000000001</v>
      </c>
      <c r="R1326" s="23">
        <f t="shared" ref="R1326:R1332" si="156">P1326-E1326</f>
        <v>0.62000000000000099</v>
      </c>
      <c r="S1326" s="18">
        <f t="shared" ref="S1326:S1332" si="157">IF(E1326&lt;&gt;0,R1326/E1326,0)</f>
        <v>2.4031007751938022E-2</v>
      </c>
      <c r="T1326" s="17"/>
      <c r="U1326" s="19"/>
      <c r="V1326" s="2"/>
      <c r="W1326" s="2"/>
      <c r="X1326" s="2"/>
      <c r="Y1326" s="218"/>
      <c r="AA1326" s="78"/>
      <c r="AB1326" s="78"/>
      <c r="AC1326" s="78"/>
      <c r="AD1326" s="78"/>
      <c r="AE1326" s="78"/>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c r="EO1326" s="2"/>
      <c r="EP1326" s="2"/>
      <c r="EQ1326" s="2"/>
      <c r="ER1326" s="2"/>
      <c r="ES1326" s="2"/>
      <c r="ET1326" s="2"/>
      <c r="EU1326" s="2"/>
      <c r="EV1326" s="2"/>
      <c r="EW1326" s="2"/>
      <c r="EX1326" s="2"/>
      <c r="EY1326" s="2"/>
      <c r="EZ1326" s="2"/>
      <c r="FA1326" s="2"/>
      <c r="FB1326" s="2"/>
      <c r="FC1326" s="2"/>
      <c r="FD1326" s="2"/>
      <c r="FE1326" s="2"/>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2"/>
      <c r="GL1326" s="2"/>
      <c r="GM1326" s="2"/>
      <c r="GN1326" s="2"/>
      <c r="GO1326" s="2"/>
      <c r="GP1326" s="2"/>
      <c r="GQ1326" s="2"/>
      <c r="GR1326" s="5"/>
      <c r="GS1326" s="5"/>
      <c r="GT1326" s="5"/>
      <c r="GU1326" s="5"/>
      <c r="GV1326" s="5"/>
    </row>
    <row r="1327" spans="1:204" s="3" customFormat="1" ht="25.5" x14ac:dyDescent="0.25">
      <c r="A1327" s="2" t="s">
        <v>1764</v>
      </c>
      <c r="B1327" s="27" t="s">
        <v>1592</v>
      </c>
      <c r="C1327" s="2" t="s">
        <v>1804</v>
      </c>
      <c r="D1327" s="2" t="s">
        <v>1594</v>
      </c>
      <c r="E1327" s="255">
        <v>25.8</v>
      </c>
      <c r="F1327" s="10">
        <v>25</v>
      </c>
      <c r="G1327" s="10"/>
      <c r="H1327" s="2"/>
      <c r="I1327" s="11" t="s">
        <v>21</v>
      </c>
      <c r="J1327" s="11"/>
      <c r="K1327" s="21">
        <v>40544</v>
      </c>
      <c r="L1327" s="2"/>
      <c r="M1327" s="307">
        <v>1</v>
      </c>
      <c r="N1327" s="11">
        <v>1</v>
      </c>
      <c r="O1327" s="22"/>
      <c r="P1327" s="311">
        <f t="shared" si="155"/>
        <v>26.42</v>
      </c>
      <c r="Q1327" s="16">
        <f t="shared" si="151"/>
        <v>26.424700000000001</v>
      </c>
      <c r="R1327" s="23">
        <f t="shared" si="156"/>
        <v>0.62000000000000099</v>
      </c>
      <c r="S1327" s="18">
        <f t="shared" si="157"/>
        <v>2.4031007751938022E-2</v>
      </c>
      <c r="T1327" s="17"/>
      <c r="U1327" s="19"/>
      <c r="V1327" s="2"/>
      <c r="W1327" s="2"/>
      <c r="X1327" s="2"/>
      <c r="Y1327" s="218"/>
      <c r="AA1327" s="78"/>
      <c r="AB1327" s="78"/>
      <c r="AC1327" s="78"/>
      <c r="AD1327" s="78"/>
      <c r="AE1327" s="78"/>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c r="FE1327" s="2"/>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2"/>
      <c r="GL1327" s="2"/>
      <c r="GM1327" s="2"/>
      <c r="GN1327" s="2"/>
      <c r="GO1327" s="2"/>
      <c r="GP1327" s="2"/>
      <c r="GQ1327" s="2"/>
      <c r="GR1327" s="5"/>
      <c r="GS1327" s="5"/>
      <c r="GT1327" s="5"/>
      <c r="GU1327" s="5"/>
      <c r="GV1327" s="5"/>
    </row>
    <row r="1328" spans="1:204" s="3" customFormat="1" ht="25.5" x14ac:dyDescent="0.25">
      <c r="A1328" s="2" t="s">
        <v>1764</v>
      </c>
      <c r="B1328" s="27" t="s">
        <v>1592</v>
      </c>
      <c r="C1328" s="2" t="s">
        <v>1805</v>
      </c>
      <c r="D1328" s="2" t="s">
        <v>1594</v>
      </c>
      <c r="E1328" s="255">
        <v>30.96</v>
      </c>
      <c r="F1328" s="10">
        <v>30</v>
      </c>
      <c r="G1328" s="10"/>
      <c r="H1328" s="2"/>
      <c r="I1328" s="11" t="s">
        <v>21</v>
      </c>
      <c r="J1328" s="11"/>
      <c r="K1328" s="21">
        <v>40544</v>
      </c>
      <c r="L1328" s="2"/>
      <c r="M1328" s="307">
        <v>1</v>
      </c>
      <c r="N1328" s="11">
        <v>1</v>
      </c>
      <c r="O1328" s="22"/>
      <c r="P1328" s="311">
        <f t="shared" si="155"/>
        <v>31.7</v>
      </c>
      <c r="Q1328" s="16">
        <f t="shared" si="151"/>
        <v>31.709599999999998</v>
      </c>
      <c r="R1328" s="23">
        <f t="shared" si="156"/>
        <v>0.73999999999999844</v>
      </c>
      <c r="S1328" s="18">
        <f t="shared" si="157"/>
        <v>2.3901808785529666E-2</v>
      </c>
      <c r="T1328" s="17"/>
      <c r="U1328" s="19"/>
      <c r="V1328" s="2"/>
      <c r="W1328" s="2"/>
      <c r="X1328" s="2"/>
      <c r="Y1328" s="218"/>
      <c r="AA1328" s="78"/>
      <c r="AB1328" s="78"/>
      <c r="AC1328" s="78"/>
      <c r="AD1328" s="78"/>
      <c r="AE1328" s="78"/>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c r="FE1328" s="2"/>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2"/>
      <c r="GL1328" s="2"/>
      <c r="GM1328" s="2"/>
      <c r="GN1328" s="2"/>
      <c r="GO1328" s="2"/>
      <c r="GP1328" s="2"/>
      <c r="GQ1328" s="2"/>
      <c r="GR1328" s="5"/>
      <c r="GS1328" s="5"/>
      <c r="GT1328" s="5"/>
      <c r="GU1328" s="5"/>
      <c r="GV1328" s="5"/>
    </row>
    <row r="1329" spans="1:204" s="3" customFormat="1" ht="25.5" x14ac:dyDescent="0.25">
      <c r="A1329" s="2" t="s">
        <v>1764</v>
      </c>
      <c r="B1329" s="27" t="s">
        <v>1592</v>
      </c>
      <c r="C1329" s="2" t="s">
        <v>1806</v>
      </c>
      <c r="D1329" s="2" t="s">
        <v>1594</v>
      </c>
      <c r="E1329" s="255">
        <v>25.8</v>
      </c>
      <c r="F1329" s="10">
        <v>25</v>
      </c>
      <c r="G1329" s="10"/>
      <c r="H1329" s="2"/>
      <c r="I1329" s="11" t="s">
        <v>21</v>
      </c>
      <c r="J1329" s="11"/>
      <c r="K1329" s="21">
        <v>40544</v>
      </c>
      <c r="L1329" s="2"/>
      <c r="M1329" s="307">
        <v>1</v>
      </c>
      <c r="N1329" s="11">
        <v>1</v>
      </c>
      <c r="O1329" s="22"/>
      <c r="P1329" s="311">
        <f t="shared" si="155"/>
        <v>26.42</v>
      </c>
      <c r="Q1329" s="16">
        <f t="shared" si="151"/>
        <v>26.424700000000001</v>
      </c>
      <c r="R1329" s="23">
        <f t="shared" si="156"/>
        <v>0.62000000000000099</v>
      </c>
      <c r="S1329" s="18">
        <f t="shared" si="157"/>
        <v>2.4031007751938022E-2</v>
      </c>
      <c r="T1329" s="17"/>
      <c r="U1329" s="19"/>
      <c r="V1329" s="2"/>
      <c r="W1329" s="2"/>
      <c r="X1329" s="2"/>
      <c r="Y1329" s="218"/>
      <c r="AA1329" s="78"/>
      <c r="AB1329" s="78"/>
      <c r="AC1329" s="78"/>
      <c r="AD1329" s="78"/>
      <c r="AE1329" s="78"/>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c r="DZ1329" s="2"/>
      <c r="EA1329" s="2"/>
      <c r="EB1329" s="2"/>
      <c r="EC1329" s="2"/>
      <c r="ED1329" s="2"/>
      <c r="EE1329" s="2"/>
      <c r="EF1329" s="2"/>
      <c r="EG1329" s="2"/>
      <c r="EH1329" s="2"/>
      <c r="EI1329" s="2"/>
      <c r="EJ1329" s="2"/>
      <c r="EK1329" s="2"/>
      <c r="EL1329" s="2"/>
      <c r="EM1329" s="2"/>
      <c r="EN1329" s="2"/>
      <c r="EO1329" s="2"/>
      <c r="EP1329" s="2"/>
      <c r="EQ1329" s="2"/>
      <c r="ER1329" s="2"/>
      <c r="ES1329" s="2"/>
      <c r="ET1329" s="2"/>
      <c r="EU1329" s="2"/>
      <c r="EV1329" s="2"/>
      <c r="EW1329" s="2"/>
      <c r="EX1329" s="2"/>
      <c r="EY1329" s="2"/>
      <c r="EZ1329" s="2"/>
      <c r="FA1329" s="2"/>
      <c r="FB1329" s="2"/>
      <c r="FC1329" s="2"/>
      <c r="FD1329" s="2"/>
      <c r="FE1329" s="2"/>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2"/>
      <c r="GL1329" s="2"/>
      <c r="GM1329" s="2"/>
      <c r="GN1329" s="2"/>
      <c r="GO1329" s="2"/>
      <c r="GP1329" s="2"/>
      <c r="GQ1329" s="2"/>
      <c r="GR1329" s="6"/>
      <c r="GS1329" s="6"/>
      <c r="GT1329" s="6"/>
      <c r="GU1329" s="6"/>
      <c r="GV1329" s="6"/>
    </row>
    <row r="1330" spans="1:204" s="3" customFormat="1" ht="25.5" x14ac:dyDescent="0.25">
      <c r="A1330" s="2" t="s">
        <v>1764</v>
      </c>
      <c r="B1330" s="27" t="s">
        <v>1592</v>
      </c>
      <c r="C1330" s="2" t="s">
        <v>1807</v>
      </c>
      <c r="D1330" s="2" t="s">
        <v>1594</v>
      </c>
      <c r="E1330" s="255">
        <v>118.71</v>
      </c>
      <c r="F1330" s="10">
        <v>115</v>
      </c>
      <c r="G1330" s="10"/>
      <c r="H1330" s="2"/>
      <c r="I1330" s="11" t="s">
        <v>21</v>
      </c>
      <c r="J1330" s="11"/>
      <c r="K1330" s="21">
        <v>40544</v>
      </c>
      <c r="L1330" s="2"/>
      <c r="M1330" s="307">
        <v>1</v>
      </c>
      <c r="N1330" s="11">
        <v>1</v>
      </c>
      <c r="O1330" s="22"/>
      <c r="P1330" s="311">
        <f t="shared" si="155"/>
        <v>121.58</v>
      </c>
      <c r="Q1330" s="16">
        <f t="shared" si="151"/>
        <v>121.5844</v>
      </c>
      <c r="R1330" s="23">
        <f t="shared" si="156"/>
        <v>2.8700000000000045</v>
      </c>
      <c r="S1330" s="18">
        <f t="shared" si="157"/>
        <v>2.417656473759586E-2</v>
      </c>
      <c r="T1330" s="17"/>
      <c r="U1330" s="19"/>
      <c r="V1330" s="2"/>
      <c r="W1330" s="2"/>
      <c r="X1330" s="2"/>
      <c r="Y1330" s="218"/>
      <c r="AA1330" s="78"/>
      <c r="AB1330" s="78"/>
      <c r="AC1330" s="78"/>
      <c r="AD1330" s="78"/>
      <c r="AE1330" s="78"/>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c r="FD1330" s="2"/>
      <c r="FE1330" s="2"/>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2"/>
      <c r="GL1330" s="2"/>
      <c r="GM1330" s="2"/>
      <c r="GN1330" s="2"/>
      <c r="GO1330" s="2"/>
      <c r="GP1330" s="2"/>
      <c r="GQ1330" s="2"/>
      <c r="GR1330" s="6"/>
      <c r="GS1330" s="6"/>
      <c r="GT1330" s="6"/>
      <c r="GU1330" s="6"/>
      <c r="GV1330" s="6"/>
    </row>
    <row r="1331" spans="1:204" s="3" customFormat="1" ht="25.5" x14ac:dyDescent="0.25">
      <c r="A1331" s="2" t="s">
        <v>1764</v>
      </c>
      <c r="B1331" s="27" t="s">
        <v>1592</v>
      </c>
      <c r="C1331" s="2" t="s">
        <v>1808</v>
      </c>
      <c r="D1331" s="2" t="s">
        <v>1766</v>
      </c>
      <c r="E1331" s="255">
        <v>41.29</v>
      </c>
      <c r="F1331" s="10">
        <v>40</v>
      </c>
      <c r="G1331" s="10"/>
      <c r="H1331" s="2"/>
      <c r="I1331" s="11" t="s">
        <v>21</v>
      </c>
      <c r="J1331" s="11"/>
      <c r="K1331" s="21">
        <v>40544</v>
      </c>
      <c r="L1331" s="2"/>
      <c r="M1331" s="307">
        <v>1</v>
      </c>
      <c r="N1331" s="11">
        <v>1</v>
      </c>
      <c r="O1331" s="22"/>
      <c r="P1331" s="311">
        <f t="shared" si="155"/>
        <v>42.28</v>
      </c>
      <c r="Q1331" s="16">
        <f t="shared" si="151"/>
        <v>42.289700000000003</v>
      </c>
      <c r="R1331" s="23">
        <f t="shared" si="156"/>
        <v>0.99000000000000199</v>
      </c>
      <c r="S1331" s="18">
        <f t="shared" si="157"/>
        <v>2.3976749818358005E-2</v>
      </c>
      <c r="T1331" s="17"/>
      <c r="U1331" s="19"/>
      <c r="V1331" s="2"/>
      <c r="W1331" s="2"/>
      <c r="X1331" s="2"/>
      <c r="Y1331" s="218"/>
      <c r="AA1331" s="78"/>
      <c r="AB1331" s="78"/>
      <c r="AC1331" s="78"/>
      <c r="AD1331" s="78"/>
      <c r="AE1331" s="78"/>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c r="FE1331" s="2"/>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2"/>
      <c r="GL1331" s="2"/>
      <c r="GM1331" s="2"/>
      <c r="GN1331" s="2"/>
      <c r="GO1331" s="2"/>
      <c r="GP1331" s="2"/>
      <c r="GQ1331" s="2"/>
      <c r="GR1331" s="2"/>
      <c r="GS1331" s="2"/>
      <c r="GT1331" s="2"/>
      <c r="GU1331" s="2"/>
      <c r="GV1331" s="2"/>
    </row>
    <row r="1332" spans="1:204" s="3" customFormat="1" ht="25.5" x14ac:dyDescent="0.25">
      <c r="A1332" s="2" t="s">
        <v>1764</v>
      </c>
      <c r="B1332" s="27" t="s">
        <v>1592</v>
      </c>
      <c r="C1332" s="2" t="s">
        <v>1809</v>
      </c>
      <c r="D1332" s="2" t="s">
        <v>1766</v>
      </c>
      <c r="E1332" s="255">
        <v>51.61</v>
      </c>
      <c r="F1332" s="10">
        <v>50</v>
      </c>
      <c r="G1332" s="10"/>
      <c r="H1332" s="2"/>
      <c r="I1332" s="11" t="s">
        <v>21</v>
      </c>
      <c r="J1332" s="11"/>
      <c r="K1332" s="21">
        <v>40544</v>
      </c>
      <c r="L1332" s="2"/>
      <c r="M1332" s="307">
        <v>1</v>
      </c>
      <c r="N1332" s="11">
        <v>1</v>
      </c>
      <c r="O1332" s="22"/>
      <c r="P1332" s="311">
        <f t="shared" si="155"/>
        <v>52.85</v>
      </c>
      <c r="Q1332" s="16">
        <f t="shared" si="151"/>
        <v>52.8596</v>
      </c>
      <c r="R1332" s="23">
        <f t="shared" si="156"/>
        <v>1.240000000000002</v>
      </c>
      <c r="S1332" s="18">
        <f t="shared" si="157"/>
        <v>2.4026351482270916E-2</v>
      </c>
      <c r="T1332" s="17"/>
      <c r="U1332" s="19"/>
      <c r="V1332" s="2"/>
      <c r="W1332" s="2"/>
      <c r="X1332" s="2"/>
      <c r="Y1332" s="218"/>
      <c r="AA1332" s="78"/>
      <c r="AB1332" s="78"/>
      <c r="AC1332" s="78"/>
      <c r="AD1332" s="78"/>
      <c r="AE1332" s="78"/>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c r="EE1332" s="2"/>
      <c r="EF1332" s="2"/>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2"/>
      <c r="GL1332" s="2"/>
      <c r="GM1332" s="2"/>
      <c r="GN1332" s="2"/>
      <c r="GO1332" s="2"/>
      <c r="GP1332" s="2"/>
      <c r="GQ1332" s="2"/>
      <c r="GR1332" s="2"/>
      <c r="GS1332" s="2"/>
      <c r="GT1332" s="2"/>
      <c r="GU1332" s="2"/>
      <c r="GV1332" s="2"/>
    </row>
    <row r="1333" spans="1:204" s="3" customFormat="1" ht="38.25" x14ac:dyDescent="0.25">
      <c r="A1333" s="2" t="s">
        <v>1764</v>
      </c>
      <c r="B1333" s="27" t="s">
        <v>1592</v>
      </c>
      <c r="C1333" s="2" t="s">
        <v>1810</v>
      </c>
      <c r="D1333" s="2" t="s">
        <v>1594</v>
      </c>
      <c r="E1333" s="255" t="s">
        <v>1812</v>
      </c>
      <c r="F1333" s="10" t="s">
        <v>1811</v>
      </c>
      <c r="G1333" s="10"/>
      <c r="H1333" s="2"/>
      <c r="I1333" s="11" t="s">
        <v>21</v>
      </c>
      <c r="J1333" s="11"/>
      <c r="K1333" s="21">
        <v>40544</v>
      </c>
      <c r="L1333" s="2"/>
      <c r="M1333" s="307">
        <v>1</v>
      </c>
      <c r="N1333" s="11">
        <v>1</v>
      </c>
      <c r="O1333" s="22"/>
      <c r="P1333" s="311" t="s">
        <v>3267</v>
      </c>
      <c r="Q1333" s="16" t="e">
        <f t="shared" si="151"/>
        <v>#VALUE!</v>
      </c>
      <c r="R1333" s="23">
        <v>0.51</v>
      </c>
      <c r="S1333" s="18">
        <f>R1333/16</f>
        <v>3.1875000000000001E-2</v>
      </c>
      <c r="T1333" s="17"/>
      <c r="U1333" s="19"/>
      <c r="V1333" s="2"/>
      <c r="W1333" s="2"/>
      <c r="X1333" s="2"/>
      <c r="Y1333" s="215"/>
      <c r="AA1333" s="78"/>
      <c r="AB1333" s="78"/>
      <c r="AC1333" s="78"/>
      <c r="AD1333" s="78"/>
      <c r="AE1333" s="78"/>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c r="EE1333" s="2"/>
      <c r="EF1333" s="2"/>
      <c r="EG1333" s="2"/>
      <c r="EH1333" s="2"/>
      <c r="EI1333" s="2"/>
      <c r="EJ1333" s="2"/>
      <c r="EK1333" s="2"/>
      <c r="EL1333" s="2"/>
      <c r="EM1333" s="2"/>
      <c r="EN1333" s="2"/>
      <c r="EO1333" s="2"/>
      <c r="EP1333" s="2"/>
      <c r="EQ1333" s="2"/>
      <c r="ER1333" s="2"/>
      <c r="ES1333" s="2"/>
      <c r="ET1333" s="2"/>
      <c r="EU1333" s="2"/>
      <c r="EV1333" s="2"/>
      <c r="EW1333" s="2"/>
      <c r="EX1333" s="2"/>
      <c r="EY1333" s="2"/>
      <c r="EZ1333" s="2"/>
      <c r="FA1333" s="2"/>
      <c r="FB1333" s="2"/>
      <c r="FC1333" s="2"/>
      <c r="FD1333" s="2"/>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2"/>
      <c r="GL1333" s="2"/>
      <c r="GM1333" s="2"/>
      <c r="GN1333" s="2"/>
      <c r="GO1333" s="2"/>
      <c r="GP1333" s="2"/>
      <c r="GQ1333" s="2"/>
      <c r="GR1333" s="2"/>
      <c r="GS1333" s="2"/>
      <c r="GT1333" s="2"/>
      <c r="GU1333" s="2"/>
      <c r="GV1333" s="2"/>
    </row>
    <row r="1334" spans="1:204" s="3" customFormat="1" ht="25.5" x14ac:dyDescent="0.25">
      <c r="A1334" s="2" t="s">
        <v>1764</v>
      </c>
      <c r="B1334" s="27" t="s">
        <v>1592</v>
      </c>
      <c r="C1334" s="2" t="s">
        <v>1813</v>
      </c>
      <c r="D1334" s="2" t="s">
        <v>1594</v>
      </c>
      <c r="E1334" s="255" t="s">
        <v>1782</v>
      </c>
      <c r="F1334" s="10" t="s">
        <v>1781</v>
      </c>
      <c r="G1334" s="10"/>
      <c r="H1334" s="2"/>
      <c r="I1334" s="11" t="s">
        <v>21</v>
      </c>
      <c r="J1334" s="11"/>
      <c r="K1334" s="21">
        <v>40544</v>
      </c>
      <c r="L1334" s="2"/>
      <c r="M1334" s="307">
        <v>1</v>
      </c>
      <c r="N1334" s="11">
        <v>1</v>
      </c>
      <c r="O1334" s="22"/>
      <c r="P1334" s="311" t="s">
        <v>3263</v>
      </c>
      <c r="Q1334" s="16" t="e">
        <f t="shared" si="151"/>
        <v>#VALUE!</v>
      </c>
      <c r="R1334" s="23">
        <v>0.32</v>
      </c>
      <c r="S1334" s="18">
        <f>0.32/10</f>
        <v>3.2000000000000001E-2</v>
      </c>
      <c r="T1334" s="17"/>
      <c r="U1334" s="19"/>
      <c r="V1334" s="2"/>
      <c r="W1334" s="2"/>
      <c r="X1334" s="2"/>
      <c r="Y1334" s="215"/>
      <c r="AA1334" s="78"/>
      <c r="AB1334" s="78"/>
      <c r="AC1334" s="78"/>
      <c r="AD1334" s="78"/>
      <c r="AE1334" s="78"/>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c r="DZ1334" s="2"/>
      <c r="EA1334" s="2"/>
      <c r="EB1334" s="2"/>
      <c r="EC1334" s="2"/>
      <c r="ED1334" s="2"/>
      <c r="EE1334" s="2"/>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c r="FD1334" s="2"/>
      <c r="FE1334" s="2"/>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2"/>
      <c r="GL1334" s="2"/>
      <c r="GM1334" s="2"/>
      <c r="GN1334" s="2"/>
      <c r="GO1334" s="2"/>
      <c r="GP1334" s="2"/>
      <c r="GQ1334" s="2"/>
      <c r="GR1334" s="5"/>
      <c r="GS1334" s="5"/>
      <c r="GT1334" s="5"/>
      <c r="GU1334" s="5"/>
      <c r="GV1334" s="5"/>
    </row>
    <row r="1335" spans="1:204" s="3" customFormat="1" ht="38.25" x14ac:dyDescent="0.25">
      <c r="A1335" s="2" t="s">
        <v>1764</v>
      </c>
      <c r="B1335" s="27" t="s">
        <v>1592</v>
      </c>
      <c r="C1335" s="2" t="s">
        <v>1814</v>
      </c>
      <c r="D1335" s="2" t="s">
        <v>1594</v>
      </c>
      <c r="E1335" s="255" t="s">
        <v>1782</v>
      </c>
      <c r="F1335" s="10" t="s">
        <v>1781</v>
      </c>
      <c r="G1335" s="10"/>
      <c r="H1335" s="2"/>
      <c r="I1335" s="11" t="s">
        <v>21</v>
      </c>
      <c r="J1335" s="11"/>
      <c r="K1335" s="21">
        <v>40544</v>
      </c>
      <c r="L1335" s="2"/>
      <c r="M1335" s="307">
        <v>1</v>
      </c>
      <c r="N1335" s="11">
        <v>1</v>
      </c>
      <c r="O1335" s="22"/>
      <c r="P1335" s="311" t="s">
        <v>3263</v>
      </c>
      <c r="Q1335" s="16" t="e">
        <f t="shared" ref="Q1335:Q1398" si="158">IF(N1335=1,INT(E1335*$T$1*10000)/10000,E1335)</f>
        <v>#VALUE!</v>
      </c>
      <c r="R1335" s="23">
        <v>0.32</v>
      </c>
      <c r="S1335" s="18">
        <f>0.32/10</f>
        <v>3.2000000000000001E-2</v>
      </c>
      <c r="T1335" s="17"/>
      <c r="U1335" s="19"/>
      <c r="V1335" s="2"/>
      <c r="W1335" s="2"/>
      <c r="X1335" s="2"/>
      <c r="Y1335" s="215"/>
      <c r="AA1335" s="78"/>
      <c r="AB1335" s="78"/>
      <c r="AC1335" s="78"/>
      <c r="AD1335" s="78"/>
      <c r="AE1335" s="78"/>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c r="DZ1335" s="2"/>
      <c r="EA1335" s="2"/>
      <c r="EB1335" s="2"/>
      <c r="EC1335" s="2"/>
      <c r="ED1335" s="2"/>
      <c r="EE1335" s="2"/>
      <c r="EF1335" s="2"/>
      <c r="EG1335" s="2"/>
      <c r="EH1335" s="2"/>
      <c r="EI1335" s="2"/>
      <c r="EJ1335" s="2"/>
      <c r="EK1335" s="2"/>
      <c r="EL1335" s="2"/>
      <c r="EM1335" s="2"/>
      <c r="EN1335" s="2"/>
      <c r="EO1335" s="2"/>
      <c r="EP1335" s="2"/>
      <c r="EQ1335" s="2"/>
      <c r="ER1335" s="2"/>
      <c r="ES1335" s="2"/>
      <c r="ET1335" s="2"/>
      <c r="EU1335" s="2"/>
      <c r="EV1335" s="2"/>
      <c r="EW1335" s="2"/>
      <c r="EX1335" s="2"/>
      <c r="EY1335" s="2"/>
      <c r="EZ1335" s="2"/>
      <c r="FA1335" s="2"/>
      <c r="FB1335" s="2"/>
      <c r="FC1335" s="2"/>
      <c r="FD1335" s="2"/>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2"/>
      <c r="GL1335" s="2"/>
      <c r="GM1335" s="2"/>
      <c r="GN1335" s="2"/>
      <c r="GO1335" s="2"/>
      <c r="GP1335" s="2"/>
      <c r="GQ1335" s="2"/>
      <c r="GR1335" s="5"/>
      <c r="GS1335" s="5"/>
      <c r="GT1335" s="5"/>
      <c r="GU1335" s="5"/>
      <c r="GV1335" s="5"/>
    </row>
    <row r="1336" spans="1:204" s="3" customFormat="1" ht="38.25" x14ac:dyDescent="0.25">
      <c r="A1336" s="2" t="s">
        <v>1764</v>
      </c>
      <c r="B1336" s="27" t="s">
        <v>1592</v>
      </c>
      <c r="C1336" s="2" t="s">
        <v>1815</v>
      </c>
      <c r="D1336" s="2" t="s">
        <v>1594</v>
      </c>
      <c r="E1336" s="255" t="s">
        <v>1785</v>
      </c>
      <c r="F1336" s="10" t="s">
        <v>1784</v>
      </c>
      <c r="G1336" s="10"/>
      <c r="H1336" s="2"/>
      <c r="I1336" s="11" t="s">
        <v>21</v>
      </c>
      <c r="J1336" s="11"/>
      <c r="K1336" s="21">
        <v>40544</v>
      </c>
      <c r="L1336" s="2"/>
      <c r="M1336" s="307">
        <v>1</v>
      </c>
      <c r="N1336" s="11">
        <v>1</v>
      </c>
      <c r="O1336" s="22"/>
      <c r="P1336" s="311" t="s">
        <v>3264</v>
      </c>
      <c r="Q1336" s="16" t="e">
        <f t="shared" si="158"/>
        <v>#VALUE!</v>
      </c>
      <c r="R1336" s="23">
        <v>0.19</v>
      </c>
      <c r="S1336" s="18">
        <f>0.19/6</f>
        <v>3.1666666666666669E-2</v>
      </c>
      <c r="T1336" s="17"/>
      <c r="U1336" s="19"/>
      <c r="V1336" s="2"/>
      <c r="W1336" s="2"/>
      <c r="X1336" s="2"/>
      <c r="Y1336" s="304"/>
      <c r="AA1336" s="78"/>
      <c r="AB1336" s="78"/>
      <c r="AC1336" s="78"/>
      <c r="AD1336" s="78"/>
      <c r="AE1336" s="78"/>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c r="FE1336" s="2"/>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c r="GC1336" s="2"/>
      <c r="GD1336" s="2"/>
      <c r="GE1336" s="2"/>
      <c r="GF1336" s="2"/>
      <c r="GG1336" s="2"/>
      <c r="GH1336" s="2"/>
      <c r="GI1336" s="2"/>
      <c r="GJ1336" s="2"/>
      <c r="GK1336" s="2"/>
      <c r="GL1336" s="2"/>
      <c r="GM1336" s="2"/>
      <c r="GN1336" s="2"/>
      <c r="GO1336" s="2"/>
      <c r="GP1336" s="2"/>
      <c r="GQ1336" s="2"/>
      <c r="GR1336" s="5"/>
      <c r="GS1336" s="5"/>
      <c r="GT1336" s="5"/>
      <c r="GU1336" s="5"/>
      <c r="GV1336" s="5"/>
    </row>
    <row r="1337" spans="1:204" ht="38.25" x14ac:dyDescent="0.25">
      <c r="A1337" s="2" t="s">
        <v>1764</v>
      </c>
      <c r="B1337" s="27" t="s">
        <v>1592</v>
      </c>
      <c r="C1337" s="2" t="s">
        <v>1816</v>
      </c>
      <c r="D1337" s="2" t="s">
        <v>1594</v>
      </c>
      <c r="E1337" s="255" t="s">
        <v>1818</v>
      </c>
      <c r="F1337" s="10" t="s">
        <v>1817</v>
      </c>
      <c r="I1337" s="11" t="s">
        <v>21</v>
      </c>
      <c r="K1337" s="21">
        <v>40544</v>
      </c>
      <c r="M1337" s="307">
        <v>1</v>
      </c>
      <c r="N1337" s="11">
        <v>1</v>
      </c>
      <c r="O1337" s="22"/>
      <c r="P1337" s="311" t="s">
        <v>3270</v>
      </c>
      <c r="Q1337" s="16" t="e">
        <f t="shared" si="158"/>
        <v>#VALUE!</v>
      </c>
      <c r="R1337" s="23" t="s">
        <v>1819</v>
      </c>
      <c r="S1337" s="23" t="s">
        <v>1820</v>
      </c>
      <c r="W1337" s="2"/>
      <c r="X1337" s="2"/>
      <c r="Z1337" s="3"/>
      <c r="AA1337" s="78"/>
      <c r="AB1337" s="78"/>
      <c r="AC1337" s="78"/>
      <c r="AD1337" s="78"/>
      <c r="AE1337" s="78"/>
      <c r="GR1337" s="5"/>
      <c r="GS1337" s="5"/>
      <c r="GT1337" s="5"/>
      <c r="GU1337" s="5"/>
      <c r="GV1337" s="5"/>
    </row>
    <row r="1338" spans="1:204" ht="25.5" x14ac:dyDescent="0.25">
      <c r="A1338" s="2" t="s">
        <v>1764</v>
      </c>
      <c r="B1338" s="27" t="s">
        <v>1592</v>
      </c>
      <c r="C1338" s="2" t="s">
        <v>1821</v>
      </c>
      <c r="D1338" s="2" t="s">
        <v>1822</v>
      </c>
      <c r="E1338" s="255">
        <v>412.92</v>
      </c>
      <c r="F1338" s="10">
        <v>400</v>
      </c>
      <c r="I1338" s="11" t="s">
        <v>21</v>
      </c>
      <c r="K1338" s="21">
        <v>40544</v>
      </c>
      <c r="M1338" s="307">
        <v>1</v>
      </c>
      <c r="N1338" s="11">
        <v>1</v>
      </c>
      <c r="O1338" s="22"/>
      <c r="P1338" s="311">
        <f t="shared" ref="P1338:P1371" si="159">IF(N1338=1,INT(E1338*$T$1*100)/100,E1338)</f>
        <v>422.91</v>
      </c>
      <c r="Q1338" s="16">
        <f t="shared" si="158"/>
        <v>422.91840000000002</v>
      </c>
      <c r="R1338" s="23">
        <f t="shared" ref="R1338:R1371" si="160">P1338-E1338</f>
        <v>9.9900000000000091</v>
      </c>
      <c r="S1338" s="18">
        <f t="shared" ref="S1338:S1371" si="161">IF(E1338&lt;&gt;0,R1338/E1338,0)</f>
        <v>2.4193548387096794E-2</v>
      </c>
      <c r="W1338" s="2"/>
      <c r="X1338" s="2"/>
      <c r="Y1338" s="218"/>
      <c r="Z1338" s="3"/>
      <c r="AA1338" s="78"/>
      <c r="AB1338" s="78"/>
      <c r="AC1338" s="78"/>
      <c r="AD1338" s="78"/>
      <c r="AE1338" s="78"/>
      <c r="GR1338" s="5"/>
      <c r="GS1338" s="5"/>
      <c r="GT1338" s="5"/>
      <c r="GU1338" s="5"/>
      <c r="GV1338" s="5"/>
    </row>
    <row r="1339" spans="1:204" ht="25.5" x14ac:dyDescent="0.25">
      <c r="A1339" s="2" t="s">
        <v>1764</v>
      </c>
      <c r="B1339" s="27" t="s">
        <v>1592</v>
      </c>
      <c r="C1339" s="2" t="s">
        <v>1823</v>
      </c>
      <c r="D1339" s="2" t="s">
        <v>1594</v>
      </c>
      <c r="E1339" s="255">
        <v>10.32</v>
      </c>
      <c r="F1339" s="10">
        <v>10</v>
      </c>
      <c r="I1339" s="11" t="s">
        <v>21</v>
      </c>
      <c r="K1339" s="21">
        <v>40544</v>
      </c>
      <c r="M1339" s="307">
        <v>1</v>
      </c>
      <c r="N1339" s="11">
        <v>1</v>
      </c>
      <c r="O1339" s="22"/>
      <c r="P1339" s="311">
        <f t="shared" si="159"/>
        <v>10.56</v>
      </c>
      <c r="Q1339" s="16">
        <f t="shared" si="158"/>
        <v>10.569800000000001</v>
      </c>
      <c r="R1339" s="23">
        <f t="shared" si="160"/>
        <v>0.24000000000000021</v>
      </c>
      <c r="S1339" s="18">
        <f t="shared" si="161"/>
        <v>2.3255813953488393E-2</v>
      </c>
      <c r="W1339" s="2"/>
      <c r="X1339" s="2"/>
      <c r="Y1339" s="218"/>
      <c r="Z1339" s="3"/>
      <c r="AA1339" s="78"/>
      <c r="AB1339" s="78"/>
      <c r="AC1339" s="78"/>
      <c r="AD1339" s="78"/>
      <c r="AE1339" s="78"/>
      <c r="GR1339" s="5"/>
      <c r="GS1339" s="5"/>
      <c r="GT1339" s="5"/>
      <c r="GU1339" s="5"/>
      <c r="GV1339" s="5"/>
    </row>
    <row r="1340" spans="1:204" ht="25.5" x14ac:dyDescent="0.25">
      <c r="A1340" s="2" t="s">
        <v>1764</v>
      </c>
      <c r="B1340" s="27" t="s">
        <v>1592</v>
      </c>
      <c r="C1340" s="2" t="s">
        <v>1824</v>
      </c>
      <c r="D1340" s="2" t="s">
        <v>1594</v>
      </c>
      <c r="E1340" s="255">
        <v>15.48</v>
      </c>
      <c r="F1340" s="10">
        <v>15</v>
      </c>
      <c r="I1340" s="11" t="s">
        <v>21</v>
      </c>
      <c r="K1340" s="21">
        <v>40544</v>
      </c>
      <c r="M1340" s="307">
        <v>1</v>
      </c>
      <c r="N1340" s="11">
        <v>1</v>
      </c>
      <c r="O1340" s="22"/>
      <c r="P1340" s="311">
        <f t="shared" si="159"/>
        <v>15.85</v>
      </c>
      <c r="Q1340" s="16">
        <f t="shared" si="158"/>
        <v>15.854799999999999</v>
      </c>
      <c r="R1340" s="23">
        <f t="shared" si="160"/>
        <v>0.36999999999999922</v>
      </c>
      <c r="S1340" s="18">
        <f t="shared" si="161"/>
        <v>2.3901808785529666E-2</v>
      </c>
      <c r="W1340" s="2"/>
      <c r="X1340" s="2"/>
      <c r="Y1340" s="218"/>
      <c r="Z1340" s="3"/>
      <c r="AA1340" s="78"/>
      <c r="AB1340" s="78"/>
      <c r="AC1340" s="78"/>
      <c r="AD1340" s="78"/>
      <c r="AE1340" s="78"/>
      <c r="GR1340" s="5"/>
      <c r="GS1340" s="5"/>
      <c r="GT1340" s="5"/>
      <c r="GU1340" s="5"/>
      <c r="GV1340" s="5"/>
    </row>
    <row r="1341" spans="1:204" ht="25.5" x14ac:dyDescent="0.25">
      <c r="A1341" s="2" t="s">
        <v>1764</v>
      </c>
      <c r="B1341" s="27" t="s">
        <v>1592</v>
      </c>
      <c r="C1341" s="2" t="s">
        <v>1825</v>
      </c>
      <c r="D1341" s="2" t="s">
        <v>1766</v>
      </c>
      <c r="E1341" s="255">
        <v>36.130000000000003</v>
      </c>
      <c r="F1341" s="10">
        <v>35</v>
      </c>
      <c r="I1341" s="11" t="s">
        <v>21</v>
      </c>
      <c r="K1341" s="21">
        <v>40544</v>
      </c>
      <c r="M1341" s="307">
        <v>1</v>
      </c>
      <c r="N1341" s="11">
        <v>1</v>
      </c>
      <c r="O1341" s="22"/>
      <c r="P1341" s="311">
        <f t="shared" si="159"/>
        <v>37</v>
      </c>
      <c r="Q1341" s="16">
        <f t="shared" si="158"/>
        <v>37.004800000000003</v>
      </c>
      <c r="R1341" s="23">
        <f t="shared" si="160"/>
        <v>0.86999999999999744</v>
      </c>
      <c r="S1341" s="18">
        <f t="shared" si="161"/>
        <v>2.4079712150567322E-2</v>
      </c>
      <c r="W1341" s="2"/>
      <c r="X1341" s="2"/>
      <c r="Y1341" s="218"/>
      <c r="Z1341" s="3"/>
      <c r="AA1341" s="78"/>
      <c r="AB1341" s="78"/>
      <c r="AC1341" s="78"/>
      <c r="AD1341" s="78"/>
      <c r="AE1341" s="78"/>
      <c r="GR1341" s="5"/>
      <c r="GS1341" s="5"/>
      <c r="GT1341" s="5"/>
      <c r="GU1341" s="5"/>
      <c r="GV1341" s="5"/>
    </row>
    <row r="1342" spans="1:204" ht="25.5" x14ac:dyDescent="0.25">
      <c r="A1342" s="2" t="s">
        <v>1764</v>
      </c>
      <c r="B1342" s="27" t="s">
        <v>1592</v>
      </c>
      <c r="C1342" s="2" t="s">
        <v>1826</v>
      </c>
      <c r="D1342" s="2" t="s">
        <v>1766</v>
      </c>
      <c r="E1342" s="255">
        <v>25.8</v>
      </c>
      <c r="F1342" s="10">
        <v>25</v>
      </c>
      <c r="I1342" s="11" t="s">
        <v>21</v>
      </c>
      <c r="K1342" s="21">
        <v>40544</v>
      </c>
      <c r="M1342" s="307">
        <v>1</v>
      </c>
      <c r="N1342" s="11">
        <v>1</v>
      </c>
      <c r="O1342" s="22"/>
      <c r="P1342" s="311">
        <f t="shared" si="159"/>
        <v>26.42</v>
      </c>
      <c r="Q1342" s="16">
        <f t="shared" si="158"/>
        <v>26.424700000000001</v>
      </c>
      <c r="R1342" s="23">
        <f t="shared" si="160"/>
        <v>0.62000000000000099</v>
      </c>
      <c r="S1342" s="18">
        <f t="shared" si="161"/>
        <v>2.4031007751938022E-2</v>
      </c>
      <c r="W1342" s="2"/>
      <c r="X1342" s="2"/>
      <c r="Y1342" s="218"/>
      <c r="Z1342" s="3"/>
      <c r="AA1342" s="78"/>
      <c r="AB1342" s="78"/>
      <c r="AC1342" s="78"/>
      <c r="AD1342" s="78"/>
      <c r="AE1342" s="78"/>
      <c r="GR1342" s="5"/>
      <c r="GS1342" s="5"/>
      <c r="GT1342" s="5"/>
      <c r="GU1342" s="5"/>
      <c r="GV1342" s="5"/>
    </row>
    <row r="1343" spans="1:204" ht="25.5" x14ac:dyDescent="0.25">
      <c r="A1343" s="2" t="s">
        <v>1764</v>
      </c>
      <c r="B1343" s="27" t="s">
        <v>1592</v>
      </c>
      <c r="C1343" s="2" t="s">
        <v>1827</v>
      </c>
      <c r="D1343" s="2" t="s">
        <v>1594</v>
      </c>
      <c r="E1343" s="256">
        <v>815.51</v>
      </c>
      <c r="F1343" s="10">
        <v>790</v>
      </c>
      <c r="I1343" s="11" t="s">
        <v>21</v>
      </c>
      <c r="K1343" s="21">
        <v>40544</v>
      </c>
      <c r="M1343" s="307">
        <v>1</v>
      </c>
      <c r="N1343" s="11">
        <v>1</v>
      </c>
      <c r="O1343" s="22"/>
      <c r="P1343" s="311">
        <f t="shared" si="159"/>
        <v>835.25</v>
      </c>
      <c r="Q1343" s="16">
        <f t="shared" si="158"/>
        <v>835.25670000000002</v>
      </c>
      <c r="R1343" s="23">
        <f t="shared" si="160"/>
        <v>19.740000000000009</v>
      </c>
      <c r="S1343" s="18">
        <f t="shared" si="161"/>
        <v>2.4205711763191144E-2</v>
      </c>
      <c r="V1343" s="3"/>
      <c r="W1343" s="3"/>
      <c r="X1343" s="3"/>
      <c r="Y1343" s="218"/>
      <c r="Z1343" s="3"/>
      <c r="AA1343" s="78"/>
      <c r="AB1343" s="78"/>
      <c r="AC1343" s="78"/>
      <c r="AD1343" s="78"/>
      <c r="AE1343" s="78"/>
      <c r="GR1343" s="5"/>
      <c r="GS1343" s="5"/>
      <c r="GT1343" s="5"/>
      <c r="GU1343" s="5"/>
      <c r="GV1343" s="5"/>
    </row>
    <row r="1344" spans="1:204" ht="25.5" x14ac:dyDescent="0.25">
      <c r="A1344" s="2" t="s">
        <v>1764</v>
      </c>
      <c r="B1344" s="27" t="s">
        <v>1592</v>
      </c>
      <c r="C1344" s="2" t="s">
        <v>1828</v>
      </c>
      <c r="D1344" s="2" t="s">
        <v>1594</v>
      </c>
      <c r="E1344" s="256">
        <v>541.95000000000005</v>
      </c>
      <c r="F1344" s="10">
        <v>525</v>
      </c>
      <c r="I1344" s="11" t="s">
        <v>21</v>
      </c>
      <c r="K1344" s="21">
        <v>40544</v>
      </c>
      <c r="M1344" s="307">
        <v>1</v>
      </c>
      <c r="N1344" s="11">
        <v>1</v>
      </c>
      <c r="O1344" s="22"/>
      <c r="P1344" s="311">
        <f t="shared" si="159"/>
        <v>555.07000000000005</v>
      </c>
      <c r="Q1344" s="16">
        <f t="shared" si="158"/>
        <v>555.07270000000005</v>
      </c>
      <c r="R1344" s="23">
        <f t="shared" si="160"/>
        <v>13.120000000000005</v>
      </c>
      <c r="S1344" s="18">
        <f t="shared" si="161"/>
        <v>2.4208875357505311E-2</v>
      </c>
      <c r="V1344" s="3"/>
      <c r="W1344" s="3"/>
      <c r="X1344" s="3"/>
      <c r="Y1344" s="218"/>
      <c r="Z1344" s="3"/>
      <c r="AA1344" s="78"/>
      <c r="AB1344" s="78"/>
      <c r="AC1344" s="78"/>
      <c r="AD1344" s="78"/>
      <c r="AE1344" s="78"/>
      <c r="GR1344" s="5"/>
      <c r="GS1344" s="5"/>
      <c r="GT1344" s="5"/>
      <c r="GU1344" s="5"/>
      <c r="GV1344" s="5"/>
    </row>
    <row r="1345" spans="1:204" ht="25.5" x14ac:dyDescent="0.25">
      <c r="A1345" s="2" t="s">
        <v>1764</v>
      </c>
      <c r="B1345" s="27" t="s">
        <v>1592</v>
      </c>
      <c r="C1345" s="2" t="s">
        <v>1829</v>
      </c>
      <c r="D1345" s="2" t="s">
        <v>1594</v>
      </c>
      <c r="E1345" s="256">
        <v>118.71</v>
      </c>
      <c r="F1345" s="10">
        <v>115</v>
      </c>
      <c r="I1345" s="11" t="s">
        <v>21</v>
      </c>
      <c r="K1345" s="21">
        <v>40544</v>
      </c>
      <c r="M1345" s="307">
        <v>1</v>
      </c>
      <c r="N1345" s="11">
        <v>1</v>
      </c>
      <c r="O1345" s="22"/>
      <c r="P1345" s="311">
        <f t="shared" si="159"/>
        <v>121.58</v>
      </c>
      <c r="Q1345" s="16">
        <f t="shared" si="158"/>
        <v>121.5844</v>
      </c>
      <c r="R1345" s="23">
        <f t="shared" si="160"/>
        <v>2.8700000000000045</v>
      </c>
      <c r="S1345" s="18">
        <f t="shared" si="161"/>
        <v>2.417656473759586E-2</v>
      </c>
      <c r="V1345" s="3"/>
      <c r="W1345" s="3"/>
      <c r="X1345" s="3"/>
      <c r="Y1345" s="218"/>
      <c r="Z1345" s="3"/>
      <c r="AA1345" s="78"/>
      <c r="AB1345" s="78"/>
      <c r="AC1345" s="78"/>
      <c r="AD1345" s="78"/>
      <c r="AE1345" s="78"/>
      <c r="GR1345" s="5"/>
      <c r="GS1345" s="5"/>
      <c r="GT1345" s="5"/>
      <c r="GU1345" s="5"/>
      <c r="GV1345" s="5"/>
    </row>
    <row r="1346" spans="1:204" ht="25.5" x14ac:dyDescent="0.25">
      <c r="A1346" s="2" t="s">
        <v>1764</v>
      </c>
      <c r="B1346" s="27" t="s">
        <v>1592</v>
      </c>
      <c r="C1346" s="2" t="s">
        <v>1830</v>
      </c>
      <c r="D1346" s="2" t="s">
        <v>1594</v>
      </c>
      <c r="E1346" s="256">
        <v>77.42</v>
      </c>
      <c r="F1346" s="10">
        <v>75</v>
      </c>
      <c r="I1346" s="11" t="s">
        <v>21</v>
      </c>
      <c r="K1346" s="21">
        <v>40544</v>
      </c>
      <c r="M1346" s="307">
        <v>1</v>
      </c>
      <c r="N1346" s="11">
        <v>1</v>
      </c>
      <c r="O1346" s="22"/>
      <c r="P1346" s="311">
        <f t="shared" si="159"/>
        <v>79.290000000000006</v>
      </c>
      <c r="Q1346" s="16">
        <f t="shared" si="158"/>
        <v>79.294600000000003</v>
      </c>
      <c r="R1346" s="23">
        <f t="shared" si="160"/>
        <v>1.8700000000000045</v>
      </c>
      <c r="S1346" s="18">
        <f t="shared" si="161"/>
        <v>2.4153965383621863E-2</v>
      </c>
      <c r="V1346" s="3"/>
      <c r="W1346" s="3"/>
      <c r="X1346" s="3"/>
      <c r="Y1346" s="218"/>
      <c r="Z1346" s="3"/>
      <c r="AA1346" s="78"/>
      <c r="AB1346" s="78"/>
      <c r="AC1346" s="78"/>
      <c r="AD1346" s="78"/>
      <c r="AE1346" s="78"/>
      <c r="GR1346" s="5"/>
      <c r="GS1346" s="5"/>
      <c r="GT1346" s="5"/>
      <c r="GU1346" s="5"/>
      <c r="GV1346" s="5"/>
    </row>
    <row r="1347" spans="1:204" ht="25.5" x14ac:dyDescent="0.25">
      <c r="A1347" s="2" t="s">
        <v>1764</v>
      </c>
      <c r="B1347" s="27" t="s">
        <v>1592</v>
      </c>
      <c r="C1347" s="2" t="s">
        <v>1831</v>
      </c>
      <c r="D1347" s="2" t="s">
        <v>1594</v>
      </c>
      <c r="E1347" s="256">
        <v>309.69</v>
      </c>
      <c r="F1347" s="10">
        <v>300</v>
      </c>
      <c r="I1347" s="11" t="s">
        <v>21</v>
      </c>
      <c r="K1347" s="21">
        <v>40544</v>
      </c>
      <c r="M1347" s="307">
        <v>1</v>
      </c>
      <c r="N1347" s="11">
        <v>1</v>
      </c>
      <c r="O1347" s="22"/>
      <c r="P1347" s="311">
        <f t="shared" si="159"/>
        <v>317.18</v>
      </c>
      <c r="Q1347" s="16">
        <f t="shared" si="158"/>
        <v>317.18880000000001</v>
      </c>
      <c r="R1347" s="23">
        <f t="shared" si="160"/>
        <v>7.4900000000000091</v>
      </c>
      <c r="S1347" s="18">
        <f t="shared" si="161"/>
        <v>2.4185475798379055E-2</v>
      </c>
      <c r="V1347" s="3"/>
      <c r="W1347" s="3"/>
      <c r="X1347" s="3"/>
      <c r="Y1347" s="218"/>
      <c r="Z1347" s="3"/>
      <c r="AA1347" s="78"/>
      <c r="AB1347" s="78"/>
      <c r="AC1347" s="78"/>
      <c r="AD1347" s="78"/>
      <c r="AE1347" s="78"/>
      <c r="GR1347" s="5"/>
      <c r="GS1347" s="5"/>
      <c r="GT1347" s="5"/>
      <c r="GU1347" s="5"/>
      <c r="GV1347" s="5"/>
    </row>
    <row r="1348" spans="1:204" ht="25.5" x14ac:dyDescent="0.25">
      <c r="A1348" s="2" t="s">
        <v>1764</v>
      </c>
      <c r="B1348" s="27" t="s">
        <v>1592</v>
      </c>
      <c r="C1348" s="2" t="s">
        <v>1832</v>
      </c>
      <c r="D1348" s="2" t="s">
        <v>1594</v>
      </c>
      <c r="E1348" s="256">
        <v>206.46</v>
      </c>
      <c r="F1348" s="10">
        <v>200</v>
      </c>
      <c r="I1348" s="11" t="s">
        <v>21</v>
      </c>
      <c r="K1348" s="21">
        <v>40544</v>
      </c>
      <c r="M1348" s="307">
        <v>1</v>
      </c>
      <c r="N1348" s="11">
        <v>1</v>
      </c>
      <c r="O1348" s="22"/>
      <c r="P1348" s="311">
        <f t="shared" si="159"/>
        <v>211.45</v>
      </c>
      <c r="Q1348" s="16">
        <f t="shared" si="158"/>
        <v>211.45920000000001</v>
      </c>
      <c r="R1348" s="23">
        <f t="shared" si="160"/>
        <v>4.9899999999999807</v>
      </c>
      <c r="S1348" s="18">
        <f t="shared" si="161"/>
        <v>2.4169330620943428E-2</v>
      </c>
      <c r="V1348" s="3"/>
      <c r="W1348" s="3"/>
      <c r="X1348" s="3"/>
      <c r="Y1348" s="218"/>
      <c r="Z1348" s="3"/>
      <c r="AA1348" s="78"/>
      <c r="AB1348" s="78"/>
      <c r="AC1348" s="78"/>
      <c r="AD1348" s="78"/>
      <c r="AE1348" s="78"/>
      <c r="GR1348" s="5"/>
      <c r="GS1348" s="5"/>
      <c r="GT1348" s="5"/>
      <c r="GU1348" s="5"/>
      <c r="GV1348" s="5"/>
    </row>
    <row r="1349" spans="1:204" ht="25.5" x14ac:dyDescent="0.25">
      <c r="A1349" s="2" t="s">
        <v>1764</v>
      </c>
      <c r="B1349" s="27" t="s">
        <v>1592</v>
      </c>
      <c r="C1349" s="2" t="s">
        <v>1833</v>
      </c>
      <c r="D1349" s="2" t="s">
        <v>1594</v>
      </c>
      <c r="E1349" s="256">
        <v>929.07</v>
      </c>
      <c r="F1349" s="10">
        <v>900</v>
      </c>
      <c r="I1349" s="11" t="s">
        <v>21</v>
      </c>
      <c r="K1349" s="21">
        <v>40544</v>
      </c>
      <c r="M1349" s="307">
        <v>1</v>
      </c>
      <c r="N1349" s="11">
        <v>1</v>
      </c>
      <c r="O1349" s="22"/>
      <c r="P1349" s="311">
        <f t="shared" si="159"/>
        <v>951.56</v>
      </c>
      <c r="Q1349" s="16">
        <f t="shared" si="158"/>
        <v>951.56650000000002</v>
      </c>
      <c r="R1349" s="23">
        <f t="shared" si="160"/>
        <v>22.489999999999895</v>
      </c>
      <c r="S1349" s="18">
        <f t="shared" si="161"/>
        <v>2.4207002701626245E-2</v>
      </c>
      <c r="V1349" s="3"/>
      <c r="W1349" s="3"/>
      <c r="X1349" s="3"/>
      <c r="Y1349" s="218"/>
      <c r="Z1349" s="3"/>
      <c r="AA1349" s="78"/>
      <c r="AB1349" s="78"/>
      <c r="AC1349" s="78"/>
      <c r="AD1349" s="78"/>
      <c r="AE1349" s="78"/>
    </row>
    <row r="1350" spans="1:204" ht="25.5" x14ac:dyDescent="0.25">
      <c r="A1350" s="2" t="s">
        <v>1764</v>
      </c>
      <c r="B1350" s="27" t="s">
        <v>1592</v>
      </c>
      <c r="C1350" s="2" t="s">
        <v>1834</v>
      </c>
      <c r="D1350" s="2" t="s">
        <v>1594</v>
      </c>
      <c r="E1350" s="256">
        <v>619.38</v>
      </c>
      <c r="F1350" s="10">
        <v>600</v>
      </c>
      <c r="I1350" s="11" t="s">
        <v>21</v>
      </c>
      <c r="K1350" s="21">
        <v>40544</v>
      </c>
      <c r="M1350" s="307">
        <v>1</v>
      </c>
      <c r="N1350" s="11">
        <v>1</v>
      </c>
      <c r="O1350" s="22"/>
      <c r="P1350" s="311">
        <f t="shared" si="159"/>
        <v>634.37</v>
      </c>
      <c r="Q1350" s="16">
        <f t="shared" si="158"/>
        <v>634.37760000000003</v>
      </c>
      <c r="R1350" s="23">
        <f t="shared" si="160"/>
        <v>14.990000000000009</v>
      </c>
      <c r="S1350" s="18">
        <f t="shared" si="161"/>
        <v>2.420162097581454E-2</v>
      </c>
      <c r="V1350" s="3"/>
      <c r="W1350" s="3"/>
      <c r="X1350" s="3"/>
      <c r="Y1350" s="218"/>
      <c r="Z1350" s="3"/>
      <c r="AA1350" s="78"/>
      <c r="AB1350" s="78"/>
      <c r="AC1350" s="78"/>
      <c r="AD1350" s="78"/>
      <c r="AE1350" s="78"/>
      <c r="GR1350" s="5"/>
      <c r="GS1350" s="5"/>
      <c r="GT1350" s="5"/>
      <c r="GU1350" s="5"/>
      <c r="GV1350" s="5"/>
    </row>
    <row r="1351" spans="1:204" ht="25.5" x14ac:dyDescent="0.25">
      <c r="A1351" s="2" t="s">
        <v>1764</v>
      </c>
      <c r="B1351" s="27" t="s">
        <v>1592</v>
      </c>
      <c r="C1351" s="2" t="s">
        <v>1835</v>
      </c>
      <c r="D1351" s="2" t="s">
        <v>1594</v>
      </c>
      <c r="E1351" s="256">
        <v>505.82</v>
      </c>
      <c r="F1351" s="10">
        <v>490</v>
      </c>
      <c r="I1351" s="11" t="s">
        <v>21</v>
      </c>
      <c r="K1351" s="21">
        <v>40544</v>
      </c>
      <c r="M1351" s="307">
        <v>1</v>
      </c>
      <c r="N1351" s="11">
        <v>1</v>
      </c>
      <c r="O1351" s="22"/>
      <c r="P1351" s="311">
        <f t="shared" si="159"/>
        <v>518.05999999999995</v>
      </c>
      <c r="Q1351" s="16">
        <f t="shared" si="158"/>
        <v>518.06790000000001</v>
      </c>
      <c r="R1351" s="23">
        <f t="shared" si="160"/>
        <v>12.239999999999952</v>
      </c>
      <c r="S1351" s="18">
        <f t="shared" si="161"/>
        <v>2.4198331422244972E-2</v>
      </c>
      <c r="V1351" s="3"/>
      <c r="W1351" s="3"/>
      <c r="X1351" s="3"/>
      <c r="Y1351" s="218"/>
      <c r="Z1351" s="3"/>
      <c r="AA1351" s="78"/>
      <c r="AB1351" s="78"/>
      <c r="AC1351" s="78"/>
      <c r="AD1351" s="78"/>
      <c r="AE1351" s="78"/>
      <c r="GR1351" s="5"/>
      <c r="GS1351" s="5"/>
      <c r="GT1351" s="5"/>
      <c r="GU1351" s="5"/>
      <c r="GV1351" s="5"/>
    </row>
    <row r="1352" spans="1:204" ht="25.5" x14ac:dyDescent="0.25">
      <c r="A1352" s="2" t="s">
        <v>1764</v>
      </c>
      <c r="B1352" s="27" t="s">
        <v>1592</v>
      </c>
      <c r="C1352" s="2" t="s">
        <v>1836</v>
      </c>
      <c r="D1352" s="2" t="s">
        <v>1594</v>
      </c>
      <c r="E1352" s="256">
        <v>335.49</v>
      </c>
      <c r="F1352" s="10">
        <v>325</v>
      </c>
      <c r="I1352" s="11" t="s">
        <v>21</v>
      </c>
      <c r="K1352" s="21">
        <v>40544</v>
      </c>
      <c r="M1352" s="307">
        <v>1</v>
      </c>
      <c r="N1352" s="11">
        <v>1</v>
      </c>
      <c r="O1352" s="22"/>
      <c r="P1352" s="311">
        <f t="shared" si="159"/>
        <v>343.61</v>
      </c>
      <c r="Q1352" s="16">
        <f t="shared" si="158"/>
        <v>343.61349999999999</v>
      </c>
      <c r="R1352" s="23">
        <f t="shared" si="160"/>
        <v>8.1200000000000045</v>
      </c>
      <c r="S1352" s="18">
        <f t="shared" si="161"/>
        <v>2.4203403976273522E-2</v>
      </c>
      <c r="V1352" s="3"/>
      <c r="W1352" s="3"/>
      <c r="X1352" s="3"/>
      <c r="Y1352" s="218"/>
      <c r="Z1352" s="3"/>
      <c r="AA1352" s="78"/>
      <c r="AB1352" s="78"/>
      <c r="AC1352" s="78"/>
      <c r="AD1352" s="78"/>
      <c r="AE1352" s="78"/>
      <c r="GR1352" s="5"/>
      <c r="GS1352" s="5"/>
      <c r="GT1352" s="5"/>
      <c r="GU1352" s="5"/>
      <c r="GV1352" s="5"/>
    </row>
    <row r="1353" spans="1:204" ht="25.5" x14ac:dyDescent="0.25">
      <c r="A1353" s="2" t="s">
        <v>1764</v>
      </c>
      <c r="B1353" s="27" t="s">
        <v>1592</v>
      </c>
      <c r="C1353" s="2" t="s">
        <v>1837</v>
      </c>
      <c r="D1353" s="2" t="s">
        <v>1594</v>
      </c>
      <c r="E1353" s="256">
        <v>696.8</v>
      </c>
      <c r="F1353" s="10">
        <v>675</v>
      </c>
      <c r="I1353" s="11" t="s">
        <v>21</v>
      </c>
      <c r="K1353" s="21">
        <v>40544</v>
      </c>
      <c r="M1353" s="307">
        <v>1</v>
      </c>
      <c r="N1353" s="11">
        <v>1</v>
      </c>
      <c r="O1353" s="22"/>
      <c r="P1353" s="311">
        <f t="shared" si="159"/>
        <v>713.67</v>
      </c>
      <c r="Q1353" s="16">
        <f t="shared" si="158"/>
        <v>713.67229999999995</v>
      </c>
      <c r="R1353" s="23">
        <f t="shared" si="160"/>
        <v>16.870000000000005</v>
      </c>
      <c r="S1353" s="18">
        <f t="shared" si="161"/>
        <v>2.4210677382319183E-2</v>
      </c>
      <c r="V1353" s="3"/>
      <c r="W1353" s="3"/>
      <c r="X1353" s="3"/>
      <c r="Y1353" s="218"/>
      <c r="Z1353" s="3"/>
      <c r="AA1353" s="78"/>
      <c r="AB1353" s="78"/>
      <c r="AC1353" s="78"/>
      <c r="AD1353" s="78"/>
      <c r="AE1353" s="78"/>
      <c r="GR1353" s="5"/>
      <c r="GS1353" s="5"/>
      <c r="GT1353" s="5"/>
      <c r="GU1353" s="5"/>
      <c r="GV1353" s="5"/>
    </row>
    <row r="1354" spans="1:204" ht="25.5" x14ac:dyDescent="0.25">
      <c r="A1354" s="2" t="s">
        <v>1764</v>
      </c>
      <c r="B1354" s="27" t="s">
        <v>1592</v>
      </c>
      <c r="C1354" s="2" t="s">
        <v>1838</v>
      </c>
      <c r="D1354" s="2" t="s">
        <v>1594</v>
      </c>
      <c r="E1354" s="256">
        <v>464.53</v>
      </c>
      <c r="F1354" s="10">
        <v>450</v>
      </c>
      <c r="I1354" s="11" t="s">
        <v>21</v>
      </c>
      <c r="K1354" s="21">
        <v>40544</v>
      </c>
      <c r="M1354" s="307">
        <v>1</v>
      </c>
      <c r="N1354" s="11">
        <v>1</v>
      </c>
      <c r="O1354" s="22"/>
      <c r="P1354" s="311">
        <f t="shared" si="159"/>
        <v>475.77</v>
      </c>
      <c r="Q1354" s="16">
        <f t="shared" si="158"/>
        <v>475.77809999999999</v>
      </c>
      <c r="R1354" s="23">
        <f t="shared" si="160"/>
        <v>11.240000000000009</v>
      </c>
      <c r="S1354" s="18">
        <f t="shared" si="161"/>
        <v>2.4196499687856563E-2</v>
      </c>
      <c r="V1354" s="3"/>
      <c r="W1354" s="3"/>
      <c r="X1354" s="3"/>
      <c r="Y1354" s="218"/>
      <c r="Z1354" s="3"/>
      <c r="AA1354" s="78"/>
      <c r="AB1354" s="78"/>
      <c r="AC1354" s="78"/>
      <c r="AD1354" s="78"/>
      <c r="AE1354" s="78"/>
      <c r="GR1354" s="5"/>
      <c r="GS1354" s="5"/>
      <c r="GT1354" s="5"/>
      <c r="GU1354" s="5"/>
      <c r="GV1354" s="5"/>
    </row>
    <row r="1355" spans="1:204" ht="25.5" x14ac:dyDescent="0.25">
      <c r="A1355" s="2" t="s">
        <v>1764</v>
      </c>
      <c r="B1355" s="27" t="s">
        <v>1592</v>
      </c>
      <c r="C1355" s="2" t="s">
        <v>1839</v>
      </c>
      <c r="D1355" s="2" t="s">
        <v>1594</v>
      </c>
      <c r="E1355" s="256">
        <v>815.51</v>
      </c>
      <c r="F1355" s="10">
        <v>790</v>
      </c>
      <c r="I1355" s="11" t="s">
        <v>21</v>
      </c>
      <c r="K1355" s="21">
        <v>40544</v>
      </c>
      <c r="M1355" s="307">
        <v>1</v>
      </c>
      <c r="N1355" s="11">
        <v>1</v>
      </c>
      <c r="O1355" s="22"/>
      <c r="P1355" s="311">
        <f t="shared" si="159"/>
        <v>835.25</v>
      </c>
      <c r="Q1355" s="16">
        <f t="shared" si="158"/>
        <v>835.25670000000002</v>
      </c>
      <c r="R1355" s="23">
        <f t="shared" si="160"/>
        <v>19.740000000000009</v>
      </c>
      <c r="S1355" s="18">
        <f t="shared" si="161"/>
        <v>2.4205711763191144E-2</v>
      </c>
      <c r="V1355" s="3"/>
      <c r="W1355" s="3"/>
      <c r="X1355" s="3"/>
      <c r="Y1355" s="218"/>
      <c r="Z1355" s="3"/>
      <c r="AA1355" s="78"/>
      <c r="AB1355" s="78"/>
      <c r="AC1355" s="78"/>
      <c r="AD1355" s="78"/>
      <c r="AE1355" s="78"/>
      <c r="GR1355" s="5"/>
      <c r="GS1355" s="5"/>
      <c r="GT1355" s="5"/>
      <c r="GU1355" s="5"/>
      <c r="GV1355" s="5"/>
    </row>
    <row r="1356" spans="1:204" ht="25.5" x14ac:dyDescent="0.25">
      <c r="A1356" s="2" t="s">
        <v>1764</v>
      </c>
      <c r="B1356" s="27" t="s">
        <v>1592</v>
      </c>
      <c r="C1356" s="2" t="s">
        <v>1840</v>
      </c>
      <c r="D1356" s="2" t="s">
        <v>1594</v>
      </c>
      <c r="E1356" s="255">
        <v>541.95000000000005</v>
      </c>
      <c r="F1356" s="10">
        <v>525</v>
      </c>
      <c r="I1356" s="11" t="s">
        <v>21</v>
      </c>
      <c r="K1356" s="21">
        <v>40544</v>
      </c>
      <c r="M1356" s="307">
        <v>1</v>
      </c>
      <c r="N1356" s="11">
        <v>1</v>
      </c>
      <c r="O1356" s="22"/>
      <c r="P1356" s="311">
        <f t="shared" si="159"/>
        <v>555.07000000000005</v>
      </c>
      <c r="Q1356" s="16">
        <f t="shared" si="158"/>
        <v>555.07270000000005</v>
      </c>
      <c r="R1356" s="23">
        <f t="shared" si="160"/>
        <v>13.120000000000005</v>
      </c>
      <c r="S1356" s="18">
        <f t="shared" si="161"/>
        <v>2.4208875357505311E-2</v>
      </c>
      <c r="W1356" s="2"/>
      <c r="X1356" s="2"/>
      <c r="Y1356" s="218"/>
      <c r="Z1356" s="3"/>
      <c r="AA1356" s="78"/>
      <c r="AB1356" s="78"/>
      <c r="AC1356" s="78"/>
      <c r="AD1356" s="78"/>
      <c r="AE1356" s="78"/>
      <c r="GR1356" s="5"/>
      <c r="GS1356" s="5"/>
      <c r="GT1356" s="5"/>
      <c r="GU1356" s="5"/>
      <c r="GV1356" s="5"/>
    </row>
    <row r="1357" spans="1:204" ht="25.5" x14ac:dyDescent="0.25">
      <c r="A1357" s="2" t="s">
        <v>1764</v>
      </c>
      <c r="B1357" s="27" t="s">
        <v>1592</v>
      </c>
      <c r="C1357" s="2" t="s">
        <v>1841</v>
      </c>
      <c r="D1357" s="2" t="s">
        <v>1594</v>
      </c>
      <c r="E1357" s="255">
        <v>118.71</v>
      </c>
      <c r="F1357" s="10">
        <v>115</v>
      </c>
      <c r="I1357" s="11" t="s">
        <v>21</v>
      </c>
      <c r="K1357" s="21">
        <v>40544</v>
      </c>
      <c r="M1357" s="307">
        <v>1</v>
      </c>
      <c r="N1357" s="11">
        <v>1</v>
      </c>
      <c r="O1357" s="22"/>
      <c r="P1357" s="311">
        <f t="shared" si="159"/>
        <v>121.58</v>
      </c>
      <c r="Q1357" s="16">
        <f t="shared" si="158"/>
        <v>121.5844</v>
      </c>
      <c r="R1357" s="23">
        <f t="shared" si="160"/>
        <v>2.8700000000000045</v>
      </c>
      <c r="S1357" s="18">
        <f t="shared" si="161"/>
        <v>2.417656473759586E-2</v>
      </c>
      <c r="W1357" s="2"/>
      <c r="X1357" s="2"/>
      <c r="Y1357" s="218"/>
      <c r="Z1357" s="3"/>
      <c r="AA1357" s="78"/>
      <c r="AB1357" s="78"/>
      <c r="AC1357" s="78"/>
      <c r="AD1357" s="78"/>
      <c r="AE1357" s="78"/>
      <c r="GR1357" s="5"/>
      <c r="GS1357" s="5"/>
      <c r="GT1357" s="5"/>
      <c r="GU1357" s="5"/>
      <c r="GV1357" s="5"/>
    </row>
    <row r="1358" spans="1:204" ht="25.5" x14ac:dyDescent="0.25">
      <c r="A1358" s="2" t="s">
        <v>1764</v>
      </c>
      <c r="B1358" s="27" t="s">
        <v>1592</v>
      </c>
      <c r="C1358" s="2" t="s">
        <v>1842</v>
      </c>
      <c r="D1358" s="2" t="s">
        <v>1594</v>
      </c>
      <c r="E1358" s="255">
        <v>77.42</v>
      </c>
      <c r="F1358" s="10">
        <v>75</v>
      </c>
      <c r="I1358" s="11" t="s">
        <v>21</v>
      </c>
      <c r="K1358" s="21">
        <v>40544</v>
      </c>
      <c r="M1358" s="307">
        <v>1</v>
      </c>
      <c r="N1358" s="11">
        <v>1</v>
      </c>
      <c r="O1358" s="22"/>
      <c r="P1358" s="311">
        <f t="shared" si="159"/>
        <v>79.290000000000006</v>
      </c>
      <c r="Q1358" s="16">
        <f t="shared" si="158"/>
        <v>79.294600000000003</v>
      </c>
      <c r="R1358" s="23">
        <f t="shared" si="160"/>
        <v>1.8700000000000045</v>
      </c>
      <c r="S1358" s="18">
        <f t="shared" si="161"/>
        <v>2.4153965383621863E-2</v>
      </c>
      <c r="W1358" s="2"/>
      <c r="X1358" s="2"/>
      <c r="Y1358" s="218"/>
      <c r="Z1358" s="3"/>
      <c r="AA1358" s="78"/>
      <c r="AB1358" s="78"/>
      <c r="AC1358" s="78"/>
      <c r="AD1358" s="78"/>
      <c r="AE1358" s="78"/>
      <c r="GR1358" s="5"/>
      <c r="GS1358" s="5"/>
      <c r="GT1358" s="5"/>
      <c r="GU1358" s="5"/>
      <c r="GV1358" s="5"/>
    </row>
    <row r="1359" spans="1:204" ht="25.5" x14ac:dyDescent="0.25">
      <c r="A1359" s="2" t="s">
        <v>1764</v>
      </c>
      <c r="B1359" s="27" t="s">
        <v>1592</v>
      </c>
      <c r="C1359" s="2" t="s">
        <v>1843</v>
      </c>
      <c r="D1359" s="2" t="s">
        <v>1594</v>
      </c>
      <c r="E1359" s="255">
        <v>309.69</v>
      </c>
      <c r="F1359" s="10">
        <v>300</v>
      </c>
      <c r="I1359" s="11" t="s">
        <v>21</v>
      </c>
      <c r="K1359" s="21">
        <v>40544</v>
      </c>
      <c r="M1359" s="307">
        <v>1</v>
      </c>
      <c r="N1359" s="11">
        <v>1</v>
      </c>
      <c r="O1359" s="22"/>
      <c r="P1359" s="311">
        <f t="shared" si="159"/>
        <v>317.18</v>
      </c>
      <c r="Q1359" s="16">
        <f t="shared" si="158"/>
        <v>317.18880000000001</v>
      </c>
      <c r="R1359" s="23">
        <f t="shared" si="160"/>
        <v>7.4900000000000091</v>
      </c>
      <c r="S1359" s="18">
        <f t="shared" si="161"/>
        <v>2.4185475798379055E-2</v>
      </c>
      <c r="W1359" s="2"/>
      <c r="X1359" s="2"/>
      <c r="Y1359" s="218"/>
      <c r="Z1359" s="3"/>
      <c r="AA1359" s="78"/>
      <c r="AB1359" s="78"/>
      <c r="AC1359" s="78"/>
      <c r="AD1359" s="78"/>
      <c r="AE1359" s="78"/>
      <c r="GR1359" s="5"/>
      <c r="GS1359" s="5"/>
      <c r="GT1359" s="5"/>
      <c r="GU1359" s="5"/>
      <c r="GV1359" s="5"/>
    </row>
    <row r="1360" spans="1:204" s="3" customFormat="1" ht="25.5" x14ac:dyDescent="0.25">
      <c r="A1360" s="2" t="s">
        <v>1764</v>
      </c>
      <c r="B1360" s="27" t="s">
        <v>1592</v>
      </c>
      <c r="C1360" s="2" t="s">
        <v>1844</v>
      </c>
      <c r="D1360" s="2" t="s">
        <v>1594</v>
      </c>
      <c r="E1360" s="255">
        <v>206.46</v>
      </c>
      <c r="F1360" s="10">
        <v>200</v>
      </c>
      <c r="G1360" s="10"/>
      <c r="H1360" s="2"/>
      <c r="I1360" s="11" t="s">
        <v>21</v>
      </c>
      <c r="J1360" s="11"/>
      <c r="K1360" s="21">
        <v>40544</v>
      </c>
      <c r="L1360" s="2"/>
      <c r="M1360" s="307">
        <v>1</v>
      </c>
      <c r="N1360" s="11">
        <v>1</v>
      </c>
      <c r="O1360" s="22"/>
      <c r="P1360" s="311">
        <f t="shared" si="159"/>
        <v>211.45</v>
      </c>
      <c r="Q1360" s="16">
        <f t="shared" si="158"/>
        <v>211.45920000000001</v>
      </c>
      <c r="R1360" s="23">
        <f t="shared" si="160"/>
        <v>4.9899999999999807</v>
      </c>
      <c r="S1360" s="18">
        <f t="shared" si="161"/>
        <v>2.4169330620943428E-2</v>
      </c>
      <c r="T1360" s="17"/>
      <c r="U1360" s="19"/>
      <c r="V1360" s="2"/>
      <c r="W1360" s="2"/>
      <c r="X1360" s="2"/>
      <c r="Y1360" s="218"/>
      <c r="AA1360" s="78"/>
      <c r="AB1360" s="78"/>
      <c r="AC1360" s="78"/>
      <c r="AD1360" s="78"/>
      <c r="AE1360" s="78"/>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c r="DI1360" s="2"/>
      <c r="DJ1360" s="2"/>
      <c r="DK1360" s="2"/>
      <c r="DL1360" s="2"/>
      <c r="DM1360" s="2"/>
      <c r="DN1360" s="2"/>
      <c r="DO1360" s="2"/>
      <c r="DP1360" s="2"/>
      <c r="DQ1360" s="2"/>
      <c r="DR1360" s="2"/>
      <c r="DS1360" s="2"/>
      <c r="DT1360" s="2"/>
      <c r="DU1360" s="2"/>
      <c r="DV1360" s="2"/>
      <c r="DW1360" s="2"/>
      <c r="DX1360" s="2"/>
      <c r="DY1360" s="2"/>
      <c r="DZ1360" s="2"/>
      <c r="EA1360" s="2"/>
      <c r="EB1360" s="2"/>
      <c r="EC1360" s="2"/>
      <c r="ED1360" s="2"/>
      <c r="EE1360" s="2"/>
      <c r="EF1360" s="2"/>
      <c r="EG1360" s="2"/>
      <c r="EH1360" s="2"/>
      <c r="EI1360" s="2"/>
      <c r="EJ1360" s="2"/>
      <c r="EK1360" s="2"/>
      <c r="EL1360" s="2"/>
      <c r="EM1360" s="2"/>
      <c r="EN1360" s="2"/>
      <c r="EO1360" s="2"/>
      <c r="EP1360" s="2"/>
      <c r="EQ1360" s="2"/>
      <c r="ER1360" s="2"/>
      <c r="ES1360" s="2"/>
      <c r="ET1360" s="2"/>
      <c r="EU1360" s="2"/>
      <c r="EV1360" s="2"/>
      <c r="EW1360" s="2"/>
      <c r="EX1360" s="2"/>
      <c r="EY1360" s="2"/>
      <c r="EZ1360" s="2"/>
      <c r="FA1360" s="2"/>
      <c r="FB1360" s="2"/>
      <c r="FC1360" s="2"/>
      <c r="FD1360" s="2"/>
      <c r="FE1360" s="2"/>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c r="GC1360" s="2"/>
      <c r="GD1360" s="2"/>
      <c r="GE1360" s="2"/>
      <c r="GF1360" s="2"/>
      <c r="GG1360" s="2"/>
      <c r="GH1360" s="2"/>
      <c r="GI1360" s="2"/>
      <c r="GJ1360" s="2"/>
      <c r="GK1360" s="2"/>
      <c r="GL1360" s="2"/>
      <c r="GM1360" s="2"/>
      <c r="GN1360" s="2"/>
      <c r="GO1360" s="2"/>
      <c r="GP1360" s="2"/>
      <c r="GQ1360" s="2"/>
      <c r="GR1360" s="5"/>
      <c r="GS1360" s="5"/>
      <c r="GT1360" s="5"/>
      <c r="GU1360" s="5"/>
      <c r="GV1360" s="5"/>
    </row>
    <row r="1361" spans="1:204" ht="25.5" x14ac:dyDescent="0.25">
      <c r="A1361" s="2" t="s">
        <v>1764</v>
      </c>
      <c r="B1361" s="27" t="s">
        <v>1592</v>
      </c>
      <c r="C1361" s="2" t="s">
        <v>1845</v>
      </c>
      <c r="D1361" s="2" t="s">
        <v>1594</v>
      </c>
      <c r="E1361" s="256">
        <v>929.07</v>
      </c>
      <c r="F1361" s="10">
        <v>900</v>
      </c>
      <c r="I1361" s="11" t="s">
        <v>21</v>
      </c>
      <c r="K1361" s="21">
        <v>40544</v>
      </c>
      <c r="M1361" s="307">
        <v>1</v>
      </c>
      <c r="N1361" s="11">
        <v>1</v>
      </c>
      <c r="O1361" s="22"/>
      <c r="P1361" s="311">
        <f t="shared" si="159"/>
        <v>951.56</v>
      </c>
      <c r="Q1361" s="16">
        <f t="shared" si="158"/>
        <v>951.56650000000002</v>
      </c>
      <c r="R1361" s="23">
        <f t="shared" si="160"/>
        <v>22.489999999999895</v>
      </c>
      <c r="S1361" s="18">
        <f t="shared" si="161"/>
        <v>2.4207002701626245E-2</v>
      </c>
      <c r="V1361" s="3"/>
      <c r="W1361" s="3"/>
      <c r="X1361" s="3"/>
      <c r="Y1361" s="218"/>
      <c r="Z1361" s="3"/>
      <c r="AA1361" s="78"/>
      <c r="AB1361" s="78"/>
      <c r="AC1361" s="78"/>
      <c r="AD1361" s="78"/>
      <c r="AE1361" s="78"/>
      <c r="GR1361" s="5"/>
      <c r="GS1361" s="5"/>
      <c r="GT1361" s="5"/>
      <c r="GU1361" s="5"/>
      <c r="GV1361" s="5"/>
    </row>
    <row r="1362" spans="1:204" ht="25.5" x14ac:dyDescent="0.25">
      <c r="A1362" s="2" t="s">
        <v>1764</v>
      </c>
      <c r="B1362" s="27" t="s">
        <v>1592</v>
      </c>
      <c r="C1362" s="2" t="s">
        <v>1846</v>
      </c>
      <c r="D1362" s="2" t="s">
        <v>1594</v>
      </c>
      <c r="E1362" s="256">
        <v>619.38</v>
      </c>
      <c r="F1362" s="10">
        <v>600</v>
      </c>
      <c r="I1362" s="11" t="s">
        <v>21</v>
      </c>
      <c r="K1362" s="21">
        <v>40544</v>
      </c>
      <c r="M1362" s="307">
        <v>1</v>
      </c>
      <c r="N1362" s="11">
        <v>1</v>
      </c>
      <c r="O1362" s="22"/>
      <c r="P1362" s="311">
        <f t="shared" si="159"/>
        <v>634.37</v>
      </c>
      <c r="Q1362" s="16">
        <f t="shared" si="158"/>
        <v>634.37760000000003</v>
      </c>
      <c r="R1362" s="23">
        <f t="shared" si="160"/>
        <v>14.990000000000009</v>
      </c>
      <c r="S1362" s="18">
        <f t="shared" si="161"/>
        <v>2.420162097581454E-2</v>
      </c>
      <c r="V1362" s="3"/>
      <c r="W1362" s="3"/>
      <c r="X1362" s="3"/>
      <c r="Y1362" s="218"/>
      <c r="Z1362" s="3"/>
      <c r="AA1362" s="78"/>
      <c r="AB1362" s="78"/>
      <c r="AC1362" s="78"/>
      <c r="AD1362" s="78"/>
      <c r="AE1362" s="78"/>
      <c r="GR1362" s="5"/>
      <c r="GS1362" s="5"/>
      <c r="GT1362" s="5"/>
      <c r="GU1362" s="5"/>
      <c r="GV1362" s="5"/>
    </row>
    <row r="1363" spans="1:204" ht="25.5" x14ac:dyDescent="0.25">
      <c r="A1363" s="2" t="s">
        <v>1764</v>
      </c>
      <c r="B1363" s="27" t="s">
        <v>1592</v>
      </c>
      <c r="C1363" s="2" t="s">
        <v>1847</v>
      </c>
      <c r="D1363" s="2" t="s">
        <v>1594</v>
      </c>
      <c r="E1363" s="255">
        <v>505.82</v>
      </c>
      <c r="F1363" s="10">
        <v>490</v>
      </c>
      <c r="I1363" s="11" t="s">
        <v>21</v>
      </c>
      <c r="K1363" s="21">
        <v>40544</v>
      </c>
      <c r="M1363" s="307">
        <v>1</v>
      </c>
      <c r="N1363" s="11">
        <v>1</v>
      </c>
      <c r="O1363" s="22"/>
      <c r="P1363" s="311">
        <f t="shared" si="159"/>
        <v>518.05999999999995</v>
      </c>
      <c r="Q1363" s="16">
        <f t="shared" si="158"/>
        <v>518.06790000000001</v>
      </c>
      <c r="R1363" s="23">
        <f t="shared" si="160"/>
        <v>12.239999999999952</v>
      </c>
      <c r="S1363" s="18">
        <f t="shared" si="161"/>
        <v>2.4198331422244972E-2</v>
      </c>
      <c r="W1363" s="2"/>
      <c r="X1363" s="2"/>
      <c r="Y1363" s="218"/>
      <c r="Z1363" s="3"/>
      <c r="AA1363" s="78"/>
      <c r="AB1363" s="78"/>
      <c r="AC1363" s="78"/>
      <c r="AD1363" s="78"/>
      <c r="AE1363" s="78"/>
      <c r="GR1363" s="5"/>
      <c r="GS1363" s="5"/>
      <c r="GT1363" s="5"/>
      <c r="GU1363" s="5"/>
      <c r="GV1363" s="5"/>
    </row>
    <row r="1364" spans="1:204" ht="25.5" x14ac:dyDescent="0.25">
      <c r="A1364" s="2" t="s">
        <v>1764</v>
      </c>
      <c r="B1364" s="27" t="s">
        <v>1592</v>
      </c>
      <c r="C1364" s="2" t="s">
        <v>1848</v>
      </c>
      <c r="D1364" s="2" t="s">
        <v>1594</v>
      </c>
      <c r="E1364" s="255">
        <v>335.49</v>
      </c>
      <c r="F1364" s="10">
        <v>325</v>
      </c>
      <c r="I1364" s="11" t="s">
        <v>21</v>
      </c>
      <c r="K1364" s="21">
        <v>40544</v>
      </c>
      <c r="M1364" s="307">
        <v>1</v>
      </c>
      <c r="N1364" s="11">
        <v>1</v>
      </c>
      <c r="O1364" s="22"/>
      <c r="P1364" s="311">
        <f t="shared" si="159"/>
        <v>343.61</v>
      </c>
      <c r="Q1364" s="16">
        <f t="shared" si="158"/>
        <v>343.61349999999999</v>
      </c>
      <c r="R1364" s="23">
        <f t="shared" si="160"/>
        <v>8.1200000000000045</v>
      </c>
      <c r="S1364" s="18">
        <f t="shared" si="161"/>
        <v>2.4203403976273522E-2</v>
      </c>
      <c r="W1364" s="2"/>
      <c r="X1364" s="2"/>
      <c r="Y1364" s="218"/>
      <c r="Z1364" s="3"/>
      <c r="AA1364" s="78"/>
      <c r="AB1364" s="78"/>
      <c r="AC1364" s="78"/>
      <c r="AD1364" s="78"/>
      <c r="AE1364" s="78"/>
      <c r="GR1364" s="5"/>
      <c r="GS1364" s="5"/>
      <c r="GT1364" s="5"/>
      <c r="GU1364" s="5"/>
      <c r="GV1364" s="5"/>
    </row>
    <row r="1365" spans="1:204" ht="25.5" x14ac:dyDescent="0.25">
      <c r="A1365" s="2" t="s">
        <v>1764</v>
      </c>
      <c r="B1365" s="27" t="s">
        <v>1592</v>
      </c>
      <c r="C1365" s="2" t="s">
        <v>1849</v>
      </c>
      <c r="D1365" s="2" t="s">
        <v>1594</v>
      </c>
      <c r="E1365" s="255">
        <v>696.8</v>
      </c>
      <c r="F1365" s="10">
        <v>675</v>
      </c>
      <c r="I1365" s="11" t="s">
        <v>21</v>
      </c>
      <c r="K1365" s="21">
        <v>40544</v>
      </c>
      <c r="M1365" s="307">
        <v>1</v>
      </c>
      <c r="N1365" s="11">
        <v>1</v>
      </c>
      <c r="O1365" s="22"/>
      <c r="P1365" s="311">
        <f t="shared" si="159"/>
        <v>713.67</v>
      </c>
      <c r="Q1365" s="16">
        <f t="shared" si="158"/>
        <v>713.67229999999995</v>
      </c>
      <c r="R1365" s="23">
        <f t="shared" si="160"/>
        <v>16.870000000000005</v>
      </c>
      <c r="S1365" s="18">
        <f t="shared" si="161"/>
        <v>2.4210677382319183E-2</v>
      </c>
      <c r="W1365" s="2"/>
      <c r="X1365" s="2"/>
      <c r="Y1365" s="218"/>
      <c r="Z1365" s="3"/>
      <c r="AA1365" s="78"/>
      <c r="AB1365" s="78"/>
      <c r="AC1365" s="78"/>
      <c r="AD1365" s="78"/>
      <c r="AE1365" s="78"/>
      <c r="GR1365" s="5"/>
      <c r="GS1365" s="5"/>
      <c r="GT1365" s="5"/>
      <c r="GU1365" s="5"/>
      <c r="GV1365" s="5"/>
    </row>
    <row r="1366" spans="1:204" ht="25.5" x14ac:dyDescent="0.25">
      <c r="A1366" s="2" t="s">
        <v>1764</v>
      </c>
      <c r="B1366" s="27" t="s">
        <v>1592</v>
      </c>
      <c r="C1366" s="2" t="s">
        <v>1850</v>
      </c>
      <c r="D1366" s="2" t="s">
        <v>1594</v>
      </c>
      <c r="E1366" s="255">
        <v>464.53</v>
      </c>
      <c r="F1366" s="10">
        <v>450</v>
      </c>
      <c r="I1366" s="11" t="s">
        <v>21</v>
      </c>
      <c r="K1366" s="21">
        <v>40544</v>
      </c>
      <c r="M1366" s="307">
        <v>1</v>
      </c>
      <c r="N1366" s="11">
        <v>1</v>
      </c>
      <c r="O1366" s="22"/>
      <c r="P1366" s="311">
        <f t="shared" si="159"/>
        <v>475.77</v>
      </c>
      <c r="Q1366" s="16">
        <f t="shared" si="158"/>
        <v>475.77809999999999</v>
      </c>
      <c r="R1366" s="23">
        <f t="shared" si="160"/>
        <v>11.240000000000009</v>
      </c>
      <c r="S1366" s="18">
        <f t="shared" si="161"/>
        <v>2.4196499687856563E-2</v>
      </c>
      <c r="W1366" s="2"/>
      <c r="X1366" s="2"/>
      <c r="Y1366" s="218"/>
      <c r="Z1366" s="3"/>
      <c r="AA1366" s="78"/>
      <c r="AB1366" s="78"/>
      <c r="AC1366" s="78"/>
      <c r="AD1366" s="78"/>
      <c r="AE1366" s="78"/>
      <c r="GR1366" s="5"/>
      <c r="GS1366" s="5"/>
      <c r="GT1366" s="5"/>
      <c r="GU1366" s="5"/>
      <c r="GV1366" s="5"/>
    </row>
    <row r="1367" spans="1:204" ht="25.5" x14ac:dyDescent="0.25">
      <c r="A1367" s="2" t="s">
        <v>1764</v>
      </c>
      <c r="B1367" s="27" t="s">
        <v>1592</v>
      </c>
      <c r="C1367" s="2" t="s">
        <v>1851</v>
      </c>
      <c r="D1367" s="2" t="s">
        <v>1594</v>
      </c>
      <c r="E1367" s="255">
        <v>25.8</v>
      </c>
      <c r="F1367" s="10">
        <v>25</v>
      </c>
      <c r="I1367" s="11" t="s">
        <v>21</v>
      </c>
      <c r="K1367" s="21">
        <v>40544</v>
      </c>
      <c r="M1367" s="307">
        <v>1</v>
      </c>
      <c r="N1367" s="11">
        <v>1</v>
      </c>
      <c r="O1367" s="22"/>
      <c r="P1367" s="311">
        <f t="shared" si="159"/>
        <v>26.42</v>
      </c>
      <c r="Q1367" s="16">
        <f t="shared" si="158"/>
        <v>26.424700000000001</v>
      </c>
      <c r="R1367" s="23">
        <f t="shared" si="160"/>
        <v>0.62000000000000099</v>
      </c>
      <c r="S1367" s="18">
        <f t="shared" si="161"/>
        <v>2.4031007751938022E-2</v>
      </c>
      <c r="W1367" s="2"/>
      <c r="X1367" s="2"/>
      <c r="Y1367" s="218"/>
      <c r="Z1367" s="3"/>
      <c r="AA1367" s="78"/>
      <c r="AB1367" s="78"/>
      <c r="AC1367" s="78"/>
      <c r="AD1367" s="78"/>
      <c r="AE1367" s="78"/>
      <c r="GR1367" s="5"/>
      <c r="GS1367" s="5"/>
      <c r="GT1367" s="5"/>
      <c r="GU1367" s="5"/>
      <c r="GV1367" s="5"/>
    </row>
    <row r="1368" spans="1:204" ht="25.5" x14ac:dyDescent="0.25">
      <c r="A1368" s="2" t="s">
        <v>1764</v>
      </c>
      <c r="B1368" s="27" t="s">
        <v>1592</v>
      </c>
      <c r="C1368" s="2" t="s">
        <v>1852</v>
      </c>
      <c r="D1368" s="2" t="s">
        <v>1594</v>
      </c>
      <c r="E1368" s="255">
        <v>77.42</v>
      </c>
      <c r="F1368" s="10">
        <v>75</v>
      </c>
      <c r="I1368" s="11" t="s">
        <v>21</v>
      </c>
      <c r="K1368" s="21">
        <v>40544</v>
      </c>
      <c r="M1368" s="307">
        <v>1</v>
      </c>
      <c r="N1368" s="11">
        <v>1</v>
      </c>
      <c r="O1368" s="22"/>
      <c r="P1368" s="311">
        <f t="shared" si="159"/>
        <v>79.290000000000006</v>
      </c>
      <c r="Q1368" s="16">
        <f t="shared" si="158"/>
        <v>79.294600000000003</v>
      </c>
      <c r="R1368" s="23">
        <f t="shared" si="160"/>
        <v>1.8700000000000045</v>
      </c>
      <c r="S1368" s="18">
        <f t="shared" si="161"/>
        <v>2.4153965383621863E-2</v>
      </c>
      <c r="W1368" s="2"/>
      <c r="X1368" s="2"/>
      <c r="Y1368" s="218"/>
      <c r="Z1368" s="3"/>
      <c r="AA1368" s="78"/>
      <c r="AB1368" s="78"/>
      <c r="AC1368" s="78"/>
      <c r="AD1368" s="78"/>
      <c r="AE1368" s="78"/>
      <c r="GR1368" s="5"/>
      <c r="GS1368" s="5"/>
      <c r="GT1368" s="5"/>
      <c r="GU1368" s="5"/>
      <c r="GV1368" s="5"/>
    </row>
    <row r="1369" spans="1:204" ht="63.75" x14ac:dyDescent="0.25">
      <c r="A1369" s="27" t="s">
        <v>1853</v>
      </c>
      <c r="B1369" s="27" t="s">
        <v>1592</v>
      </c>
      <c r="C1369" s="27" t="s">
        <v>1854</v>
      </c>
      <c r="D1369" s="30" t="s">
        <v>1855</v>
      </c>
      <c r="E1369" s="255">
        <v>387.11</v>
      </c>
      <c r="F1369" s="31">
        <v>375</v>
      </c>
      <c r="G1369" s="31"/>
      <c r="I1369" s="11" t="s">
        <v>21</v>
      </c>
      <c r="J1369" s="11" t="s">
        <v>22</v>
      </c>
      <c r="K1369" s="11"/>
      <c r="M1369" s="307" t="s">
        <v>1856</v>
      </c>
      <c r="N1369" s="11">
        <v>1</v>
      </c>
      <c r="O1369" s="22"/>
      <c r="P1369" s="311">
        <f t="shared" si="159"/>
        <v>396.48</v>
      </c>
      <c r="Q1369" s="16">
        <f t="shared" si="158"/>
        <v>396.48340000000002</v>
      </c>
      <c r="R1369" s="23">
        <f t="shared" si="160"/>
        <v>9.3700000000000045</v>
      </c>
      <c r="S1369" s="18">
        <f t="shared" si="161"/>
        <v>2.4205006328950437E-2</v>
      </c>
      <c r="W1369" s="2"/>
      <c r="X1369" s="2"/>
      <c r="Y1369" s="218"/>
      <c r="Z1369" s="3"/>
      <c r="AA1369" s="78"/>
      <c r="AB1369" s="78"/>
      <c r="AC1369" s="78"/>
      <c r="AD1369" s="78"/>
      <c r="AE1369" s="78"/>
      <c r="GR1369" s="5"/>
      <c r="GS1369" s="5"/>
      <c r="GT1369" s="5"/>
      <c r="GU1369" s="5"/>
      <c r="GV1369" s="5"/>
    </row>
    <row r="1370" spans="1:204" ht="63.75" x14ac:dyDescent="0.25">
      <c r="A1370" s="27" t="s">
        <v>1853</v>
      </c>
      <c r="B1370" s="27" t="s">
        <v>1592</v>
      </c>
      <c r="C1370" s="27" t="s">
        <v>1857</v>
      </c>
      <c r="D1370" s="30" t="s">
        <v>1855</v>
      </c>
      <c r="E1370" s="255">
        <v>516.15</v>
      </c>
      <c r="F1370" s="31">
        <v>500</v>
      </c>
      <c r="G1370" s="31"/>
      <c r="I1370" s="11" t="s">
        <v>21</v>
      </c>
      <c r="J1370" s="11" t="s">
        <v>22</v>
      </c>
      <c r="K1370" s="11"/>
      <c r="M1370" s="307" t="s">
        <v>1856</v>
      </c>
      <c r="N1370" s="11">
        <v>1</v>
      </c>
      <c r="O1370" s="22"/>
      <c r="P1370" s="311">
        <f t="shared" si="159"/>
        <v>528.64</v>
      </c>
      <c r="Q1370" s="16">
        <f t="shared" si="158"/>
        <v>528.64800000000002</v>
      </c>
      <c r="R1370" s="23">
        <f t="shared" si="160"/>
        <v>12.490000000000009</v>
      </c>
      <c r="S1370" s="18">
        <f t="shared" si="161"/>
        <v>2.4198391940327444E-2</v>
      </c>
      <c r="W1370" s="2"/>
      <c r="X1370" s="2"/>
      <c r="Y1370" s="218"/>
      <c r="Z1370" s="3"/>
      <c r="AA1370" s="78"/>
      <c r="AB1370" s="78"/>
      <c r="AC1370" s="78"/>
      <c r="AD1370" s="78"/>
      <c r="AE1370" s="78"/>
      <c r="GR1370" s="5"/>
      <c r="GS1370" s="5"/>
      <c r="GT1370" s="5"/>
      <c r="GU1370" s="5"/>
      <c r="GV1370" s="5"/>
    </row>
    <row r="1371" spans="1:204" ht="63.75" x14ac:dyDescent="0.25">
      <c r="A1371" s="27" t="s">
        <v>1853</v>
      </c>
      <c r="B1371" s="27" t="s">
        <v>1592</v>
      </c>
      <c r="C1371" s="27" t="s">
        <v>1858</v>
      </c>
      <c r="D1371" s="30" t="s">
        <v>1855</v>
      </c>
      <c r="E1371" s="255">
        <v>232.26</v>
      </c>
      <c r="F1371" s="31">
        <v>225</v>
      </c>
      <c r="G1371" s="31"/>
      <c r="I1371" s="11" t="s">
        <v>21</v>
      </c>
      <c r="J1371" s="11" t="s">
        <v>22</v>
      </c>
      <c r="K1371" s="11"/>
      <c r="M1371" s="307" t="s">
        <v>1856</v>
      </c>
      <c r="N1371" s="11">
        <v>1</v>
      </c>
      <c r="O1371" s="22"/>
      <c r="P1371" s="311">
        <f t="shared" si="159"/>
        <v>237.88</v>
      </c>
      <c r="Q1371" s="16">
        <f t="shared" si="158"/>
        <v>237.88390000000001</v>
      </c>
      <c r="R1371" s="23">
        <f t="shared" si="160"/>
        <v>5.6200000000000045</v>
      </c>
      <c r="S1371" s="18">
        <f t="shared" si="161"/>
        <v>2.4197020580384074E-2</v>
      </c>
      <c r="W1371" s="2"/>
      <c r="X1371" s="2"/>
      <c r="Y1371" s="218"/>
      <c r="Z1371" s="3"/>
      <c r="AA1371" s="78"/>
      <c r="AB1371" s="78"/>
      <c r="AC1371" s="78"/>
      <c r="AD1371" s="78"/>
      <c r="AE1371" s="78"/>
      <c r="GR1371" s="5"/>
      <c r="GS1371" s="5"/>
      <c r="GT1371" s="5"/>
      <c r="GU1371" s="5"/>
      <c r="GV1371" s="5"/>
    </row>
    <row r="1372" spans="1:204" ht="25.5" x14ac:dyDescent="0.25">
      <c r="A1372" s="27" t="s">
        <v>1244</v>
      </c>
      <c r="B1372" s="27" t="s">
        <v>1592</v>
      </c>
      <c r="C1372" s="24" t="s">
        <v>1864</v>
      </c>
      <c r="D1372" s="28" t="s">
        <v>1241</v>
      </c>
      <c r="E1372" s="255" t="s">
        <v>1867</v>
      </c>
      <c r="F1372" s="29" t="s">
        <v>1865</v>
      </c>
      <c r="H1372" s="2" t="s">
        <v>1866</v>
      </c>
      <c r="K1372" s="11"/>
      <c r="M1372" s="307">
        <v>6</v>
      </c>
      <c r="N1372" s="11">
        <v>1</v>
      </c>
      <c r="O1372" s="22"/>
      <c r="P1372" s="311" t="s">
        <v>3268</v>
      </c>
      <c r="Q1372" s="16" t="e">
        <f t="shared" si="158"/>
        <v>#VALUE!</v>
      </c>
      <c r="R1372" s="23">
        <v>0.93</v>
      </c>
      <c r="S1372" s="18">
        <f>R1372/29</f>
        <v>3.206896551724138E-2</v>
      </c>
      <c r="W1372" s="2"/>
      <c r="X1372" s="2"/>
      <c r="Z1372" s="3"/>
      <c r="AA1372" s="78"/>
      <c r="AB1372" s="78"/>
      <c r="AC1372" s="78"/>
      <c r="AD1372" s="78"/>
      <c r="AE1372" s="78"/>
      <c r="GR1372" s="5"/>
      <c r="GS1372" s="5"/>
      <c r="GT1372" s="5"/>
      <c r="GU1372" s="5"/>
      <c r="GV1372" s="5"/>
    </row>
    <row r="1373" spans="1:204" ht="38.25" x14ac:dyDescent="0.25">
      <c r="A1373" s="27" t="s">
        <v>1868</v>
      </c>
      <c r="B1373" s="27" t="s">
        <v>1592</v>
      </c>
      <c r="C1373" s="27" t="s">
        <v>1869</v>
      </c>
      <c r="D1373" s="30" t="s">
        <v>1870</v>
      </c>
      <c r="E1373" s="256">
        <v>103.23</v>
      </c>
      <c r="F1373" s="31">
        <v>100</v>
      </c>
      <c r="G1373" s="31"/>
      <c r="I1373" s="11" t="s">
        <v>21</v>
      </c>
      <c r="K1373" s="21">
        <v>40544</v>
      </c>
      <c r="M1373" s="307">
        <v>6</v>
      </c>
      <c r="N1373" s="11">
        <v>1</v>
      </c>
      <c r="O1373" s="22"/>
      <c r="P1373" s="311">
        <f t="shared" ref="P1373:P1399" si="162">IF(N1373=1,INT(E1373*$T$1*100)/100,E1373)</f>
        <v>105.72</v>
      </c>
      <c r="Q1373" s="16">
        <f t="shared" si="158"/>
        <v>105.7296</v>
      </c>
      <c r="R1373" s="23">
        <f t="shared" ref="R1373:R1399" si="163">P1373-E1373</f>
        <v>2.4899999999999949</v>
      </c>
      <c r="S1373" s="18">
        <f t="shared" ref="S1373:S1399" si="164">IF(E1373&lt;&gt;0,R1373/E1373,0)</f>
        <v>2.4120895088636973E-2</v>
      </c>
      <c r="V1373" s="3"/>
      <c r="W1373" s="3"/>
      <c r="X1373" s="3"/>
      <c r="Y1373" s="218"/>
      <c r="Z1373" s="3"/>
      <c r="AA1373" s="78"/>
      <c r="AB1373" s="78"/>
      <c r="AC1373" s="78"/>
      <c r="AD1373" s="78"/>
      <c r="AE1373" s="78"/>
      <c r="GR1373" s="5"/>
      <c r="GS1373" s="5"/>
      <c r="GT1373" s="5"/>
      <c r="GU1373" s="5"/>
      <c r="GV1373" s="5"/>
    </row>
    <row r="1374" spans="1:204" ht="89.25" x14ac:dyDescent="0.25">
      <c r="A1374" s="27" t="s">
        <v>1868</v>
      </c>
      <c r="B1374" s="27" t="s">
        <v>1592</v>
      </c>
      <c r="C1374" s="27" t="s">
        <v>1871</v>
      </c>
      <c r="D1374" s="30" t="s">
        <v>1872</v>
      </c>
      <c r="E1374" s="256">
        <v>387.11</v>
      </c>
      <c r="F1374" s="31">
        <v>375</v>
      </c>
      <c r="G1374" s="31"/>
      <c r="K1374" s="11"/>
      <c r="M1374" s="307">
        <v>6</v>
      </c>
      <c r="N1374" s="11">
        <v>1</v>
      </c>
      <c r="O1374" s="22"/>
      <c r="P1374" s="311">
        <f t="shared" si="162"/>
        <v>396.48</v>
      </c>
      <c r="Q1374" s="16">
        <f t="shared" si="158"/>
        <v>396.48340000000002</v>
      </c>
      <c r="R1374" s="23">
        <f t="shared" si="163"/>
        <v>9.3700000000000045</v>
      </c>
      <c r="S1374" s="18">
        <f t="shared" si="164"/>
        <v>2.4205006328950437E-2</v>
      </c>
      <c r="V1374" s="3"/>
      <c r="W1374" s="3"/>
      <c r="X1374" s="3"/>
      <c r="Y1374" s="218"/>
      <c r="Z1374" s="3"/>
      <c r="AA1374" s="78"/>
      <c r="AB1374" s="78"/>
      <c r="AC1374" s="78"/>
      <c r="AD1374" s="78"/>
      <c r="AE1374" s="78"/>
      <c r="GR1374" s="5"/>
      <c r="GS1374" s="5"/>
      <c r="GT1374" s="5"/>
      <c r="GU1374" s="5"/>
      <c r="GV1374" s="5"/>
    </row>
    <row r="1375" spans="1:204" ht="76.5" x14ac:dyDescent="0.25">
      <c r="A1375" s="27" t="s">
        <v>1868</v>
      </c>
      <c r="B1375" s="27" t="s">
        <v>1592</v>
      </c>
      <c r="C1375" s="27" t="s">
        <v>1873</v>
      </c>
      <c r="D1375" s="30" t="s">
        <v>1872</v>
      </c>
      <c r="E1375" s="255">
        <v>232.26</v>
      </c>
      <c r="F1375" s="31">
        <v>225</v>
      </c>
      <c r="G1375" s="31"/>
      <c r="K1375" s="11"/>
      <c r="M1375" s="307">
        <v>6</v>
      </c>
      <c r="N1375" s="11">
        <v>1</v>
      </c>
      <c r="O1375" s="22"/>
      <c r="P1375" s="311">
        <f t="shared" si="162"/>
        <v>237.88</v>
      </c>
      <c r="Q1375" s="16">
        <f t="shared" si="158"/>
        <v>237.88390000000001</v>
      </c>
      <c r="R1375" s="23">
        <f t="shared" si="163"/>
        <v>5.6200000000000045</v>
      </c>
      <c r="S1375" s="18">
        <f t="shared" si="164"/>
        <v>2.4197020580384074E-2</v>
      </c>
      <c r="W1375" s="2"/>
      <c r="X1375" s="2"/>
      <c r="Y1375" s="218"/>
      <c r="Z1375" s="3"/>
      <c r="AA1375" s="78"/>
      <c r="AB1375" s="78"/>
      <c r="AC1375" s="78"/>
      <c r="AD1375" s="78"/>
      <c r="AE1375" s="78"/>
      <c r="GR1375" s="5"/>
      <c r="GS1375" s="5"/>
      <c r="GT1375" s="5"/>
      <c r="GU1375" s="5"/>
      <c r="GV1375" s="5"/>
    </row>
    <row r="1376" spans="1:204" ht="76.5" x14ac:dyDescent="0.25">
      <c r="A1376" s="27" t="s">
        <v>1868</v>
      </c>
      <c r="B1376" s="27" t="s">
        <v>1592</v>
      </c>
      <c r="C1376" s="27" t="s">
        <v>1874</v>
      </c>
      <c r="D1376" s="30" t="s">
        <v>1872</v>
      </c>
      <c r="E1376" s="256">
        <v>106.32</v>
      </c>
      <c r="F1376" s="31">
        <v>103</v>
      </c>
      <c r="G1376" s="31"/>
      <c r="K1376" s="11"/>
      <c r="M1376" s="307">
        <v>6</v>
      </c>
      <c r="N1376" s="11">
        <v>1</v>
      </c>
      <c r="O1376" s="22"/>
      <c r="P1376" s="311">
        <f t="shared" si="162"/>
        <v>108.89</v>
      </c>
      <c r="Q1376" s="16">
        <f t="shared" si="158"/>
        <v>108.8944</v>
      </c>
      <c r="R1376" s="23">
        <f t="shared" si="163"/>
        <v>2.5700000000000074</v>
      </c>
      <c r="S1376" s="18">
        <f t="shared" si="164"/>
        <v>2.4172310007524525E-2</v>
      </c>
      <c r="V1376" s="3"/>
      <c r="W1376" s="3"/>
      <c r="X1376" s="3"/>
      <c r="Y1376" s="218"/>
      <c r="Z1376" s="3"/>
      <c r="AA1376" s="78"/>
      <c r="AB1376" s="78"/>
      <c r="AC1376" s="78"/>
      <c r="AD1376" s="78"/>
      <c r="AE1376" s="78"/>
      <c r="GR1376" s="5"/>
      <c r="GS1376" s="5"/>
      <c r="GT1376" s="5"/>
      <c r="GU1376" s="5"/>
      <c r="GV1376" s="5"/>
    </row>
    <row r="1377" spans="1:204" ht="76.5" x14ac:dyDescent="0.25">
      <c r="A1377" s="27" t="s">
        <v>1868</v>
      </c>
      <c r="B1377" s="27" t="s">
        <v>1592</v>
      </c>
      <c r="C1377" s="27" t="s">
        <v>1875</v>
      </c>
      <c r="D1377" s="30" t="s">
        <v>1872</v>
      </c>
      <c r="E1377" s="256">
        <v>516.15</v>
      </c>
      <c r="F1377" s="31">
        <v>500</v>
      </c>
      <c r="G1377" s="31"/>
      <c r="K1377" s="11"/>
      <c r="M1377" s="307">
        <v>6</v>
      </c>
      <c r="N1377" s="11">
        <v>1</v>
      </c>
      <c r="O1377" s="22"/>
      <c r="P1377" s="311">
        <f t="shared" si="162"/>
        <v>528.64</v>
      </c>
      <c r="Q1377" s="16">
        <f t="shared" si="158"/>
        <v>528.64800000000002</v>
      </c>
      <c r="R1377" s="23">
        <f t="shared" si="163"/>
        <v>12.490000000000009</v>
      </c>
      <c r="S1377" s="18">
        <f t="shared" si="164"/>
        <v>2.4198391940327444E-2</v>
      </c>
      <c r="V1377" s="3"/>
      <c r="W1377" s="3"/>
      <c r="X1377" s="3"/>
      <c r="Y1377" s="218"/>
      <c r="Z1377" s="3"/>
      <c r="AA1377" s="78"/>
      <c r="AB1377" s="78"/>
      <c r="AC1377" s="78"/>
      <c r="AD1377" s="78"/>
      <c r="AE1377" s="78"/>
      <c r="GR1377" s="5"/>
      <c r="GS1377" s="5"/>
      <c r="GT1377" s="5"/>
      <c r="GU1377" s="5"/>
      <c r="GV1377" s="5"/>
    </row>
    <row r="1378" spans="1:204" ht="76.5" x14ac:dyDescent="0.25">
      <c r="A1378" s="27" t="s">
        <v>1868</v>
      </c>
      <c r="B1378" s="27" t="s">
        <v>1592</v>
      </c>
      <c r="C1378" s="27" t="s">
        <v>1876</v>
      </c>
      <c r="D1378" s="30" t="s">
        <v>1877</v>
      </c>
      <c r="E1378" s="255">
        <v>387.11</v>
      </c>
      <c r="F1378" s="31">
        <v>375</v>
      </c>
      <c r="G1378" s="31"/>
      <c r="K1378" s="11"/>
      <c r="M1378" s="307">
        <v>6</v>
      </c>
      <c r="N1378" s="11">
        <v>1</v>
      </c>
      <c r="O1378" s="22"/>
      <c r="P1378" s="311">
        <f t="shared" si="162"/>
        <v>396.48</v>
      </c>
      <c r="Q1378" s="16">
        <f t="shared" si="158"/>
        <v>396.48340000000002</v>
      </c>
      <c r="R1378" s="23">
        <f t="shared" si="163"/>
        <v>9.3700000000000045</v>
      </c>
      <c r="S1378" s="18">
        <f t="shared" si="164"/>
        <v>2.4205006328950437E-2</v>
      </c>
      <c r="W1378" s="2"/>
      <c r="X1378" s="2"/>
      <c r="Y1378" s="218"/>
      <c r="Z1378" s="3"/>
      <c r="AA1378" s="78"/>
      <c r="AB1378" s="78"/>
      <c r="AC1378" s="78"/>
      <c r="AD1378" s="78"/>
      <c r="AE1378" s="78"/>
      <c r="GR1378" s="5"/>
      <c r="GS1378" s="5"/>
      <c r="GT1378" s="5"/>
      <c r="GU1378" s="5"/>
      <c r="GV1378" s="5"/>
    </row>
    <row r="1379" spans="1:204" ht="76.5" x14ac:dyDescent="0.25">
      <c r="A1379" s="27" t="s">
        <v>1868</v>
      </c>
      <c r="B1379" s="27" t="s">
        <v>1592</v>
      </c>
      <c r="C1379" s="27" t="s">
        <v>1878</v>
      </c>
      <c r="D1379" s="30" t="s">
        <v>1877</v>
      </c>
      <c r="E1379" s="255">
        <v>232.26</v>
      </c>
      <c r="F1379" s="31">
        <v>225</v>
      </c>
      <c r="G1379" s="31"/>
      <c r="K1379" s="11"/>
      <c r="M1379" s="307">
        <v>6</v>
      </c>
      <c r="N1379" s="11">
        <v>1</v>
      </c>
      <c r="O1379" s="22"/>
      <c r="P1379" s="311">
        <f t="shared" si="162"/>
        <v>237.88</v>
      </c>
      <c r="Q1379" s="16">
        <f t="shared" si="158"/>
        <v>237.88390000000001</v>
      </c>
      <c r="R1379" s="23">
        <f t="shared" si="163"/>
        <v>5.6200000000000045</v>
      </c>
      <c r="S1379" s="18">
        <f t="shared" si="164"/>
        <v>2.4197020580384074E-2</v>
      </c>
      <c r="W1379" s="2"/>
      <c r="X1379" s="2"/>
      <c r="Y1379" s="218"/>
      <c r="Z1379" s="3"/>
      <c r="AA1379" s="78"/>
      <c r="AB1379" s="78"/>
      <c r="AC1379" s="78"/>
      <c r="AD1379" s="78"/>
      <c r="AE1379" s="78"/>
      <c r="GR1379" s="5"/>
      <c r="GS1379" s="5"/>
      <c r="GT1379" s="5"/>
      <c r="GU1379" s="5"/>
      <c r="GV1379" s="5"/>
    </row>
    <row r="1380" spans="1:204" ht="63.75" x14ac:dyDescent="0.25">
      <c r="A1380" s="27" t="s">
        <v>1868</v>
      </c>
      <c r="B1380" s="27" t="s">
        <v>1592</v>
      </c>
      <c r="C1380" s="27" t="s">
        <v>1879</v>
      </c>
      <c r="D1380" s="30" t="s">
        <v>1880</v>
      </c>
      <c r="E1380" s="255">
        <v>106.32</v>
      </c>
      <c r="F1380" s="31">
        <v>103</v>
      </c>
      <c r="G1380" s="31"/>
      <c r="K1380" s="11"/>
      <c r="M1380" s="307">
        <v>6</v>
      </c>
      <c r="N1380" s="11">
        <v>1</v>
      </c>
      <c r="O1380" s="22"/>
      <c r="P1380" s="311">
        <f t="shared" si="162"/>
        <v>108.89</v>
      </c>
      <c r="Q1380" s="16">
        <f t="shared" si="158"/>
        <v>108.8944</v>
      </c>
      <c r="R1380" s="23">
        <f t="shared" si="163"/>
        <v>2.5700000000000074</v>
      </c>
      <c r="S1380" s="18">
        <f t="shared" si="164"/>
        <v>2.4172310007524525E-2</v>
      </c>
      <c r="W1380" s="2"/>
      <c r="X1380" s="2"/>
      <c r="Y1380" s="218"/>
      <c r="Z1380" s="3"/>
      <c r="AA1380" s="78"/>
      <c r="AB1380" s="78"/>
      <c r="AC1380" s="78"/>
      <c r="AD1380" s="78"/>
      <c r="AE1380" s="78"/>
      <c r="GR1380" s="5"/>
      <c r="GS1380" s="5"/>
      <c r="GT1380" s="5"/>
      <c r="GU1380" s="5"/>
      <c r="GV1380" s="5"/>
    </row>
    <row r="1381" spans="1:204" ht="63.75" x14ac:dyDescent="0.25">
      <c r="A1381" s="27" t="s">
        <v>1868</v>
      </c>
      <c r="B1381" s="27" t="s">
        <v>1592</v>
      </c>
      <c r="C1381" s="27" t="s">
        <v>1881</v>
      </c>
      <c r="D1381" s="30" t="s">
        <v>1877</v>
      </c>
      <c r="E1381" s="255">
        <v>516.15</v>
      </c>
      <c r="F1381" s="31">
        <v>500</v>
      </c>
      <c r="G1381" s="31"/>
      <c r="K1381" s="11"/>
      <c r="M1381" s="307">
        <v>6</v>
      </c>
      <c r="N1381" s="11">
        <v>1</v>
      </c>
      <c r="O1381" s="22"/>
      <c r="P1381" s="311">
        <f t="shared" si="162"/>
        <v>528.64</v>
      </c>
      <c r="Q1381" s="16">
        <f t="shared" si="158"/>
        <v>528.64800000000002</v>
      </c>
      <c r="R1381" s="23">
        <f t="shared" si="163"/>
        <v>12.490000000000009</v>
      </c>
      <c r="S1381" s="18">
        <f t="shared" si="164"/>
        <v>2.4198391940327444E-2</v>
      </c>
      <c r="W1381" s="2"/>
      <c r="X1381" s="2"/>
      <c r="Y1381" s="218"/>
      <c r="Z1381" s="3"/>
      <c r="AA1381" s="78"/>
      <c r="AB1381" s="78"/>
      <c r="AC1381" s="78"/>
      <c r="AD1381" s="78"/>
      <c r="AE1381" s="78"/>
      <c r="GR1381" s="5"/>
      <c r="GS1381" s="5"/>
      <c r="GT1381" s="5"/>
      <c r="GU1381" s="5"/>
      <c r="GV1381" s="5"/>
    </row>
    <row r="1382" spans="1:204" ht="25.5" x14ac:dyDescent="0.25">
      <c r="A1382" s="27" t="s">
        <v>1883</v>
      </c>
      <c r="B1382" s="27" t="s">
        <v>1884</v>
      </c>
      <c r="C1382" s="24" t="s">
        <v>1885</v>
      </c>
      <c r="D1382" s="28" t="s">
        <v>1886</v>
      </c>
      <c r="E1382" s="255">
        <v>361.3</v>
      </c>
      <c r="F1382" s="29">
        <v>350</v>
      </c>
      <c r="G1382" s="29"/>
      <c r="I1382" s="11" t="s">
        <v>21</v>
      </c>
      <c r="K1382" s="11"/>
      <c r="M1382" s="307">
        <v>1</v>
      </c>
      <c r="N1382" s="11">
        <v>1</v>
      </c>
      <c r="O1382" s="22"/>
      <c r="P1382" s="311">
        <f t="shared" si="162"/>
        <v>370.04</v>
      </c>
      <c r="Q1382" s="16">
        <f t="shared" si="158"/>
        <v>370.04849999999999</v>
      </c>
      <c r="R1382" s="23">
        <f t="shared" si="163"/>
        <v>8.7400000000000091</v>
      </c>
      <c r="S1382" s="18">
        <f t="shared" si="164"/>
        <v>2.4190423470799912E-2</v>
      </c>
      <c r="W1382" s="2"/>
      <c r="X1382" s="2"/>
      <c r="Y1382" s="218"/>
      <c r="Z1382" s="3"/>
      <c r="AA1382" s="78"/>
      <c r="AB1382" s="78"/>
      <c r="AC1382" s="78"/>
      <c r="AD1382" s="78"/>
      <c r="AE1382" s="78"/>
      <c r="GR1382" s="5"/>
      <c r="GS1382" s="5"/>
      <c r="GT1382" s="5"/>
      <c r="GU1382" s="5"/>
      <c r="GV1382" s="5"/>
    </row>
    <row r="1383" spans="1:204" ht="25.5" x14ac:dyDescent="0.25">
      <c r="A1383" s="27" t="s">
        <v>1883</v>
      </c>
      <c r="B1383" s="27" t="s">
        <v>1884</v>
      </c>
      <c r="C1383" s="24" t="s">
        <v>1887</v>
      </c>
      <c r="D1383" s="28" t="s">
        <v>1886</v>
      </c>
      <c r="E1383" s="255">
        <v>103.23</v>
      </c>
      <c r="F1383" s="29">
        <v>100</v>
      </c>
      <c r="G1383" s="29"/>
      <c r="I1383" s="11" t="s">
        <v>21</v>
      </c>
      <c r="K1383" s="11"/>
      <c r="M1383" s="307">
        <v>1</v>
      </c>
      <c r="N1383" s="11">
        <v>1</v>
      </c>
      <c r="O1383" s="22"/>
      <c r="P1383" s="311">
        <f t="shared" si="162"/>
        <v>105.72</v>
      </c>
      <c r="Q1383" s="16">
        <f t="shared" si="158"/>
        <v>105.7296</v>
      </c>
      <c r="R1383" s="23">
        <f t="shared" si="163"/>
        <v>2.4899999999999949</v>
      </c>
      <c r="S1383" s="18">
        <f t="shared" si="164"/>
        <v>2.4120895088636973E-2</v>
      </c>
      <c r="W1383" s="2"/>
      <c r="X1383" s="2"/>
      <c r="Y1383" s="218"/>
      <c r="Z1383" s="3"/>
      <c r="AA1383" s="78"/>
      <c r="AB1383" s="78"/>
      <c r="AC1383" s="78"/>
      <c r="AD1383" s="78"/>
      <c r="AE1383" s="78"/>
      <c r="GR1383" s="5"/>
      <c r="GS1383" s="5"/>
      <c r="GT1383" s="5"/>
      <c r="GU1383" s="5"/>
      <c r="GV1383" s="5"/>
    </row>
    <row r="1384" spans="1:204" ht="25.5" x14ac:dyDescent="0.25">
      <c r="A1384" s="27" t="s">
        <v>1883</v>
      </c>
      <c r="B1384" s="27" t="s">
        <v>1884</v>
      </c>
      <c r="C1384" s="24" t="s">
        <v>1888</v>
      </c>
      <c r="D1384" s="28" t="s">
        <v>1889</v>
      </c>
      <c r="E1384" s="255">
        <v>103.23</v>
      </c>
      <c r="F1384" s="29">
        <v>100</v>
      </c>
      <c r="G1384" s="29"/>
      <c r="I1384" s="11" t="s">
        <v>21</v>
      </c>
      <c r="K1384" s="11"/>
      <c r="M1384" s="307">
        <v>1</v>
      </c>
      <c r="N1384" s="11">
        <v>1</v>
      </c>
      <c r="O1384" s="22"/>
      <c r="P1384" s="311">
        <f t="shared" si="162"/>
        <v>105.72</v>
      </c>
      <c r="Q1384" s="16">
        <f t="shared" si="158"/>
        <v>105.7296</v>
      </c>
      <c r="R1384" s="23">
        <f t="shared" si="163"/>
        <v>2.4899999999999949</v>
      </c>
      <c r="S1384" s="18">
        <f t="shared" si="164"/>
        <v>2.4120895088636973E-2</v>
      </c>
      <c r="W1384" s="2"/>
      <c r="X1384" s="2"/>
      <c r="Y1384" s="218"/>
      <c r="Z1384" s="3"/>
      <c r="AA1384" s="78"/>
      <c r="AB1384" s="78"/>
      <c r="AC1384" s="78"/>
      <c r="AD1384" s="78"/>
      <c r="AE1384" s="78"/>
      <c r="GR1384" s="5"/>
      <c r="GS1384" s="5"/>
      <c r="GT1384" s="5"/>
      <c r="GU1384" s="5"/>
      <c r="GV1384" s="5"/>
    </row>
    <row r="1385" spans="1:204" ht="25.5" x14ac:dyDescent="0.25">
      <c r="A1385" s="27" t="s">
        <v>1890</v>
      </c>
      <c r="B1385" s="2" t="s">
        <v>1884</v>
      </c>
      <c r="C1385" s="24" t="s">
        <v>1891</v>
      </c>
      <c r="D1385" s="28" t="s">
        <v>1892</v>
      </c>
      <c r="E1385" s="256">
        <v>258.07</v>
      </c>
      <c r="F1385" s="29">
        <v>250</v>
      </c>
      <c r="G1385" s="29"/>
      <c r="H1385" s="44" t="s">
        <v>1893</v>
      </c>
      <c r="I1385" s="11" t="s">
        <v>21</v>
      </c>
      <c r="K1385" s="21">
        <v>40544</v>
      </c>
      <c r="M1385" s="307">
        <v>1</v>
      </c>
      <c r="N1385" s="11">
        <v>1</v>
      </c>
      <c r="O1385" s="22"/>
      <c r="P1385" s="311">
        <f t="shared" si="162"/>
        <v>264.31</v>
      </c>
      <c r="Q1385" s="16">
        <f t="shared" si="158"/>
        <v>264.31889999999999</v>
      </c>
      <c r="R1385" s="23">
        <f t="shared" si="163"/>
        <v>6.2400000000000091</v>
      </c>
      <c r="S1385" s="18">
        <f t="shared" si="164"/>
        <v>2.4179486185918586E-2</v>
      </c>
      <c r="V1385" s="3"/>
      <c r="W1385" s="3"/>
      <c r="X1385" s="3"/>
      <c r="Y1385" s="218"/>
      <c r="Z1385" s="3"/>
      <c r="AA1385" s="78"/>
      <c r="AB1385" s="78"/>
      <c r="AC1385" s="78"/>
      <c r="AD1385" s="78"/>
      <c r="AE1385" s="78"/>
      <c r="GR1385" s="5"/>
      <c r="GS1385" s="5"/>
      <c r="GT1385" s="5"/>
      <c r="GU1385" s="5"/>
      <c r="GV1385" s="5"/>
    </row>
    <row r="1386" spans="1:204" ht="25.5" x14ac:dyDescent="0.25">
      <c r="A1386" s="27" t="s">
        <v>1890</v>
      </c>
      <c r="B1386" s="2" t="s">
        <v>1884</v>
      </c>
      <c r="C1386" s="24" t="s">
        <v>1894</v>
      </c>
      <c r="D1386" s="28" t="s">
        <v>1892</v>
      </c>
      <c r="E1386" s="256">
        <v>25.8</v>
      </c>
      <c r="F1386" s="29">
        <v>25</v>
      </c>
      <c r="G1386" s="29"/>
      <c r="H1386" s="44" t="s">
        <v>1893</v>
      </c>
      <c r="I1386" s="11" t="s">
        <v>21</v>
      </c>
      <c r="K1386" s="21">
        <v>40544</v>
      </c>
      <c r="M1386" s="307">
        <v>1</v>
      </c>
      <c r="N1386" s="11">
        <v>1</v>
      </c>
      <c r="O1386" s="22"/>
      <c r="P1386" s="311">
        <f t="shared" si="162"/>
        <v>26.42</v>
      </c>
      <c r="Q1386" s="16">
        <f t="shared" si="158"/>
        <v>26.424700000000001</v>
      </c>
      <c r="R1386" s="23">
        <f t="shared" si="163"/>
        <v>0.62000000000000099</v>
      </c>
      <c r="S1386" s="18">
        <f t="shared" si="164"/>
        <v>2.4031007751938022E-2</v>
      </c>
      <c r="V1386" s="3"/>
      <c r="W1386" s="3"/>
      <c r="X1386" s="3"/>
      <c r="Y1386" s="218"/>
      <c r="Z1386" s="3"/>
      <c r="AA1386" s="78"/>
      <c r="AB1386" s="78"/>
      <c r="AC1386" s="78"/>
      <c r="AD1386" s="78"/>
      <c r="AE1386" s="78"/>
      <c r="GR1386" s="5"/>
      <c r="GS1386" s="5"/>
      <c r="GT1386" s="5"/>
      <c r="GU1386" s="5"/>
      <c r="GV1386" s="5"/>
    </row>
    <row r="1387" spans="1:204" ht="25.5" x14ac:dyDescent="0.25">
      <c r="A1387" s="27" t="s">
        <v>1890</v>
      </c>
      <c r="B1387" s="2" t="s">
        <v>1884</v>
      </c>
      <c r="C1387" s="24" t="s">
        <v>1895</v>
      </c>
      <c r="D1387" s="28" t="s">
        <v>1896</v>
      </c>
      <c r="E1387" s="255">
        <v>25.8</v>
      </c>
      <c r="F1387" s="29">
        <v>25</v>
      </c>
      <c r="G1387" s="29"/>
      <c r="H1387" s="44" t="s">
        <v>1897</v>
      </c>
      <c r="I1387" s="11" t="s">
        <v>21</v>
      </c>
      <c r="K1387" s="21">
        <v>40544</v>
      </c>
      <c r="M1387" s="307">
        <v>1</v>
      </c>
      <c r="N1387" s="11">
        <v>1</v>
      </c>
      <c r="O1387" s="22"/>
      <c r="P1387" s="311">
        <f t="shared" si="162"/>
        <v>26.42</v>
      </c>
      <c r="Q1387" s="16">
        <f t="shared" si="158"/>
        <v>26.424700000000001</v>
      </c>
      <c r="R1387" s="23">
        <f t="shared" si="163"/>
        <v>0.62000000000000099</v>
      </c>
      <c r="S1387" s="18">
        <f t="shared" si="164"/>
        <v>2.4031007751938022E-2</v>
      </c>
      <c r="W1387" s="2"/>
      <c r="X1387" s="2"/>
      <c r="Y1387" s="218"/>
      <c r="Z1387" s="3"/>
      <c r="AA1387" s="78"/>
      <c r="AB1387" s="78"/>
      <c r="AC1387" s="78"/>
      <c r="AD1387" s="78"/>
      <c r="AE1387" s="78"/>
      <c r="GR1387" s="5"/>
      <c r="GS1387" s="5"/>
      <c r="GT1387" s="5"/>
      <c r="GU1387" s="5"/>
      <c r="GV1387" s="5"/>
    </row>
    <row r="1388" spans="1:204" ht="25.5" x14ac:dyDescent="0.25">
      <c r="A1388" s="27" t="s">
        <v>1898</v>
      </c>
      <c r="B1388" s="2" t="s">
        <v>1884</v>
      </c>
      <c r="C1388" s="27" t="s">
        <v>1899</v>
      </c>
      <c r="D1388" s="30" t="s">
        <v>1900</v>
      </c>
      <c r="E1388" s="255">
        <v>25.8</v>
      </c>
      <c r="F1388" s="31">
        <v>25</v>
      </c>
      <c r="G1388" s="31"/>
      <c r="H1388" s="44" t="s">
        <v>1901</v>
      </c>
      <c r="I1388" s="11" t="s">
        <v>21</v>
      </c>
      <c r="K1388" s="21">
        <v>40544</v>
      </c>
      <c r="M1388" s="307" t="s">
        <v>1902</v>
      </c>
      <c r="N1388" s="11">
        <v>1</v>
      </c>
      <c r="O1388" s="22"/>
      <c r="P1388" s="311">
        <f t="shared" si="162"/>
        <v>26.42</v>
      </c>
      <c r="Q1388" s="16">
        <f t="shared" si="158"/>
        <v>26.424700000000001</v>
      </c>
      <c r="R1388" s="23">
        <f t="shared" si="163"/>
        <v>0.62000000000000099</v>
      </c>
      <c r="S1388" s="18">
        <f t="shared" si="164"/>
        <v>2.4031007751938022E-2</v>
      </c>
      <c r="W1388" s="2"/>
      <c r="X1388" s="2"/>
      <c r="Y1388" s="218"/>
      <c r="Z1388" s="3"/>
      <c r="AA1388" s="78"/>
      <c r="AB1388" s="78"/>
      <c r="AC1388" s="78"/>
      <c r="AD1388" s="78"/>
      <c r="AE1388" s="78"/>
      <c r="GR1388" s="5"/>
      <c r="GS1388" s="5"/>
      <c r="GT1388" s="5"/>
      <c r="GU1388" s="5"/>
      <c r="GV1388" s="5"/>
    </row>
    <row r="1389" spans="1:204" ht="25.5" x14ac:dyDescent="0.25">
      <c r="A1389" s="27" t="s">
        <v>1903</v>
      </c>
      <c r="B1389" s="2" t="s">
        <v>1884</v>
      </c>
      <c r="C1389" s="24" t="s">
        <v>1904</v>
      </c>
      <c r="D1389" s="28" t="s">
        <v>1905</v>
      </c>
      <c r="E1389" s="255">
        <v>206.46</v>
      </c>
      <c r="F1389" s="29">
        <v>200</v>
      </c>
      <c r="G1389" s="29"/>
      <c r="I1389" s="11" t="s">
        <v>21</v>
      </c>
      <c r="K1389" s="21">
        <v>40544</v>
      </c>
      <c r="M1389" s="307">
        <v>1</v>
      </c>
      <c r="N1389" s="11">
        <v>1</v>
      </c>
      <c r="O1389" s="22"/>
      <c r="P1389" s="311">
        <f t="shared" si="162"/>
        <v>211.45</v>
      </c>
      <c r="Q1389" s="16">
        <f t="shared" si="158"/>
        <v>211.45920000000001</v>
      </c>
      <c r="R1389" s="23">
        <f t="shared" si="163"/>
        <v>4.9899999999999807</v>
      </c>
      <c r="S1389" s="18">
        <f t="shared" si="164"/>
        <v>2.4169330620943428E-2</v>
      </c>
      <c r="W1389" s="2"/>
      <c r="X1389" s="2"/>
      <c r="Y1389" s="218"/>
      <c r="Z1389" s="3"/>
      <c r="AA1389" s="78"/>
      <c r="AB1389" s="78"/>
      <c r="AC1389" s="78"/>
      <c r="AD1389" s="78"/>
      <c r="AE1389" s="78"/>
      <c r="GR1389" s="5"/>
      <c r="GS1389" s="5"/>
      <c r="GT1389" s="5"/>
      <c r="GU1389" s="5"/>
      <c r="GV1389" s="5"/>
    </row>
    <row r="1390" spans="1:204" ht="25.5" x14ac:dyDescent="0.25">
      <c r="A1390" s="27" t="s">
        <v>1903</v>
      </c>
      <c r="B1390" s="2" t="s">
        <v>1884</v>
      </c>
      <c r="C1390" s="24" t="s">
        <v>13</v>
      </c>
      <c r="D1390" s="28" t="s">
        <v>1906</v>
      </c>
      <c r="E1390" s="255">
        <v>206.46</v>
      </c>
      <c r="F1390" s="29">
        <v>200</v>
      </c>
      <c r="G1390" s="29"/>
      <c r="I1390" s="11" t="s">
        <v>21</v>
      </c>
      <c r="K1390" s="21">
        <v>40544</v>
      </c>
      <c r="M1390" s="307">
        <v>1</v>
      </c>
      <c r="N1390" s="11">
        <v>1</v>
      </c>
      <c r="O1390" s="22"/>
      <c r="P1390" s="311">
        <f t="shared" si="162"/>
        <v>211.45</v>
      </c>
      <c r="Q1390" s="16">
        <f t="shared" si="158"/>
        <v>211.45920000000001</v>
      </c>
      <c r="R1390" s="23">
        <f t="shared" si="163"/>
        <v>4.9899999999999807</v>
      </c>
      <c r="S1390" s="18">
        <f t="shared" si="164"/>
        <v>2.4169330620943428E-2</v>
      </c>
      <c r="W1390" s="2"/>
      <c r="X1390" s="2"/>
      <c r="Y1390" s="218"/>
      <c r="Z1390" s="3"/>
      <c r="AA1390" s="78"/>
      <c r="AB1390" s="78"/>
      <c r="AC1390" s="78"/>
      <c r="AD1390" s="78"/>
      <c r="AE1390" s="78"/>
      <c r="GR1390" s="5"/>
      <c r="GS1390" s="5"/>
      <c r="GT1390" s="5"/>
      <c r="GU1390" s="5"/>
      <c r="GV1390" s="5"/>
    </row>
    <row r="1391" spans="1:204" ht="25.5" x14ac:dyDescent="0.25">
      <c r="A1391" s="27" t="s">
        <v>1907</v>
      </c>
      <c r="B1391" s="27" t="s">
        <v>1884</v>
      </c>
      <c r="C1391" s="24" t="s">
        <v>13</v>
      </c>
      <c r="D1391" s="28" t="s">
        <v>1911</v>
      </c>
      <c r="E1391" s="255">
        <v>972.42</v>
      </c>
      <c r="F1391" s="29">
        <v>942</v>
      </c>
      <c r="G1391" s="29"/>
      <c r="K1391" s="11"/>
      <c r="M1391" s="307" t="s">
        <v>1912</v>
      </c>
      <c r="N1391" s="11">
        <v>1</v>
      </c>
      <c r="O1391" s="22"/>
      <c r="P1391" s="311">
        <f t="shared" si="162"/>
        <v>995.96</v>
      </c>
      <c r="Q1391" s="16">
        <f t="shared" si="158"/>
        <v>995.96609999999998</v>
      </c>
      <c r="R1391" s="23">
        <f t="shared" si="163"/>
        <v>23.540000000000077</v>
      </c>
      <c r="S1391" s="18">
        <f t="shared" si="164"/>
        <v>2.4207646901544682E-2</v>
      </c>
      <c r="W1391" s="2"/>
      <c r="X1391" s="2"/>
      <c r="Y1391" s="218"/>
      <c r="Z1391" s="3"/>
      <c r="AA1391" s="78"/>
      <c r="AB1391" s="78"/>
      <c r="AC1391" s="78"/>
      <c r="AD1391" s="78"/>
      <c r="AE1391" s="78"/>
      <c r="GR1391" s="5"/>
      <c r="GS1391" s="5"/>
      <c r="GT1391" s="5"/>
      <c r="GU1391" s="5"/>
      <c r="GV1391" s="5"/>
    </row>
    <row r="1392" spans="1:204" ht="38.25" x14ac:dyDescent="0.25">
      <c r="A1392" s="27" t="s">
        <v>1913</v>
      </c>
      <c r="B1392" s="27" t="s">
        <v>1884</v>
      </c>
      <c r="C1392" s="24" t="s">
        <v>1914</v>
      </c>
      <c r="D1392" s="2" t="s">
        <v>1915</v>
      </c>
      <c r="E1392" s="255">
        <v>340.65</v>
      </c>
      <c r="F1392" s="59">
        <v>330</v>
      </c>
      <c r="H1392" s="44" t="s">
        <v>1916</v>
      </c>
      <c r="K1392" s="11"/>
      <c r="M1392" s="307">
        <v>1</v>
      </c>
      <c r="N1392" s="11">
        <v>1</v>
      </c>
      <c r="O1392" s="22"/>
      <c r="P1392" s="311">
        <f t="shared" si="162"/>
        <v>348.89</v>
      </c>
      <c r="Q1392" s="16">
        <f t="shared" si="158"/>
        <v>348.89839999999998</v>
      </c>
      <c r="R1392" s="23">
        <f t="shared" si="163"/>
        <v>8.2400000000000091</v>
      </c>
      <c r="S1392" s="18">
        <f t="shared" si="164"/>
        <v>2.4189050344928843E-2</v>
      </c>
      <c r="W1392" s="2"/>
      <c r="X1392" s="2"/>
      <c r="Y1392" s="218"/>
      <c r="Z1392" s="3"/>
      <c r="AA1392" s="78"/>
      <c r="AB1392" s="78"/>
      <c r="AC1392" s="78"/>
      <c r="AD1392" s="78"/>
      <c r="AE1392" s="78"/>
      <c r="GR1392" s="5"/>
      <c r="GS1392" s="5"/>
      <c r="GT1392" s="5"/>
      <c r="GU1392" s="5"/>
      <c r="GV1392" s="5"/>
    </row>
    <row r="1393" spans="1:204" ht="63.75" x14ac:dyDescent="0.25">
      <c r="A1393" s="27" t="s">
        <v>1917</v>
      </c>
      <c r="B1393" s="27" t="s">
        <v>1884</v>
      </c>
      <c r="C1393" s="24" t="s">
        <v>1918</v>
      </c>
      <c r="D1393" s="2" t="s">
        <v>1919</v>
      </c>
      <c r="E1393" s="255">
        <v>474.85</v>
      </c>
      <c r="F1393" s="59">
        <v>460</v>
      </c>
      <c r="H1393" s="44" t="s">
        <v>1916</v>
      </c>
      <c r="K1393" s="11"/>
      <c r="M1393" s="307" t="s">
        <v>1920</v>
      </c>
      <c r="N1393" s="11">
        <v>1</v>
      </c>
      <c r="O1393" s="22"/>
      <c r="P1393" s="311">
        <f t="shared" si="162"/>
        <v>486.34</v>
      </c>
      <c r="Q1393" s="16">
        <f t="shared" si="158"/>
        <v>486.34800000000001</v>
      </c>
      <c r="R1393" s="23">
        <f t="shared" si="163"/>
        <v>11.489999999999952</v>
      </c>
      <c r="S1393" s="18">
        <f t="shared" si="164"/>
        <v>2.4197114878382546E-2</v>
      </c>
      <c r="W1393" s="2"/>
      <c r="X1393" s="2"/>
      <c r="Y1393" s="218"/>
      <c r="Z1393" s="3"/>
      <c r="AA1393" s="78"/>
      <c r="AB1393" s="78"/>
      <c r="AC1393" s="78"/>
      <c r="AD1393" s="78"/>
      <c r="AE1393" s="78"/>
      <c r="GR1393" s="5"/>
      <c r="GS1393" s="5"/>
      <c r="GT1393" s="5"/>
      <c r="GU1393" s="5"/>
      <c r="GV1393" s="5"/>
    </row>
    <row r="1394" spans="1:204" ht="63.75" x14ac:dyDescent="0.25">
      <c r="A1394" s="27" t="s">
        <v>1917</v>
      </c>
      <c r="B1394" s="27" t="s">
        <v>1884</v>
      </c>
      <c r="C1394" s="24" t="s">
        <v>1921</v>
      </c>
      <c r="D1394" s="2" t="s">
        <v>1919</v>
      </c>
      <c r="E1394" s="255">
        <v>738.09</v>
      </c>
      <c r="F1394" s="59">
        <v>715</v>
      </c>
      <c r="H1394" s="44" t="s">
        <v>1916</v>
      </c>
      <c r="K1394" s="11"/>
      <c r="M1394" s="307" t="s">
        <v>1920</v>
      </c>
      <c r="N1394" s="11">
        <v>1</v>
      </c>
      <c r="O1394" s="22"/>
      <c r="P1394" s="311">
        <f t="shared" si="162"/>
        <v>755.96</v>
      </c>
      <c r="Q1394" s="16">
        <f t="shared" si="158"/>
        <v>755.96209999999996</v>
      </c>
      <c r="R1394" s="23">
        <f t="shared" si="163"/>
        <v>17.870000000000005</v>
      </c>
      <c r="S1394" s="18">
        <f t="shared" si="164"/>
        <v>2.4211139562925935E-2</v>
      </c>
      <c r="W1394" s="2"/>
      <c r="X1394" s="2"/>
      <c r="Y1394" s="218"/>
      <c r="Z1394" s="3"/>
      <c r="AA1394" s="78"/>
      <c r="AB1394" s="78"/>
      <c r="AC1394" s="78"/>
      <c r="AD1394" s="78"/>
      <c r="AE1394" s="78"/>
      <c r="GR1394" s="5"/>
      <c r="GS1394" s="5"/>
      <c r="GT1394" s="5"/>
      <c r="GU1394" s="5"/>
      <c r="GV1394" s="5"/>
    </row>
    <row r="1395" spans="1:204" ht="63.75" x14ac:dyDescent="0.25">
      <c r="A1395" s="27" t="s">
        <v>1917</v>
      </c>
      <c r="B1395" s="27" t="s">
        <v>1884</v>
      </c>
      <c r="C1395" s="24" t="s">
        <v>1922</v>
      </c>
      <c r="D1395" s="2" t="s">
        <v>1919</v>
      </c>
      <c r="E1395" s="255">
        <v>738.09</v>
      </c>
      <c r="F1395" s="59">
        <v>715</v>
      </c>
      <c r="H1395" s="44" t="s">
        <v>1916</v>
      </c>
      <c r="K1395" s="11"/>
      <c r="M1395" s="307" t="s">
        <v>1920</v>
      </c>
      <c r="N1395" s="11">
        <v>1</v>
      </c>
      <c r="O1395" s="22"/>
      <c r="P1395" s="311">
        <f t="shared" si="162"/>
        <v>755.96</v>
      </c>
      <c r="Q1395" s="16">
        <f t="shared" si="158"/>
        <v>755.96209999999996</v>
      </c>
      <c r="R1395" s="23">
        <f t="shared" si="163"/>
        <v>17.870000000000005</v>
      </c>
      <c r="S1395" s="18">
        <f t="shared" si="164"/>
        <v>2.4211139562925935E-2</v>
      </c>
      <c r="W1395" s="2"/>
      <c r="X1395" s="2"/>
      <c r="Y1395" s="218"/>
      <c r="Z1395" s="3"/>
      <c r="AA1395" s="78"/>
      <c r="AB1395" s="78"/>
      <c r="AC1395" s="78"/>
      <c r="AD1395" s="78"/>
      <c r="AE1395" s="78"/>
      <c r="GR1395" s="5"/>
      <c r="GS1395" s="5"/>
      <c r="GT1395" s="5"/>
      <c r="GU1395" s="5"/>
      <c r="GV1395" s="5"/>
    </row>
    <row r="1396" spans="1:204" ht="63.75" x14ac:dyDescent="0.25">
      <c r="A1396" s="27" t="s">
        <v>1917</v>
      </c>
      <c r="B1396" s="27" t="s">
        <v>1884</v>
      </c>
      <c r="C1396" s="24" t="s">
        <v>1923</v>
      </c>
      <c r="D1396" s="2" t="s">
        <v>1919</v>
      </c>
      <c r="E1396" s="255">
        <v>738.09</v>
      </c>
      <c r="F1396" s="59">
        <v>715</v>
      </c>
      <c r="H1396" s="44" t="s">
        <v>1916</v>
      </c>
      <c r="K1396" s="11"/>
      <c r="M1396" s="307" t="s">
        <v>1920</v>
      </c>
      <c r="N1396" s="11">
        <v>1</v>
      </c>
      <c r="O1396" s="22"/>
      <c r="P1396" s="311">
        <f t="shared" si="162"/>
        <v>755.96</v>
      </c>
      <c r="Q1396" s="16">
        <f t="shared" si="158"/>
        <v>755.96209999999996</v>
      </c>
      <c r="R1396" s="23">
        <f t="shared" si="163"/>
        <v>17.870000000000005</v>
      </c>
      <c r="S1396" s="18">
        <f t="shared" si="164"/>
        <v>2.4211139562925935E-2</v>
      </c>
      <c r="W1396" s="2"/>
      <c r="X1396" s="2"/>
      <c r="Y1396" s="218"/>
      <c r="Z1396" s="3"/>
      <c r="AA1396" s="78"/>
      <c r="AB1396" s="78"/>
      <c r="AC1396" s="78"/>
      <c r="AD1396" s="78"/>
      <c r="AE1396" s="78"/>
    </row>
    <row r="1397" spans="1:204" ht="63.75" x14ac:dyDescent="0.25">
      <c r="A1397" s="27" t="s">
        <v>1917</v>
      </c>
      <c r="B1397" s="27" t="s">
        <v>1884</v>
      </c>
      <c r="C1397" s="24" t="s">
        <v>1924</v>
      </c>
      <c r="D1397" s="2" t="s">
        <v>1919</v>
      </c>
      <c r="E1397" s="255">
        <v>474.85</v>
      </c>
      <c r="F1397" s="59">
        <v>460</v>
      </c>
      <c r="H1397" s="44" t="s">
        <v>1916</v>
      </c>
      <c r="K1397" s="11"/>
      <c r="M1397" s="307" t="s">
        <v>1920</v>
      </c>
      <c r="N1397" s="11">
        <v>1</v>
      </c>
      <c r="O1397" s="22"/>
      <c r="P1397" s="311">
        <f t="shared" si="162"/>
        <v>486.34</v>
      </c>
      <c r="Q1397" s="16">
        <f t="shared" si="158"/>
        <v>486.34800000000001</v>
      </c>
      <c r="R1397" s="23">
        <f t="shared" si="163"/>
        <v>11.489999999999952</v>
      </c>
      <c r="S1397" s="18">
        <f t="shared" si="164"/>
        <v>2.4197114878382546E-2</v>
      </c>
      <c r="W1397" s="2"/>
      <c r="X1397" s="2"/>
      <c r="Y1397" s="218"/>
      <c r="Z1397" s="3"/>
      <c r="AA1397" s="78"/>
      <c r="AB1397" s="78"/>
      <c r="AC1397" s="78"/>
      <c r="AD1397" s="78"/>
      <c r="AE1397" s="78"/>
    </row>
    <row r="1398" spans="1:204" ht="63.75" x14ac:dyDescent="0.25">
      <c r="A1398" s="27" t="s">
        <v>1917</v>
      </c>
      <c r="B1398" s="27" t="s">
        <v>1884</v>
      </c>
      <c r="C1398" s="24" t="s">
        <v>1925</v>
      </c>
      <c r="D1398" s="2" t="s">
        <v>1919</v>
      </c>
      <c r="E1398" s="255">
        <v>738.09</v>
      </c>
      <c r="F1398" s="59">
        <v>715</v>
      </c>
      <c r="H1398" s="44" t="s">
        <v>1916</v>
      </c>
      <c r="K1398" s="11"/>
      <c r="M1398" s="307" t="s">
        <v>1920</v>
      </c>
      <c r="N1398" s="11">
        <v>1</v>
      </c>
      <c r="O1398" s="22"/>
      <c r="P1398" s="311">
        <f t="shared" si="162"/>
        <v>755.96</v>
      </c>
      <c r="Q1398" s="16">
        <f t="shared" si="158"/>
        <v>755.96209999999996</v>
      </c>
      <c r="R1398" s="23">
        <f t="shared" si="163"/>
        <v>17.870000000000005</v>
      </c>
      <c r="S1398" s="18">
        <f t="shared" si="164"/>
        <v>2.4211139562925935E-2</v>
      </c>
      <c r="W1398" s="2"/>
      <c r="X1398" s="2"/>
      <c r="Y1398" s="218"/>
      <c r="Z1398" s="3"/>
      <c r="AA1398" s="78"/>
      <c r="AB1398" s="78"/>
      <c r="AC1398" s="78"/>
      <c r="AD1398" s="78"/>
      <c r="AE1398" s="78"/>
      <c r="GR1398" s="5"/>
      <c r="GS1398" s="5"/>
      <c r="GT1398" s="5"/>
      <c r="GU1398" s="5"/>
      <c r="GV1398" s="5"/>
    </row>
    <row r="1399" spans="1:204" ht="63.75" x14ac:dyDescent="0.25">
      <c r="A1399" s="27" t="s">
        <v>1917</v>
      </c>
      <c r="B1399" s="27" t="s">
        <v>1884</v>
      </c>
      <c r="C1399" s="24" t="s">
        <v>1926</v>
      </c>
      <c r="D1399" s="2" t="s">
        <v>1919</v>
      </c>
      <c r="E1399" s="255">
        <v>738.09</v>
      </c>
      <c r="F1399" s="59">
        <v>715</v>
      </c>
      <c r="H1399" s="44" t="s">
        <v>1916</v>
      </c>
      <c r="K1399" s="11"/>
      <c r="M1399" s="307" t="s">
        <v>1920</v>
      </c>
      <c r="N1399" s="11">
        <v>1</v>
      </c>
      <c r="O1399" s="22"/>
      <c r="P1399" s="311">
        <f t="shared" si="162"/>
        <v>755.96</v>
      </c>
      <c r="Q1399" s="16">
        <f t="shared" ref="Q1399:Q1462" si="165">IF(N1399=1,INT(E1399*$T$1*10000)/10000,E1399)</f>
        <v>755.96209999999996</v>
      </c>
      <c r="R1399" s="23">
        <f t="shared" si="163"/>
        <v>17.870000000000005</v>
      </c>
      <c r="S1399" s="18">
        <f t="shared" si="164"/>
        <v>2.4211139562925935E-2</v>
      </c>
      <c r="W1399" s="2"/>
      <c r="X1399" s="2"/>
      <c r="Y1399" s="218"/>
      <c r="Z1399" s="3"/>
      <c r="AA1399" s="78"/>
      <c r="AB1399" s="78"/>
      <c r="AC1399" s="78"/>
      <c r="AD1399" s="78"/>
      <c r="AE1399" s="78"/>
      <c r="GR1399" s="5"/>
      <c r="GS1399" s="5"/>
      <c r="GT1399" s="5"/>
      <c r="GU1399" s="5"/>
      <c r="GV1399" s="5"/>
    </row>
    <row r="1400" spans="1:204" ht="63.75" x14ac:dyDescent="0.25">
      <c r="A1400" s="27" t="s">
        <v>1917</v>
      </c>
      <c r="B1400" s="2" t="s">
        <v>1884</v>
      </c>
      <c r="C1400" s="2" t="s">
        <v>1927</v>
      </c>
      <c r="D1400" s="2" t="s">
        <v>1919</v>
      </c>
      <c r="E1400" s="255" t="s">
        <v>1930</v>
      </c>
      <c r="F1400" s="10" t="s">
        <v>1928</v>
      </c>
      <c r="H1400" s="2" t="s">
        <v>1929</v>
      </c>
      <c r="K1400" s="11"/>
      <c r="M1400" s="307">
        <v>6</v>
      </c>
      <c r="N1400" s="11">
        <v>1</v>
      </c>
      <c r="O1400" s="22"/>
      <c r="P1400" s="311" t="s">
        <v>3247</v>
      </c>
      <c r="Q1400" s="16" t="e">
        <f t="shared" si="165"/>
        <v>#VALUE!</v>
      </c>
      <c r="R1400" s="23">
        <f>0.52</f>
        <v>0.52</v>
      </c>
      <c r="S1400" s="18">
        <f>R1400/16.25</f>
        <v>3.2000000000000001E-2</v>
      </c>
      <c r="W1400" s="2"/>
      <c r="X1400" s="2"/>
      <c r="Z1400" s="3"/>
      <c r="AA1400" s="78"/>
      <c r="AB1400" s="78"/>
      <c r="AC1400" s="78"/>
      <c r="AD1400" s="78"/>
      <c r="AE1400" s="78"/>
      <c r="GR1400" s="5"/>
      <c r="GS1400" s="5"/>
      <c r="GT1400" s="5"/>
      <c r="GU1400" s="5"/>
      <c r="GV1400" s="5"/>
    </row>
    <row r="1401" spans="1:204" ht="63.75" x14ac:dyDescent="0.25">
      <c r="A1401" s="27" t="s">
        <v>1917</v>
      </c>
      <c r="B1401" s="27" t="s">
        <v>1884</v>
      </c>
      <c r="C1401" s="24" t="s">
        <v>1931</v>
      </c>
      <c r="D1401" s="2" t="s">
        <v>1919</v>
      </c>
      <c r="E1401" s="255">
        <v>738.09</v>
      </c>
      <c r="F1401" s="86">
        <v>715</v>
      </c>
      <c r="H1401" s="44" t="s">
        <v>1916</v>
      </c>
      <c r="K1401" s="11"/>
      <c r="M1401" s="307" t="s">
        <v>1920</v>
      </c>
      <c r="N1401" s="11">
        <v>1</v>
      </c>
      <c r="O1401" s="22"/>
      <c r="P1401" s="311">
        <f t="shared" ref="P1401:P1464" si="166">IF(N1401=1,INT(E1401*$T$1*100)/100,E1401)</f>
        <v>755.96</v>
      </c>
      <c r="Q1401" s="16">
        <f t="shared" si="165"/>
        <v>755.96209999999996</v>
      </c>
      <c r="R1401" s="23">
        <f t="shared" ref="R1401:R1464" si="167">P1401-E1401</f>
        <v>17.870000000000005</v>
      </c>
      <c r="S1401" s="18">
        <f t="shared" ref="S1401:S1464" si="168">IF(E1401&lt;&gt;0,R1401/E1401,0)</f>
        <v>2.4211139562925935E-2</v>
      </c>
      <c r="W1401" s="2"/>
      <c r="X1401" s="2"/>
      <c r="Y1401" s="218"/>
      <c r="Z1401" s="3"/>
      <c r="AA1401" s="78"/>
      <c r="AB1401" s="78"/>
      <c r="AC1401" s="78"/>
      <c r="AD1401" s="78"/>
      <c r="AE1401" s="78"/>
      <c r="GR1401" s="5"/>
      <c r="GS1401" s="5"/>
      <c r="GT1401" s="5"/>
      <c r="GU1401" s="5"/>
      <c r="GV1401" s="5"/>
    </row>
    <row r="1402" spans="1:204" ht="63.75" x14ac:dyDescent="0.25">
      <c r="A1402" s="27" t="s">
        <v>1917</v>
      </c>
      <c r="B1402" s="27" t="s">
        <v>1884</v>
      </c>
      <c r="C1402" s="24" t="s">
        <v>1932</v>
      </c>
      <c r="D1402" s="2" t="s">
        <v>1919</v>
      </c>
      <c r="E1402" s="256">
        <v>242.59</v>
      </c>
      <c r="F1402" s="86">
        <v>235</v>
      </c>
      <c r="H1402" s="44" t="s">
        <v>1916</v>
      </c>
      <c r="K1402" s="11"/>
      <c r="M1402" s="307" t="s">
        <v>1920</v>
      </c>
      <c r="N1402" s="11">
        <v>1</v>
      </c>
      <c r="O1402" s="22"/>
      <c r="P1402" s="311">
        <f t="shared" si="166"/>
        <v>248.46</v>
      </c>
      <c r="Q1402" s="16">
        <f t="shared" si="165"/>
        <v>248.464</v>
      </c>
      <c r="R1402" s="23">
        <f t="shared" si="167"/>
        <v>5.8700000000000045</v>
      </c>
      <c r="S1402" s="18">
        <f t="shared" si="168"/>
        <v>2.4197205160971205E-2</v>
      </c>
      <c r="V1402" s="3"/>
      <c r="W1402" s="3"/>
      <c r="X1402" s="3"/>
      <c r="Y1402" s="218"/>
      <c r="Z1402" s="3"/>
      <c r="AA1402" s="78"/>
      <c r="AB1402" s="78"/>
      <c r="AC1402" s="78"/>
      <c r="AD1402" s="78"/>
      <c r="AE1402" s="78"/>
      <c r="GR1402" s="5"/>
      <c r="GS1402" s="5"/>
      <c r="GT1402" s="5"/>
      <c r="GU1402" s="5"/>
      <c r="GV1402" s="5"/>
    </row>
    <row r="1403" spans="1:204" ht="63.75" x14ac:dyDescent="0.25">
      <c r="A1403" s="27" t="s">
        <v>1917</v>
      </c>
      <c r="B1403" s="27" t="s">
        <v>1884</v>
      </c>
      <c r="C1403" s="24" t="s">
        <v>1933</v>
      </c>
      <c r="D1403" s="2" t="s">
        <v>1919</v>
      </c>
      <c r="E1403" s="256">
        <v>46.45</v>
      </c>
      <c r="F1403" s="86">
        <v>45</v>
      </c>
      <c r="H1403" s="44" t="s">
        <v>1916</v>
      </c>
      <c r="K1403" s="11"/>
      <c r="M1403" s="307" t="s">
        <v>1934</v>
      </c>
      <c r="N1403" s="11">
        <v>1</v>
      </c>
      <c r="O1403" s="22"/>
      <c r="P1403" s="311">
        <f t="shared" si="166"/>
        <v>47.57</v>
      </c>
      <c r="Q1403" s="16">
        <f t="shared" si="165"/>
        <v>47.5747</v>
      </c>
      <c r="R1403" s="23">
        <f t="shared" si="167"/>
        <v>1.1199999999999974</v>
      </c>
      <c r="S1403" s="18">
        <f t="shared" si="168"/>
        <v>2.4111948331539235E-2</v>
      </c>
      <c r="V1403" s="3"/>
      <c r="W1403" s="3"/>
      <c r="X1403" s="3"/>
      <c r="Y1403" s="218"/>
      <c r="Z1403" s="3"/>
      <c r="AA1403" s="78"/>
      <c r="AB1403" s="78"/>
      <c r="AC1403" s="78"/>
      <c r="AD1403" s="78"/>
      <c r="AE1403" s="78"/>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3"/>
      <c r="EA1403" s="3"/>
      <c r="EB1403" s="3"/>
      <c r="EC1403" s="3"/>
      <c r="ED1403" s="3"/>
      <c r="EE1403" s="3"/>
      <c r="EF1403" s="3"/>
      <c r="EG1403" s="3"/>
      <c r="EH1403" s="3"/>
      <c r="EI1403" s="3"/>
      <c r="EJ1403" s="3"/>
      <c r="EK1403" s="3"/>
      <c r="EL1403" s="3"/>
      <c r="EM1403" s="3"/>
      <c r="EN1403" s="3"/>
      <c r="EO1403" s="3"/>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c r="FN1403" s="3"/>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row>
    <row r="1404" spans="1:204" ht="63.75" x14ac:dyDescent="0.25">
      <c r="A1404" s="27" t="s">
        <v>1917</v>
      </c>
      <c r="B1404" s="27" t="s">
        <v>1884</v>
      </c>
      <c r="C1404" s="24" t="s">
        <v>1935</v>
      </c>
      <c r="D1404" s="2" t="s">
        <v>1919</v>
      </c>
      <c r="E1404" s="256">
        <v>268.39</v>
      </c>
      <c r="F1404" s="59">
        <v>260</v>
      </c>
      <c r="H1404" s="44" t="s">
        <v>1916</v>
      </c>
      <c r="K1404" s="11"/>
      <c r="M1404" s="307" t="s">
        <v>1920</v>
      </c>
      <c r="N1404" s="11">
        <v>1</v>
      </c>
      <c r="O1404" s="22"/>
      <c r="P1404" s="311">
        <f t="shared" si="166"/>
        <v>274.88</v>
      </c>
      <c r="Q1404" s="16">
        <f t="shared" si="165"/>
        <v>274.88869999999997</v>
      </c>
      <c r="R1404" s="23">
        <f t="shared" si="167"/>
        <v>6.4900000000000091</v>
      </c>
      <c r="S1404" s="18">
        <f t="shared" si="168"/>
        <v>2.4181228808823018E-2</v>
      </c>
      <c r="V1404" s="3"/>
      <c r="W1404" s="3"/>
      <c r="X1404" s="3"/>
      <c r="Y1404" s="218"/>
      <c r="Z1404" s="3"/>
      <c r="AA1404" s="78"/>
      <c r="AB1404" s="78"/>
      <c r="AC1404" s="78"/>
      <c r="AD1404" s="78"/>
      <c r="AE1404" s="78"/>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3"/>
      <c r="EA1404" s="3"/>
      <c r="EB1404" s="3"/>
      <c r="EC1404" s="3"/>
      <c r="ED1404" s="3"/>
      <c r="EE1404" s="3"/>
      <c r="EF1404" s="3"/>
      <c r="EG1404" s="3"/>
      <c r="EH1404" s="3"/>
      <c r="EI1404" s="3"/>
      <c r="EJ1404" s="3"/>
      <c r="EK1404" s="3"/>
      <c r="EL1404" s="3"/>
      <c r="EM1404" s="3"/>
      <c r="EN1404" s="3"/>
      <c r="EO1404" s="3"/>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c r="FN1404" s="3"/>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row>
    <row r="1405" spans="1:204" ht="63.75" x14ac:dyDescent="0.25">
      <c r="A1405" s="27" t="s">
        <v>1917</v>
      </c>
      <c r="B1405" s="27" t="s">
        <v>1884</v>
      </c>
      <c r="C1405" s="24" t="s">
        <v>1936</v>
      </c>
      <c r="D1405" s="2" t="s">
        <v>1919</v>
      </c>
      <c r="E1405" s="256">
        <v>738.09</v>
      </c>
      <c r="F1405" s="86">
        <v>715</v>
      </c>
      <c r="H1405" s="44" t="s">
        <v>1916</v>
      </c>
      <c r="K1405" s="11"/>
      <c r="M1405" s="307" t="s">
        <v>1920</v>
      </c>
      <c r="N1405" s="11">
        <v>1</v>
      </c>
      <c r="O1405" s="22"/>
      <c r="P1405" s="311">
        <f t="shared" si="166"/>
        <v>755.96</v>
      </c>
      <c r="Q1405" s="16">
        <f t="shared" si="165"/>
        <v>755.96209999999996</v>
      </c>
      <c r="R1405" s="23">
        <f t="shared" si="167"/>
        <v>17.870000000000005</v>
      </c>
      <c r="S1405" s="18">
        <f t="shared" si="168"/>
        <v>2.4211139562925935E-2</v>
      </c>
      <c r="V1405" s="3"/>
      <c r="W1405" s="3"/>
      <c r="X1405" s="3"/>
      <c r="Y1405" s="218"/>
      <c r="Z1405" s="3"/>
      <c r="AA1405" s="78"/>
      <c r="AB1405" s="78"/>
      <c r="AC1405" s="78"/>
      <c r="AD1405" s="78"/>
      <c r="AE1405" s="78"/>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c r="DZ1405" s="3"/>
      <c r="EA1405" s="3"/>
      <c r="EB1405" s="3"/>
      <c r="EC1405" s="3"/>
      <c r="ED1405" s="3"/>
      <c r="EE1405" s="3"/>
      <c r="EF1405" s="3"/>
      <c r="EG1405" s="3"/>
      <c r="EH1405" s="3"/>
      <c r="EI1405" s="3"/>
      <c r="EJ1405" s="3"/>
      <c r="EK1405" s="3"/>
      <c r="EL1405" s="3"/>
      <c r="EM1405" s="3"/>
      <c r="EN1405" s="3"/>
      <c r="EO1405" s="3"/>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c r="FN1405" s="3"/>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row>
    <row r="1406" spans="1:204" ht="25.5" x14ac:dyDescent="0.25">
      <c r="A1406" s="27" t="s">
        <v>1937</v>
      </c>
      <c r="B1406" s="27" t="s">
        <v>1884</v>
      </c>
      <c r="C1406" s="27" t="s">
        <v>1938</v>
      </c>
      <c r="D1406" s="30" t="s">
        <v>1939</v>
      </c>
      <c r="E1406" s="256">
        <v>206.46</v>
      </c>
      <c r="F1406" s="31">
        <v>200</v>
      </c>
      <c r="G1406" s="31"/>
      <c r="I1406" s="11" t="s">
        <v>21</v>
      </c>
      <c r="K1406" s="21">
        <v>40544</v>
      </c>
      <c r="M1406" s="307" t="s">
        <v>1940</v>
      </c>
      <c r="N1406" s="11">
        <v>1</v>
      </c>
      <c r="O1406" s="22"/>
      <c r="P1406" s="311">
        <f t="shared" si="166"/>
        <v>211.45</v>
      </c>
      <c r="Q1406" s="16">
        <f t="shared" si="165"/>
        <v>211.45920000000001</v>
      </c>
      <c r="R1406" s="23">
        <f t="shared" si="167"/>
        <v>4.9899999999999807</v>
      </c>
      <c r="S1406" s="18">
        <f t="shared" si="168"/>
        <v>2.4169330620943428E-2</v>
      </c>
      <c r="V1406" s="3"/>
      <c r="W1406" s="3"/>
      <c r="X1406" s="3"/>
      <c r="Y1406" s="218"/>
      <c r="Z1406" s="3"/>
      <c r="AA1406" s="78"/>
      <c r="AB1406" s="78"/>
      <c r="AC1406" s="78"/>
      <c r="AD1406" s="78"/>
      <c r="AE1406" s="78"/>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3"/>
      <c r="EA1406" s="3"/>
      <c r="EB1406" s="3"/>
      <c r="EC1406" s="3"/>
      <c r="ED1406" s="3"/>
      <c r="EE1406" s="3"/>
      <c r="EF1406" s="3"/>
      <c r="EG1406" s="3"/>
      <c r="EH1406" s="3"/>
      <c r="EI1406" s="3"/>
      <c r="EJ1406" s="3"/>
      <c r="EK1406" s="3"/>
      <c r="EL1406" s="3"/>
      <c r="EM1406" s="3"/>
      <c r="EN1406" s="3"/>
      <c r="EO1406" s="3"/>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c r="FN1406" s="3"/>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row>
    <row r="1407" spans="1:204" s="425" customFormat="1" ht="38.25" x14ac:dyDescent="0.25">
      <c r="A1407" s="322" t="s">
        <v>2055</v>
      </c>
      <c r="B1407" s="323" t="s">
        <v>2056</v>
      </c>
      <c r="C1407" s="324" t="s">
        <v>2063</v>
      </c>
      <c r="D1407" s="325" t="s">
        <v>2064</v>
      </c>
      <c r="E1407" s="326">
        <v>1.9</v>
      </c>
      <c r="F1407" s="350">
        <v>1.85</v>
      </c>
      <c r="G1407" s="37"/>
      <c r="H1407" s="323" t="s">
        <v>2065</v>
      </c>
      <c r="I1407" s="371" t="s">
        <v>21</v>
      </c>
      <c r="J1407" s="371"/>
      <c r="K1407" s="323"/>
      <c r="L1407" s="373"/>
      <c r="M1407" s="374">
        <v>6</v>
      </c>
      <c r="N1407" s="371">
        <v>1</v>
      </c>
      <c r="O1407" s="375"/>
      <c r="P1407" s="377">
        <f t="shared" si="166"/>
        <v>1.94</v>
      </c>
      <c r="Q1407" s="16">
        <f t="shared" si="165"/>
        <v>1.946</v>
      </c>
      <c r="R1407" s="23">
        <f t="shared" si="167"/>
        <v>4.0000000000000036E-2</v>
      </c>
      <c r="S1407" s="18">
        <f t="shared" si="168"/>
        <v>2.1052631578947389E-2</v>
      </c>
      <c r="T1407" s="101"/>
      <c r="U1407" s="102">
        <v>40000</v>
      </c>
      <c r="V1407" s="103"/>
      <c r="W1407" s="272">
        <v>40</v>
      </c>
      <c r="X1407" s="273"/>
      <c r="Y1407" s="486"/>
      <c r="Z1407" s="423"/>
      <c r="AA1407" s="477"/>
      <c r="AB1407" s="477"/>
      <c r="AC1407" s="477"/>
      <c r="AD1407" s="477"/>
      <c r="AE1407" s="477"/>
      <c r="AF1407" s="423"/>
      <c r="AG1407" s="423"/>
      <c r="AH1407" s="423"/>
      <c r="AI1407" s="423"/>
      <c r="AJ1407" s="423"/>
      <c r="AK1407" s="423"/>
      <c r="AL1407" s="423"/>
      <c r="AM1407" s="423"/>
      <c r="AN1407" s="423"/>
      <c r="AO1407" s="423"/>
      <c r="AP1407" s="423"/>
      <c r="AQ1407" s="423"/>
      <c r="AR1407" s="423"/>
      <c r="AS1407" s="423"/>
      <c r="AT1407" s="423"/>
      <c r="AU1407" s="423"/>
      <c r="AV1407" s="423"/>
      <c r="AW1407" s="423"/>
      <c r="AX1407" s="423"/>
      <c r="AY1407" s="423"/>
      <c r="AZ1407" s="423"/>
      <c r="BA1407" s="423"/>
      <c r="BB1407" s="423"/>
      <c r="BC1407" s="423"/>
      <c r="BD1407" s="423"/>
      <c r="BE1407" s="423"/>
      <c r="BF1407" s="423"/>
      <c r="BG1407" s="423"/>
      <c r="BH1407" s="423"/>
      <c r="BI1407" s="423"/>
      <c r="BJ1407" s="423"/>
      <c r="BK1407" s="423"/>
      <c r="BL1407" s="423"/>
      <c r="BM1407" s="423"/>
      <c r="BN1407" s="423"/>
      <c r="BO1407" s="423"/>
      <c r="BP1407" s="423"/>
      <c r="BQ1407" s="423"/>
      <c r="BR1407" s="423"/>
      <c r="BS1407" s="423"/>
      <c r="BT1407" s="423"/>
      <c r="BU1407" s="423"/>
      <c r="BV1407" s="423"/>
      <c r="BW1407" s="423"/>
      <c r="BX1407" s="423"/>
      <c r="BY1407" s="423"/>
      <c r="BZ1407" s="423"/>
      <c r="CA1407" s="423"/>
      <c r="CB1407" s="423"/>
      <c r="CC1407" s="423"/>
      <c r="CD1407" s="423"/>
      <c r="CE1407" s="423"/>
      <c r="CF1407" s="423"/>
      <c r="CG1407" s="423"/>
      <c r="CH1407" s="423"/>
      <c r="CI1407" s="423"/>
      <c r="CJ1407" s="423"/>
      <c r="CK1407" s="423"/>
      <c r="CL1407" s="423"/>
      <c r="CM1407" s="423"/>
      <c r="CN1407" s="423"/>
      <c r="CO1407" s="423"/>
      <c r="CP1407" s="423"/>
      <c r="CQ1407" s="423"/>
      <c r="CR1407" s="423"/>
      <c r="CS1407" s="423"/>
      <c r="CT1407" s="423"/>
      <c r="CU1407" s="423"/>
      <c r="CV1407" s="423"/>
      <c r="CW1407" s="423"/>
      <c r="CX1407" s="423"/>
      <c r="CY1407" s="423"/>
      <c r="CZ1407" s="423"/>
      <c r="DA1407" s="423"/>
      <c r="DB1407" s="423"/>
      <c r="DC1407" s="423"/>
      <c r="DD1407" s="423"/>
      <c r="DE1407" s="423"/>
      <c r="DF1407" s="423"/>
      <c r="DG1407" s="423"/>
      <c r="DH1407" s="423"/>
      <c r="DI1407" s="423"/>
      <c r="DJ1407" s="423"/>
      <c r="DK1407" s="423"/>
      <c r="DL1407" s="423"/>
      <c r="DM1407" s="423"/>
      <c r="DN1407" s="423"/>
      <c r="DO1407" s="423"/>
      <c r="DP1407" s="423"/>
      <c r="DQ1407" s="423"/>
      <c r="DR1407" s="423"/>
      <c r="DS1407" s="423"/>
      <c r="DT1407" s="423"/>
      <c r="DU1407" s="423"/>
      <c r="DV1407" s="423"/>
      <c r="DW1407" s="423"/>
      <c r="DX1407" s="423"/>
      <c r="DY1407" s="423"/>
      <c r="DZ1407" s="423"/>
      <c r="EA1407" s="423"/>
      <c r="EB1407" s="423"/>
      <c r="EC1407" s="423"/>
      <c r="ED1407" s="423"/>
      <c r="EE1407" s="423"/>
      <c r="EF1407" s="423"/>
      <c r="EG1407" s="423"/>
      <c r="EH1407" s="423"/>
      <c r="EI1407" s="423"/>
      <c r="EJ1407" s="423"/>
      <c r="EK1407" s="423"/>
      <c r="EL1407" s="423"/>
      <c r="EM1407" s="423"/>
      <c r="EN1407" s="423"/>
      <c r="EO1407" s="423"/>
      <c r="EP1407" s="423"/>
      <c r="EQ1407" s="423"/>
      <c r="ER1407" s="423"/>
      <c r="ES1407" s="423"/>
      <c r="ET1407" s="423"/>
      <c r="EU1407" s="423"/>
      <c r="EV1407" s="423"/>
      <c r="EW1407" s="423"/>
      <c r="EX1407" s="423"/>
      <c r="EY1407" s="423"/>
      <c r="EZ1407" s="423"/>
      <c r="FA1407" s="423"/>
      <c r="FB1407" s="423"/>
      <c r="FC1407" s="423"/>
      <c r="FD1407" s="423"/>
      <c r="FE1407" s="423"/>
      <c r="FF1407" s="423"/>
      <c r="FG1407" s="423"/>
      <c r="FH1407" s="423"/>
      <c r="FI1407" s="423"/>
      <c r="FJ1407" s="423"/>
      <c r="FK1407" s="423"/>
      <c r="FL1407" s="423"/>
      <c r="FM1407" s="423"/>
      <c r="FN1407" s="423"/>
      <c r="FO1407" s="423"/>
      <c r="FP1407" s="423"/>
      <c r="FQ1407" s="423"/>
      <c r="FR1407" s="423"/>
      <c r="FS1407" s="423"/>
      <c r="FT1407" s="423"/>
      <c r="FU1407" s="423"/>
      <c r="FV1407" s="423"/>
      <c r="FW1407" s="423"/>
      <c r="FX1407" s="423"/>
      <c r="FY1407" s="423"/>
      <c r="FZ1407" s="423"/>
      <c r="GA1407" s="423"/>
      <c r="GB1407" s="423"/>
      <c r="GC1407" s="423"/>
      <c r="GD1407" s="423"/>
      <c r="GE1407" s="423"/>
      <c r="GF1407" s="423"/>
      <c r="GG1407" s="423"/>
      <c r="GH1407" s="423"/>
      <c r="GI1407" s="423"/>
      <c r="GJ1407" s="423"/>
      <c r="GK1407" s="423"/>
      <c r="GL1407" s="423"/>
      <c r="GM1407" s="423"/>
      <c r="GN1407" s="423"/>
      <c r="GO1407" s="423"/>
      <c r="GP1407" s="423"/>
      <c r="GQ1407" s="423"/>
      <c r="GR1407" s="423"/>
      <c r="GS1407" s="423"/>
      <c r="GT1407" s="423"/>
      <c r="GU1407" s="423"/>
      <c r="GV1407" s="423"/>
    </row>
    <row r="1408" spans="1:204" s="425" customFormat="1" ht="38.25" x14ac:dyDescent="0.25">
      <c r="A1408" s="322" t="s">
        <v>2055</v>
      </c>
      <c r="B1408" s="323" t="s">
        <v>2056</v>
      </c>
      <c r="C1408" s="324" t="s">
        <v>2066</v>
      </c>
      <c r="D1408" s="325" t="s">
        <v>2067</v>
      </c>
      <c r="E1408" s="326">
        <v>1.67</v>
      </c>
      <c r="F1408" s="350">
        <v>1.62</v>
      </c>
      <c r="G1408" s="37"/>
      <c r="H1408" s="323" t="s">
        <v>2065</v>
      </c>
      <c r="I1408" s="371" t="s">
        <v>21</v>
      </c>
      <c r="J1408" s="371"/>
      <c r="K1408" s="323"/>
      <c r="L1408" s="373"/>
      <c r="M1408" s="374">
        <v>6</v>
      </c>
      <c r="N1408" s="371">
        <v>1</v>
      </c>
      <c r="O1408" s="375"/>
      <c r="P1408" s="377">
        <f t="shared" si="166"/>
        <v>1.71</v>
      </c>
      <c r="Q1408" s="16">
        <f t="shared" si="165"/>
        <v>1.7103999999999999</v>
      </c>
      <c r="R1408" s="23">
        <f t="shared" si="167"/>
        <v>4.0000000000000036E-2</v>
      </c>
      <c r="S1408" s="18">
        <f t="shared" si="168"/>
        <v>2.3952095808383256E-2</v>
      </c>
      <c r="T1408" s="101"/>
      <c r="U1408" s="102">
        <v>50000</v>
      </c>
      <c r="V1408" s="103"/>
      <c r="W1408" s="272">
        <v>50</v>
      </c>
      <c r="X1408" s="273"/>
      <c r="Y1408" s="486"/>
      <c r="Z1408" s="423"/>
      <c r="AA1408" s="477"/>
      <c r="AB1408" s="477"/>
      <c r="AC1408" s="477"/>
      <c r="AD1408" s="477"/>
      <c r="AE1408" s="477"/>
      <c r="AF1408" s="423"/>
      <c r="AG1408" s="423"/>
      <c r="AH1408" s="423"/>
      <c r="AI1408" s="423"/>
      <c r="AJ1408" s="423"/>
      <c r="AK1408" s="423"/>
      <c r="AL1408" s="423"/>
      <c r="AM1408" s="423"/>
      <c r="AN1408" s="423"/>
      <c r="AO1408" s="423"/>
      <c r="AP1408" s="423"/>
      <c r="AQ1408" s="423"/>
      <c r="AR1408" s="423"/>
      <c r="AS1408" s="423"/>
      <c r="AT1408" s="423"/>
      <c r="AU1408" s="423"/>
      <c r="AV1408" s="423"/>
      <c r="AW1408" s="423"/>
      <c r="AX1408" s="423"/>
      <c r="AY1408" s="423"/>
      <c r="AZ1408" s="423"/>
      <c r="BA1408" s="423"/>
      <c r="BB1408" s="423"/>
      <c r="BC1408" s="423"/>
      <c r="BD1408" s="423"/>
      <c r="BE1408" s="423"/>
      <c r="BF1408" s="423"/>
      <c r="BG1408" s="423"/>
      <c r="BH1408" s="423"/>
      <c r="BI1408" s="423"/>
      <c r="BJ1408" s="423"/>
      <c r="BK1408" s="423"/>
      <c r="BL1408" s="423"/>
      <c r="BM1408" s="423"/>
      <c r="BN1408" s="423"/>
      <c r="BO1408" s="423"/>
      <c r="BP1408" s="423"/>
      <c r="BQ1408" s="423"/>
      <c r="BR1408" s="423"/>
      <c r="BS1408" s="423"/>
      <c r="BT1408" s="423"/>
      <c r="BU1408" s="423"/>
      <c r="BV1408" s="423"/>
      <c r="BW1408" s="423"/>
      <c r="BX1408" s="423"/>
      <c r="BY1408" s="423"/>
      <c r="BZ1408" s="423"/>
      <c r="CA1408" s="423"/>
      <c r="CB1408" s="423"/>
      <c r="CC1408" s="423"/>
      <c r="CD1408" s="423"/>
      <c r="CE1408" s="423"/>
      <c r="CF1408" s="423"/>
      <c r="CG1408" s="423"/>
      <c r="CH1408" s="423"/>
      <c r="CI1408" s="423"/>
      <c r="CJ1408" s="423"/>
      <c r="CK1408" s="423"/>
      <c r="CL1408" s="423"/>
      <c r="CM1408" s="423"/>
      <c r="CN1408" s="423"/>
      <c r="CO1408" s="423"/>
      <c r="CP1408" s="423"/>
      <c r="CQ1408" s="423"/>
      <c r="CR1408" s="423"/>
      <c r="CS1408" s="423"/>
      <c r="CT1408" s="423"/>
      <c r="CU1408" s="423"/>
      <c r="CV1408" s="423"/>
      <c r="CW1408" s="423"/>
      <c r="CX1408" s="423"/>
      <c r="CY1408" s="423"/>
      <c r="CZ1408" s="423"/>
      <c r="DA1408" s="423"/>
      <c r="DB1408" s="423"/>
      <c r="DC1408" s="423"/>
      <c r="DD1408" s="423"/>
      <c r="DE1408" s="423"/>
      <c r="DF1408" s="423"/>
      <c r="DG1408" s="423"/>
      <c r="DH1408" s="423"/>
      <c r="DI1408" s="423"/>
      <c r="DJ1408" s="423"/>
      <c r="DK1408" s="423"/>
      <c r="DL1408" s="423"/>
      <c r="DM1408" s="423"/>
      <c r="DN1408" s="423"/>
      <c r="DO1408" s="423"/>
      <c r="DP1408" s="423"/>
      <c r="DQ1408" s="423"/>
      <c r="DR1408" s="423"/>
      <c r="DS1408" s="423"/>
      <c r="DT1408" s="423"/>
      <c r="DU1408" s="423"/>
      <c r="DV1408" s="423"/>
      <c r="DW1408" s="423"/>
      <c r="DX1408" s="423"/>
      <c r="DY1408" s="423"/>
      <c r="DZ1408" s="423"/>
      <c r="EA1408" s="423"/>
      <c r="EB1408" s="423"/>
      <c r="EC1408" s="423"/>
      <c r="ED1408" s="423"/>
      <c r="EE1408" s="423"/>
      <c r="EF1408" s="423"/>
      <c r="EG1408" s="423"/>
      <c r="EH1408" s="423"/>
      <c r="EI1408" s="423"/>
      <c r="EJ1408" s="423"/>
      <c r="EK1408" s="423"/>
      <c r="EL1408" s="423"/>
      <c r="EM1408" s="423"/>
      <c r="EN1408" s="423"/>
      <c r="EO1408" s="423"/>
      <c r="EP1408" s="423"/>
      <c r="EQ1408" s="423"/>
      <c r="ER1408" s="423"/>
      <c r="ES1408" s="423"/>
      <c r="ET1408" s="423"/>
      <c r="EU1408" s="423"/>
      <c r="EV1408" s="423"/>
      <c r="EW1408" s="423"/>
      <c r="EX1408" s="423"/>
      <c r="EY1408" s="423"/>
      <c r="EZ1408" s="423"/>
      <c r="FA1408" s="423"/>
      <c r="FB1408" s="423"/>
      <c r="FC1408" s="423"/>
      <c r="FD1408" s="423"/>
      <c r="FE1408" s="423"/>
      <c r="FF1408" s="423"/>
      <c r="FG1408" s="423"/>
      <c r="FH1408" s="423"/>
      <c r="FI1408" s="423"/>
      <c r="FJ1408" s="423"/>
      <c r="FK1408" s="423"/>
      <c r="FL1408" s="423"/>
      <c r="FM1408" s="423"/>
      <c r="FN1408" s="423"/>
      <c r="FO1408" s="423"/>
      <c r="FP1408" s="423"/>
      <c r="FQ1408" s="423"/>
      <c r="FR1408" s="423"/>
      <c r="FS1408" s="423"/>
      <c r="FT1408" s="423"/>
      <c r="FU1408" s="423"/>
      <c r="FV1408" s="423"/>
      <c r="FW1408" s="423"/>
      <c r="FX1408" s="423"/>
      <c r="FY1408" s="423"/>
      <c r="FZ1408" s="423"/>
      <c r="GA1408" s="423"/>
      <c r="GB1408" s="423"/>
      <c r="GC1408" s="423"/>
      <c r="GD1408" s="423"/>
      <c r="GE1408" s="423"/>
      <c r="GF1408" s="423"/>
      <c r="GG1408" s="423"/>
      <c r="GH1408" s="423"/>
      <c r="GI1408" s="423"/>
      <c r="GJ1408" s="423"/>
      <c r="GK1408" s="423"/>
      <c r="GL1408" s="423"/>
      <c r="GM1408" s="423"/>
      <c r="GN1408" s="423"/>
      <c r="GO1408" s="423"/>
      <c r="GP1408" s="423"/>
      <c r="GQ1408" s="423"/>
      <c r="GR1408" s="423"/>
      <c r="GS1408" s="423"/>
      <c r="GT1408" s="423"/>
      <c r="GU1408" s="423"/>
      <c r="GV1408" s="423"/>
    </row>
    <row r="1409" spans="1:204" s="425" customFormat="1" ht="38.25" x14ac:dyDescent="0.25">
      <c r="A1409" s="322" t="s">
        <v>2071</v>
      </c>
      <c r="B1409" s="323" t="s">
        <v>2056</v>
      </c>
      <c r="C1409" s="324" t="s">
        <v>2072</v>
      </c>
      <c r="D1409" s="325" t="s">
        <v>2073</v>
      </c>
      <c r="E1409" s="326">
        <v>300</v>
      </c>
      <c r="F1409" s="349">
        <v>300</v>
      </c>
      <c r="G1409" s="37"/>
      <c r="H1409" s="323" t="s">
        <v>2074</v>
      </c>
      <c r="I1409" s="371" t="s">
        <v>21</v>
      </c>
      <c r="J1409" s="371"/>
      <c r="K1409" s="372"/>
      <c r="L1409" s="373"/>
      <c r="M1409" s="374">
        <v>6</v>
      </c>
      <c r="N1409" s="379">
        <v>1</v>
      </c>
      <c r="O1409" s="375"/>
      <c r="P1409" s="377">
        <f t="shared" si="166"/>
        <v>307.26</v>
      </c>
      <c r="Q1409" s="16">
        <f t="shared" si="165"/>
        <v>307.26420000000002</v>
      </c>
      <c r="R1409" s="23">
        <f t="shared" si="167"/>
        <v>7.2599999999999909</v>
      </c>
      <c r="S1409" s="18">
        <f t="shared" si="168"/>
        <v>2.4199999999999968E-2</v>
      </c>
      <c r="T1409" s="101"/>
      <c r="U1409" s="102">
        <v>70000</v>
      </c>
      <c r="V1409" s="103"/>
      <c r="W1409" s="272">
        <v>70</v>
      </c>
      <c r="X1409" s="273"/>
      <c r="Y1409" s="486"/>
      <c r="Z1409" s="423"/>
      <c r="AA1409" s="477"/>
      <c r="AB1409" s="477"/>
      <c r="AC1409" s="477"/>
      <c r="AD1409" s="477"/>
      <c r="AE1409" s="477"/>
      <c r="AF1409" s="423"/>
      <c r="AG1409" s="423"/>
      <c r="AH1409" s="423"/>
      <c r="AI1409" s="423"/>
      <c r="AJ1409" s="423"/>
      <c r="AK1409" s="423"/>
      <c r="AL1409" s="423"/>
      <c r="AM1409" s="423"/>
      <c r="AN1409" s="423"/>
      <c r="AO1409" s="423"/>
      <c r="AP1409" s="423"/>
      <c r="AQ1409" s="423"/>
      <c r="AR1409" s="423"/>
      <c r="AS1409" s="423"/>
      <c r="AT1409" s="423"/>
      <c r="AU1409" s="423"/>
      <c r="AV1409" s="423"/>
      <c r="AW1409" s="423"/>
      <c r="AX1409" s="423"/>
      <c r="AY1409" s="423"/>
      <c r="AZ1409" s="423"/>
      <c r="BA1409" s="423"/>
      <c r="BB1409" s="423"/>
      <c r="BC1409" s="423"/>
      <c r="BD1409" s="423"/>
      <c r="BE1409" s="423"/>
      <c r="BF1409" s="423"/>
      <c r="BG1409" s="423"/>
      <c r="BH1409" s="423"/>
      <c r="BI1409" s="423"/>
      <c r="BJ1409" s="423"/>
      <c r="BK1409" s="423"/>
      <c r="BL1409" s="423"/>
      <c r="BM1409" s="423"/>
      <c r="BN1409" s="423"/>
      <c r="BO1409" s="423"/>
      <c r="BP1409" s="423"/>
      <c r="BQ1409" s="423"/>
      <c r="BR1409" s="423"/>
      <c r="BS1409" s="423"/>
      <c r="BT1409" s="423"/>
      <c r="BU1409" s="423"/>
      <c r="BV1409" s="423"/>
      <c r="BW1409" s="423"/>
      <c r="BX1409" s="423"/>
      <c r="BY1409" s="423"/>
      <c r="BZ1409" s="423"/>
      <c r="CA1409" s="423"/>
      <c r="CB1409" s="423"/>
      <c r="CC1409" s="423"/>
      <c r="CD1409" s="423"/>
      <c r="CE1409" s="423"/>
      <c r="CF1409" s="423"/>
      <c r="CG1409" s="423"/>
      <c r="CH1409" s="423"/>
      <c r="CI1409" s="423"/>
      <c r="CJ1409" s="423"/>
      <c r="CK1409" s="423"/>
      <c r="CL1409" s="423"/>
      <c r="CM1409" s="423"/>
      <c r="CN1409" s="423"/>
      <c r="CO1409" s="423"/>
      <c r="CP1409" s="423"/>
      <c r="CQ1409" s="423"/>
      <c r="CR1409" s="423"/>
      <c r="CS1409" s="423"/>
      <c r="CT1409" s="423"/>
      <c r="CU1409" s="423"/>
      <c r="CV1409" s="423"/>
      <c r="CW1409" s="423"/>
      <c r="CX1409" s="423"/>
      <c r="CY1409" s="423"/>
      <c r="CZ1409" s="423"/>
      <c r="DA1409" s="423"/>
      <c r="DB1409" s="423"/>
      <c r="DC1409" s="423"/>
      <c r="DD1409" s="423"/>
      <c r="DE1409" s="423"/>
      <c r="DF1409" s="423"/>
      <c r="DG1409" s="423"/>
      <c r="DH1409" s="423"/>
      <c r="DI1409" s="423"/>
      <c r="DJ1409" s="423"/>
      <c r="DK1409" s="423"/>
      <c r="DL1409" s="423"/>
      <c r="DM1409" s="423"/>
      <c r="DN1409" s="423"/>
      <c r="DO1409" s="423"/>
      <c r="DP1409" s="423"/>
      <c r="DQ1409" s="423"/>
      <c r="DR1409" s="423"/>
      <c r="DS1409" s="423"/>
      <c r="DT1409" s="423"/>
      <c r="DU1409" s="423"/>
      <c r="DV1409" s="423"/>
      <c r="DW1409" s="423"/>
      <c r="DX1409" s="423"/>
      <c r="DY1409" s="423"/>
      <c r="DZ1409" s="423"/>
      <c r="EA1409" s="423"/>
      <c r="EB1409" s="423"/>
      <c r="EC1409" s="423"/>
      <c r="ED1409" s="423"/>
      <c r="EE1409" s="423"/>
      <c r="EF1409" s="423"/>
      <c r="EG1409" s="423"/>
      <c r="EH1409" s="423"/>
      <c r="EI1409" s="423"/>
      <c r="EJ1409" s="423"/>
      <c r="EK1409" s="423"/>
      <c r="EL1409" s="423"/>
      <c r="EM1409" s="423"/>
      <c r="EN1409" s="423"/>
      <c r="EO1409" s="423"/>
      <c r="EP1409" s="423"/>
      <c r="EQ1409" s="423"/>
      <c r="ER1409" s="423"/>
      <c r="ES1409" s="423"/>
      <c r="ET1409" s="423"/>
      <c r="EU1409" s="423"/>
      <c r="EV1409" s="423"/>
      <c r="EW1409" s="423"/>
      <c r="EX1409" s="423"/>
      <c r="EY1409" s="423"/>
      <c r="EZ1409" s="423"/>
      <c r="FA1409" s="423"/>
      <c r="FB1409" s="423"/>
      <c r="FC1409" s="423"/>
      <c r="FD1409" s="423"/>
      <c r="FE1409" s="423"/>
      <c r="FF1409" s="423"/>
      <c r="FG1409" s="423"/>
      <c r="FH1409" s="423"/>
      <c r="FI1409" s="423"/>
      <c r="FJ1409" s="423"/>
      <c r="FK1409" s="423"/>
      <c r="FL1409" s="423"/>
      <c r="FM1409" s="423"/>
      <c r="FN1409" s="423"/>
      <c r="FO1409" s="423"/>
      <c r="FP1409" s="423"/>
      <c r="FQ1409" s="423"/>
      <c r="FR1409" s="423"/>
      <c r="FS1409" s="423"/>
      <c r="FT1409" s="423"/>
      <c r="FU1409" s="423"/>
      <c r="FV1409" s="423"/>
      <c r="FW1409" s="423"/>
      <c r="FX1409" s="423"/>
      <c r="FY1409" s="423"/>
      <c r="FZ1409" s="423"/>
      <c r="GA1409" s="423"/>
      <c r="GB1409" s="423"/>
      <c r="GC1409" s="423"/>
      <c r="GD1409" s="423"/>
      <c r="GE1409" s="423"/>
      <c r="GF1409" s="423"/>
      <c r="GG1409" s="423"/>
      <c r="GH1409" s="423"/>
      <c r="GI1409" s="423"/>
      <c r="GJ1409" s="423"/>
      <c r="GK1409" s="423"/>
      <c r="GL1409" s="423"/>
      <c r="GM1409" s="423"/>
      <c r="GN1409" s="423"/>
      <c r="GO1409" s="423"/>
      <c r="GP1409" s="423"/>
      <c r="GQ1409" s="423"/>
      <c r="GR1409" s="423"/>
      <c r="GS1409" s="423"/>
      <c r="GT1409" s="423"/>
      <c r="GU1409" s="423"/>
      <c r="GV1409" s="423"/>
    </row>
    <row r="1410" spans="1:204" s="425" customFormat="1" ht="38.25" x14ac:dyDescent="0.25">
      <c r="A1410" s="322" t="s">
        <v>2071</v>
      </c>
      <c r="B1410" s="323" t="s">
        <v>2056</v>
      </c>
      <c r="C1410" s="324" t="s">
        <v>2075</v>
      </c>
      <c r="D1410" s="325" t="s">
        <v>2076</v>
      </c>
      <c r="E1410" s="326">
        <v>300</v>
      </c>
      <c r="F1410" s="349">
        <v>300</v>
      </c>
      <c r="G1410" s="37"/>
      <c r="H1410" s="323" t="s">
        <v>2074</v>
      </c>
      <c r="I1410" s="371" t="s">
        <v>21</v>
      </c>
      <c r="J1410" s="371"/>
      <c r="K1410" s="372"/>
      <c r="L1410" s="373"/>
      <c r="M1410" s="374">
        <v>6</v>
      </c>
      <c r="N1410" s="379">
        <v>1</v>
      </c>
      <c r="O1410" s="375"/>
      <c r="P1410" s="377">
        <f t="shared" si="166"/>
        <v>307.26</v>
      </c>
      <c r="Q1410" s="16">
        <f t="shared" si="165"/>
        <v>307.26420000000002</v>
      </c>
      <c r="R1410" s="23">
        <f t="shared" si="167"/>
        <v>7.2599999999999909</v>
      </c>
      <c r="S1410" s="18">
        <f t="shared" si="168"/>
        <v>2.4199999999999968E-2</v>
      </c>
      <c r="T1410" s="101"/>
      <c r="U1410" s="102">
        <v>80000</v>
      </c>
      <c r="V1410" s="103"/>
      <c r="W1410" s="272">
        <v>80</v>
      </c>
      <c r="X1410" s="273"/>
      <c r="Y1410" s="486"/>
      <c r="Z1410" s="423"/>
      <c r="AA1410" s="477"/>
      <c r="AB1410" s="477"/>
      <c r="AC1410" s="477"/>
      <c r="AD1410" s="477"/>
      <c r="AE1410" s="477"/>
      <c r="AF1410" s="423"/>
      <c r="AG1410" s="423"/>
      <c r="AH1410" s="423"/>
      <c r="AI1410" s="423"/>
      <c r="AJ1410" s="423"/>
      <c r="AK1410" s="423"/>
      <c r="AL1410" s="423"/>
      <c r="AM1410" s="423"/>
      <c r="AN1410" s="423"/>
      <c r="AO1410" s="423"/>
      <c r="AP1410" s="423"/>
      <c r="AQ1410" s="423"/>
      <c r="AR1410" s="423"/>
      <c r="AS1410" s="423"/>
      <c r="AT1410" s="423"/>
      <c r="AU1410" s="423"/>
      <c r="AV1410" s="423"/>
      <c r="AW1410" s="423"/>
      <c r="AX1410" s="423"/>
      <c r="AY1410" s="423"/>
      <c r="AZ1410" s="423"/>
      <c r="BA1410" s="423"/>
      <c r="BB1410" s="423"/>
      <c r="BC1410" s="423"/>
      <c r="BD1410" s="423"/>
      <c r="BE1410" s="423"/>
      <c r="BF1410" s="423"/>
      <c r="BG1410" s="423"/>
      <c r="BH1410" s="423"/>
      <c r="BI1410" s="423"/>
      <c r="BJ1410" s="423"/>
      <c r="BK1410" s="423"/>
      <c r="BL1410" s="423"/>
      <c r="BM1410" s="423"/>
      <c r="BN1410" s="423"/>
      <c r="BO1410" s="423"/>
      <c r="BP1410" s="423"/>
      <c r="BQ1410" s="423"/>
      <c r="BR1410" s="423"/>
      <c r="BS1410" s="423"/>
      <c r="BT1410" s="423"/>
      <c r="BU1410" s="423"/>
      <c r="BV1410" s="423"/>
      <c r="BW1410" s="423"/>
      <c r="BX1410" s="423"/>
      <c r="BY1410" s="423"/>
      <c r="BZ1410" s="423"/>
      <c r="CA1410" s="423"/>
      <c r="CB1410" s="423"/>
      <c r="CC1410" s="423"/>
      <c r="CD1410" s="423"/>
      <c r="CE1410" s="423"/>
      <c r="CF1410" s="423"/>
      <c r="CG1410" s="423"/>
      <c r="CH1410" s="423"/>
      <c r="CI1410" s="423"/>
      <c r="CJ1410" s="423"/>
      <c r="CK1410" s="423"/>
      <c r="CL1410" s="423"/>
      <c r="CM1410" s="423"/>
      <c r="CN1410" s="423"/>
      <c r="CO1410" s="423"/>
      <c r="CP1410" s="423"/>
      <c r="CQ1410" s="423"/>
      <c r="CR1410" s="423"/>
      <c r="CS1410" s="423"/>
      <c r="CT1410" s="423"/>
      <c r="CU1410" s="423"/>
      <c r="CV1410" s="423"/>
      <c r="CW1410" s="423"/>
      <c r="CX1410" s="423"/>
      <c r="CY1410" s="423"/>
      <c r="CZ1410" s="423"/>
      <c r="DA1410" s="423"/>
      <c r="DB1410" s="423"/>
      <c r="DC1410" s="423"/>
      <c r="DD1410" s="423"/>
      <c r="DE1410" s="423"/>
      <c r="DF1410" s="423"/>
      <c r="DG1410" s="423"/>
      <c r="DH1410" s="423"/>
      <c r="DI1410" s="423"/>
      <c r="DJ1410" s="423"/>
      <c r="DK1410" s="423"/>
      <c r="DL1410" s="423"/>
      <c r="DM1410" s="423"/>
      <c r="DN1410" s="423"/>
      <c r="DO1410" s="423"/>
      <c r="DP1410" s="423"/>
      <c r="DQ1410" s="423"/>
      <c r="DR1410" s="423"/>
      <c r="DS1410" s="423"/>
      <c r="DT1410" s="423"/>
      <c r="DU1410" s="423"/>
      <c r="DV1410" s="423"/>
      <c r="DW1410" s="423"/>
      <c r="DX1410" s="423"/>
      <c r="DY1410" s="423"/>
      <c r="DZ1410" s="423"/>
      <c r="EA1410" s="423"/>
      <c r="EB1410" s="423"/>
      <c r="EC1410" s="423"/>
      <c r="ED1410" s="423"/>
      <c r="EE1410" s="423"/>
      <c r="EF1410" s="423"/>
      <c r="EG1410" s="423"/>
      <c r="EH1410" s="423"/>
      <c r="EI1410" s="423"/>
      <c r="EJ1410" s="423"/>
      <c r="EK1410" s="423"/>
      <c r="EL1410" s="423"/>
      <c r="EM1410" s="423"/>
      <c r="EN1410" s="423"/>
      <c r="EO1410" s="423"/>
      <c r="EP1410" s="423"/>
      <c r="EQ1410" s="423"/>
      <c r="ER1410" s="423"/>
      <c r="ES1410" s="423"/>
      <c r="ET1410" s="423"/>
      <c r="EU1410" s="423"/>
      <c r="EV1410" s="423"/>
      <c r="EW1410" s="423"/>
      <c r="EX1410" s="423"/>
      <c r="EY1410" s="423"/>
      <c r="EZ1410" s="423"/>
      <c r="FA1410" s="423"/>
      <c r="FB1410" s="423"/>
      <c r="FC1410" s="423"/>
      <c r="FD1410" s="423"/>
      <c r="FE1410" s="423"/>
      <c r="FF1410" s="423"/>
      <c r="FG1410" s="423"/>
      <c r="FH1410" s="423"/>
      <c r="FI1410" s="423"/>
      <c r="FJ1410" s="423"/>
      <c r="FK1410" s="423"/>
      <c r="FL1410" s="423"/>
      <c r="FM1410" s="423"/>
      <c r="FN1410" s="423"/>
      <c r="FO1410" s="423"/>
      <c r="FP1410" s="423"/>
      <c r="FQ1410" s="423"/>
      <c r="FR1410" s="423"/>
      <c r="FS1410" s="423"/>
      <c r="FT1410" s="423"/>
      <c r="FU1410" s="423"/>
      <c r="FV1410" s="423"/>
      <c r="FW1410" s="423"/>
      <c r="FX1410" s="423"/>
      <c r="FY1410" s="423"/>
      <c r="FZ1410" s="423"/>
      <c r="GA1410" s="423"/>
      <c r="GB1410" s="423"/>
      <c r="GC1410" s="423"/>
      <c r="GD1410" s="423"/>
      <c r="GE1410" s="423"/>
      <c r="GF1410" s="423"/>
      <c r="GG1410" s="423"/>
      <c r="GH1410" s="423"/>
      <c r="GI1410" s="423"/>
      <c r="GJ1410" s="423"/>
      <c r="GK1410" s="423"/>
      <c r="GL1410" s="423"/>
      <c r="GM1410" s="423"/>
      <c r="GN1410" s="423"/>
      <c r="GO1410" s="423"/>
      <c r="GP1410" s="423"/>
      <c r="GQ1410" s="423"/>
      <c r="GR1410" s="423"/>
      <c r="GS1410" s="423"/>
      <c r="GT1410" s="423"/>
      <c r="GU1410" s="423"/>
      <c r="GV1410" s="423"/>
    </row>
    <row r="1411" spans="1:204" s="425" customFormat="1" ht="38.25" x14ac:dyDescent="0.25">
      <c r="A1411" s="322" t="s">
        <v>2071</v>
      </c>
      <c r="B1411" s="323" t="s">
        <v>2056</v>
      </c>
      <c r="C1411" s="324" t="s">
        <v>2077</v>
      </c>
      <c r="D1411" s="325" t="s">
        <v>2078</v>
      </c>
      <c r="E1411" s="326">
        <v>300</v>
      </c>
      <c r="F1411" s="349">
        <v>300</v>
      </c>
      <c r="G1411" s="37"/>
      <c r="H1411" s="323" t="s">
        <v>2074</v>
      </c>
      <c r="I1411" s="371" t="s">
        <v>21</v>
      </c>
      <c r="J1411" s="371"/>
      <c r="K1411" s="372"/>
      <c r="L1411" s="373"/>
      <c r="M1411" s="374">
        <v>6</v>
      </c>
      <c r="N1411" s="379">
        <v>1</v>
      </c>
      <c r="O1411" s="375"/>
      <c r="P1411" s="377">
        <f t="shared" si="166"/>
        <v>307.26</v>
      </c>
      <c r="Q1411" s="16">
        <f t="shared" si="165"/>
        <v>307.26420000000002</v>
      </c>
      <c r="R1411" s="23">
        <f t="shared" si="167"/>
        <v>7.2599999999999909</v>
      </c>
      <c r="S1411" s="18">
        <f t="shared" si="168"/>
        <v>2.4199999999999968E-2</v>
      </c>
      <c r="T1411" s="101"/>
      <c r="U1411" s="102">
        <v>90000</v>
      </c>
      <c r="V1411" s="103"/>
      <c r="W1411" s="272">
        <v>90</v>
      </c>
      <c r="X1411" s="273"/>
      <c r="Y1411" s="486"/>
      <c r="Z1411" s="423"/>
      <c r="AA1411" s="477"/>
      <c r="AB1411" s="477"/>
      <c r="AC1411" s="477"/>
      <c r="AD1411" s="477"/>
      <c r="AE1411" s="477"/>
      <c r="AF1411" s="423"/>
      <c r="AG1411" s="423"/>
      <c r="AH1411" s="423"/>
      <c r="AI1411" s="423"/>
      <c r="AJ1411" s="423"/>
      <c r="AK1411" s="423"/>
      <c r="AL1411" s="423"/>
      <c r="AM1411" s="423"/>
      <c r="AN1411" s="423"/>
      <c r="AO1411" s="423"/>
      <c r="AP1411" s="423"/>
      <c r="AQ1411" s="423"/>
      <c r="AR1411" s="423"/>
      <c r="AS1411" s="423"/>
      <c r="AT1411" s="423"/>
      <c r="AU1411" s="423"/>
      <c r="AV1411" s="423"/>
      <c r="AW1411" s="423"/>
      <c r="AX1411" s="423"/>
      <c r="AY1411" s="423"/>
      <c r="AZ1411" s="423"/>
      <c r="BA1411" s="423"/>
      <c r="BB1411" s="423"/>
      <c r="BC1411" s="423"/>
      <c r="BD1411" s="423"/>
      <c r="BE1411" s="423"/>
      <c r="BF1411" s="423"/>
      <c r="BG1411" s="423"/>
      <c r="BH1411" s="423"/>
      <c r="BI1411" s="423"/>
      <c r="BJ1411" s="423"/>
      <c r="BK1411" s="423"/>
      <c r="BL1411" s="423"/>
      <c r="BM1411" s="423"/>
      <c r="BN1411" s="423"/>
      <c r="BO1411" s="423"/>
      <c r="BP1411" s="423"/>
      <c r="BQ1411" s="423"/>
      <c r="BR1411" s="423"/>
      <c r="BS1411" s="423"/>
      <c r="BT1411" s="423"/>
      <c r="BU1411" s="423"/>
      <c r="BV1411" s="423"/>
      <c r="BW1411" s="423"/>
      <c r="BX1411" s="423"/>
      <c r="BY1411" s="423"/>
      <c r="BZ1411" s="423"/>
      <c r="CA1411" s="423"/>
      <c r="CB1411" s="423"/>
      <c r="CC1411" s="423"/>
      <c r="CD1411" s="423"/>
      <c r="CE1411" s="423"/>
      <c r="CF1411" s="423"/>
      <c r="CG1411" s="423"/>
      <c r="CH1411" s="423"/>
      <c r="CI1411" s="423"/>
      <c r="CJ1411" s="423"/>
      <c r="CK1411" s="423"/>
      <c r="CL1411" s="423"/>
      <c r="CM1411" s="423"/>
      <c r="CN1411" s="423"/>
      <c r="CO1411" s="423"/>
      <c r="CP1411" s="423"/>
      <c r="CQ1411" s="423"/>
      <c r="CR1411" s="423"/>
      <c r="CS1411" s="423"/>
      <c r="CT1411" s="423"/>
      <c r="CU1411" s="423"/>
      <c r="CV1411" s="423"/>
      <c r="CW1411" s="423"/>
      <c r="CX1411" s="423"/>
      <c r="CY1411" s="423"/>
      <c r="CZ1411" s="423"/>
      <c r="DA1411" s="423"/>
      <c r="DB1411" s="423"/>
      <c r="DC1411" s="423"/>
      <c r="DD1411" s="423"/>
      <c r="DE1411" s="423"/>
      <c r="DF1411" s="423"/>
      <c r="DG1411" s="423"/>
      <c r="DH1411" s="423"/>
      <c r="DI1411" s="423"/>
      <c r="DJ1411" s="423"/>
      <c r="DK1411" s="423"/>
      <c r="DL1411" s="423"/>
      <c r="DM1411" s="423"/>
      <c r="DN1411" s="423"/>
      <c r="DO1411" s="423"/>
      <c r="DP1411" s="423"/>
      <c r="DQ1411" s="423"/>
      <c r="DR1411" s="423"/>
      <c r="DS1411" s="423"/>
      <c r="DT1411" s="423"/>
      <c r="DU1411" s="423"/>
      <c r="DV1411" s="423"/>
      <c r="DW1411" s="423"/>
      <c r="DX1411" s="423"/>
      <c r="DY1411" s="423"/>
      <c r="DZ1411" s="423"/>
      <c r="EA1411" s="423"/>
      <c r="EB1411" s="423"/>
      <c r="EC1411" s="423"/>
      <c r="ED1411" s="423"/>
      <c r="EE1411" s="423"/>
      <c r="EF1411" s="423"/>
      <c r="EG1411" s="423"/>
      <c r="EH1411" s="423"/>
      <c r="EI1411" s="423"/>
      <c r="EJ1411" s="423"/>
      <c r="EK1411" s="423"/>
      <c r="EL1411" s="423"/>
      <c r="EM1411" s="423"/>
      <c r="EN1411" s="423"/>
      <c r="EO1411" s="423"/>
      <c r="EP1411" s="423"/>
      <c r="EQ1411" s="423"/>
      <c r="ER1411" s="423"/>
      <c r="ES1411" s="423"/>
      <c r="ET1411" s="423"/>
      <c r="EU1411" s="423"/>
      <c r="EV1411" s="423"/>
      <c r="EW1411" s="423"/>
      <c r="EX1411" s="423"/>
      <c r="EY1411" s="423"/>
      <c r="EZ1411" s="423"/>
      <c r="FA1411" s="423"/>
      <c r="FB1411" s="423"/>
      <c r="FC1411" s="423"/>
      <c r="FD1411" s="423"/>
      <c r="FE1411" s="423"/>
      <c r="FF1411" s="423"/>
      <c r="FG1411" s="423"/>
      <c r="FH1411" s="423"/>
      <c r="FI1411" s="423"/>
      <c r="FJ1411" s="423"/>
      <c r="FK1411" s="423"/>
      <c r="FL1411" s="423"/>
      <c r="FM1411" s="423"/>
      <c r="FN1411" s="423"/>
      <c r="FO1411" s="423"/>
      <c r="FP1411" s="423"/>
      <c r="FQ1411" s="423"/>
      <c r="FR1411" s="423"/>
      <c r="FS1411" s="423"/>
      <c r="FT1411" s="423"/>
      <c r="FU1411" s="423"/>
      <c r="FV1411" s="423"/>
      <c r="FW1411" s="423"/>
      <c r="FX1411" s="423"/>
      <c r="FY1411" s="423"/>
      <c r="FZ1411" s="423"/>
      <c r="GA1411" s="423"/>
      <c r="GB1411" s="423"/>
      <c r="GC1411" s="423"/>
      <c r="GD1411" s="423"/>
      <c r="GE1411" s="423"/>
      <c r="GF1411" s="423"/>
      <c r="GG1411" s="423"/>
      <c r="GH1411" s="423"/>
      <c r="GI1411" s="423"/>
      <c r="GJ1411" s="423"/>
      <c r="GK1411" s="423"/>
      <c r="GL1411" s="423"/>
      <c r="GM1411" s="423"/>
      <c r="GN1411" s="423"/>
      <c r="GO1411" s="423"/>
      <c r="GP1411" s="423"/>
      <c r="GQ1411" s="423"/>
      <c r="GR1411" s="423"/>
      <c r="GS1411" s="423"/>
      <c r="GT1411" s="423"/>
      <c r="GU1411" s="423"/>
      <c r="GV1411" s="423"/>
    </row>
    <row r="1412" spans="1:204" s="425" customFormat="1" ht="25.5" x14ac:dyDescent="0.25">
      <c r="A1412" s="331" t="s">
        <v>2079</v>
      </c>
      <c r="B1412" s="323" t="s">
        <v>2056</v>
      </c>
      <c r="C1412" s="277" t="s">
        <v>2080</v>
      </c>
      <c r="D1412" s="332">
        <v>108.6</v>
      </c>
      <c r="E1412" s="326">
        <v>25.8</v>
      </c>
      <c r="F1412" s="333">
        <v>25</v>
      </c>
      <c r="G1412" s="220"/>
      <c r="H1412" s="334"/>
      <c r="I1412" s="378" t="s">
        <v>21</v>
      </c>
      <c r="J1412" s="379"/>
      <c r="K1412" s="334"/>
      <c r="L1412" s="380"/>
      <c r="M1412" s="381">
        <v>6</v>
      </c>
      <c r="N1412" s="379">
        <v>1</v>
      </c>
      <c r="O1412" s="382"/>
      <c r="P1412" s="377">
        <f t="shared" si="166"/>
        <v>26.42</v>
      </c>
      <c r="Q1412" s="16">
        <f t="shared" si="165"/>
        <v>26.424700000000001</v>
      </c>
      <c r="R1412" s="23">
        <f t="shared" si="167"/>
        <v>0.62000000000000099</v>
      </c>
      <c r="S1412" s="18">
        <f t="shared" si="168"/>
        <v>2.4031007751938022E-2</v>
      </c>
      <c r="T1412" s="101"/>
      <c r="U1412" s="102">
        <v>100000</v>
      </c>
      <c r="V1412" s="78"/>
      <c r="W1412" s="272">
        <v>100</v>
      </c>
      <c r="X1412" s="273"/>
      <c r="Y1412" s="486"/>
      <c r="Z1412" s="423"/>
      <c r="AA1412" s="477"/>
      <c r="AB1412" s="477"/>
      <c r="AC1412" s="477"/>
      <c r="AD1412" s="477"/>
      <c r="AE1412" s="477"/>
      <c r="AF1412" s="423"/>
      <c r="AG1412" s="423"/>
      <c r="AH1412" s="423"/>
      <c r="AI1412" s="423"/>
      <c r="AJ1412" s="423"/>
      <c r="AK1412" s="423"/>
      <c r="AL1412" s="423"/>
      <c r="AM1412" s="423"/>
      <c r="AN1412" s="423"/>
      <c r="AO1412" s="423"/>
      <c r="AP1412" s="423"/>
      <c r="AQ1412" s="423"/>
      <c r="AR1412" s="423"/>
      <c r="AS1412" s="423"/>
      <c r="AT1412" s="423"/>
      <c r="AU1412" s="423"/>
      <c r="AV1412" s="423"/>
      <c r="AW1412" s="423"/>
      <c r="AX1412" s="423"/>
      <c r="AY1412" s="423"/>
      <c r="AZ1412" s="423"/>
      <c r="BA1412" s="423"/>
      <c r="BB1412" s="423"/>
      <c r="BC1412" s="423"/>
      <c r="BD1412" s="423"/>
      <c r="BE1412" s="423"/>
      <c r="BF1412" s="423"/>
      <c r="BG1412" s="423"/>
      <c r="BH1412" s="423"/>
      <c r="BI1412" s="423"/>
      <c r="BJ1412" s="423"/>
      <c r="BK1412" s="423"/>
      <c r="BL1412" s="423"/>
      <c r="BM1412" s="423"/>
      <c r="BN1412" s="423"/>
      <c r="BO1412" s="423"/>
      <c r="BP1412" s="423"/>
      <c r="BQ1412" s="423"/>
      <c r="BR1412" s="423"/>
      <c r="BS1412" s="423"/>
      <c r="BT1412" s="423"/>
      <c r="BU1412" s="423"/>
      <c r="BV1412" s="423"/>
      <c r="BW1412" s="423"/>
      <c r="BX1412" s="423"/>
      <c r="BY1412" s="423"/>
      <c r="BZ1412" s="423"/>
      <c r="CA1412" s="423"/>
      <c r="CB1412" s="423"/>
      <c r="CC1412" s="423"/>
      <c r="CD1412" s="423"/>
      <c r="CE1412" s="423"/>
      <c r="CF1412" s="423"/>
      <c r="CG1412" s="423"/>
      <c r="CH1412" s="423"/>
      <c r="CI1412" s="423"/>
      <c r="CJ1412" s="423"/>
      <c r="CK1412" s="423"/>
      <c r="CL1412" s="423"/>
      <c r="CM1412" s="423"/>
      <c r="CN1412" s="423"/>
      <c r="CO1412" s="423"/>
      <c r="CP1412" s="423"/>
      <c r="CQ1412" s="423"/>
      <c r="CR1412" s="423"/>
      <c r="CS1412" s="423"/>
      <c r="CT1412" s="423"/>
      <c r="CU1412" s="423"/>
      <c r="CV1412" s="423"/>
      <c r="CW1412" s="423"/>
      <c r="CX1412" s="423"/>
      <c r="CY1412" s="423"/>
      <c r="CZ1412" s="423"/>
      <c r="DA1412" s="423"/>
      <c r="DB1412" s="423"/>
      <c r="DC1412" s="423"/>
      <c r="DD1412" s="423"/>
      <c r="DE1412" s="423"/>
      <c r="DF1412" s="423"/>
      <c r="DG1412" s="423"/>
      <c r="DH1412" s="423"/>
      <c r="DI1412" s="423"/>
      <c r="DJ1412" s="423"/>
      <c r="DK1412" s="423"/>
      <c r="DL1412" s="423"/>
      <c r="DM1412" s="423"/>
      <c r="DN1412" s="423"/>
      <c r="DO1412" s="423"/>
      <c r="DP1412" s="423"/>
      <c r="DQ1412" s="423"/>
      <c r="DR1412" s="423"/>
      <c r="DS1412" s="423"/>
      <c r="DT1412" s="423"/>
      <c r="DU1412" s="423"/>
      <c r="DV1412" s="423"/>
      <c r="DW1412" s="423"/>
      <c r="DX1412" s="423"/>
      <c r="DY1412" s="423"/>
      <c r="DZ1412" s="423"/>
      <c r="EA1412" s="423"/>
      <c r="EB1412" s="423"/>
      <c r="EC1412" s="423"/>
      <c r="ED1412" s="423"/>
      <c r="EE1412" s="423"/>
      <c r="EF1412" s="423"/>
      <c r="EG1412" s="423"/>
      <c r="EH1412" s="423"/>
      <c r="EI1412" s="423"/>
      <c r="EJ1412" s="423"/>
      <c r="EK1412" s="423"/>
      <c r="EL1412" s="423"/>
      <c r="EM1412" s="423"/>
      <c r="EN1412" s="423"/>
      <c r="EO1412" s="423"/>
      <c r="EP1412" s="423"/>
      <c r="EQ1412" s="423"/>
      <c r="ER1412" s="423"/>
      <c r="ES1412" s="423"/>
      <c r="ET1412" s="423"/>
      <c r="EU1412" s="423"/>
      <c r="EV1412" s="423"/>
      <c r="EW1412" s="423"/>
      <c r="EX1412" s="423"/>
      <c r="EY1412" s="423"/>
      <c r="EZ1412" s="423"/>
      <c r="FA1412" s="423"/>
      <c r="FB1412" s="423"/>
      <c r="FC1412" s="423"/>
      <c r="FD1412" s="423"/>
      <c r="FE1412" s="423"/>
      <c r="FF1412" s="423"/>
      <c r="FG1412" s="423"/>
      <c r="FH1412" s="423"/>
      <c r="FI1412" s="423"/>
      <c r="FJ1412" s="423"/>
      <c r="FK1412" s="423"/>
      <c r="FL1412" s="423"/>
      <c r="FM1412" s="423"/>
      <c r="FN1412" s="423"/>
      <c r="FO1412" s="423"/>
      <c r="FP1412" s="423"/>
      <c r="FQ1412" s="423"/>
      <c r="FR1412" s="423"/>
      <c r="FS1412" s="423"/>
      <c r="FT1412" s="423"/>
      <c r="FU1412" s="423"/>
      <c r="FV1412" s="423"/>
      <c r="FW1412" s="423"/>
      <c r="FX1412" s="423"/>
      <c r="FY1412" s="423"/>
      <c r="FZ1412" s="423"/>
      <c r="GA1412" s="423"/>
      <c r="GB1412" s="423"/>
      <c r="GC1412" s="423"/>
      <c r="GD1412" s="423"/>
      <c r="GE1412" s="423"/>
      <c r="GF1412" s="423"/>
      <c r="GG1412" s="423"/>
      <c r="GH1412" s="423"/>
      <c r="GI1412" s="423"/>
      <c r="GJ1412" s="423"/>
      <c r="GK1412" s="423"/>
      <c r="GL1412" s="423"/>
      <c r="GM1412" s="423"/>
      <c r="GN1412" s="423"/>
      <c r="GO1412" s="423"/>
      <c r="GP1412" s="423"/>
      <c r="GQ1412" s="423"/>
      <c r="GR1412" s="423"/>
      <c r="GS1412" s="423"/>
      <c r="GT1412" s="423"/>
      <c r="GU1412" s="423"/>
      <c r="GV1412" s="423"/>
    </row>
    <row r="1413" spans="1:204" s="425" customFormat="1" ht="38.25" x14ac:dyDescent="0.25">
      <c r="A1413" s="331" t="s">
        <v>2079</v>
      </c>
      <c r="B1413" s="323" t="s">
        <v>2056</v>
      </c>
      <c r="C1413" s="277" t="s">
        <v>2083</v>
      </c>
      <c r="D1413" s="332" t="s">
        <v>2084</v>
      </c>
      <c r="E1413" s="326">
        <v>25.8</v>
      </c>
      <c r="F1413" s="336">
        <v>25</v>
      </c>
      <c r="G1413" s="220"/>
      <c r="H1413" s="334" t="s">
        <v>2085</v>
      </c>
      <c r="I1413" s="378" t="s">
        <v>21</v>
      </c>
      <c r="J1413" s="378"/>
      <c r="K1413" s="332"/>
      <c r="L1413" s="384"/>
      <c r="M1413" s="381">
        <v>6</v>
      </c>
      <c r="N1413" s="379">
        <v>1</v>
      </c>
      <c r="O1413" s="385"/>
      <c r="P1413" s="377">
        <f t="shared" si="166"/>
        <v>26.42</v>
      </c>
      <c r="Q1413" s="16">
        <f t="shared" si="165"/>
        <v>26.424700000000001</v>
      </c>
      <c r="R1413" s="23">
        <f t="shared" si="167"/>
        <v>0.62000000000000099</v>
      </c>
      <c r="S1413" s="18">
        <f t="shared" si="168"/>
        <v>2.4031007751938022E-2</v>
      </c>
      <c r="T1413" s="101"/>
      <c r="U1413" s="102">
        <v>120000</v>
      </c>
      <c r="V1413" s="103"/>
      <c r="W1413" s="272">
        <v>120</v>
      </c>
      <c r="X1413" s="273"/>
      <c r="Y1413" s="486"/>
      <c r="Z1413" s="423"/>
      <c r="AA1413" s="477"/>
      <c r="AB1413" s="477"/>
      <c r="AC1413" s="477"/>
      <c r="AD1413" s="477"/>
      <c r="AE1413" s="477"/>
      <c r="AF1413" s="423"/>
      <c r="AG1413" s="423"/>
      <c r="AH1413" s="423"/>
      <c r="AI1413" s="423"/>
      <c r="AJ1413" s="423"/>
      <c r="AK1413" s="423"/>
      <c r="AL1413" s="423"/>
      <c r="AM1413" s="423"/>
      <c r="AN1413" s="423"/>
      <c r="AO1413" s="423"/>
      <c r="AP1413" s="423"/>
      <c r="AQ1413" s="423"/>
      <c r="AR1413" s="423"/>
      <c r="AS1413" s="423"/>
      <c r="AT1413" s="423"/>
      <c r="AU1413" s="423"/>
      <c r="AV1413" s="423"/>
      <c r="AW1413" s="423"/>
      <c r="AX1413" s="423"/>
      <c r="AY1413" s="423"/>
      <c r="AZ1413" s="423"/>
      <c r="BA1413" s="423"/>
      <c r="BB1413" s="423"/>
      <c r="BC1413" s="423"/>
      <c r="BD1413" s="423"/>
      <c r="BE1413" s="423"/>
      <c r="BF1413" s="423"/>
      <c r="BG1413" s="423"/>
      <c r="BH1413" s="423"/>
      <c r="BI1413" s="423"/>
      <c r="BJ1413" s="423"/>
      <c r="BK1413" s="423"/>
      <c r="BL1413" s="423"/>
      <c r="BM1413" s="423"/>
      <c r="BN1413" s="423"/>
      <c r="BO1413" s="423"/>
      <c r="BP1413" s="423"/>
      <c r="BQ1413" s="423"/>
      <c r="BR1413" s="423"/>
      <c r="BS1413" s="423"/>
      <c r="BT1413" s="423"/>
      <c r="BU1413" s="423"/>
      <c r="BV1413" s="423"/>
      <c r="BW1413" s="423"/>
      <c r="BX1413" s="423"/>
      <c r="BY1413" s="423"/>
      <c r="BZ1413" s="423"/>
      <c r="CA1413" s="423"/>
      <c r="CB1413" s="423"/>
      <c r="CC1413" s="423"/>
      <c r="CD1413" s="423"/>
      <c r="CE1413" s="423"/>
      <c r="CF1413" s="423"/>
      <c r="CG1413" s="423"/>
      <c r="CH1413" s="423"/>
      <c r="CI1413" s="423"/>
      <c r="CJ1413" s="423"/>
      <c r="CK1413" s="423"/>
      <c r="CL1413" s="423"/>
      <c r="CM1413" s="423"/>
      <c r="CN1413" s="423"/>
      <c r="CO1413" s="423"/>
      <c r="CP1413" s="423"/>
      <c r="CQ1413" s="423"/>
      <c r="CR1413" s="423"/>
      <c r="CS1413" s="423"/>
      <c r="CT1413" s="423"/>
      <c r="CU1413" s="423"/>
      <c r="CV1413" s="423"/>
      <c r="CW1413" s="423"/>
      <c r="CX1413" s="423"/>
      <c r="CY1413" s="423"/>
      <c r="CZ1413" s="423"/>
      <c r="DA1413" s="423"/>
      <c r="DB1413" s="423"/>
      <c r="DC1413" s="423"/>
      <c r="DD1413" s="423"/>
      <c r="DE1413" s="423"/>
      <c r="DF1413" s="423"/>
      <c r="DG1413" s="423"/>
      <c r="DH1413" s="423"/>
      <c r="DI1413" s="423"/>
      <c r="DJ1413" s="423"/>
      <c r="DK1413" s="423"/>
      <c r="DL1413" s="423"/>
      <c r="DM1413" s="423"/>
      <c r="DN1413" s="423"/>
      <c r="DO1413" s="423"/>
      <c r="DP1413" s="423"/>
      <c r="DQ1413" s="423"/>
      <c r="DR1413" s="423"/>
      <c r="DS1413" s="423"/>
      <c r="DT1413" s="423"/>
      <c r="DU1413" s="423"/>
      <c r="DV1413" s="423"/>
      <c r="DW1413" s="423"/>
      <c r="DX1413" s="423"/>
      <c r="DY1413" s="423"/>
      <c r="DZ1413" s="423"/>
      <c r="EA1413" s="423"/>
      <c r="EB1413" s="423"/>
      <c r="EC1413" s="423"/>
      <c r="ED1413" s="423"/>
      <c r="EE1413" s="423"/>
      <c r="EF1413" s="423"/>
      <c r="EG1413" s="423"/>
      <c r="EH1413" s="423"/>
      <c r="EI1413" s="423"/>
      <c r="EJ1413" s="423"/>
      <c r="EK1413" s="423"/>
      <c r="EL1413" s="423"/>
      <c r="EM1413" s="423"/>
      <c r="EN1413" s="423"/>
      <c r="EO1413" s="423"/>
      <c r="EP1413" s="423"/>
      <c r="EQ1413" s="423"/>
      <c r="ER1413" s="423"/>
      <c r="ES1413" s="423"/>
      <c r="ET1413" s="423"/>
      <c r="EU1413" s="423"/>
      <c r="EV1413" s="423"/>
      <c r="EW1413" s="423"/>
      <c r="EX1413" s="423"/>
      <c r="EY1413" s="423"/>
      <c r="EZ1413" s="423"/>
      <c r="FA1413" s="423"/>
      <c r="FB1413" s="423"/>
      <c r="FC1413" s="423"/>
      <c r="FD1413" s="423"/>
      <c r="FE1413" s="423"/>
      <c r="FF1413" s="423"/>
      <c r="FG1413" s="423"/>
      <c r="FH1413" s="423"/>
      <c r="FI1413" s="423"/>
      <c r="FJ1413" s="423"/>
      <c r="FK1413" s="423"/>
      <c r="FL1413" s="423"/>
      <c r="FM1413" s="423"/>
      <c r="FN1413" s="423"/>
      <c r="FO1413" s="423"/>
      <c r="FP1413" s="423"/>
      <c r="FQ1413" s="423"/>
      <c r="FR1413" s="423"/>
      <c r="FS1413" s="423"/>
      <c r="FT1413" s="423"/>
      <c r="FU1413" s="423"/>
      <c r="FV1413" s="423"/>
      <c r="FW1413" s="423"/>
      <c r="FX1413" s="423"/>
      <c r="FY1413" s="423"/>
      <c r="FZ1413" s="423"/>
      <c r="GA1413" s="423"/>
      <c r="GB1413" s="423"/>
      <c r="GC1413" s="423"/>
      <c r="GD1413" s="423"/>
      <c r="GE1413" s="423"/>
      <c r="GF1413" s="423"/>
      <c r="GG1413" s="423"/>
      <c r="GH1413" s="423"/>
      <c r="GI1413" s="423"/>
      <c r="GJ1413" s="423"/>
      <c r="GK1413" s="423"/>
      <c r="GL1413" s="423"/>
      <c r="GM1413" s="423"/>
      <c r="GN1413" s="423"/>
      <c r="GO1413" s="423"/>
      <c r="GP1413" s="423"/>
      <c r="GQ1413" s="423"/>
      <c r="GR1413" s="423"/>
      <c r="GS1413" s="423"/>
      <c r="GT1413" s="423"/>
      <c r="GU1413" s="423"/>
      <c r="GV1413" s="423"/>
    </row>
    <row r="1414" spans="1:204" s="425" customFormat="1" ht="38.25" x14ac:dyDescent="0.25">
      <c r="A1414" s="331" t="s">
        <v>2079</v>
      </c>
      <c r="B1414" s="323" t="s">
        <v>2056</v>
      </c>
      <c r="C1414" s="277" t="s">
        <v>2086</v>
      </c>
      <c r="D1414" s="332" t="s">
        <v>2087</v>
      </c>
      <c r="E1414" s="326">
        <v>464.53</v>
      </c>
      <c r="F1414" s="336">
        <v>450</v>
      </c>
      <c r="G1414" s="220"/>
      <c r="H1414" s="334" t="s">
        <v>2088</v>
      </c>
      <c r="I1414" s="378" t="s">
        <v>21</v>
      </c>
      <c r="J1414" s="378"/>
      <c r="K1414" s="332"/>
      <c r="L1414" s="384"/>
      <c r="M1414" s="381">
        <v>6</v>
      </c>
      <c r="N1414" s="379">
        <v>1</v>
      </c>
      <c r="O1414" s="385"/>
      <c r="P1414" s="377">
        <f t="shared" si="166"/>
        <v>475.77</v>
      </c>
      <c r="Q1414" s="16">
        <f t="shared" si="165"/>
        <v>475.77809999999999</v>
      </c>
      <c r="R1414" s="23">
        <f t="shared" si="167"/>
        <v>11.240000000000009</v>
      </c>
      <c r="S1414" s="18">
        <f t="shared" si="168"/>
        <v>2.4196499687856563E-2</v>
      </c>
      <c r="T1414" s="101"/>
      <c r="U1414" s="102">
        <v>130000</v>
      </c>
      <c r="V1414" s="103" t="s">
        <v>3235</v>
      </c>
      <c r="W1414" s="272">
        <v>130</v>
      </c>
      <c r="X1414" s="273"/>
      <c r="Y1414" s="486"/>
      <c r="Z1414" s="423"/>
      <c r="AA1414" s="477"/>
      <c r="AB1414" s="477"/>
      <c r="AC1414" s="477"/>
      <c r="AD1414" s="477"/>
      <c r="AE1414" s="477"/>
      <c r="AF1414" s="423"/>
      <c r="AG1414" s="423"/>
      <c r="AH1414" s="423"/>
      <c r="AI1414" s="423"/>
      <c r="AJ1414" s="423"/>
      <c r="AK1414" s="423"/>
      <c r="AL1414" s="423"/>
      <c r="AM1414" s="423"/>
      <c r="AN1414" s="423"/>
      <c r="AO1414" s="423"/>
      <c r="AP1414" s="423"/>
      <c r="AQ1414" s="423"/>
      <c r="AR1414" s="423"/>
      <c r="AS1414" s="423"/>
      <c r="AT1414" s="423"/>
      <c r="AU1414" s="423"/>
      <c r="AV1414" s="423"/>
      <c r="AW1414" s="423"/>
      <c r="AX1414" s="423"/>
      <c r="AY1414" s="423"/>
      <c r="AZ1414" s="423"/>
      <c r="BA1414" s="423"/>
      <c r="BB1414" s="423"/>
      <c r="BC1414" s="423"/>
      <c r="BD1414" s="423"/>
      <c r="BE1414" s="423"/>
      <c r="BF1414" s="423"/>
      <c r="BG1414" s="423"/>
      <c r="BH1414" s="423"/>
      <c r="BI1414" s="423"/>
      <c r="BJ1414" s="423"/>
      <c r="BK1414" s="423"/>
      <c r="BL1414" s="423"/>
      <c r="BM1414" s="423"/>
      <c r="BN1414" s="423"/>
      <c r="BO1414" s="423"/>
      <c r="BP1414" s="423"/>
      <c r="BQ1414" s="423"/>
      <c r="BR1414" s="423"/>
      <c r="BS1414" s="423"/>
      <c r="BT1414" s="423"/>
      <c r="BU1414" s="423"/>
      <c r="BV1414" s="423"/>
      <c r="BW1414" s="423"/>
      <c r="BX1414" s="423"/>
      <c r="BY1414" s="423"/>
      <c r="BZ1414" s="423"/>
      <c r="CA1414" s="423"/>
      <c r="CB1414" s="423"/>
      <c r="CC1414" s="423"/>
      <c r="CD1414" s="423"/>
      <c r="CE1414" s="423"/>
      <c r="CF1414" s="423"/>
      <c r="CG1414" s="423"/>
      <c r="CH1414" s="423"/>
      <c r="CI1414" s="423"/>
      <c r="CJ1414" s="423"/>
      <c r="CK1414" s="423"/>
      <c r="CL1414" s="423"/>
      <c r="CM1414" s="423"/>
      <c r="CN1414" s="423"/>
      <c r="CO1414" s="423"/>
      <c r="CP1414" s="423"/>
      <c r="CQ1414" s="423"/>
      <c r="CR1414" s="423"/>
      <c r="CS1414" s="423"/>
      <c r="CT1414" s="423"/>
      <c r="CU1414" s="423"/>
      <c r="CV1414" s="423"/>
      <c r="CW1414" s="423"/>
      <c r="CX1414" s="423"/>
      <c r="CY1414" s="423"/>
      <c r="CZ1414" s="423"/>
      <c r="DA1414" s="423"/>
      <c r="DB1414" s="423"/>
      <c r="DC1414" s="423"/>
      <c r="DD1414" s="423"/>
      <c r="DE1414" s="423"/>
      <c r="DF1414" s="423"/>
      <c r="DG1414" s="423"/>
      <c r="DH1414" s="423"/>
      <c r="DI1414" s="423"/>
      <c r="DJ1414" s="423"/>
      <c r="DK1414" s="423"/>
      <c r="DL1414" s="423"/>
      <c r="DM1414" s="423"/>
      <c r="DN1414" s="423"/>
      <c r="DO1414" s="423"/>
      <c r="DP1414" s="423"/>
      <c r="DQ1414" s="423"/>
      <c r="DR1414" s="423"/>
      <c r="DS1414" s="423"/>
      <c r="DT1414" s="423"/>
      <c r="DU1414" s="423"/>
      <c r="DV1414" s="423"/>
      <c r="DW1414" s="423"/>
      <c r="DX1414" s="423"/>
      <c r="DY1414" s="423"/>
      <c r="DZ1414" s="423"/>
      <c r="EA1414" s="423"/>
      <c r="EB1414" s="423"/>
      <c r="EC1414" s="423"/>
      <c r="ED1414" s="423"/>
      <c r="EE1414" s="423"/>
      <c r="EF1414" s="423"/>
      <c r="EG1414" s="423"/>
      <c r="EH1414" s="423"/>
      <c r="EI1414" s="423"/>
      <c r="EJ1414" s="423"/>
      <c r="EK1414" s="423"/>
      <c r="EL1414" s="423"/>
      <c r="EM1414" s="423"/>
      <c r="EN1414" s="423"/>
      <c r="EO1414" s="423"/>
      <c r="EP1414" s="423"/>
      <c r="EQ1414" s="423"/>
      <c r="ER1414" s="423"/>
      <c r="ES1414" s="423"/>
      <c r="ET1414" s="423"/>
      <c r="EU1414" s="423"/>
      <c r="EV1414" s="423"/>
      <c r="EW1414" s="423"/>
      <c r="EX1414" s="423"/>
      <c r="EY1414" s="423"/>
      <c r="EZ1414" s="423"/>
      <c r="FA1414" s="423"/>
      <c r="FB1414" s="423"/>
      <c r="FC1414" s="423"/>
      <c r="FD1414" s="423"/>
      <c r="FE1414" s="423"/>
      <c r="FF1414" s="423"/>
      <c r="FG1414" s="423"/>
      <c r="FH1414" s="423"/>
      <c r="FI1414" s="423"/>
      <c r="FJ1414" s="423"/>
      <c r="FK1414" s="423"/>
      <c r="FL1414" s="423"/>
      <c r="FM1414" s="423"/>
      <c r="FN1414" s="423"/>
      <c r="FO1414" s="423"/>
      <c r="FP1414" s="423"/>
      <c r="FQ1414" s="423"/>
      <c r="FR1414" s="423"/>
      <c r="FS1414" s="423"/>
      <c r="FT1414" s="423"/>
      <c r="FU1414" s="423"/>
      <c r="FV1414" s="423"/>
      <c r="FW1414" s="423"/>
      <c r="FX1414" s="423"/>
      <c r="FY1414" s="423"/>
      <c r="FZ1414" s="423"/>
      <c r="GA1414" s="423"/>
      <c r="GB1414" s="423"/>
      <c r="GC1414" s="423"/>
      <c r="GD1414" s="423"/>
      <c r="GE1414" s="423"/>
      <c r="GF1414" s="423"/>
      <c r="GG1414" s="423"/>
      <c r="GH1414" s="423"/>
      <c r="GI1414" s="423"/>
      <c r="GJ1414" s="423"/>
      <c r="GK1414" s="423"/>
      <c r="GL1414" s="423"/>
      <c r="GM1414" s="423"/>
      <c r="GN1414" s="423"/>
      <c r="GO1414" s="423"/>
      <c r="GP1414" s="423"/>
      <c r="GQ1414" s="423"/>
      <c r="GR1414" s="423"/>
      <c r="GS1414" s="423"/>
      <c r="GT1414" s="423"/>
      <c r="GU1414" s="423"/>
      <c r="GV1414" s="423"/>
    </row>
    <row r="1415" spans="1:204" s="425" customFormat="1" ht="38.25" x14ac:dyDescent="0.25">
      <c r="A1415" s="331" t="s">
        <v>2089</v>
      </c>
      <c r="B1415" s="323" t="s">
        <v>2056</v>
      </c>
      <c r="C1415" s="277" t="s">
        <v>2090</v>
      </c>
      <c r="D1415" s="332" t="s">
        <v>2087</v>
      </c>
      <c r="E1415" s="326">
        <v>516.15</v>
      </c>
      <c r="F1415" s="336">
        <v>500</v>
      </c>
      <c r="G1415" s="220"/>
      <c r="H1415" s="334" t="s">
        <v>2091</v>
      </c>
      <c r="I1415" s="378" t="s">
        <v>21</v>
      </c>
      <c r="J1415" s="378"/>
      <c r="K1415" s="332"/>
      <c r="L1415" s="384"/>
      <c r="M1415" s="381">
        <v>6</v>
      </c>
      <c r="N1415" s="379">
        <v>1</v>
      </c>
      <c r="O1415" s="385"/>
      <c r="P1415" s="377">
        <f t="shared" si="166"/>
        <v>528.64</v>
      </c>
      <c r="Q1415" s="16">
        <f t="shared" si="165"/>
        <v>528.64800000000002</v>
      </c>
      <c r="R1415" s="23">
        <f t="shared" si="167"/>
        <v>12.490000000000009</v>
      </c>
      <c r="S1415" s="18">
        <f t="shared" si="168"/>
        <v>2.4198391940327444E-2</v>
      </c>
      <c r="T1415" s="101"/>
      <c r="U1415" s="102">
        <v>140000</v>
      </c>
      <c r="V1415" s="103"/>
      <c r="W1415" s="272">
        <v>140</v>
      </c>
      <c r="X1415" s="273"/>
      <c r="Y1415" s="486"/>
      <c r="Z1415" s="423"/>
      <c r="AA1415" s="477"/>
      <c r="AB1415" s="477"/>
      <c r="AC1415" s="477"/>
      <c r="AD1415" s="477"/>
      <c r="AE1415" s="477"/>
      <c r="AF1415" s="423"/>
      <c r="AG1415" s="423"/>
      <c r="AH1415" s="423"/>
      <c r="AI1415" s="423"/>
      <c r="AJ1415" s="423"/>
      <c r="AK1415" s="423"/>
      <c r="AL1415" s="423"/>
      <c r="AM1415" s="423"/>
      <c r="AN1415" s="423"/>
      <c r="AO1415" s="423"/>
      <c r="AP1415" s="423"/>
      <c r="AQ1415" s="423"/>
      <c r="AR1415" s="423"/>
      <c r="AS1415" s="423"/>
      <c r="AT1415" s="423"/>
      <c r="AU1415" s="423"/>
      <c r="AV1415" s="423"/>
      <c r="AW1415" s="423"/>
      <c r="AX1415" s="423"/>
      <c r="AY1415" s="423"/>
      <c r="AZ1415" s="423"/>
      <c r="BA1415" s="423"/>
      <c r="BB1415" s="423"/>
      <c r="BC1415" s="423"/>
      <c r="BD1415" s="423"/>
      <c r="BE1415" s="423"/>
      <c r="BF1415" s="423"/>
      <c r="BG1415" s="423"/>
      <c r="BH1415" s="423"/>
      <c r="BI1415" s="423"/>
      <c r="BJ1415" s="423"/>
      <c r="BK1415" s="423"/>
      <c r="BL1415" s="423"/>
      <c r="BM1415" s="423"/>
      <c r="BN1415" s="423"/>
      <c r="BO1415" s="423"/>
      <c r="BP1415" s="423"/>
      <c r="BQ1415" s="423"/>
      <c r="BR1415" s="423"/>
      <c r="BS1415" s="423"/>
      <c r="BT1415" s="423"/>
      <c r="BU1415" s="423"/>
      <c r="BV1415" s="423"/>
      <c r="BW1415" s="423"/>
      <c r="BX1415" s="423"/>
      <c r="BY1415" s="423"/>
      <c r="BZ1415" s="423"/>
      <c r="CA1415" s="423"/>
      <c r="CB1415" s="423"/>
      <c r="CC1415" s="423"/>
      <c r="CD1415" s="423"/>
      <c r="CE1415" s="423"/>
      <c r="CF1415" s="423"/>
      <c r="CG1415" s="423"/>
      <c r="CH1415" s="423"/>
      <c r="CI1415" s="423"/>
      <c r="CJ1415" s="423"/>
      <c r="CK1415" s="423"/>
      <c r="CL1415" s="423"/>
      <c r="CM1415" s="423"/>
      <c r="CN1415" s="423"/>
      <c r="CO1415" s="423"/>
      <c r="CP1415" s="423"/>
      <c r="CQ1415" s="423"/>
      <c r="CR1415" s="423"/>
      <c r="CS1415" s="423"/>
      <c r="CT1415" s="423"/>
      <c r="CU1415" s="423"/>
      <c r="CV1415" s="423"/>
      <c r="CW1415" s="423"/>
      <c r="CX1415" s="423"/>
      <c r="CY1415" s="423"/>
      <c r="CZ1415" s="423"/>
      <c r="DA1415" s="423"/>
      <c r="DB1415" s="423"/>
      <c r="DC1415" s="423"/>
      <c r="DD1415" s="423"/>
      <c r="DE1415" s="423"/>
      <c r="DF1415" s="423"/>
      <c r="DG1415" s="423"/>
      <c r="DH1415" s="423"/>
      <c r="DI1415" s="423"/>
      <c r="DJ1415" s="423"/>
      <c r="DK1415" s="423"/>
      <c r="DL1415" s="423"/>
      <c r="DM1415" s="423"/>
      <c r="DN1415" s="423"/>
      <c r="DO1415" s="423"/>
      <c r="DP1415" s="423"/>
      <c r="DQ1415" s="423"/>
      <c r="DR1415" s="423"/>
      <c r="DS1415" s="423"/>
      <c r="DT1415" s="423"/>
      <c r="DU1415" s="423"/>
      <c r="DV1415" s="423"/>
      <c r="DW1415" s="423"/>
      <c r="DX1415" s="423"/>
      <c r="DY1415" s="423"/>
      <c r="DZ1415" s="423"/>
      <c r="EA1415" s="423"/>
      <c r="EB1415" s="423"/>
      <c r="EC1415" s="423"/>
      <c r="ED1415" s="423"/>
      <c r="EE1415" s="423"/>
      <c r="EF1415" s="423"/>
      <c r="EG1415" s="423"/>
      <c r="EH1415" s="423"/>
      <c r="EI1415" s="423"/>
      <c r="EJ1415" s="423"/>
      <c r="EK1415" s="423"/>
      <c r="EL1415" s="423"/>
      <c r="EM1415" s="423"/>
      <c r="EN1415" s="423"/>
      <c r="EO1415" s="423"/>
      <c r="EP1415" s="423"/>
      <c r="EQ1415" s="423"/>
      <c r="ER1415" s="423"/>
      <c r="ES1415" s="423"/>
      <c r="ET1415" s="423"/>
      <c r="EU1415" s="423"/>
      <c r="EV1415" s="423"/>
      <c r="EW1415" s="423"/>
      <c r="EX1415" s="423"/>
      <c r="EY1415" s="423"/>
      <c r="EZ1415" s="423"/>
      <c r="FA1415" s="423"/>
      <c r="FB1415" s="423"/>
      <c r="FC1415" s="423"/>
      <c r="FD1415" s="423"/>
      <c r="FE1415" s="423"/>
      <c r="FF1415" s="423"/>
      <c r="FG1415" s="423"/>
      <c r="FH1415" s="423"/>
      <c r="FI1415" s="423"/>
      <c r="FJ1415" s="423"/>
      <c r="FK1415" s="423"/>
      <c r="FL1415" s="423"/>
      <c r="FM1415" s="423"/>
      <c r="FN1415" s="423"/>
      <c r="FO1415" s="423"/>
      <c r="FP1415" s="423"/>
      <c r="FQ1415" s="423"/>
      <c r="FR1415" s="423"/>
      <c r="FS1415" s="423"/>
      <c r="FT1415" s="423"/>
      <c r="FU1415" s="423"/>
      <c r="FV1415" s="423"/>
      <c r="FW1415" s="423"/>
      <c r="FX1415" s="423"/>
      <c r="FY1415" s="423"/>
      <c r="FZ1415" s="423"/>
      <c r="GA1415" s="423"/>
      <c r="GB1415" s="423"/>
      <c r="GC1415" s="423"/>
      <c r="GD1415" s="423"/>
      <c r="GE1415" s="423"/>
      <c r="GF1415" s="423"/>
      <c r="GG1415" s="423"/>
      <c r="GH1415" s="423"/>
      <c r="GI1415" s="423"/>
      <c r="GJ1415" s="423"/>
      <c r="GK1415" s="423"/>
      <c r="GL1415" s="423"/>
      <c r="GM1415" s="423"/>
      <c r="GN1415" s="423"/>
      <c r="GO1415" s="423"/>
      <c r="GP1415" s="423"/>
      <c r="GQ1415" s="423"/>
      <c r="GR1415" s="423"/>
      <c r="GS1415" s="423"/>
      <c r="GT1415" s="423"/>
      <c r="GU1415" s="423"/>
      <c r="GV1415" s="423"/>
    </row>
    <row r="1416" spans="1:204" s="425" customFormat="1" ht="25.5" x14ac:dyDescent="0.25">
      <c r="A1416" s="331" t="s">
        <v>2089</v>
      </c>
      <c r="B1416" s="323" t="s">
        <v>2056</v>
      </c>
      <c r="C1416" s="277" t="s">
        <v>2092</v>
      </c>
      <c r="D1416" s="332" t="s">
        <v>2093</v>
      </c>
      <c r="E1416" s="326">
        <v>72.260000000000005</v>
      </c>
      <c r="F1416" s="336">
        <v>70</v>
      </c>
      <c r="G1416" s="220"/>
      <c r="H1416" s="334" t="s">
        <v>2094</v>
      </c>
      <c r="I1416" s="378" t="s">
        <v>21</v>
      </c>
      <c r="J1416" s="378"/>
      <c r="K1416" s="332"/>
      <c r="L1416" s="384"/>
      <c r="M1416" s="381">
        <v>6</v>
      </c>
      <c r="N1416" s="379">
        <v>1</v>
      </c>
      <c r="O1416" s="385"/>
      <c r="P1416" s="377">
        <f t="shared" si="166"/>
        <v>74</v>
      </c>
      <c r="Q1416" s="16">
        <f t="shared" si="165"/>
        <v>74.009699999999995</v>
      </c>
      <c r="R1416" s="23">
        <f t="shared" si="167"/>
        <v>1.7399999999999949</v>
      </c>
      <c r="S1416" s="18">
        <f t="shared" si="168"/>
        <v>2.4079712150567322E-2</v>
      </c>
      <c r="T1416" s="101"/>
      <c r="U1416" s="102">
        <v>150000</v>
      </c>
      <c r="V1416" s="103"/>
      <c r="W1416" s="272">
        <v>150</v>
      </c>
      <c r="X1416" s="273"/>
      <c r="Y1416" s="486"/>
      <c r="Z1416" s="423"/>
      <c r="AA1416" s="477"/>
      <c r="AB1416" s="477"/>
      <c r="AC1416" s="477"/>
      <c r="AD1416" s="477"/>
      <c r="AE1416" s="477"/>
      <c r="AF1416" s="423"/>
      <c r="AG1416" s="423"/>
      <c r="AH1416" s="423"/>
      <c r="AI1416" s="423"/>
      <c r="AJ1416" s="423"/>
      <c r="AK1416" s="423"/>
      <c r="AL1416" s="423"/>
      <c r="AM1416" s="423"/>
      <c r="AN1416" s="423"/>
      <c r="AO1416" s="423"/>
      <c r="AP1416" s="423"/>
      <c r="AQ1416" s="423"/>
      <c r="AR1416" s="423"/>
      <c r="AS1416" s="423"/>
      <c r="AT1416" s="423"/>
      <c r="AU1416" s="423"/>
      <c r="AV1416" s="423"/>
      <c r="AW1416" s="423"/>
      <c r="AX1416" s="423"/>
      <c r="AY1416" s="423"/>
      <c r="AZ1416" s="423"/>
      <c r="BA1416" s="423"/>
      <c r="BB1416" s="423"/>
      <c r="BC1416" s="423"/>
      <c r="BD1416" s="423"/>
      <c r="BE1416" s="423"/>
      <c r="BF1416" s="423"/>
      <c r="BG1416" s="423"/>
      <c r="BH1416" s="423"/>
      <c r="BI1416" s="423"/>
      <c r="BJ1416" s="423"/>
      <c r="BK1416" s="423"/>
      <c r="BL1416" s="423"/>
      <c r="BM1416" s="423"/>
      <c r="BN1416" s="423"/>
      <c r="BO1416" s="423"/>
      <c r="BP1416" s="423"/>
      <c r="BQ1416" s="423"/>
      <c r="BR1416" s="423"/>
      <c r="BS1416" s="423"/>
      <c r="BT1416" s="423"/>
      <c r="BU1416" s="423"/>
      <c r="BV1416" s="423"/>
      <c r="BW1416" s="423"/>
      <c r="BX1416" s="423"/>
      <c r="BY1416" s="423"/>
      <c r="BZ1416" s="423"/>
      <c r="CA1416" s="423"/>
      <c r="CB1416" s="423"/>
      <c r="CC1416" s="423"/>
      <c r="CD1416" s="423"/>
      <c r="CE1416" s="423"/>
      <c r="CF1416" s="423"/>
      <c r="CG1416" s="423"/>
      <c r="CH1416" s="423"/>
      <c r="CI1416" s="423"/>
      <c r="CJ1416" s="423"/>
      <c r="CK1416" s="423"/>
      <c r="CL1416" s="423"/>
      <c r="CM1416" s="423"/>
      <c r="CN1416" s="423"/>
      <c r="CO1416" s="423"/>
      <c r="CP1416" s="423"/>
      <c r="CQ1416" s="423"/>
      <c r="CR1416" s="423"/>
      <c r="CS1416" s="423"/>
      <c r="CT1416" s="423"/>
      <c r="CU1416" s="423"/>
      <c r="CV1416" s="423"/>
      <c r="CW1416" s="423"/>
      <c r="CX1416" s="423"/>
      <c r="CY1416" s="423"/>
      <c r="CZ1416" s="423"/>
      <c r="DA1416" s="423"/>
      <c r="DB1416" s="423"/>
      <c r="DC1416" s="423"/>
      <c r="DD1416" s="423"/>
      <c r="DE1416" s="423"/>
      <c r="DF1416" s="423"/>
      <c r="DG1416" s="423"/>
      <c r="DH1416" s="423"/>
      <c r="DI1416" s="423"/>
      <c r="DJ1416" s="423"/>
      <c r="DK1416" s="423"/>
      <c r="DL1416" s="423"/>
      <c r="DM1416" s="423"/>
      <c r="DN1416" s="423"/>
      <c r="DO1416" s="423"/>
      <c r="DP1416" s="423"/>
      <c r="DQ1416" s="423"/>
      <c r="DR1416" s="423"/>
      <c r="DS1416" s="423"/>
      <c r="DT1416" s="423"/>
      <c r="DU1416" s="423"/>
      <c r="DV1416" s="423"/>
      <c r="DW1416" s="423"/>
      <c r="DX1416" s="423"/>
      <c r="DY1416" s="423"/>
      <c r="DZ1416" s="423"/>
      <c r="EA1416" s="423"/>
      <c r="EB1416" s="423"/>
      <c r="EC1416" s="423"/>
      <c r="ED1416" s="423"/>
      <c r="EE1416" s="423"/>
      <c r="EF1416" s="423"/>
      <c r="EG1416" s="423"/>
      <c r="EH1416" s="423"/>
      <c r="EI1416" s="423"/>
      <c r="EJ1416" s="423"/>
      <c r="EK1416" s="423"/>
      <c r="EL1416" s="423"/>
      <c r="EM1416" s="423"/>
      <c r="EN1416" s="423"/>
      <c r="EO1416" s="423"/>
      <c r="EP1416" s="423"/>
      <c r="EQ1416" s="423"/>
      <c r="ER1416" s="423"/>
      <c r="ES1416" s="423"/>
      <c r="ET1416" s="423"/>
      <c r="EU1416" s="423"/>
      <c r="EV1416" s="423"/>
      <c r="EW1416" s="423"/>
      <c r="EX1416" s="423"/>
      <c r="EY1416" s="423"/>
      <c r="EZ1416" s="423"/>
      <c r="FA1416" s="423"/>
      <c r="FB1416" s="423"/>
      <c r="FC1416" s="423"/>
      <c r="FD1416" s="423"/>
      <c r="FE1416" s="423"/>
      <c r="FF1416" s="423"/>
      <c r="FG1416" s="423"/>
      <c r="FH1416" s="423"/>
      <c r="FI1416" s="423"/>
      <c r="FJ1416" s="423"/>
      <c r="FK1416" s="423"/>
      <c r="FL1416" s="423"/>
      <c r="FM1416" s="423"/>
      <c r="FN1416" s="423"/>
      <c r="FO1416" s="423"/>
      <c r="FP1416" s="423"/>
      <c r="FQ1416" s="423"/>
      <c r="FR1416" s="423"/>
      <c r="FS1416" s="423"/>
      <c r="FT1416" s="423"/>
      <c r="FU1416" s="423"/>
      <c r="FV1416" s="423"/>
      <c r="FW1416" s="423"/>
      <c r="FX1416" s="423"/>
      <c r="FY1416" s="423"/>
      <c r="FZ1416" s="423"/>
      <c r="GA1416" s="423"/>
      <c r="GB1416" s="423"/>
      <c r="GC1416" s="423"/>
      <c r="GD1416" s="423"/>
      <c r="GE1416" s="423"/>
      <c r="GF1416" s="423"/>
      <c r="GG1416" s="423"/>
      <c r="GH1416" s="423"/>
      <c r="GI1416" s="423"/>
      <c r="GJ1416" s="423"/>
      <c r="GK1416" s="423"/>
      <c r="GL1416" s="423"/>
      <c r="GM1416" s="423"/>
      <c r="GN1416" s="423"/>
      <c r="GO1416" s="423"/>
      <c r="GP1416" s="423"/>
      <c r="GQ1416" s="423"/>
      <c r="GR1416" s="423"/>
      <c r="GS1416" s="423"/>
      <c r="GT1416" s="423"/>
      <c r="GU1416" s="423"/>
      <c r="GV1416" s="423"/>
    </row>
    <row r="1417" spans="1:204" s="425" customFormat="1" ht="25.5" x14ac:dyDescent="0.25">
      <c r="A1417" s="331" t="s">
        <v>2079</v>
      </c>
      <c r="B1417" s="323" t="s">
        <v>2056</v>
      </c>
      <c r="C1417" s="277" t="s">
        <v>2095</v>
      </c>
      <c r="D1417" s="332" t="s">
        <v>2093</v>
      </c>
      <c r="E1417" s="326">
        <v>72.260000000000005</v>
      </c>
      <c r="F1417" s="336">
        <v>70</v>
      </c>
      <c r="G1417" s="220"/>
      <c r="H1417" s="334" t="s">
        <v>2096</v>
      </c>
      <c r="I1417" s="378" t="s">
        <v>21</v>
      </c>
      <c r="J1417" s="378"/>
      <c r="K1417" s="332"/>
      <c r="L1417" s="384"/>
      <c r="M1417" s="381">
        <v>6</v>
      </c>
      <c r="N1417" s="379">
        <v>1</v>
      </c>
      <c r="O1417" s="385"/>
      <c r="P1417" s="377">
        <f t="shared" si="166"/>
        <v>74</v>
      </c>
      <c r="Q1417" s="16">
        <f t="shared" si="165"/>
        <v>74.009699999999995</v>
      </c>
      <c r="R1417" s="23">
        <f t="shared" si="167"/>
        <v>1.7399999999999949</v>
      </c>
      <c r="S1417" s="18">
        <f t="shared" si="168"/>
        <v>2.4079712150567322E-2</v>
      </c>
      <c r="T1417" s="101"/>
      <c r="U1417" s="102">
        <v>160000</v>
      </c>
      <c r="V1417" s="103"/>
      <c r="W1417" s="272">
        <v>160</v>
      </c>
      <c r="X1417" s="273"/>
      <c r="Y1417" s="486"/>
      <c r="Z1417" s="423"/>
      <c r="AA1417" s="477"/>
      <c r="AB1417" s="477"/>
      <c r="AC1417" s="477"/>
      <c r="AD1417" s="477"/>
      <c r="AE1417" s="477"/>
      <c r="AF1417" s="423"/>
      <c r="AG1417" s="423"/>
      <c r="AH1417" s="423"/>
      <c r="AI1417" s="423"/>
      <c r="AJ1417" s="423"/>
      <c r="AK1417" s="423"/>
      <c r="AL1417" s="423"/>
      <c r="AM1417" s="423"/>
      <c r="AN1417" s="423"/>
      <c r="AO1417" s="423"/>
      <c r="AP1417" s="423"/>
      <c r="AQ1417" s="423"/>
      <c r="AR1417" s="423"/>
      <c r="AS1417" s="423"/>
      <c r="AT1417" s="423"/>
      <c r="AU1417" s="423"/>
      <c r="AV1417" s="423"/>
      <c r="AW1417" s="423"/>
      <c r="AX1417" s="423"/>
      <c r="AY1417" s="423"/>
      <c r="AZ1417" s="423"/>
      <c r="BA1417" s="423"/>
      <c r="BB1417" s="423"/>
      <c r="BC1417" s="423"/>
      <c r="BD1417" s="423"/>
      <c r="BE1417" s="423"/>
      <c r="BF1417" s="423"/>
      <c r="BG1417" s="423"/>
      <c r="BH1417" s="423"/>
      <c r="BI1417" s="423"/>
      <c r="BJ1417" s="423"/>
      <c r="BK1417" s="423"/>
      <c r="BL1417" s="423"/>
      <c r="BM1417" s="423"/>
      <c r="BN1417" s="423"/>
      <c r="BO1417" s="423"/>
      <c r="BP1417" s="423"/>
      <c r="BQ1417" s="423"/>
      <c r="BR1417" s="423"/>
      <c r="BS1417" s="423"/>
      <c r="BT1417" s="423"/>
      <c r="BU1417" s="423"/>
      <c r="BV1417" s="423"/>
      <c r="BW1417" s="423"/>
      <c r="BX1417" s="423"/>
      <c r="BY1417" s="423"/>
      <c r="BZ1417" s="423"/>
      <c r="CA1417" s="423"/>
      <c r="CB1417" s="423"/>
      <c r="CC1417" s="423"/>
      <c r="CD1417" s="423"/>
      <c r="CE1417" s="423"/>
      <c r="CF1417" s="423"/>
      <c r="CG1417" s="423"/>
      <c r="CH1417" s="423"/>
      <c r="CI1417" s="423"/>
      <c r="CJ1417" s="423"/>
      <c r="CK1417" s="423"/>
      <c r="CL1417" s="423"/>
      <c r="CM1417" s="423"/>
      <c r="CN1417" s="423"/>
      <c r="CO1417" s="423"/>
      <c r="CP1417" s="423"/>
      <c r="CQ1417" s="423"/>
      <c r="CR1417" s="423"/>
      <c r="CS1417" s="423"/>
      <c r="CT1417" s="423"/>
      <c r="CU1417" s="423"/>
      <c r="CV1417" s="423"/>
      <c r="CW1417" s="423"/>
      <c r="CX1417" s="423"/>
      <c r="CY1417" s="423"/>
      <c r="CZ1417" s="423"/>
      <c r="DA1417" s="423"/>
      <c r="DB1417" s="423"/>
      <c r="DC1417" s="423"/>
      <c r="DD1417" s="423"/>
      <c r="DE1417" s="423"/>
      <c r="DF1417" s="423"/>
      <c r="DG1417" s="423"/>
      <c r="DH1417" s="423"/>
      <c r="DI1417" s="423"/>
      <c r="DJ1417" s="423"/>
      <c r="DK1417" s="423"/>
      <c r="DL1417" s="423"/>
      <c r="DM1417" s="423"/>
      <c r="DN1417" s="423"/>
      <c r="DO1417" s="423"/>
      <c r="DP1417" s="423"/>
      <c r="DQ1417" s="423"/>
      <c r="DR1417" s="423"/>
      <c r="DS1417" s="423"/>
      <c r="DT1417" s="423"/>
      <c r="DU1417" s="423"/>
      <c r="DV1417" s="423"/>
      <c r="DW1417" s="423"/>
      <c r="DX1417" s="423"/>
      <c r="DY1417" s="423"/>
      <c r="DZ1417" s="423"/>
      <c r="EA1417" s="423"/>
      <c r="EB1417" s="423"/>
      <c r="EC1417" s="423"/>
      <c r="ED1417" s="423"/>
      <c r="EE1417" s="423"/>
      <c r="EF1417" s="423"/>
      <c r="EG1417" s="423"/>
      <c r="EH1417" s="423"/>
      <c r="EI1417" s="423"/>
      <c r="EJ1417" s="423"/>
      <c r="EK1417" s="423"/>
      <c r="EL1417" s="423"/>
      <c r="EM1417" s="423"/>
      <c r="EN1417" s="423"/>
      <c r="EO1417" s="423"/>
      <c r="EP1417" s="423"/>
      <c r="EQ1417" s="423"/>
      <c r="ER1417" s="423"/>
      <c r="ES1417" s="423"/>
      <c r="ET1417" s="423"/>
      <c r="EU1417" s="423"/>
      <c r="EV1417" s="423"/>
      <c r="EW1417" s="423"/>
      <c r="EX1417" s="423"/>
      <c r="EY1417" s="423"/>
      <c r="EZ1417" s="423"/>
      <c r="FA1417" s="423"/>
      <c r="FB1417" s="423"/>
      <c r="FC1417" s="423"/>
      <c r="FD1417" s="423"/>
      <c r="FE1417" s="423"/>
      <c r="FF1417" s="423"/>
      <c r="FG1417" s="423"/>
      <c r="FH1417" s="423"/>
      <c r="FI1417" s="423"/>
      <c r="FJ1417" s="423"/>
      <c r="FK1417" s="423"/>
      <c r="FL1417" s="423"/>
      <c r="FM1417" s="423"/>
      <c r="FN1417" s="423"/>
      <c r="FO1417" s="423"/>
      <c r="FP1417" s="423"/>
      <c r="FQ1417" s="423"/>
      <c r="FR1417" s="423"/>
      <c r="FS1417" s="423"/>
      <c r="FT1417" s="423"/>
      <c r="FU1417" s="423"/>
      <c r="FV1417" s="423"/>
      <c r="FW1417" s="423"/>
      <c r="FX1417" s="423"/>
      <c r="FY1417" s="423"/>
      <c r="FZ1417" s="423"/>
      <c r="GA1417" s="423"/>
      <c r="GB1417" s="423"/>
      <c r="GC1417" s="423"/>
      <c r="GD1417" s="423"/>
      <c r="GE1417" s="423"/>
      <c r="GF1417" s="423"/>
      <c r="GG1417" s="423"/>
      <c r="GH1417" s="423"/>
      <c r="GI1417" s="423"/>
      <c r="GJ1417" s="423"/>
      <c r="GK1417" s="423"/>
      <c r="GL1417" s="423"/>
      <c r="GM1417" s="423"/>
      <c r="GN1417" s="423"/>
      <c r="GO1417" s="423"/>
      <c r="GP1417" s="423"/>
      <c r="GQ1417" s="423"/>
      <c r="GR1417" s="423"/>
      <c r="GS1417" s="423"/>
      <c r="GT1417" s="423"/>
      <c r="GU1417" s="423"/>
      <c r="GV1417" s="423"/>
    </row>
    <row r="1418" spans="1:204" s="425" customFormat="1" ht="76.5" x14ac:dyDescent="0.25">
      <c r="A1418" s="331" t="s">
        <v>2079</v>
      </c>
      <c r="B1418" s="323" t="s">
        <v>2056</v>
      </c>
      <c r="C1418" s="277" t="s">
        <v>2097</v>
      </c>
      <c r="D1418" s="332" t="s">
        <v>2098</v>
      </c>
      <c r="E1418" s="326">
        <v>41.29</v>
      </c>
      <c r="F1418" s="336">
        <v>40</v>
      </c>
      <c r="G1418" s="220"/>
      <c r="H1418" s="334" t="s">
        <v>2099</v>
      </c>
      <c r="I1418" s="378" t="s">
        <v>21</v>
      </c>
      <c r="J1418" s="378"/>
      <c r="K1418" s="332"/>
      <c r="L1418" s="384"/>
      <c r="M1418" s="381">
        <v>6</v>
      </c>
      <c r="N1418" s="379">
        <v>1</v>
      </c>
      <c r="O1418" s="385"/>
      <c r="P1418" s="377">
        <f t="shared" si="166"/>
        <v>42.28</v>
      </c>
      <c r="Q1418" s="16">
        <f t="shared" si="165"/>
        <v>42.289700000000003</v>
      </c>
      <c r="R1418" s="23">
        <f t="shared" si="167"/>
        <v>0.99000000000000199</v>
      </c>
      <c r="S1418" s="18">
        <f t="shared" si="168"/>
        <v>2.3976749818358005E-2</v>
      </c>
      <c r="T1418" s="101"/>
      <c r="U1418" s="102">
        <v>170000</v>
      </c>
      <c r="V1418" s="103"/>
      <c r="W1418" s="272">
        <v>170</v>
      </c>
      <c r="X1418" s="273"/>
      <c r="Y1418" s="486"/>
      <c r="Z1418" s="423"/>
      <c r="AA1418" s="477"/>
      <c r="AB1418" s="477"/>
      <c r="AC1418" s="477"/>
      <c r="AD1418" s="477"/>
      <c r="AE1418" s="477"/>
      <c r="AF1418" s="423"/>
      <c r="AG1418" s="423"/>
      <c r="AH1418" s="423"/>
      <c r="AI1418" s="423"/>
      <c r="AJ1418" s="423"/>
      <c r="AK1418" s="423"/>
      <c r="AL1418" s="423"/>
      <c r="AM1418" s="423"/>
      <c r="AN1418" s="423"/>
      <c r="AO1418" s="423"/>
      <c r="AP1418" s="423"/>
      <c r="AQ1418" s="423"/>
      <c r="AR1418" s="423"/>
      <c r="AS1418" s="423"/>
      <c r="AT1418" s="423"/>
      <c r="AU1418" s="423"/>
      <c r="AV1418" s="423"/>
      <c r="AW1418" s="423"/>
      <c r="AX1418" s="423"/>
      <c r="AY1418" s="423"/>
      <c r="AZ1418" s="423"/>
      <c r="BA1418" s="423"/>
      <c r="BB1418" s="423"/>
      <c r="BC1418" s="423"/>
      <c r="BD1418" s="423"/>
      <c r="BE1418" s="423"/>
      <c r="BF1418" s="423"/>
      <c r="BG1418" s="423"/>
      <c r="BH1418" s="423"/>
      <c r="BI1418" s="423"/>
      <c r="BJ1418" s="423"/>
      <c r="BK1418" s="423"/>
      <c r="BL1418" s="423"/>
      <c r="BM1418" s="423"/>
      <c r="BN1418" s="423"/>
      <c r="BO1418" s="423"/>
      <c r="BP1418" s="423"/>
      <c r="BQ1418" s="423"/>
      <c r="BR1418" s="423"/>
      <c r="BS1418" s="423"/>
      <c r="BT1418" s="423"/>
      <c r="BU1418" s="423"/>
      <c r="BV1418" s="423"/>
      <c r="BW1418" s="423"/>
      <c r="BX1418" s="423"/>
      <c r="BY1418" s="423"/>
      <c r="BZ1418" s="423"/>
      <c r="CA1418" s="423"/>
      <c r="CB1418" s="423"/>
      <c r="CC1418" s="423"/>
      <c r="CD1418" s="423"/>
      <c r="CE1418" s="423"/>
      <c r="CF1418" s="423"/>
      <c r="CG1418" s="423"/>
      <c r="CH1418" s="423"/>
      <c r="CI1418" s="423"/>
      <c r="CJ1418" s="423"/>
      <c r="CK1418" s="423"/>
      <c r="CL1418" s="423"/>
      <c r="CM1418" s="423"/>
      <c r="CN1418" s="423"/>
      <c r="CO1418" s="423"/>
      <c r="CP1418" s="423"/>
      <c r="CQ1418" s="423"/>
      <c r="CR1418" s="423"/>
      <c r="CS1418" s="423"/>
      <c r="CT1418" s="423"/>
      <c r="CU1418" s="423"/>
      <c r="CV1418" s="423"/>
      <c r="CW1418" s="423"/>
      <c r="CX1418" s="423"/>
      <c r="CY1418" s="423"/>
      <c r="CZ1418" s="423"/>
      <c r="DA1418" s="423"/>
      <c r="DB1418" s="423"/>
      <c r="DC1418" s="423"/>
      <c r="DD1418" s="423"/>
      <c r="DE1418" s="423"/>
      <c r="DF1418" s="423"/>
      <c r="DG1418" s="423"/>
      <c r="DH1418" s="423"/>
      <c r="DI1418" s="423"/>
      <c r="DJ1418" s="423"/>
      <c r="DK1418" s="423"/>
      <c r="DL1418" s="423"/>
      <c r="DM1418" s="423"/>
      <c r="DN1418" s="423"/>
      <c r="DO1418" s="423"/>
      <c r="DP1418" s="423"/>
      <c r="DQ1418" s="423"/>
      <c r="DR1418" s="423"/>
      <c r="DS1418" s="423"/>
      <c r="DT1418" s="423"/>
      <c r="DU1418" s="423"/>
      <c r="DV1418" s="423"/>
      <c r="DW1418" s="423"/>
      <c r="DX1418" s="423"/>
      <c r="DY1418" s="423"/>
      <c r="DZ1418" s="423"/>
      <c r="EA1418" s="423"/>
      <c r="EB1418" s="423"/>
      <c r="EC1418" s="423"/>
      <c r="ED1418" s="423"/>
      <c r="EE1418" s="423"/>
      <c r="EF1418" s="423"/>
      <c r="EG1418" s="423"/>
      <c r="EH1418" s="423"/>
      <c r="EI1418" s="423"/>
      <c r="EJ1418" s="423"/>
      <c r="EK1418" s="423"/>
      <c r="EL1418" s="423"/>
      <c r="EM1418" s="423"/>
      <c r="EN1418" s="423"/>
      <c r="EO1418" s="423"/>
      <c r="EP1418" s="423"/>
      <c r="EQ1418" s="423"/>
      <c r="ER1418" s="423"/>
      <c r="ES1418" s="423"/>
      <c r="ET1418" s="423"/>
      <c r="EU1418" s="423"/>
      <c r="EV1418" s="423"/>
      <c r="EW1418" s="423"/>
      <c r="EX1418" s="423"/>
      <c r="EY1418" s="423"/>
      <c r="EZ1418" s="423"/>
      <c r="FA1418" s="423"/>
      <c r="FB1418" s="423"/>
      <c r="FC1418" s="423"/>
      <c r="FD1418" s="423"/>
      <c r="FE1418" s="423"/>
      <c r="FF1418" s="423"/>
      <c r="FG1418" s="423"/>
      <c r="FH1418" s="423"/>
      <c r="FI1418" s="423"/>
      <c r="FJ1418" s="423"/>
      <c r="FK1418" s="423"/>
      <c r="FL1418" s="423"/>
      <c r="FM1418" s="423"/>
      <c r="FN1418" s="423"/>
      <c r="FO1418" s="423"/>
      <c r="FP1418" s="423"/>
      <c r="FQ1418" s="423"/>
      <c r="FR1418" s="423"/>
      <c r="FS1418" s="423"/>
      <c r="FT1418" s="423"/>
      <c r="FU1418" s="423"/>
      <c r="FV1418" s="423"/>
      <c r="FW1418" s="423"/>
      <c r="FX1418" s="423"/>
      <c r="FY1418" s="423"/>
      <c r="FZ1418" s="423"/>
      <c r="GA1418" s="423"/>
      <c r="GB1418" s="423"/>
      <c r="GC1418" s="423"/>
      <c r="GD1418" s="423"/>
      <c r="GE1418" s="423"/>
      <c r="GF1418" s="423"/>
      <c r="GG1418" s="423"/>
      <c r="GH1418" s="423"/>
      <c r="GI1418" s="423"/>
      <c r="GJ1418" s="423"/>
      <c r="GK1418" s="423"/>
      <c r="GL1418" s="423"/>
      <c r="GM1418" s="423"/>
      <c r="GN1418" s="423"/>
      <c r="GO1418" s="423"/>
      <c r="GP1418" s="423"/>
      <c r="GQ1418" s="423"/>
      <c r="GR1418" s="423"/>
      <c r="GS1418" s="423"/>
      <c r="GT1418" s="423"/>
      <c r="GU1418" s="423"/>
      <c r="GV1418" s="423"/>
    </row>
    <row r="1419" spans="1:204" s="425" customFormat="1" ht="76.5" x14ac:dyDescent="0.25">
      <c r="A1419" s="331" t="s">
        <v>2079</v>
      </c>
      <c r="B1419" s="323" t="s">
        <v>2056</v>
      </c>
      <c r="C1419" s="277" t="s">
        <v>2100</v>
      </c>
      <c r="D1419" s="332" t="s">
        <v>2098</v>
      </c>
      <c r="E1419" s="326">
        <v>103.23</v>
      </c>
      <c r="F1419" s="336">
        <v>100</v>
      </c>
      <c r="G1419" s="220"/>
      <c r="H1419" s="334" t="s">
        <v>2101</v>
      </c>
      <c r="I1419" s="378" t="s">
        <v>21</v>
      </c>
      <c r="J1419" s="378"/>
      <c r="K1419" s="332"/>
      <c r="L1419" s="384"/>
      <c r="M1419" s="381">
        <v>6</v>
      </c>
      <c r="N1419" s="379">
        <v>1</v>
      </c>
      <c r="O1419" s="385"/>
      <c r="P1419" s="377">
        <f t="shared" si="166"/>
        <v>105.72</v>
      </c>
      <c r="Q1419" s="16">
        <f t="shared" si="165"/>
        <v>105.7296</v>
      </c>
      <c r="R1419" s="23">
        <f t="shared" si="167"/>
        <v>2.4899999999999949</v>
      </c>
      <c r="S1419" s="18">
        <f t="shared" si="168"/>
        <v>2.4120895088636973E-2</v>
      </c>
      <c r="T1419" s="101"/>
      <c r="U1419" s="102">
        <v>180000</v>
      </c>
      <c r="V1419" s="103"/>
      <c r="W1419" s="272">
        <v>180</v>
      </c>
      <c r="X1419" s="273"/>
      <c r="Y1419" s="486"/>
      <c r="Z1419" s="423"/>
      <c r="AA1419" s="477"/>
      <c r="AB1419" s="477"/>
      <c r="AC1419" s="477"/>
      <c r="AD1419" s="477"/>
      <c r="AE1419" s="477"/>
      <c r="AF1419" s="423"/>
      <c r="AG1419" s="423"/>
      <c r="AH1419" s="423"/>
      <c r="AI1419" s="423"/>
      <c r="AJ1419" s="423"/>
      <c r="AK1419" s="423"/>
      <c r="AL1419" s="423"/>
      <c r="AM1419" s="423"/>
      <c r="AN1419" s="423"/>
      <c r="AO1419" s="423"/>
      <c r="AP1419" s="423"/>
      <c r="AQ1419" s="423"/>
      <c r="AR1419" s="423"/>
      <c r="AS1419" s="423"/>
      <c r="AT1419" s="423"/>
      <c r="AU1419" s="423"/>
      <c r="AV1419" s="423"/>
      <c r="AW1419" s="423"/>
      <c r="AX1419" s="423"/>
      <c r="AY1419" s="423"/>
      <c r="AZ1419" s="423"/>
      <c r="BA1419" s="423"/>
      <c r="BB1419" s="423"/>
      <c r="BC1419" s="423"/>
      <c r="BD1419" s="423"/>
      <c r="BE1419" s="423"/>
      <c r="BF1419" s="423"/>
      <c r="BG1419" s="423"/>
      <c r="BH1419" s="423"/>
      <c r="BI1419" s="423"/>
      <c r="BJ1419" s="423"/>
      <c r="BK1419" s="423"/>
      <c r="BL1419" s="423"/>
      <c r="BM1419" s="423"/>
      <c r="BN1419" s="423"/>
      <c r="BO1419" s="423"/>
      <c r="BP1419" s="423"/>
      <c r="BQ1419" s="423"/>
      <c r="BR1419" s="423"/>
      <c r="BS1419" s="423"/>
      <c r="BT1419" s="423"/>
      <c r="BU1419" s="423"/>
      <c r="BV1419" s="423"/>
      <c r="BW1419" s="423"/>
      <c r="BX1419" s="423"/>
      <c r="BY1419" s="423"/>
      <c r="BZ1419" s="423"/>
      <c r="CA1419" s="423"/>
      <c r="CB1419" s="423"/>
      <c r="CC1419" s="423"/>
      <c r="CD1419" s="423"/>
      <c r="CE1419" s="423"/>
      <c r="CF1419" s="423"/>
      <c r="CG1419" s="423"/>
      <c r="CH1419" s="423"/>
      <c r="CI1419" s="423"/>
      <c r="CJ1419" s="423"/>
      <c r="CK1419" s="423"/>
      <c r="CL1419" s="423"/>
      <c r="CM1419" s="423"/>
      <c r="CN1419" s="423"/>
      <c r="CO1419" s="423"/>
      <c r="CP1419" s="423"/>
      <c r="CQ1419" s="423"/>
      <c r="CR1419" s="423"/>
      <c r="CS1419" s="423"/>
      <c r="CT1419" s="423"/>
      <c r="CU1419" s="423"/>
      <c r="CV1419" s="423"/>
      <c r="CW1419" s="423"/>
      <c r="CX1419" s="423"/>
      <c r="CY1419" s="423"/>
      <c r="CZ1419" s="423"/>
      <c r="DA1419" s="423"/>
      <c r="DB1419" s="423"/>
      <c r="DC1419" s="423"/>
      <c r="DD1419" s="423"/>
      <c r="DE1419" s="423"/>
      <c r="DF1419" s="423"/>
      <c r="DG1419" s="423"/>
      <c r="DH1419" s="423"/>
      <c r="DI1419" s="423"/>
      <c r="DJ1419" s="423"/>
      <c r="DK1419" s="423"/>
      <c r="DL1419" s="423"/>
      <c r="DM1419" s="423"/>
      <c r="DN1419" s="423"/>
      <c r="DO1419" s="423"/>
      <c r="DP1419" s="423"/>
      <c r="DQ1419" s="423"/>
      <c r="DR1419" s="423"/>
      <c r="DS1419" s="423"/>
      <c r="DT1419" s="423"/>
      <c r="DU1419" s="423"/>
      <c r="DV1419" s="423"/>
      <c r="DW1419" s="423"/>
      <c r="DX1419" s="423"/>
      <c r="DY1419" s="423"/>
      <c r="DZ1419" s="423"/>
      <c r="EA1419" s="423"/>
      <c r="EB1419" s="423"/>
      <c r="EC1419" s="423"/>
      <c r="ED1419" s="423"/>
      <c r="EE1419" s="423"/>
      <c r="EF1419" s="423"/>
      <c r="EG1419" s="423"/>
      <c r="EH1419" s="423"/>
      <c r="EI1419" s="423"/>
      <c r="EJ1419" s="423"/>
      <c r="EK1419" s="423"/>
      <c r="EL1419" s="423"/>
      <c r="EM1419" s="423"/>
      <c r="EN1419" s="423"/>
      <c r="EO1419" s="423"/>
      <c r="EP1419" s="423"/>
      <c r="EQ1419" s="423"/>
      <c r="ER1419" s="423"/>
      <c r="ES1419" s="423"/>
      <c r="ET1419" s="423"/>
      <c r="EU1419" s="423"/>
      <c r="EV1419" s="423"/>
      <c r="EW1419" s="423"/>
      <c r="EX1419" s="423"/>
      <c r="EY1419" s="423"/>
      <c r="EZ1419" s="423"/>
      <c r="FA1419" s="423"/>
      <c r="FB1419" s="423"/>
      <c r="FC1419" s="423"/>
      <c r="FD1419" s="423"/>
      <c r="FE1419" s="423"/>
      <c r="FF1419" s="423"/>
      <c r="FG1419" s="423"/>
      <c r="FH1419" s="423"/>
      <c r="FI1419" s="423"/>
      <c r="FJ1419" s="423"/>
      <c r="FK1419" s="423"/>
      <c r="FL1419" s="423"/>
      <c r="FM1419" s="423"/>
      <c r="FN1419" s="423"/>
      <c r="FO1419" s="423"/>
      <c r="FP1419" s="423"/>
      <c r="FQ1419" s="423"/>
      <c r="FR1419" s="423"/>
      <c r="FS1419" s="423"/>
      <c r="FT1419" s="423"/>
      <c r="FU1419" s="423"/>
      <c r="FV1419" s="423"/>
      <c r="FW1419" s="423"/>
      <c r="FX1419" s="423"/>
      <c r="FY1419" s="423"/>
      <c r="FZ1419" s="423"/>
      <c r="GA1419" s="423"/>
      <c r="GB1419" s="423"/>
      <c r="GC1419" s="423"/>
      <c r="GD1419" s="423"/>
      <c r="GE1419" s="423"/>
      <c r="GF1419" s="423"/>
      <c r="GG1419" s="423"/>
      <c r="GH1419" s="423"/>
      <c r="GI1419" s="423"/>
      <c r="GJ1419" s="423"/>
      <c r="GK1419" s="423"/>
      <c r="GL1419" s="423"/>
      <c r="GM1419" s="423"/>
      <c r="GN1419" s="423"/>
      <c r="GO1419" s="423"/>
      <c r="GP1419" s="423"/>
      <c r="GQ1419" s="423"/>
      <c r="GR1419" s="423"/>
      <c r="GS1419" s="423"/>
      <c r="GT1419" s="423"/>
      <c r="GU1419" s="423"/>
      <c r="GV1419" s="423"/>
    </row>
    <row r="1420" spans="1:204" s="425" customFormat="1" ht="76.5" x14ac:dyDescent="0.25">
      <c r="A1420" s="331" t="s">
        <v>2089</v>
      </c>
      <c r="B1420" s="323" t="s">
        <v>2056</v>
      </c>
      <c r="C1420" s="277" t="s">
        <v>2102</v>
      </c>
      <c r="D1420" s="332" t="s">
        <v>2098</v>
      </c>
      <c r="E1420" s="326">
        <v>516.15</v>
      </c>
      <c r="F1420" s="336">
        <v>500</v>
      </c>
      <c r="G1420" s="220"/>
      <c r="H1420" s="334" t="s">
        <v>2103</v>
      </c>
      <c r="I1420" s="378" t="s">
        <v>21</v>
      </c>
      <c r="J1420" s="446"/>
      <c r="K1420" s="332"/>
      <c r="L1420" s="447"/>
      <c r="M1420" s="381">
        <v>6</v>
      </c>
      <c r="N1420" s="379">
        <v>1</v>
      </c>
      <c r="O1420" s="385"/>
      <c r="P1420" s="377">
        <f t="shared" si="166"/>
        <v>528.64</v>
      </c>
      <c r="Q1420" s="16">
        <f t="shared" si="165"/>
        <v>528.64800000000002</v>
      </c>
      <c r="R1420" s="23">
        <f t="shared" si="167"/>
        <v>12.490000000000009</v>
      </c>
      <c r="S1420" s="18">
        <f t="shared" si="168"/>
        <v>2.4198391940327444E-2</v>
      </c>
      <c r="T1420" s="101"/>
      <c r="U1420" s="102">
        <v>190000</v>
      </c>
      <c r="V1420" s="103"/>
      <c r="W1420" s="272">
        <v>190</v>
      </c>
      <c r="X1420" s="273"/>
      <c r="Y1420" s="487"/>
      <c r="Z1420" s="423"/>
      <c r="AA1420" s="488"/>
      <c r="AB1420" s="488"/>
      <c r="AC1420" s="488"/>
      <c r="AD1420" s="488"/>
      <c r="AE1420" s="488"/>
      <c r="AF1420" s="423"/>
      <c r="AG1420" s="423"/>
      <c r="AH1420" s="423"/>
      <c r="AI1420" s="423"/>
      <c r="AJ1420" s="423"/>
      <c r="AK1420" s="423"/>
      <c r="AL1420" s="423"/>
      <c r="AM1420" s="423"/>
      <c r="AN1420" s="423"/>
      <c r="AO1420" s="423"/>
      <c r="AP1420" s="423"/>
      <c r="AQ1420" s="423"/>
      <c r="AR1420" s="423"/>
      <c r="AS1420" s="423"/>
      <c r="AT1420" s="423"/>
      <c r="AU1420" s="423"/>
      <c r="AV1420" s="423"/>
      <c r="AW1420" s="423"/>
      <c r="AX1420" s="423"/>
      <c r="AY1420" s="423"/>
      <c r="AZ1420" s="423"/>
      <c r="BA1420" s="423"/>
      <c r="BB1420" s="423"/>
      <c r="BC1420" s="423"/>
      <c r="BD1420" s="423"/>
      <c r="BE1420" s="423"/>
      <c r="BF1420" s="423"/>
      <c r="BG1420" s="423"/>
      <c r="BH1420" s="423"/>
      <c r="BI1420" s="423"/>
      <c r="BJ1420" s="423"/>
      <c r="BK1420" s="423"/>
      <c r="BL1420" s="423"/>
      <c r="BM1420" s="423"/>
      <c r="BN1420" s="423"/>
      <c r="BO1420" s="423"/>
      <c r="BP1420" s="423"/>
      <c r="BQ1420" s="423"/>
      <c r="BR1420" s="423"/>
      <c r="BS1420" s="423"/>
      <c r="BT1420" s="423"/>
      <c r="BU1420" s="423"/>
      <c r="BV1420" s="423"/>
      <c r="BW1420" s="423"/>
      <c r="BX1420" s="423"/>
      <c r="BY1420" s="423"/>
      <c r="BZ1420" s="423"/>
      <c r="CA1420" s="423"/>
      <c r="CB1420" s="423"/>
      <c r="CC1420" s="423"/>
      <c r="CD1420" s="423"/>
      <c r="CE1420" s="423"/>
      <c r="CF1420" s="423"/>
      <c r="CG1420" s="423"/>
      <c r="CH1420" s="423"/>
      <c r="CI1420" s="423"/>
      <c r="CJ1420" s="423"/>
      <c r="CK1420" s="423"/>
      <c r="CL1420" s="423"/>
      <c r="CM1420" s="423"/>
      <c r="CN1420" s="423"/>
      <c r="CO1420" s="423"/>
      <c r="CP1420" s="423"/>
      <c r="CQ1420" s="423"/>
      <c r="CR1420" s="423"/>
      <c r="CS1420" s="423"/>
      <c r="CT1420" s="423"/>
      <c r="CU1420" s="423"/>
      <c r="CV1420" s="423"/>
      <c r="CW1420" s="423"/>
      <c r="CX1420" s="423"/>
      <c r="CY1420" s="423"/>
      <c r="CZ1420" s="423"/>
      <c r="DA1420" s="423"/>
      <c r="DB1420" s="423"/>
      <c r="DC1420" s="423"/>
      <c r="DD1420" s="423"/>
      <c r="DE1420" s="423"/>
      <c r="DF1420" s="423"/>
      <c r="DG1420" s="423"/>
      <c r="DH1420" s="423"/>
      <c r="DI1420" s="423"/>
      <c r="DJ1420" s="423"/>
      <c r="DK1420" s="423"/>
      <c r="DL1420" s="423"/>
      <c r="DM1420" s="423"/>
      <c r="DN1420" s="423"/>
      <c r="DO1420" s="423"/>
      <c r="DP1420" s="423"/>
      <c r="DQ1420" s="423"/>
      <c r="DR1420" s="423"/>
      <c r="DS1420" s="423"/>
      <c r="DT1420" s="423"/>
      <c r="DU1420" s="423"/>
      <c r="DV1420" s="423"/>
      <c r="DW1420" s="423"/>
      <c r="DX1420" s="423"/>
      <c r="DY1420" s="423"/>
      <c r="DZ1420" s="423"/>
      <c r="EA1420" s="423"/>
      <c r="EB1420" s="423"/>
      <c r="EC1420" s="423"/>
      <c r="ED1420" s="423"/>
      <c r="EE1420" s="423"/>
      <c r="EF1420" s="423"/>
      <c r="EG1420" s="423"/>
      <c r="EH1420" s="423"/>
      <c r="EI1420" s="423"/>
      <c r="EJ1420" s="423"/>
      <c r="EK1420" s="423"/>
      <c r="EL1420" s="423"/>
      <c r="EM1420" s="423"/>
      <c r="EN1420" s="423"/>
      <c r="EO1420" s="423"/>
      <c r="EP1420" s="423"/>
      <c r="EQ1420" s="423"/>
      <c r="ER1420" s="423"/>
      <c r="ES1420" s="423"/>
      <c r="ET1420" s="423"/>
      <c r="EU1420" s="423"/>
      <c r="EV1420" s="423"/>
      <c r="EW1420" s="423"/>
      <c r="EX1420" s="423"/>
      <c r="EY1420" s="423"/>
      <c r="EZ1420" s="423"/>
      <c r="FA1420" s="423"/>
      <c r="FB1420" s="423"/>
      <c r="FC1420" s="423"/>
      <c r="FD1420" s="423"/>
      <c r="FE1420" s="423"/>
      <c r="FF1420" s="423"/>
      <c r="FG1420" s="423"/>
      <c r="FH1420" s="423"/>
      <c r="FI1420" s="423"/>
      <c r="FJ1420" s="423"/>
      <c r="FK1420" s="423"/>
      <c r="FL1420" s="423"/>
      <c r="FM1420" s="423"/>
      <c r="FN1420" s="423"/>
      <c r="FO1420" s="423"/>
      <c r="FP1420" s="423"/>
      <c r="FQ1420" s="423"/>
      <c r="FR1420" s="423"/>
      <c r="FS1420" s="423"/>
      <c r="FT1420" s="423"/>
      <c r="FU1420" s="423"/>
      <c r="FV1420" s="423"/>
      <c r="FW1420" s="423"/>
      <c r="FX1420" s="423"/>
      <c r="FY1420" s="423"/>
      <c r="FZ1420" s="423"/>
      <c r="GA1420" s="423"/>
      <c r="GB1420" s="423"/>
      <c r="GC1420" s="423"/>
      <c r="GD1420" s="423"/>
      <c r="GE1420" s="423"/>
      <c r="GF1420" s="423"/>
      <c r="GG1420" s="423"/>
      <c r="GH1420" s="423"/>
      <c r="GI1420" s="423"/>
      <c r="GJ1420" s="423"/>
      <c r="GK1420" s="423"/>
      <c r="GL1420" s="423"/>
      <c r="GM1420" s="423"/>
      <c r="GN1420" s="423"/>
      <c r="GO1420" s="423"/>
      <c r="GP1420" s="423"/>
      <c r="GQ1420" s="423"/>
      <c r="GR1420" s="423"/>
      <c r="GS1420" s="423"/>
      <c r="GT1420" s="423"/>
      <c r="GU1420" s="423"/>
      <c r="GV1420" s="423"/>
    </row>
    <row r="1421" spans="1:204" s="425" customFormat="1" ht="102" x14ac:dyDescent="0.25">
      <c r="A1421" s="331" t="s">
        <v>2089</v>
      </c>
      <c r="B1421" s="323" t="s">
        <v>2056</v>
      </c>
      <c r="C1421" s="277" t="s">
        <v>2104</v>
      </c>
      <c r="D1421" s="332" t="s">
        <v>2098</v>
      </c>
      <c r="E1421" s="326">
        <v>129.03</v>
      </c>
      <c r="F1421" s="336">
        <v>125</v>
      </c>
      <c r="G1421" s="220"/>
      <c r="H1421" s="334"/>
      <c r="I1421" s="378" t="s">
        <v>21</v>
      </c>
      <c r="J1421" s="448"/>
      <c r="K1421" s="332"/>
      <c r="L1421" s="447"/>
      <c r="M1421" s="381">
        <v>6</v>
      </c>
      <c r="N1421" s="379">
        <v>1</v>
      </c>
      <c r="O1421" s="385"/>
      <c r="P1421" s="377">
        <f t="shared" si="166"/>
        <v>132.15</v>
      </c>
      <c r="Q1421" s="16">
        <f t="shared" si="165"/>
        <v>132.15430000000001</v>
      </c>
      <c r="R1421" s="23">
        <f t="shared" si="167"/>
        <v>3.1200000000000045</v>
      </c>
      <c r="S1421" s="18">
        <f t="shared" si="168"/>
        <v>2.418042315740529E-2</v>
      </c>
      <c r="T1421" s="101"/>
      <c r="U1421" s="102">
        <v>200000</v>
      </c>
      <c r="V1421" s="103"/>
      <c r="W1421" s="272">
        <v>200</v>
      </c>
      <c r="X1421" s="273"/>
      <c r="Y1421" s="486"/>
      <c r="Z1421" s="423"/>
      <c r="AA1421" s="477"/>
      <c r="AB1421" s="477"/>
      <c r="AC1421" s="477"/>
      <c r="AD1421" s="477"/>
      <c r="AE1421" s="477"/>
    </row>
    <row r="1422" spans="1:204" s="425" customFormat="1" ht="38.25" x14ac:dyDescent="0.25">
      <c r="A1422" s="331" t="s">
        <v>2089</v>
      </c>
      <c r="B1422" s="323" t="s">
        <v>2056</v>
      </c>
      <c r="C1422" s="277" t="s">
        <v>2105</v>
      </c>
      <c r="D1422" s="332" t="s">
        <v>2106</v>
      </c>
      <c r="E1422" s="326">
        <v>25.8</v>
      </c>
      <c r="F1422" s="336">
        <v>25</v>
      </c>
      <c r="G1422" s="220"/>
      <c r="H1422" s="334" t="s">
        <v>2107</v>
      </c>
      <c r="I1422" s="378" t="s">
        <v>21</v>
      </c>
      <c r="J1422" s="378"/>
      <c r="K1422" s="332"/>
      <c r="L1422" s="384"/>
      <c r="M1422" s="381">
        <v>6</v>
      </c>
      <c r="N1422" s="379">
        <v>1</v>
      </c>
      <c r="O1422" s="385"/>
      <c r="P1422" s="377">
        <f t="shared" si="166"/>
        <v>26.42</v>
      </c>
      <c r="Q1422" s="16">
        <f t="shared" si="165"/>
        <v>26.424700000000001</v>
      </c>
      <c r="R1422" s="23">
        <f t="shared" si="167"/>
        <v>0.62000000000000099</v>
      </c>
      <c r="S1422" s="18">
        <f t="shared" si="168"/>
        <v>2.4031007751938022E-2</v>
      </c>
      <c r="T1422" s="101"/>
      <c r="U1422" s="102">
        <v>210000</v>
      </c>
      <c r="V1422" s="103"/>
      <c r="W1422" s="272">
        <v>210</v>
      </c>
      <c r="X1422" s="273"/>
      <c r="Y1422" s="486"/>
      <c r="Z1422" s="423"/>
      <c r="AA1422" s="477"/>
      <c r="AB1422" s="477"/>
      <c r="AC1422" s="477"/>
      <c r="AD1422" s="477"/>
      <c r="AE1422" s="477"/>
      <c r="GR1422" s="427"/>
      <c r="GS1422" s="427"/>
      <c r="GT1422" s="427"/>
      <c r="GU1422" s="427"/>
      <c r="GV1422" s="427"/>
    </row>
    <row r="1423" spans="1:204" s="425" customFormat="1" ht="51" x14ac:dyDescent="0.25">
      <c r="A1423" s="331" t="s">
        <v>2108</v>
      </c>
      <c r="B1423" s="323" t="s">
        <v>2056</v>
      </c>
      <c r="C1423" s="277" t="s">
        <v>2109</v>
      </c>
      <c r="D1423" s="332" t="s">
        <v>2110</v>
      </c>
      <c r="E1423" s="326">
        <v>72.260000000000005</v>
      </c>
      <c r="F1423" s="336">
        <v>70</v>
      </c>
      <c r="G1423" s="220"/>
      <c r="H1423" s="334" t="s">
        <v>2111</v>
      </c>
      <c r="I1423" s="378" t="s">
        <v>21</v>
      </c>
      <c r="J1423" s="378"/>
      <c r="K1423" s="332"/>
      <c r="L1423" s="384"/>
      <c r="M1423" s="381">
        <v>3</v>
      </c>
      <c r="N1423" s="379">
        <v>1</v>
      </c>
      <c r="O1423" s="385"/>
      <c r="P1423" s="377">
        <f t="shared" si="166"/>
        <v>74</v>
      </c>
      <c r="Q1423" s="16">
        <f t="shared" si="165"/>
        <v>74.009699999999995</v>
      </c>
      <c r="R1423" s="23">
        <f t="shared" si="167"/>
        <v>1.7399999999999949</v>
      </c>
      <c r="S1423" s="18">
        <f t="shared" si="168"/>
        <v>2.4079712150567322E-2</v>
      </c>
      <c r="T1423" s="101"/>
      <c r="U1423" s="102">
        <v>220000</v>
      </c>
      <c r="V1423" s="103"/>
      <c r="W1423" s="272">
        <v>220</v>
      </c>
      <c r="X1423" s="273"/>
      <c r="Y1423" s="486"/>
      <c r="Z1423" s="423"/>
      <c r="AA1423" s="477"/>
      <c r="AB1423" s="477"/>
      <c r="AC1423" s="477"/>
      <c r="AD1423" s="477"/>
      <c r="AE1423" s="477"/>
      <c r="GR1423" s="427"/>
      <c r="GS1423" s="427"/>
      <c r="GT1423" s="427"/>
      <c r="GU1423" s="427"/>
      <c r="GV1423" s="427"/>
    </row>
    <row r="1424" spans="1:204" s="425" customFormat="1" ht="38.25" x14ac:dyDescent="0.25">
      <c r="A1424" s="331" t="s">
        <v>2112</v>
      </c>
      <c r="B1424" s="323" t="s">
        <v>2056</v>
      </c>
      <c r="C1424" s="277" t="s">
        <v>2113</v>
      </c>
      <c r="D1424" s="332" t="s">
        <v>2114</v>
      </c>
      <c r="E1424" s="326">
        <v>247.75</v>
      </c>
      <c r="F1424" s="336">
        <v>240</v>
      </c>
      <c r="G1424" s="220"/>
      <c r="H1424" s="334" t="s">
        <v>2115</v>
      </c>
      <c r="I1424" s="378" t="s">
        <v>21</v>
      </c>
      <c r="J1424" s="378"/>
      <c r="K1424" s="332"/>
      <c r="L1424" s="384"/>
      <c r="M1424" s="381">
        <v>3</v>
      </c>
      <c r="N1424" s="379">
        <v>1</v>
      </c>
      <c r="O1424" s="385"/>
      <c r="P1424" s="377">
        <f t="shared" si="166"/>
        <v>253.74</v>
      </c>
      <c r="Q1424" s="16">
        <f t="shared" si="165"/>
        <v>253.749</v>
      </c>
      <c r="R1424" s="23">
        <f t="shared" si="167"/>
        <v>5.9900000000000091</v>
      </c>
      <c r="S1424" s="18">
        <f t="shared" si="168"/>
        <v>2.4177598385469259E-2</v>
      </c>
      <c r="T1424" s="101"/>
      <c r="U1424" s="102">
        <v>230000</v>
      </c>
      <c r="V1424" s="103"/>
      <c r="W1424" s="272">
        <v>230</v>
      </c>
      <c r="X1424" s="273"/>
      <c r="Y1424" s="486"/>
      <c r="Z1424" s="423"/>
      <c r="AA1424" s="477"/>
      <c r="AB1424" s="477"/>
      <c r="AC1424" s="477"/>
      <c r="AD1424" s="477"/>
      <c r="AE1424" s="477"/>
      <c r="GR1424" s="427"/>
      <c r="GS1424" s="427"/>
      <c r="GT1424" s="427"/>
      <c r="GU1424" s="427"/>
      <c r="GV1424" s="427"/>
    </row>
    <row r="1425" spans="1:204" s="425" customFormat="1" ht="38.25" x14ac:dyDescent="0.25">
      <c r="A1425" s="331" t="s">
        <v>2112</v>
      </c>
      <c r="B1425" s="323" t="s">
        <v>2056</v>
      </c>
      <c r="C1425" s="277" t="s">
        <v>2116</v>
      </c>
      <c r="D1425" s="332" t="s">
        <v>2117</v>
      </c>
      <c r="E1425" s="326">
        <v>154.84</v>
      </c>
      <c r="F1425" s="336">
        <v>150</v>
      </c>
      <c r="G1425" s="220"/>
      <c r="H1425" s="334" t="s">
        <v>2118</v>
      </c>
      <c r="I1425" s="378" t="s">
        <v>21</v>
      </c>
      <c r="J1425" s="378"/>
      <c r="K1425" s="332"/>
      <c r="L1425" s="384"/>
      <c r="M1425" s="381">
        <v>3</v>
      </c>
      <c r="N1425" s="379">
        <v>1</v>
      </c>
      <c r="O1425" s="385"/>
      <c r="P1425" s="377">
        <f t="shared" si="166"/>
        <v>158.58000000000001</v>
      </c>
      <c r="Q1425" s="16">
        <f t="shared" si="165"/>
        <v>158.58920000000001</v>
      </c>
      <c r="R1425" s="23">
        <f t="shared" si="167"/>
        <v>3.7400000000000091</v>
      </c>
      <c r="S1425" s="18">
        <f t="shared" si="168"/>
        <v>2.4153965383621863E-2</v>
      </c>
      <c r="T1425" s="101"/>
      <c r="U1425" s="102">
        <v>240000</v>
      </c>
      <c r="V1425" s="103"/>
      <c r="W1425" s="272">
        <v>240</v>
      </c>
      <c r="X1425" s="273"/>
      <c r="Y1425" s="486"/>
      <c r="Z1425" s="423"/>
      <c r="AA1425" s="477"/>
      <c r="AB1425" s="477"/>
      <c r="AC1425" s="477"/>
      <c r="AD1425" s="477"/>
      <c r="AE1425" s="477"/>
      <c r="GR1425" s="427"/>
      <c r="GS1425" s="427"/>
      <c r="GT1425" s="427"/>
      <c r="GU1425" s="427"/>
      <c r="GV1425" s="427"/>
    </row>
    <row r="1426" spans="1:204" s="425" customFormat="1" ht="51" x14ac:dyDescent="0.25">
      <c r="A1426" s="331" t="s">
        <v>2112</v>
      </c>
      <c r="B1426" s="323" t="s">
        <v>2056</v>
      </c>
      <c r="C1426" s="277" t="s">
        <v>2119</v>
      </c>
      <c r="D1426" s="332" t="s">
        <v>2117</v>
      </c>
      <c r="E1426" s="326">
        <v>36.130000000000003</v>
      </c>
      <c r="F1426" s="336">
        <v>35</v>
      </c>
      <c r="G1426" s="220"/>
      <c r="H1426" s="334" t="s">
        <v>2120</v>
      </c>
      <c r="I1426" s="378" t="s">
        <v>21</v>
      </c>
      <c r="J1426" s="378"/>
      <c r="K1426" s="332"/>
      <c r="L1426" s="384"/>
      <c r="M1426" s="381">
        <v>3</v>
      </c>
      <c r="N1426" s="379">
        <v>1</v>
      </c>
      <c r="O1426" s="385"/>
      <c r="P1426" s="377">
        <f t="shared" si="166"/>
        <v>37</v>
      </c>
      <c r="Q1426" s="16">
        <f t="shared" si="165"/>
        <v>37.004800000000003</v>
      </c>
      <c r="R1426" s="23">
        <f t="shared" si="167"/>
        <v>0.86999999999999744</v>
      </c>
      <c r="S1426" s="18">
        <f t="shared" si="168"/>
        <v>2.4079712150567322E-2</v>
      </c>
      <c r="T1426" s="101"/>
      <c r="U1426" s="102">
        <v>250000</v>
      </c>
      <c r="V1426" s="103"/>
      <c r="W1426" s="272">
        <v>250</v>
      </c>
      <c r="X1426" s="273"/>
      <c r="Y1426" s="486"/>
      <c r="Z1426" s="423"/>
      <c r="AA1426" s="477"/>
      <c r="AB1426" s="477"/>
      <c r="AC1426" s="477"/>
      <c r="AD1426" s="477"/>
      <c r="AE1426" s="477"/>
      <c r="GR1426" s="427"/>
      <c r="GS1426" s="427"/>
      <c r="GT1426" s="427"/>
      <c r="GU1426" s="427"/>
      <c r="GV1426" s="427"/>
    </row>
    <row r="1427" spans="1:204" s="425" customFormat="1" ht="51" x14ac:dyDescent="0.25">
      <c r="A1427" s="331" t="s">
        <v>2112</v>
      </c>
      <c r="B1427" s="323" t="s">
        <v>2056</v>
      </c>
      <c r="C1427" s="277" t="s">
        <v>2121</v>
      </c>
      <c r="D1427" s="332" t="s">
        <v>2122</v>
      </c>
      <c r="E1427" s="326">
        <v>247.75</v>
      </c>
      <c r="F1427" s="336">
        <v>240</v>
      </c>
      <c r="G1427" s="220"/>
      <c r="H1427" s="334" t="s">
        <v>2123</v>
      </c>
      <c r="I1427" s="378" t="s">
        <v>21</v>
      </c>
      <c r="J1427" s="378"/>
      <c r="K1427" s="332"/>
      <c r="L1427" s="384"/>
      <c r="M1427" s="381">
        <v>3</v>
      </c>
      <c r="N1427" s="379">
        <v>1</v>
      </c>
      <c r="O1427" s="385"/>
      <c r="P1427" s="377">
        <f t="shared" si="166"/>
        <v>253.74</v>
      </c>
      <c r="Q1427" s="16">
        <f t="shared" si="165"/>
        <v>253.749</v>
      </c>
      <c r="R1427" s="23">
        <f t="shared" si="167"/>
        <v>5.9900000000000091</v>
      </c>
      <c r="S1427" s="18">
        <f t="shared" si="168"/>
        <v>2.4177598385469259E-2</v>
      </c>
      <c r="T1427" s="101"/>
      <c r="U1427" s="102">
        <v>260000</v>
      </c>
      <c r="V1427" s="103"/>
      <c r="W1427" s="272">
        <v>260</v>
      </c>
      <c r="X1427" s="273"/>
      <c r="Y1427" s="486"/>
      <c r="Z1427" s="423"/>
      <c r="AA1427" s="477"/>
      <c r="AB1427" s="477"/>
      <c r="AC1427" s="477"/>
      <c r="AD1427" s="477"/>
      <c r="AE1427" s="477"/>
      <c r="GR1427" s="427"/>
      <c r="GS1427" s="427"/>
      <c r="GT1427" s="427"/>
      <c r="GU1427" s="427"/>
      <c r="GV1427" s="427"/>
    </row>
    <row r="1428" spans="1:204" s="425" customFormat="1" ht="63.75" x14ac:dyDescent="0.25">
      <c r="A1428" s="331" t="s">
        <v>2112</v>
      </c>
      <c r="B1428" s="323" t="s">
        <v>2056</v>
      </c>
      <c r="C1428" s="277" t="s">
        <v>2124</v>
      </c>
      <c r="D1428" s="332" t="s">
        <v>2122</v>
      </c>
      <c r="E1428" s="326">
        <v>64.510000000000005</v>
      </c>
      <c r="F1428" s="336">
        <v>62.5</v>
      </c>
      <c r="G1428" s="220"/>
      <c r="H1428" s="334" t="s">
        <v>2120</v>
      </c>
      <c r="I1428" s="378" t="s">
        <v>21</v>
      </c>
      <c r="J1428" s="378"/>
      <c r="K1428" s="332"/>
      <c r="L1428" s="384"/>
      <c r="M1428" s="381">
        <v>3</v>
      </c>
      <c r="N1428" s="379">
        <v>1</v>
      </c>
      <c r="O1428" s="385"/>
      <c r="P1428" s="377">
        <f t="shared" si="166"/>
        <v>66.069999999999993</v>
      </c>
      <c r="Q1428" s="16">
        <f t="shared" si="165"/>
        <v>66.072000000000003</v>
      </c>
      <c r="R1428" s="23">
        <f t="shared" si="167"/>
        <v>1.5599999999999881</v>
      </c>
      <c r="S1428" s="18">
        <f t="shared" si="168"/>
        <v>2.4182297318245047E-2</v>
      </c>
      <c r="T1428" s="101"/>
      <c r="U1428" s="102">
        <v>270000</v>
      </c>
      <c r="V1428" s="103"/>
      <c r="W1428" s="272">
        <v>270</v>
      </c>
      <c r="X1428" s="273"/>
      <c r="Y1428" s="486"/>
      <c r="Z1428" s="423"/>
      <c r="AA1428" s="477"/>
      <c r="AB1428" s="477"/>
      <c r="AC1428" s="477"/>
      <c r="AD1428" s="477"/>
      <c r="AE1428" s="477"/>
      <c r="GR1428" s="427"/>
      <c r="GS1428" s="427"/>
      <c r="GT1428" s="427"/>
      <c r="GU1428" s="427"/>
      <c r="GV1428" s="427"/>
    </row>
    <row r="1429" spans="1:204" s="425" customFormat="1" ht="38.25" x14ac:dyDescent="0.25">
      <c r="A1429" s="331" t="s">
        <v>2112</v>
      </c>
      <c r="B1429" s="323" t="s">
        <v>2056</v>
      </c>
      <c r="C1429" s="277" t="s">
        <v>2125</v>
      </c>
      <c r="D1429" s="332" t="s">
        <v>2126</v>
      </c>
      <c r="E1429" s="326">
        <v>247.75</v>
      </c>
      <c r="F1429" s="336">
        <v>240</v>
      </c>
      <c r="G1429" s="220"/>
      <c r="H1429" s="334"/>
      <c r="I1429" s="378" t="s">
        <v>21</v>
      </c>
      <c r="J1429" s="378"/>
      <c r="K1429" s="332"/>
      <c r="L1429" s="384"/>
      <c r="M1429" s="381">
        <v>3</v>
      </c>
      <c r="N1429" s="379">
        <v>1</v>
      </c>
      <c r="O1429" s="385"/>
      <c r="P1429" s="377">
        <f t="shared" si="166"/>
        <v>253.74</v>
      </c>
      <c r="Q1429" s="16">
        <f t="shared" si="165"/>
        <v>253.749</v>
      </c>
      <c r="R1429" s="23">
        <f t="shared" si="167"/>
        <v>5.9900000000000091</v>
      </c>
      <c r="S1429" s="18">
        <f t="shared" si="168"/>
        <v>2.4177598385469259E-2</v>
      </c>
      <c r="T1429" s="101"/>
      <c r="U1429" s="102">
        <v>280000</v>
      </c>
      <c r="V1429" s="103"/>
      <c r="W1429" s="272">
        <v>280</v>
      </c>
      <c r="X1429" s="273"/>
      <c r="Y1429" s="486"/>
      <c r="Z1429" s="423"/>
      <c r="AA1429" s="477"/>
      <c r="AB1429" s="477"/>
      <c r="AC1429" s="477"/>
      <c r="AD1429" s="477"/>
      <c r="AE1429" s="477"/>
      <c r="GR1429" s="427"/>
      <c r="GS1429" s="427"/>
      <c r="GT1429" s="427"/>
      <c r="GU1429" s="427"/>
      <c r="GV1429" s="427"/>
    </row>
    <row r="1430" spans="1:204" s="425" customFormat="1" ht="51" x14ac:dyDescent="0.25">
      <c r="A1430" s="331" t="s">
        <v>2089</v>
      </c>
      <c r="B1430" s="323" t="s">
        <v>2056</v>
      </c>
      <c r="C1430" s="362" t="s">
        <v>2127</v>
      </c>
      <c r="D1430" s="334" t="s">
        <v>3206</v>
      </c>
      <c r="E1430" s="326">
        <v>256.32</v>
      </c>
      <c r="F1430" s="336">
        <v>256.32</v>
      </c>
      <c r="G1430" s="220"/>
      <c r="H1430" s="334" t="s">
        <v>2128</v>
      </c>
      <c r="I1430" s="378" t="s">
        <v>21</v>
      </c>
      <c r="J1430" s="378"/>
      <c r="K1430" s="332"/>
      <c r="L1430" s="384"/>
      <c r="M1430" s="381">
        <v>6</v>
      </c>
      <c r="N1430" s="379">
        <v>1</v>
      </c>
      <c r="O1430" s="385"/>
      <c r="P1430" s="377">
        <f t="shared" si="166"/>
        <v>262.52</v>
      </c>
      <c r="Q1430" s="16">
        <f t="shared" si="165"/>
        <v>262.5265</v>
      </c>
      <c r="R1430" s="23">
        <f t="shared" si="167"/>
        <v>6.1999999999999886</v>
      </c>
      <c r="S1430" s="18">
        <f t="shared" si="168"/>
        <v>2.4188514357053638E-2</v>
      </c>
      <c r="T1430" s="101"/>
      <c r="U1430" s="102">
        <v>290000</v>
      </c>
      <c r="V1430" s="103"/>
      <c r="W1430" s="272">
        <v>290</v>
      </c>
      <c r="X1430" s="273"/>
      <c r="Y1430" s="486"/>
      <c r="Z1430" s="423"/>
      <c r="AA1430" s="477"/>
      <c r="AB1430" s="477"/>
      <c r="AC1430" s="477"/>
      <c r="AD1430" s="477"/>
      <c r="AE1430" s="477"/>
      <c r="GR1430" s="427"/>
      <c r="GS1430" s="427"/>
      <c r="GT1430" s="427"/>
      <c r="GU1430" s="427"/>
      <c r="GV1430" s="427"/>
    </row>
    <row r="1431" spans="1:204" s="425" customFormat="1" ht="25.5" x14ac:dyDescent="0.25">
      <c r="A1431" s="331" t="s">
        <v>2089</v>
      </c>
      <c r="B1431" s="323" t="s">
        <v>2056</v>
      </c>
      <c r="C1431" s="277" t="s">
        <v>2129</v>
      </c>
      <c r="D1431" s="332" t="s">
        <v>2130</v>
      </c>
      <c r="E1431" s="326">
        <v>70</v>
      </c>
      <c r="F1431" s="336">
        <v>70</v>
      </c>
      <c r="G1431" s="220"/>
      <c r="H1431" s="334" t="s">
        <v>2131</v>
      </c>
      <c r="I1431" s="378" t="s">
        <v>21</v>
      </c>
      <c r="J1431" s="378"/>
      <c r="K1431" s="332"/>
      <c r="L1431" s="384"/>
      <c r="M1431" s="381">
        <v>6</v>
      </c>
      <c r="N1431" s="379">
        <v>1</v>
      </c>
      <c r="O1431" s="385"/>
      <c r="P1431" s="377">
        <f t="shared" si="166"/>
        <v>71.69</v>
      </c>
      <c r="Q1431" s="16">
        <f t="shared" si="165"/>
        <v>71.694900000000004</v>
      </c>
      <c r="R1431" s="23">
        <f t="shared" si="167"/>
        <v>1.6899999999999977</v>
      </c>
      <c r="S1431" s="18">
        <f t="shared" si="168"/>
        <v>2.4142857142857112E-2</v>
      </c>
      <c r="T1431" s="101"/>
      <c r="U1431" s="102">
        <v>300000</v>
      </c>
      <c r="V1431" s="103"/>
      <c r="W1431" s="272">
        <v>300</v>
      </c>
      <c r="X1431" s="273"/>
      <c r="Y1431" s="486"/>
      <c r="Z1431" s="423"/>
      <c r="AA1431" s="477"/>
      <c r="AB1431" s="477"/>
      <c r="AC1431" s="477"/>
      <c r="AD1431" s="477"/>
      <c r="AE1431" s="477"/>
      <c r="GR1431" s="427"/>
      <c r="GS1431" s="427"/>
      <c r="GT1431" s="427"/>
      <c r="GU1431" s="427"/>
      <c r="GV1431" s="427"/>
    </row>
    <row r="1432" spans="1:204" s="425" customFormat="1" ht="25.5" x14ac:dyDescent="0.25">
      <c r="A1432" s="331" t="s">
        <v>2089</v>
      </c>
      <c r="B1432" s="323" t="s">
        <v>2056</v>
      </c>
      <c r="C1432" s="328" t="s">
        <v>2132</v>
      </c>
      <c r="D1432" s="433" t="s">
        <v>2133</v>
      </c>
      <c r="E1432" s="326">
        <v>0.77</v>
      </c>
      <c r="F1432" s="353">
        <v>0.75</v>
      </c>
      <c r="G1432" s="37"/>
      <c r="H1432" s="449"/>
      <c r="I1432" s="371" t="s">
        <v>21</v>
      </c>
      <c r="J1432" s="371"/>
      <c r="K1432" s="323"/>
      <c r="L1432" s="373"/>
      <c r="M1432" s="374">
        <v>6</v>
      </c>
      <c r="N1432" s="371">
        <v>1</v>
      </c>
      <c r="O1432" s="375"/>
      <c r="P1432" s="377">
        <f t="shared" si="166"/>
        <v>0.78</v>
      </c>
      <c r="Q1432" s="16">
        <f t="shared" si="165"/>
        <v>0.78859999999999997</v>
      </c>
      <c r="R1432" s="23">
        <f t="shared" si="167"/>
        <v>1.0000000000000009E-2</v>
      </c>
      <c r="S1432" s="18">
        <f t="shared" si="168"/>
        <v>1.2987012987012998E-2</v>
      </c>
      <c r="T1432" s="101"/>
      <c r="U1432" s="102">
        <v>310000</v>
      </c>
      <c r="V1432" s="103"/>
      <c r="W1432" s="272">
        <v>310</v>
      </c>
      <c r="X1432" s="273"/>
      <c r="Y1432" s="486"/>
      <c r="Z1432" s="423"/>
      <c r="AA1432" s="477"/>
      <c r="AB1432" s="477"/>
      <c r="AC1432" s="477"/>
      <c r="AD1432" s="477"/>
      <c r="AE1432" s="477"/>
      <c r="GR1432" s="427"/>
      <c r="GS1432" s="427"/>
      <c r="GT1432" s="427"/>
      <c r="GU1432" s="427"/>
      <c r="GV1432" s="427"/>
    </row>
    <row r="1433" spans="1:204" s="425" customFormat="1" ht="25.5" x14ac:dyDescent="0.25">
      <c r="A1433" s="331" t="s">
        <v>2089</v>
      </c>
      <c r="B1433" s="323" t="s">
        <v>2056</v>
      </c>
      <c r="C1433" s="328" t="s">
        <v>2134</v>
      </c>
      <c r="D1433" s="433" t="s">
        <v>2133</v>
      </c>
      <c r="E1433" s="326">
        <v>0.25</v>
      </c>
      <c r="F1433" s="353">
        <v>0.25</v>
      </c>
      <c r="G1433" s="37"/>
      <c r="H1433" s="323"/>
      <c r="I1433" s="371" t="s">
        <v>21</v>
      </c>
      <c r="J1433" s="371"/>
      <c r="K1433" s="323"/>
      <c r="L1433" s="373"/>
      <c r="M1433" s="374">
        <v>6</v>
      </c>
      <c r="N1433" s="371">
        <v>1</v>
      </c>
      <c r="O1433" s="375"/>
      <c r="P1433" s="377">
        <f t="shared" si="166"/>
        <v>0.25</v>
      </c>
      <c r="Q1433" s="16">
        <f t="shared" si="165"/>
        <v>0.25600000000000001</v>
      </c>
      <c r="R1433" s="23">
        <f t="shared" si="167"/>
        <v>0</v>
      </c>
      <c r="S1433" s="18">
        <f t="shared" si="168"/>
        <v>0</v>
      </c>
      <c r="T1433" s="101"/>
      <c r="U1433" s="102">
        <v>320000</v>
      </c>
      <c r="V1433" s="103"/>
      <c r="W1433" s="272">
        <v>320</v>
      </c>
      <c r="X1433" s="273"/>
      <c r="Y1433" s="486"/>
      <c r="Z1433" s="423"/>
      <c r="AA1433" s="477"/>
      <c r="AB1433" s="477"/>
      <c r="AC1433" s="477"/>
      <c r="AD1433" s="477"/>
      <c r="AE1433" s="477"/>
      <c r="GR1433" s="427"/>
      <c r="GS1433" s="427"/>
      <c r="GT1433" s="427"/>
      <c r="GU1433" s="427"/>
      <c r="GV1433" s="427"/>
    </row>
    <row r="1434" spans="1:204" s="425" customFormat="1" ht="25.5" x14ac:dyDescent="0.25">
      <c r="A1434" s="331" t="s">
        <v>2089</v>
      </c>
      <c r="B1434" s="323" t="s">
        <v>2056</v>
      </c>
      <c r="C1434" s="328" t="s">
        <v>2135</v>
      </c>
      <c r="D1434" s="433" t="s">
        <v>2133</v>
      </c>
      <c r="E1434" s="326">
        <v>0.51</v>
      </c>
      <c r="F1434" s="353">
        <v>0.5</v>
      </c>
      <c r="G1434" s="37"/>
      <c r="H1434" s="323"/>
      <c r="I1434" s="371" t="s">
        <v>21</v>
      </c>
      <c r="J1434" s="371"/>
      <c r="K1434" s="323"/>
      <c r="L1434" s="373"/>
      <c r="M1434" s="374">
        <v>6</v>
      </c>
      <c r="N1434" s="371">
        <v>1</v>
      </c>
      <c r="O1434" s="375"/>
      <c r="P1434" s="377">
        <f t="shared" si="166"/>
        <v>0.52</v>
      </c>
      <c r="Q1434" s="16">
        <f t="shared" si="165"/>
        <v>0.52229999999999999</v>
      </c>
      <c r="R1434" s="23">
        <f t="shared" si="167"/>
        <v>1.0000000000000009E-2</v>
      </c>
      <c r="S1434" s="18">
        <f t="shared" si="168"/>
        <v>1.9607843137254919E-2</v>
      </c>
      <c r="T1434" s="101"/>
      <c r="U1434" s="102">
        <v>330000</v>
      </c>
      <c r="V1434" s="103"/>
      <c r="W1434" s="272">
        <v>330</v>
      </c>
      <c r="X1434" s="273"/>
      <c r="Y1434" s="486"/>
      <c r="Z1434" s="423"/>
      <c r="AA1434" s="477"/>
      <c r="AB1434" s="477"/>
      <c r="AC1434" s="477"/>
      <c r="AD1434" s="477"/>
      <c r="AE1434" s="477"/>
      <c r="GR1434" s="427"/>
      <c r="GS1434" s="427"/>
      <c r="GT1434" s="427"/>
      <c r="GU1434" s="427"/>
      <c r="GV1434" s="427"/>
    </row>
    <row r="1435" spans="1:204" s="425" customFormat="1" ht="25.5" x14ac:dyDescent="0.25">
      <c r="A1435" s="331" t="s">
        <v>2089</v>
      </c>
      <c r="B1435" s="323" t="s">
        <v>2056</v>
      </c>
      <c r="C1435" s="328" t="s">
        <v>2136</v>
      </c>
      <c r="D1435" s="433" t="s">
        <v>2133</v>
      </c>
      <c r="E1435" s="326">
        <v>0.51</v>
      </c>
      <c r="F1435" s="353">
        <v>0.5</v>
      </c>
      <c r="G1435" s="37"/>
      <c r="H1435" s="323"/>
      <c r="I1435" s="371" t="s">
        <v>21</v>
      </c>
      <c r="J1435" s="371"/>
      <c r="K1435" s="323"/>
      <c r="L1435" s="373"/>
      <c r="M1435" s="374">
        <v>6</v>
      </c>
      <c r="N1435" s="371">
        <v>1</v>
      </c>
      <c r="O1435" s="375"/>
      <c r="P1435" s="377">
        <f t="shared" si="166"/>
        <v>0.52</v>
      </c>
      <c r="Q1435" s="16">
        <f t="shared" si="165"/>
        <v>0.52229999999999999</v>
      </c>
      <c r="R1435" s="23">
        <f t="shared" si="167"/>
        <v>1.0000000000000009E-2</v>
      </c>
      <c r="S1435" s="18">
        <f t="shared" si="168"/>
        <v>1.9607843137254919E-2</v>
      </c>
      <c r="T1435" s="101"/>
      <c r="U1435" s="102">
        <v>340000</v>
      </c>
      <c r="V1435" s="103"/>
      <c r="W1435" s="272">
        <v>340</v>
      </c>
      <c r="X1435" s="273"/>
      <c r="Y1435" s="486"/>
      <c r="Z1435" s="423"/>
      <c r="AA1435" s="477"/>
      <c r="AB1435" s="477"/>
      <c r="AC1435" s="477"/>
      <c r="AD1435" s="477"/>
      <c r="AE1435" s="477"/>
      <c r="GR1435" s="427"/>
      <c r="GS1435" s="427"/>
      <c r="GT1435" s="427"/>
      <c r="GU1435" s="427"/>
      <c r="GV1435" s="427"/>
    </row>
    <row r="1436" spans="1:204" s="425" customFormat="1" ht="25.5" x14ac:dyDescent="0.25">
      <c r="A1436" s="331" t="s">
        <v>2089</v>
      </c>
      <c r="B1436" s="323" t="s">
        <v>2056</v>
      </c>
      <c r="C1436" s="328" t="s">
        <v>2137</v>
      </c>
      <c r="D1436" s="433" t="s">
        <v>2133</v>
      </c>
      <c r="E1436" s="326">
        <v>0.51</v>
      </c>
      <c r="F1436" s="353">
        <v>0.5</v>
      </c>
      <c r="G1436" s="37"/>
      <c r="H1436" s="323"/>
      <c r="I1436" s="371" t="s">
        <v>21</v>
      </c>
      <c r="J1436" s="371"/>
      <c r="K1436" s="323"/>
      <c r="L1436" s="373"/>
      <c r="M1436" s="374">
        <v>6</v>
      </c>
      <c r="N1436" s="371">
        <v>1</v>
      </c>
      <c r="O1436" s="375"/>
      <c r="P1436" s="377">
        <f t="shared" si="166"/>
        <v>0.52</v>
      </c>
      <c r="Q1436" s="16">
        <f t="shared" si="165"/>
        <v>0.52229999999999999</v>
      </c>
      <c r="R1436" s="23">
        <f t="shared" si="167"/>
        <v>1.0000000000000009E-2</v>
      </c>
      <c r="S1436" s="18">
        <f t="shared" si="168"/>
        <v>1.9607843137254919E-2</v>
      </c>
      <c r="T1436" s="101"/>
      <c r="U1436" s="102">
        <v>350000</v>
      </c>
      <c r="V1436" s="103"/>
      <c r="W1436" s="272">
        <v>350</v>
      </c>
      <c r="X1436" s="273"/>
      <c r="Y1436" s="486"/>
      <c r="Z1436" s="423"/>
      <c r="AA1436" s="477"/>
      <c r="AB1436" s="477"/>
      <c r="AC1436" s="477"/>
      <c r="AD1436" s="477"/>
      <c r="AE1436" s="477"/>
      <c r="GR1436" s="427"/>
      <c r="GS1436" s="427"/>
      <c r="GT1436" s="427"/>
      <c r="GU1436" s="427"/>
      <c r="GV1436" s="427"/>
    </row>
    <row r="1437" spans="1:204" s="425" customFormat="1" ht="51" x14ac:dyDescent="0.25">
      <c r="A1437" s="331" t="s">
        <v>2138</v>
      </c>
      <c r="B1437" s="323" t="s">
        <v>2056</v>
      </c>
      <c r="C1437" s="328" t="s">
        <v>2139</v>
      </c>
      <c r="D1437" s="434" t="s">
        <v>2140</v>
      </c>
      <c r="E1437" s="326">
        <v>103.23</v>
      </c>
      <c r="F1437" s="353">
        <v>100</v>
      </c>
      <c r="G1437" s="221"/>
      <c r="H1437" s="323" t="s">
        <v>2141</v>
      </c>
      <c r="I1437" s="371" t="s">
        <v>21</v>
      </c>
      <c r="J1437" s="371" t="s">
        <v>22</v>
      </c>
      <c r="K1437" s="372"/>
      <c r="L1437" s="373"/>
      <c r="M1437" s="374">
        <v>4</v>
      </c>
      <c r="N1437" s="371">
        <v>1</v>
      </c>
      <c r="O1437" s="375"/>
      <c r="P1437" s="377">
        <f t="shared" si="166"/>
        <v>105.72</v>
      </c>
      <c r="Q1437" s="16">
        <f t="shared" si="165"/>
        <v>105.7296</v>
      </c>
      <c r="R1437" s="23">
        <f t="shared" si="167"/>
        <v>2.4899999999999949</v>
      </c>
      <c r="S1437" s="18">
        <f t="shared" si="168"/>
        <v>2.4120895088636973E-2</v>
      </c>
      <c r="T1437" s="101"/>
      <c r="U1437" s="102">
        <v>360000</v>
      </c>
      <c r="V1437" s="103"/>
      <c r="W1437" s="272">
        <v>360</v>
      </c>
      <c r="X1437" s="273"/>
      <c r="Y1437" s="486"/>
      <c r="Z1437" s="423"/>
      <c r="AA1437" s="477"/>
      <c r="AB1437" s="477"/>
      <c r="AC1437" s="477"/>
      <c r="AD1437" s="477"/>
      <c r="AE1437" s="477"/>
      <c r="GR1437" s="427"/>
      <c r="GS1437" s="427"/>
      <c r="GT1437" s="427"/>
      <c r="GU1437" s="427"/>
      <c r="GV1437" s="427"/>
    </row>
    <row r="1438" spans="1:204" s="425" customFormat="1" ht="38.25" x14ac:dyDescent="0.25">
      <c r="A1438" s="331" t="s">
        <v>2138</v>
      </c>
      <c r="B1438" s="323" t="s">
        <v>2056</v>
      </c>
      <c r="C1438" s="328" t="s">
        <v>2142</v>
      </c>
      <c r="D1438" s="434" t="s">
        <v>2140</v>
      </c>
      <c r="E1438" s="326">
        <v>74.319999999999993</v>
      </c>
      <c r="F1438" s="353">
        <v>72</v>
      </c>
      <c r="G1438" s="221"/>
      <c r="H1438" s="323" t="s">
        <v>2141</v>
      </c>
      <c r="I1438" s="371" t="s">
        <v>21</v>
      </c>
      <c r="J1438" s="371" t="s">
        <v>22</v>
      </c>
      <c r="K1438" s="372"/>
      <c r="L1438" s="373"/>
      <c r="M1438" s="374">
        <v>4</v>
      </c>
      <c r="N1438" s="371">
        <v>1</v>
      </c>
      <c r="O1438" s="375"/>
      <c r="P1438" s="377">
        <f t="shared" si="166"/>
        <v>76.11</v>
      </c>
      <c r="Q1438" s="16">
        <f t="shared" si="165"/>
        <v>76.119500000000002</v>
      </c>
      <c r="R1438" s="23">
        <f t="shared" si="167"/>
        <v>1.7900000000000063</v>
      </c>
      <c r="S1438" s="18">
        <f t="shared" si="168"/>
        <v>2.4085037674919353E-2</v>
      </c>
      <c r="T1438" s="101"/>
      <c r="U1438" s="102">
        <v>370000</v>
      </c>
      <c r="V1438" s="103"/>
      <c r="W1438" s="272">
        <v>370</v>
      </c>
      <c r="X1438" s="273"/>
      <c r="Y1438" s="486"/>
      <c r="Z1438" s="423"/>
      <c r="AA1438" s="477"/>
      <c r="AB1438" s="477"/>
      <c r="AC1438" s="477"/>
      <c r="AD1438" s="477"/>
      <c r="AE1438" s="477"/>
      <c r="GR1438" s="427"/>
      <c r="GS1438" s="427"/>
      <c r="GT1438" s="427"/>
      <c r="GU1438" s="427"/>
      <c r="GV1438" s="427"/>
    </row>
    <row r="1439" spans="1:204" s="425" customFormat="1" ht="51" x14ac:dyDescent="0.25">
      <c r="A1439" s="331" t="s">
        <v>2143</v>
      </c>
      <c r="B1439" s="323" t="s">
        <v>2056</v>
      </c>
      <c r="C1439" s="328" t="s">
        <v>2144</v>
      </c>
      <c r="D1439" s="434" t="s">
        <v>2140</v>
      </c>
      <c r="E1439" s="326">
        <v>74.319999999999993</v>
      </c>
      <c r="F1439" s="353">
        <v>72</v>
      </c>
      <c r="G1439" s="221"/>
      <c r="H1439" s="323" t="s">
        <v>2141</v>
      </c>
      <c r="I1439" s="371" t="s">
        <v>21</v>
      </c>
      <c r="J1439" s="371" t="s">
        <v>22</v>
      </c>
      <c r="K1439" s="372"/>
      <c r="L1439" s="373"/>
      <c r="M1439" s="374">
        <v>4</v>
      </c>
      <c r="N1439" s="371">
        <v>1</v>
      </c>
      <c r="O1439" s="375"/>
      <c r="P1439" s="377">
        <f t="shared" si="166"/>
        <v>76.11</v>
      </c>
      <c r="Q1439" s="16">
        <f t="shared" si="165"/>
        <v>76.119500000000002</v>
      </c>
      <c r="R1439" s="23">
        <f t="shared" si="167"/>
        <v>1.7900000000000063</v>
      </c>
      <c r="S1439" s="18">
        <f t="shared" si="168"/>
        <v>2.4085037674919353E-2</v>
      </c>
      <c r="T1439" s="101"/>
      <c r="U1439" s="102">
        <v>380000</v>
      </c>
      <c r="V1439" s="103"/>
      <c r="W1439" s="272">
        <v>380</v>
      </c>
      <c r="X1439" s="273"/>
      <c r="Y1439" s="486"/>
      <c r="Z1439" s="423"/>
      <c r="AA1439" s="477"/>
      <c r="AB1439" s="477"/>
      <c r="AC1439" s="477"/>
      <c r="AD1439" s="477"/>
      <c r="AE1439" s="477"/>
      <c r="GR1439" s="427"/>
      <c r="GS1439" s="427"/>
      <c r="GT1439" s="427"/>
      <c r="GU1439" s="427"/>
      <c r="GV1439" s="427"/>
    </row>
    <row r="1440" spans="1:204" s="425" customFormat="1" ht="63.75" x14ac:dyDescent="0.25">
      <c r="A1440" s="331" t="s">
        <v>2089</v>
      </c>
      <c r="B1440" s="323" t="s">
        <v>2056</v>
      </c>
      <c r="C1440" s="328" t="s">
        <v>2145</v>
      </c>
      <c r="D1440" s="434" t="s">
        <v>2146</v>
      </c>
      <c r="E1440" s="326">
        <v>51.61</v>
      </c>
      <c r="F1440" s="353">
        <v>50</v>
      </c>
      <c r="G1440" s="221"/>
      <c r="H1440" s="323"/>
      <c r="I1440" s="371" t="s">
        <v>21</v>
      </c>
      <c r="J1440" s="371" t="s">
        <v>22</v>
      </c>
      <c r="K1440" s="372"/>
      <c r="L1440" s="373"/>
      <c r="M1440" s="374">
        <v>4</v>
      </c>
      <c r="N1440" s="371">
        <v>1</v>
      </c>
      <c r="O1440" s="375"/>
      <c r="P1440" s="377">
        <f t="shared" si="166"/>
        <v>52.85</v>
      </c>
      <c r="Q1440" s="16">
        <f t="shared" si="165"/>
        <v>52.8596</v>
      </c>
      <c r="R1440" s="23">
        <f t="shared" si="167"/>
        <v>1.240000000000002</v>
      </c>
      <c r="S1440" s="18">
        <f t="shared" si="168"/>
        <v>2.4026351482270916E-2</v>
      </c>
      <c r="T1440" s="101"/>
      <c r="U1440" s="102">
        <v>390000</v>
      </c>
      <c r="V1440" s="103"/>
      <c r="W1440" s="272">
        <v>390</v>
      </c>
      <c r="X1440" s="273"/>
      <c r="Y1440" s="486"/>
      <c r="Z1440" s="423"/>
      <c r="AA1440" s="477"/>
      <c r="AB1440" s="477"/>
      <c r="AC1440" s="477"/>
      <c r="AD1440" s="477"/>
      <c r="AE1440" s="477"/>
      <c r="GR1440" s="427"/>
      <c r="GS1440" s="427"/>
      <c r="GT1440" s="427"/>
      <c r="GU1440" s="427"/>
      <c r="GV1440" s="427"/>
    </row>
    <row r="1441" spans="1:204" s="425" customFormat="1" ht="63.75" x14ac:dyDescent="0.25">
      <c r="A1441" s="331" t="s">
        <v>2147</v>
      </c>
      <c r="B1441" s="323" t="s">
        <v>2056</v>
      </c>
      <c r="C1441" s="277" t="s">
        <v>2148</v>
      </c>
      <c r="D1441" s="435" t="s">
        <v>3207</v>
      </c>
      <c r="E1441" s="326">
        <v>50</v>
      </c>
      <c r="F1441" s="336">
        <v>50</v>
      </c>
      <c r="G1441" s="222"/>
      <c r="H1441" s="450" t="s">
        <v>2149</v>
      </c>
      <c r="I1441" s="391" t="s">
        <v>21</v>
      </c>
      <c r="J1441" s="378"/>
      <c r="K1441" s="378"/>
      <c r="L1441" s="451"/>
      <c r="M1441" s="452">
        <v>1</v>
      </c>
      <c r="N1441" s="453">
        <v>1</v>
      </c>
      <c r="O1441" s="385"/>
      <c r="P1441" s="377">
        <f t="shared" si="166"/>
        <v>51.21</v>
      </c>
      <c r="Q1441" s="16">
        <f t="shared" si="165"/>
        <v>51.210700000000003</v>
      </c>
      <c r="R1441" s="23">
        <f t="shared" si="167"/>
        <v>1.2100000000000009</v>
      </c>
      <c r="S1441" s="18">
        <f t="shared" si="168"/>
        <v>2.4200000000000017E-2</v>
      </c>
      <c r="T1441" s="101"/>
      <c r="U1441" s="102">
        <v>400000</v>
      </c>
      <c r="V1441" s="130"/>
      <c r="W1441" s="272">
        <v>400</v>
      </c>
      <c r="X1441" s="273"/>
      <c r="Y1441" s="486"/>
      <c r="Z1441" s="423"/>
      <c r="AA1441" s="477"/>
      <c r="AB1441" s="477"/>
      <c r="AC1441" s="477"/>
      <c r="AD1441" s="477"/>
      <c r="AE1441" s="477"/>
      <c r="GR1441" s="427"/>
      <c r="GS1441" s="427"/>
      <c r="GT1441" s="427"/>
      <c r="GU1441" s="427"/>
      <c r="GV1441" s="427"/>
    </row>
    <row r="1442" spans="1:204" s="423" customFormat="1" ht="63.75" x14ac:dyDescent="0.25">
      <c r="A1442" s="331" t="s">
        <v>2147</v>
      </c>
      <c r="B1442" s="323" t="s">
        <v>2056</v>
      </c>
      <c r="C1442" s="277" t="s">
        <v>2150</v>
      </c>
      <c r="D1442" s="435" t="s">
        <v>3207</v>
      </c>
      <c r="E1442" s="326">
        <v>15</v>
      </c>
      <c r="F1442" s="336">
        <v>15</v>
      </c>
      <c r="G1442" s="222"/>
      <c r="H1442" s="450" t="s">
        <v>2149</v>
      </c>
      <c r="I1442" s="391" t="s">
        <v>21</v>
      </c>
      <c r="J1442" s="378"/>
      <c r="K1442" s="378"/>
      <c r="L1442" s="451"/>
      <c r="M1442" s="452">
        <v>1</v>
      </c>
      <c r="N1442" s="453">
        <v>1</v>
      </c>
      <c r="O1442" s="385"/>
      <c r="P1442" s="377">
        <f t="shared" si="166"/>
        <v>15.36</v>
      </c>
      <c r="Q1442" s="16">
        <f t="shared" si="165"/>
        <v>15.363200000000001</v>
      </c>
      <c r="R1442" s="23">
        <f t="shared" si="167"/>
        <v>0.35999999999999943</v>
      </c>
      <c r="S1442" s="18">
        <f t="shared" si="168"/>
        <v>2.3999999999999962E-2</v>
      </c>
      <c r="T1442" s="101"/>
      <c r="U1442" s="102">
        <v>410000</v>
      </c>
      <c r="V1442" s="130"/>
      <c r="W1442" s="272">
        <v>410</v>
      </c>
      <c r="X1442" s="273"/>
      <c r="Y1442" s="486"/>
      <c r="AA1442" s="477"/>
      <c r="AB1442" s="477"/>
      <c r="AC1442" s="477"/>
      <c r="AD1442" s="477"/>
      <c r="AE1442" s="477"/>
      <c r="AF1442" s="425"/>
      <c r="AG1442" s="425"/>
      <c r="AH1442" s="425"/>
      <c r="AI1442" s="425"/>
      <c r="AJ1442" s="425"/>
      <c r="AK1442" s="425"/>
      <c r="AL1442" s="425"/>
      <c r="AM1442" s="425"/>
      <c r="AN1442" s="425"/>
      <c r="AO1442" s="425"/>
      <c r="AP1442" s="425"/>
      <c r="AQ1442" s="425"/>
      <c r="AR1442" s="425"/>
      <c r="AS1442" s="425"/>
      <c r="AT1442" s="425"/>
      <c r="AU1442" s="425"/>
      <c r="AV1442" s="425"/>
      <c r="AW1442" s="425"/>
      <c r="AX1442" s="425"/>
      <c r="AY1442" s="425"/>
      <c r="AZ1442" s="425"/>
      <c r="BA1442" s="425"/>
      <c r="BB1442" s="425"/>
      <c r="BC1442" s="425"/>
      <c r="BD1442" s="425"/>
      <c r="BE1442" s="425"/>
      <c r="BF1442" s="425"/>
      <c r="BG1442" s="425"/>
      <c r="BH1442" s="425"/>
      <c r="BI1442" s="425"/>
      <c r="BJ1442" s="425"/>
      <c r="BK1442" s="425"/>
      <c r="BL1442" s="425"/>
      <c r="BM1442" s="425"/>
      <c r="BN1442" s="425"/>
      <c r="BO1442" s="425"/>
      <c r="BP1442" s="425"/>
      <c r="BQ1442" s="425"/>
      <c r="BR1442" s="425"/>
      <c r="BS1442" s="425"/>
      <c r="BT1442" s="425"/>
      <c r="BU1442" s="425"/>
      <c r="BV1442" s="425"/>
      <c r="BW1442" s="425"/>
      <c r="BX1442" s="425"/>
      <c r="BY1442" s="425"/>
      <c r="BZ1442" s="425"/>
      <c r="CA1442" s="425"/>
      <c r="CB1442" s="425"/>
      <c r="CC1442" s="425"/>
      <c r="CD1442" s="425"/>
      <c r="CE1442" s="425"/>
      <c r="CF1442" s="425"/>
      <c r="CG1442" s="425"/>
      <c r="CH1442" s="425"/>
      <c r="CI1442" s="425"/>
      <c r="CJ1442" s="425"/>
      <c r="CK1442" s="425"/>
      <c r="CL1442" s="425"/>
      <c r="CM1442" s="425"/>
      <c r="CN1442" s="425"/>
      <c r="CO1442" s="425"/>
      <c r="CP1442" s="425"/>
      <c r="CQ1442" s="425"/>
      <c r="CR1442" s="425"/>
      <c r="CS1442" s="425"/>
      <c r="CT1442" s="425"/>
      <c r="CU1442" s="425"/>
      <c r="CV1442" s="425"/>
      <c r="CW1442" s="425"/>
      <c r="CX1442" s="425"/>
      <c r="CY1442" s="425"/>
      <c r="CZ1442" s="425"/>
      <c r="DA1442" s="425"/>
      <c r="DB1442" s="425"/>
      <c r="DC1442" s="425"/>
      <c r="DD1442" s="425"/>
      <c r="DE1442" s="425"/>
      <c r="DF1442" s="425"/>
      <c r="DG1442" s="425"/>
      <c r="DH1442" s="425"/>
      <c r="DI1442" s="425"/>
      <c r="DJ1442" s="425"/>
      <c r="DK1442" s="425"/>
      <c r="DL1442" s="425"/>
      <c r="DM1442" s="425"/>
      <c r="DN1442" s="425"/>
      <c r="DO1442" s="425"/>
      <c r="DP1442" s="425"/>
      <c r="DQ1442" s="425"/>
      <c r="DR1442" s="425"/>
      <c r="DS1442" s="425"/>
      <c r="DT1442" s="425"/>
      <c r="DU1442" s="425"/>
      <c r="DV1442" s="425"/>
      <c r="DW1442" s="425"/>
      <c r="DX1442" s="425"/>
      <c r="DY1442" s="425"/>
      <c r="DZ1442" s="425"/>
      <c r="EA1442" s="425"/>
      <c r="EB1442" s="425"/>
      <c r="EC1442" s="425"/>
      <c r="ED1442" s="425"/>
      <c r="EE1442" s="425"/>
      <c r="EF1442" s="425"/>
      <c r="EG1442" s="425"/>
      <c r="EH1442" s="425"/>
      <c r="EI1442" s="425"/>
      <c r="EJ1442" s="425"/>
      <c r="EK1442" s="425"/>
      <c r="EL1442" s="425"/>
      <c r="EM1442" s="425"/>
      <c r="EN1442" s="425"/>
      <c r="EO1442" s="425"/>
      <c r="EP1442" s="425"/>
      <c r="EQ1442" s="425"/>
      <c r="ER1442" s="425"/>
      <c r="ES1442" s="425"/>
      <c r="ET1442" s="425"/>
      <c r="EU1442" s="425"/>
      <c r="EV1442" s="425"/>
      <c r="EW1442" s="425"/>
      <c r="EX1442" s="425"/>
      <c r="EY1442" s="425"/>
      <c r="EZ1442" s="425"/>
      <c r="FA1442" s="425"/>
      <c r="FB1442" s="425"/>
      <c r="FC1442" s="425"/>
      <c r="FD1442" s="425"/>
      <c r="FE1442" s="425"/>
      <c r="FF1442" s="425"/>
      <c r="FG1442" s="425"/>
      <c r="FH1442" s="425"/>
      <c r="FI1442" s="425"/>
      <c r="FJ1442" s="425"/>
      <c r="FK1442" s="425"/>
      <c r="FL1442" s="425"/>
      <c r="FM1442" s="425"/>
      <c r="FN1442" s="425"/>
      <c r="FO1442" s="425"/>
      <c r="FP1442" s="425"/>
      <c r="FQ1442" s="425"/>
      <c r="FR1442" s="425"/>
      <c r="FS1442" s="425"/>
      <c r="FT1442" s="425"/>
      <c r="FU1442" s="425"/>
      <c r="FV1442" s="425"/>
      <c r="FW1442" s="425"/>
      <c r="FX1442" s="425"/>
      <c r="FY1442" s="425"/>
      <c r="FZ1442" s="425"/>
      <c r="GA1442" s="425"/>
      <c r="GB1442" s="425"/>
      <c r="GC1442" s="425"/>
      <c r="GD1442" s="425"/>
      <c r="GE1442" s="425"/>
      <c r="GF1442" s="425"/>
      <c r="GG1442" s="425"/>
      <c r="GH1442" s="425"/>
      <c r="GI1442" s="425"/>
      <c r="GJ1442" s="425"/>
      <c r="GK1442" s="425"/>
      <c r="GL1442" s="425"/>
      <c r="GM1442" s="425"/>
      <c r="GN1442" s="425"/>
      <c r="GO1442" s="425"/>
      <c r="GP1442" s="425"/>
      <c r="GQ1442" s="425"/>
      <c r="GR1442" s="427"/>
      <c r="GS1442" s="427"/>
      <c r="GT1442" s="427"/>
      <c r="GU1442" s="427"/>
      <c r="GV1442" s="427"/>
    </row>
    <row r="1443" spans="1:204" s="423" customFormat="1" ht="63.75" x14ac:dyDescent="0.25">
      <c r="A1443" s="331" t="s">
        <v>2147</v>
      </c>
      <c r="B1443" s="323" t="s">
        <v>2056</v>
      </c>
      <c r="C1443" s="277" t="s">
        <v>2151</v>
      </c>
      <c r="D1443" s="332" t="s">
        <v>2130</v>
      </c>
      <c r="E1443" s="326">
        <v>70</v>
      </c>
      <c r="F1443" s="336">
        <v>70</v>
      </c>
      <c r="G1443" s="222"/>
      <c r="H1443" s="450" t="s">
        <v>2149</v>
      </c>
      <c r="I1443" s="391" t="s">
        <v>21</v>
      </c>
      <c r="J1443" s="378"/>
      <c r="K1443" s="332"/>
      <c r="L1443" s="384"/>
      <c r="M1443" s="381">
        <v>1</v>
      </c>
      <c r="N1443" s="453">
        <v>1</v>
      </c>
      <c r="O1443" s="385"/>
      <c r="P1443" s="377">
        <f t="shared" si="166"/>
        <v>71.69</v>
      </c>
      <c r="Q1443" s="16">
        <f t="shared" si="165"/>
        <v>71.694900000000004</v>
      </c>
      <c r="R1443" s="23">
        <f t="shared" si="167"/>
        <v>1.6899999999999977</v>
      </c>
      <c r="S1443" s="18">
        <f t="shared" si="168"/>
        <v>2.4142857142857112E-2</v>
      </c>
      <c r="T1443" s="101"/>
      <c r="U1443" s="102">
        <v>420000</v>
      </c>
      <c r="V1443" s="103"/>
      <c r="W1443" s="272">
        <v>420</v>
      </c>
      <c r="X1443" s="273"/>
      <c r="Y1443" s="486"/>
      <c r="AA1443" s="477"/>
      <c r="AB1443" s="477"/>
      <c r="AC1443" s="477"/>
      <c r="AD1443" s="477"/>
      <c r="AE1443" s="477"/>
      <c r="AF1443" s="425"/>
      <c r="AG1443" s="425"/>
      <c r="AH1443" s="425"/>
      <c r="AI1443" s="425"/>
      <c r="AJ1443" s="425"/>
      <c r="AK1443" s="425"/>
      <c r="AL1443" s="425"/>
      <c r="AM1443" s="425"/>
      <c r="AN1443" s="425"/>
      <c r="AO1443" s="425"/>
      <c r="AP1443" s="425"/>
      <c r="AQ1443" s="425"/>
      <c r="AR1443" s="425"/>
      <c r="AS1443" s="425"/>
      <c r="AT1443" s="425"/>
      <c r="AU1443" s="425"/>
      <c r="AV1443" s="425"/>
      <c r="AW1443" s="425"/>
      <c r="AX1443" s="425"/>
      <c r="AY1443" s="425"/>
      <c r="AZ1443" s="425"/>
      <c r="BA1443" s="425"/>
      <c r="BB1443" s="425"/>
      <c r="BC1443" s="425"/>
      <c r="BD1443" s="425"/>
      <c r="BE1443" s="425"/>
      <c r="BF1443" s="425"/>
      <c r="BG1443" s="425"/>
      <c r="BH1443" s="425"/>
      <c r="BI1443" s="425"/>
      <c r="BJ1443" s="425"/>
      <c r="BK1443" s="425"/>
      <c r="BL1443" s="425"/>
      <c r="BM1443" s="425"/>
      <c r="BN1443" s="425"/>
      <c r="BO1443" s="425"/>
      <c r="BP1443" s="425"/>
      <c r="BQ1443" s="425"/>
      <c r="BR1443" s="425"/>
      <c r="BS1443" s="425"/>
      <c r="BT1443" s="425"/>
      <c r="BU1443" s="425"/>
      <c r="BV1443" s="425"/>
      <c r="BW1443" s="425"/>
      <c r="BX1443" s="425"/>
      <c r="BY1443" s="425"/>
      <c r="BZ1443" s="425"/>
      <c r="CA1443" s="425"/>
      <c r="CB1443" s="425"/>
      <c r="CC1443" s="425"/>
      <c r="CD1443" s="425"/>
      <c r="CE1443" s="425"/>
      <c r="CF1443" s="425"/>
      <c r="CG1443" s="425"/>
      <c r="CH1443" s="425"/>
      <c r="CI1443" s="425"/>
      <c r="CJ1443" s="425"/>
      <c r="CK1443" s="425"/>
      <c r="CL1443" s="425"/>
      <c r="CM1443" s="425"/>
      <c r="CN1443" s="425"/>
      <c r="CO1443" s="425"/>
      <c r="CP1443" s="425"/>
      <c r="CQ1443" s="425"/>
      <c r="CR1443" s="425"/>
      <c r="CS1443" s="425"/>
      <c r="CT1443" s="425"/>
      <c r="CU1443" s="425"/>
      <c r="CV1443" s="425"/>
      <c r="CW1443" s="425"/>
      <c r="CX1443" s="425"/>
      <c r="CY1443" s="425"/>
      <c r="CZ1443" s="425"/>
      <c r="DA1443" s="425"/>
      <c r="DB1443" s="425"/>
      <c r="DC1443" s="425"/>
      <c r="DD1443" s="425"/>
      <c r="DE1443" s="425"/>
      <c r="DF1443" s="425"/>
      <c r="DG1443" s="425"/>
      <c r="DH1443" s="425"/>
      <c r="DI1443" s="425"/>
      <c r="DJ1443" s="425"/>
      <c r="DK1443" s="425"/>
      <c r="DL1443" s="425"/>
      <c r="DM1443" s="425"/>
      <c r="DN1443" s="425"/>
      <c r="DO1443" s="425"/>
      <c r="DP1443" s="425"/>
      <c r="DQ1443" s="425"/>
      <c r="DR1443" s="425"/>
      <c r="DS1443" s="425"/>
      <c r="DT1443" s="425"/>
      <c r="DU1443" s="425"/>
      <c r="DV1443" s="425"/>
      <c r="DW1443" s="425"/>
      <c r="DX1443" s="425"/>
      <c r="DY1443" s="425"/>
      <c r="DZ1443" s="425"/>
      <c r="EA1443" s="425"/>
      <c r="EB1443" s="425"/>
      <c r="EC1443" s="425"/>
      <c r="ED1443" s="425"/>
      <c r="EE1443" s="425"/>
      <c r="EF1443" s="425"/>
      <c r="EG1443" s="425"/>
      <c r="EH1443" s="425"/>
      <c r="EI1443" s="425"/>
      <c r="EJ1443" s="425"/>
      <c r="EK1443" s="425"/>
      <c r="EL1443" s="425"/>
      <c r="EM1443" s="425"/>
      <c r="EN1443" s="425"/>
      <c r="EO1443" s="425"/>
      <c r="EP1443" s="425"/>
      <c r="EQ1443" s="425"/>
      <c r="ER1443" s="425"/>
      <c r="ES1443" s="425"/>
      <c r="ET1443" s="425"/>
      <c r="EU1443" s="425"/>
      <c r="EV1443" s="425"/>
      <c r="EW1443" s="425"/>
      <c r="EX1443" s="425"/>
      <c r="EY1443" s="425"/>
      <c r="EZ1443" s="425"/>
      <c r="FA1443" s="425"/>
      <c r="FB1443" s="425"/>
      <c r="FC1443" s="425"/>
      <c r="FD1443" s="425"/>
      <c r="FE1443" s="425"/>
      <c r="FF1443" s="425"/>
      <c r="FG1443" s="425"/>
      <c r="FH1443" s="425"/>
      <c r="FI1443" s="425"/>
      <c r="FJ1443" s="425"/>
      <c r="FK1443" s="425"/>
      <c r="FL1443" s="425"/>
      <c r="FM1443" s="425"/>
      <c r="FN1443" s="425"/>
      <c r="FO1443" s="425"/>
      <c r="FP1443" s="425"/>
      <c r="FQ1443" s="425"/>
      <c r="FR1443" s="425"/>
      <c r="FS1443" s="425"/>
      <c r="FT1443" s="425"/>
      <c r="FU1443" s="425"/>
      <c r="FV1443" s="425"/>
      <c r="FW1443" s="425"/>
      <c r="FX1443" s="425"/>
      <c r="FY1443" s="425"/>
      <c r="FZ1443" s="425"/>
      <c r="GA1443" s="425"/>
      <c r="GB1443" s="425"/>
      <c r="GC1443" s="425"/>
      <c r="GD1443" s="425"/>
      <c r="GE1443" s="425"/>
      <c r="GF1443" s="425"/>
      <c r="GG1443" s="425"/>
      <c r="GH1443" s="425"/>
      <c r="GI1443" s="425"/>
      <c r="GJ1443" s="425"/>
      <c r="GK1443" s="425"/>
      <c r="GL1443" s="425"/>
      <c r="GM1443" s="425"/>
      <c r="GN1443" s="425"/>
      <c r="GO1443" s="425"/>
      <c r="GP1443" s="425"/>
      <c r="GQ1443" s="425"/>
      <c r="GR1443" s="427"/>
      <c r="GS1443" s="427"/>
      <c r="GT1443" s="427"/>
      <c r="GU1443" s="427"/>
      <c r="GV1443" s="427"/>
    </row>
    <row r="1444" spans="1:204" s="423" customFormat="1" ht="38.25" x14ac:dyDescent="0.25">
      <c r="A1444" s="331" t="s">
        <v>2152</v>
      </c>
      <c r="B1444" s="323" t="s">
        <v>2056</v>
      </c>
      <c r="C1444" s="277" t="s">
        <v>2153</v>
      </c>
      <c r="D1444" s="334" t="s">
        <v>3208</v>
      </c>
      <c r="E1444" s="326">
        <v>36.130000000000003</v>
      </c>
      <c r="F1444" s="335">
        <v>35</v>
      </c>
      <c r="G1444" s="37"/>
      <c r="H1444" s="323"/>
      <c r="I1444" s="371" t="s">
        <v>21</v>
      </c>
      <c r="J1444" s="371"/>
      <c r="K1444" s="372"/>
      <c r="L1444" s="373"/>
      <c r="M1444" s="374">
        <v>1</v>
      </c>
      <c r="N1444" s="371">
        <v>1</v>
      </c>
      <c r="O1444" s="375"/>
      <c r="P1444" s="377">
        <f t="shared" si="166"/>
        <v>37</v>
      </c>
      <c r="Q1444" s="16">
        <f t="shared" si="165"/>
        <v>37.004800000000003</v>
      </c>
      <c r="R1444" s="23">
        <f t="shared" si="167"/>
        <v>0.86999999999999744</v>
      </c>
      <c r="S1444" s="18">
        <f t="shared" si="168"/>
        <v>2.4079712150567322E-2</v>
      </c>
      <c r="T1444" s="101"/>
      <c r="U1444" s="102">
        <v>430000</v>
      </c>
      <c r="V1444" s="103"/>
      <c r="W1444" s="272">
        <v>430</v>
      </c>
      <c r="X1444" s="273"/>
      <c r="Y1444" s="486"/>
      <c r="AA1444" s="477"/>
      <c r="AB1444" s="477"/>
      <c r="AC1444" s="477"/>
      <c r="AD1444" s="477"/>
      <c r="AE1444" s="477"/>
      <c r="AF1444" s="425"/>
      <c r="AG1444" s="425"/>
      <c r="AH1444" s="425"/>
      <c r="AI1444" s="425"/>
      <c r="AJ1444" s="425"/>
      <c r="AK1444" s="425"/>
      <c r="AL1444" s="425"/>
      <c r="AM1444" s="425"/>
      <c r="AN1444" s="425"/>
      <c r="AO1444" s="425"/>
      <c r="AP1444" s="425"/>
      <c r="AQ1444" s="425"/>
      <c r="AR1444" s="425"/>
      <c r="AS1444" s="425"/>
      <c r="AT1444" s="425"/>
      <c r="AU1444" s="425"/>
      <c r="AV1444" s="425"/>
      <c r="AW1444" s="425"/>
      <c r="AX1444" s="425"/>
      <c r="AY1444" s="425"/>
      <c r="AZ1444" s="425"/>
      <c r="BA1444" s="425"/>
      <c r="BB1444" s="425"/>
      <c r="BC1444" s="425"/>
      <c r="BD1444" s="425"/>
      <c r="BE1444" s="425"/>
      <c r="BF1444" s="425"/>
      <c r="BG1444" s="425"/>
      <c r="BH1444" s="425"/>
      <c r="BI1444" s="425"/>
      <c r="BJ1444" s="425"/>
      <c r="BK1444" s="425"/>
      <c r="BL1444" s="425"/>
      <c r="BM1444" s="425"/>
      <c r="BN1444" s="425"/>
      <c r="BO1444" s="425"/>
      <c r="BP1444" s="425"/>
      <c r="BQ1444" s="425"/>
      <c r="BR1444" s="425"/>
      <c r="BS1444" s="425"/>
      <c r="BT1444" s="425"/>
      <c r="BU1444" s="425"/>
      <c r="BV1444" s="425"/>
      <c r="BW1444" s="425"/>
      <c r="BX1444" s="425"/>
      <c r="BY1444" s="425"/>
      <c r="BZ1444" s="425"/>
      <c r="CA1444" s="425"/>
      <c r="CB1444" s="425"/>
      <c r="CC1444" s="425"/>
      <c r="CD1444" s="425"/>
      <c r="CE1444" s="425"/>
      <c r="CF1444" s="425"/>
      <c r="CG1444" s="425"/>
      <c r="CH1444" s="425"/>
      <c r="CI1444" s="425"/>
      <c r="CJ1444" s="425"/>
      <c r="CK1444" s="425"/>
      <c r="CL1444" s="425"/>
      <c r="CM1444" s="425"/>
      <c r="CN1444" s="425"/>
      <c r="CO1444" s="425"/>
      <c r="CP1444" s="425"/>
      <c r="CQ1444" s="425"/>
      <c r="CR1444" s="425"/>
      <c r="CS1444" s="425"/>
      <c r="CT1444" s="425"/>
      <c r="CU1444" s="425"/>
      <c r="CV1444" s="425"/>
      <c r="CW1444" s="425"/>
      <c r="CX1444" s="425"/>
      <c r="CY1444" s="425"/>
      <c r="CZ1444" s="425"/>
      <c r="DA1444" s="425"/>
      <c r="DB1444" s="425"/>
      <c r="DC1444" s="425"/>
      <c r="DD1444" s="425"/>
      <c r="DE1444" s="425"/>
      <c r="DF1444" s="425"/>
      <c r="DG1444" s="425"/>
      <c r="DH1444" s="425"/>
      <c r="DI1444" s="425"/>
      <c r="DJ1444" s="425"/>
      <c r="DK1444" s="425"/>
      <c r="DL1444" s="425"/>
      <c r="DM1444" s="425"/>
      <c r="DN1444" s="425"/>
      <c r="DO1444" s="425"/>
      <c r="DP1444" s="425"/>
      <c r="DQ1444" s="425"/>
      <c r="DR1444" s="425"/>
      <c r="DS1444" s="425"/>
      <c r="DT1444" s="425"/>
      <c r="DU1444" s="425"/>
      <c r="DV1444" s="425"/>
      <c r="DW1444" s="425"/>
      <c r="DX1444" s="425"/>
      <c r="DY1444" s="425"/>
      <c r="DZ1444" s="425"/>
      <c r="EA1444" s="425"/>
      <c r="EB1444" s="425"/>
      <c r="EC1444" s="425"/>
      <c r="ED1444" s="425"/>
      <c r="EE1444" s="425"/>
      <c r="EF1444" s="425"/>
      <c r="EG1444" s="425"/>
      <c r="EH1444" s="425"/>
      <c r="EI1444" s="425"/>
      <c r="EJ1444" s="425"/>
      <c r="EK1444" s="425"/>
      <c r="EL1444" s="425"/>
      <c r="EM1444" s="425"/>
      <c r="EN1444" s="425"/>
      <c r="EO1444" s="425"/>
      <c r="EP1444" s="425"/>
      <c r="EQ1444" s="425"/>
      <c r="ER1444" s="425"/>
      <c r="ES1444" s="425"/>
      <c r="ET1444" s="425"/>
      <c r="EU1444" s="425"/>
      <c r="EV1444" s="425"/>
      <c r="EW1444" s="425"/>
      <c r="EX1444" s="425"/>
      <c r="EY1444" s="425"/>
      <c r="EZ1444" s="425"/>
      <c r="FA1444" s="425"/>
      <c r="FB1444" s="425"/>
      <c r="FC1444" s="425"/>
      <c r="FD1444" s="425"/>
      <c r="FE1444" s="425"/>
      <c r="FF1444" s="425"/>
      <c r="FG1444" s="425"/>
      <c r="FH1444" s="425"/>
      <c r="FI1444" s="425"/>
      <c r="FJ1444" s="425"/>
      <c r="FK1444" s="425"/>
      <c r="FL1444" s="425"/>
      <c r="FM1444" s="425"/>
      <c r="FN1444" s="425"/>
      <c r="FO1444" s="425"/>
      <c r="FP1444" s="425"/>
      <c r="FQ1444" s="425"/>
      <c r="FR1444" s="425"/>
      <c r="FS1444" s="425"/>
      <c r="FT1444" s="425"/>
      <c r="FU1444" s="425"/>
      <c r="FV1444" s="425"/>
      <c r="FW1444" s="425"/>
      <c r="FX1444" s="425"/>
      <c r="FY1444" s="425"/>
      <c r="FZ1444" s="425"/>
      <c r="GA1444" s="425"/>
      <c r="GB1444" s="425"/>
      <c r="GC1444" s="425"/>
      <c r="GD1444" s="425"/>
      <c r="GE1444" s="425"/>
      <c r="GF1444" s="425"/>
      <c r="GG1444" s="425"/>
      <c r="GH1444" s="425"/>
      <c r="GI1444" s="425"/>
      <c r="GJ1444" s="425"/>
      <c r="GK1444" s="425"/>
      <c r="GL1444" s="425"/>
      <c r="GM1444" s="425"/>
      <c r="GN1444" s="425"/>
      <c r="GO1444" s="425"/>
      <c r="GP1444" s="425"/>
      <c r="GQ1444" s="425"/>
      <c r="GR1444" s="427"/>
      <c r="GS1444" s="427"/>
      <c r="GT1444" s="427"/>
      <c r="GU1444" s="427"/>
      <c r="GV1444" s="427"/>
    </row>
    <row r="1445" spans="1:204" s="423" customFormat="1" ht="38.25" x14ac:dyDescent="0.25">
      <c r="A1445" s="331" t="s">
        <v>2152</v>
      </c>
      <c r="B1445" s="323" t="s">
        <v>2056</v>
      </c>
      <c r="C1445" s="277" t="s">
        <v>2154</v>
      </c>
      <c r="D1445" s="334" t="s">
        <v>3208</v>
      </c>
      <c r="E1445" s="326">
        <v>4.12</v>
      </c>
      <c r="F1445" s="335">
        <v>4</v>
      </c>
      <c r="G1445" s="220"/>
      <c r="H1445" s="334"/>
      <c r="I1445" s="371" t="s">
        <v>21</v>
      </c>
      <c r="J1445" s="378"/>
      <c r="K1445" s="332"/>
      <c r="L1445" s="384"/>
      <c r="M1445" s="381">
        <v>1</v>
      </c>
      <c r="N1445" s="379">
        <v>1</v>
      </c>
      <c r="O1445" s="385"/>
      <c r="P1445" s="377">
        <f t="shared" si="166"/>
        <v>4.21</v>
      </c>
      <c r="Q1445" s="16">
        <f t="shared" si="165"/>
        <v>4.2196999999999996</v>
      </c>
      <c r="R1445" s="23">
        <f t="shared" si="167"/>
        <v>8.9999999999999858E-2</v>
      </c>
      <c r="S1445" s="18">
        <f t="shared" si="168"/>
        <v>2.1844660194174723E-2</v>
      </c>
      <c r="T1445" s="101"/>
      <c r="U1445" s="102">
        <v>440000</v>
      </c>
      <c r="V1445" s="103"/>
      <c r="W1445" s="272">
        <v>440</v>
      </c>
      <c r="X1445" s="273"/>
      <c r="Y1445" s="486"/>
      <c r="AA1445" s="477"/>
      <c r="AB1445" s="477"/>
      <c r="AC1445" s="477"/>
      <c r="AD1445" s="477"/>
      <c r="AE1445" s="477"/>
      <c r="AF1445" s="425"/>
      <c r="AG1445" s="425"/>
      <c r="AH1445" s="425"/>
      <c r="AI1445" s="425"/>
      <c r="AJ1445" s="425"/>
      <c r="AK1445" s="425"/>
      <c r="AL1445" s="425"/>
      <c r="AM1445" s="425"/>
      <c r="AN1445" s="425"/>
      <c r="AO1445" s="425"/>
      <c r="AP1445" s="425"/>
      <c r="AQ1445" s="425"/>
      <c r="AR1445" s="425"/>
      <c r="AS1445" s="425"/>
      <c r="AT1445" s="425"/>
      <c r="AU1445" s="425"/>
      <c r="AV1445" s="425"/>
      <c r="AW1445" s="425"/>
      <c r="AX1445" s="425"/>
      <c r="AY1445" s="425"/>
      <c r="AZ1445" s="425"/>
      <c r="BA1445" s="425"/>
      <c r="BB1445" s="425"/>
      <c r="BC1445" s="425"/>
      <c r="BD1445" s="425"/>
      <c r="BE1445" s="425"/>
      <c r="BF1445" s="425"/>
      <c r="BG1445" s="425"/>
      <c r="BH1445" s="425"/>
      <c r="BI1445" s="425"/>
      <c r="BJ1445" s="425"/>
      <c r="BK1445" s="425"/>
      <c r="BL1445" s="425"/>
      <c r="BM1445" s="425"/>
      <c r="BN1445" s="425"/>
      <c r="BO1445" s="425"/>
      <c r="BP1445" s="425"/>
      <c r="BQ1445" s="425"/>
      <c r="BR1445" s="425"/>
      <c r="BS1445" s="425"/>
      <c r="BT1445" s="425"/>
      <c r="BU1445" s="425"/>
      <c r="BV1445" s="425"/>
      <c r="BW1445" s="425"/>
      <c r="BX1445" s="425"/>
      <c r="BY1445" s="425"/>
      <c r="BZ1445" s="425"/>
      <c r="CA1445" s="425"/>
      <c r="CB1445" s="425"/>
      <c r="CC1445" s="425"/>
      <c r="CD1445" s="425"/>
      <c r="CE1445" s="425"/>
      <c r="CF1445" s="425"/>
      <c r="CG1445" s="425"/>
      <c r="CH1445" s="425"/>
      <c r="CI1445" s="425"/>
      <c r="CJ1445" s="425"/>
      <c r="CK1445" s="425"/>
      <c r="CL1445" s="425"/>
      <c r="CM1445" s="425"/>
      <c r="CN1445" s="425"/>
      <c r="CO1445" s="425"/>
      <c r="CP1445" s="425"/>
      <c r="CQ1445" s="425"/>
      <c r="CR1445" s="425"/>
      <c r="CS1445" s="425"/>
      <c r="CT1445" s="425"/>
      <c r="CU1445" s="425"/>
      <c r="CV1445" s="425"/>
      <c r="CW1445" s="425"/>
      <c r="CX1445" s="425"/>
      <c r="CY1445" s="425"/>
      <c r="CZ1445" s="425"/>
      <c r="DA1445" s="425"/>
      <c r="DB1445" s="425"/>
      <c r="DC1445" s="425"/>
      <c r="DD1445" s="425"/>
      <c r="DE1445" s="425"/>
      <c r="DF1445" s="425"/>
      <c r="DG1445" s="425"/>
      <c r="DH1445" s="425"/>
      <c r="DI1445" s="425"/>
      <c r="DJ1445" s="425"/>
      <c r="DK1445" s="425"/>
      <c r="DL1445" s="425"/>
      <c r="DM1445" s="425"/>
      <c r="DN1445" s="425"/>
      <c r="DO1445" s="425"/>
      <c r="DP1445" s="425"/>
      <c r="DQ1445" s="425"/>
      <c r="DR1445" s="425"/>
      <c r="DS1445" s="425"/>
      <c r="DT1445" s="425"/>
      <c r="DU1445" s="425"/>
      <c r="DV1445" s="425"/>
      <c r="DW1445" s="425"/>
      <c r="DX1445" s="425"/>
      <c r="DY1445" s="425"/>
      <c r="DZ1445" s="425"/>
      <c r="EA1445" s="425"/>
      <c r="EB1445" s="425"/>
      <c r="EC1445" s="425"/>
      <c r="ED1445" s="425"/>
      <c r="EE1445" s="425"/>
      <c r="EF1445" s="425"/>
      <c r="EG1445" s="425"/>
      <c r="EH1445" s="425"/>
      <c r="EI1445" s="425"/>
      <c r="EJ1445" s="425"/>
      <c r="EK1445" s="425"/>
      <c r="EL1445" s="425"/>
      <c r="EM1445" s="425"/>
      <c r="EN1445" s="425"/>
      <c r="EO1445" s="425"/>
      <c r="EP1445" s="425"/>
      <c r="EQ1445" s="425"/>
      <c r="ER1445" s="425"/>
      <c r="ES1445" s="425"/>
      <c r="ET1445" s="425"/>
      <c r="EU1445" s="425"/>
      <c r="EV1445" s="425"/>
      <c r="EW1445" s="425"/>
      <c r="EX1445" s="425"/>
      <c r="EY1445" s="425"/>
      <c r="EZ1445" s="425"/>
      <c r="FA1445" s="425"/>
      <c r="FB1445" s="425"/>
      <c r="FC1445" s="425"/>
      <c r="FD1445" s="425"/>
      <c r="FE1445" s="425"/>
      <c r="FF1445" s="425"/>
      <c r="FG1445" s="425"/>
      <c r="FH1445" s="425"/>
      <c r="FI1445" s="425"/>
      <c r="FJ1445" s="425"/>
      <c r="FK1445" s="425"/>
      <c r="FL1445" s="425"/>
      <c r="FM1445" s="425"/>
      <c r="FN1445" s="425"/>
      <c r="FO1445" s="425"/>
      <c r="FP1445" s="425"/>
      <c r="FQ1445" s="425"/>
      <c r="FR1445" s="425"/>
      <c r="FS1445" s="425"/>
      <c r="FT1445" s="425"/>
      <c r="FU1445" s="425"/>
      <c r="FV1445" s="425"/>
      <c r="FW1445" s="425"/>
      <c r="FX1445" s="425"/>
      <c r="FY1445" s="425"/>
      <c r="FZ1445" s="425"/>
      <c r="GA1445" s="425"/>
      <c r="GB1445" s="425"/>
      <c r="GC1445" s="425"/>
      <c r="GD1445" s="425"/>
      <c r="GE1445" s="425"/>
      <c r="GF1445" s="425"/>
      <c r="GG1445" s="425"/>
      <c r="GH1445" s="425"/>
      <c r="GI1445" s="425"/>
      <c r="GJ1445" s="425"/>
      <c r="GK1445" s="425"/>
      <c r="GL1445" s="425"/>
      <c r="GM1445" s="425"/>
      <c r="GN1445" s="425"/>
      <c r="GO1445" s="425"/>
      <c r="GP1445" s="425"/>
      <c r="GQ1445" s="425"/>
      <c r="GR1445" s="427"/>
      <c r="GS1445" s="427"/>
      <c r="GT1445" s="427"/>
      <c r="GU1445" s="427"/>
      <c r="GV1445" s="427"/>
    </row>
    <row r="1446" spans="1:204" s="423" customFormat="1" ht="25.5" x14ac:dyDescent="0.25">
      <c r="A1446" s="331" t="s">
        <v>2152</v>
      </c>
      <c r="B1446" s="323" t="s">
        <v>2056</v>
      </c>
      <c r="C1446" s="277" t="s">
        <v>2155</v>
      </c>
      <c r="D1446" s="334" t="s">
        <v>2156</v>
      </c>
      <c r="E1446" s="326">
        <v>70</v>
      </c>
      <c r="F1446" s="335">
        <v>70</v>
      </c>
      <c r="G1446" s="220"/>
      <c r="H1446" s="334"/>
      <c r="I1446" s="371" t="s">
        <v>21</v>
      </c>
      <c r="J1446" s="378"/>
      <c r="K1446" s="332"/>
      <c r="L1446" s="384"/>
      <c r="M1446" s="381">
        <v>1</v>
      </c>
      <c r="N1446" s="453">
        <v>1</v>
      </c>
      <c r="O1446" s="385"/>
      <c r="P1446" s="377">
        <f t="shared" si="166"/>
        <v>71.69</v>
      </c>
      <c r="Q1446" s="16">
        <f t="shared" si="165"/>
        <v>71.694900000000004</v>
      </c>
      <c r="R1446" s="23">
        <f t="shared" si="167"/>
        <v>1.6899999999999977</v>
      </c>
      <c r="S1446" s="18">
        <f t="shared" si="168"/>
        <v>2.4142857142857112E-2</v>
      </c>
      <c r="T1446" s="101"/>
      <c r="U1446" s="102">
        <v>450000</v>
      </c>
      <c r="V1446" s="103"/>
      <c r="W1446" s="272">
        <v>450</v>
      </c>
      <c r="X1446" s="273"/>
      <c r="Y1446" s="486"/>
      <c r="AA1446" s="477"/>
      <c r="AB1446" s="477"/>
      <c r="AC1446" s="477"/>
      <c r="AD1446" s="477"/>
      <c r="AE1446" s="477"/>
      <c r="AF1446" s="425"/>
      <c r="AG1446" s="425"/>
      <c r="AH1446" s="425"/>
      <c r="AI1446" s="425"/>
      <c r="AJ1446" s="425"/>
      <c r="AK1446" s="425"/>
      <c r="AL1446" s="425"/>
      <c r="AM1446" s="425"/>
      <c r="AN1446" s="425"/>
      <c r="AO1446" s="425"/>
      <c r="AP1446" s="425"/>
      <c r="AQ1446" s="425"/>
      <c r="AR1446" s="425"/>
      <c r="AS1446" s="425"/>
      <c r="AT1446" s="425"/>
      <c r="AU1446" s="425"/>
      <c r="AV1446" s="425"/>
      <c r="AW1446" s="425"/>
      <c r="AX1446" s="425"/>
      <c r="AY1446" s="425"/>
      <c r="AZ1446" s="425"/>
      <c r="BA1446" s="425"/>
      <c r="BB1446" s="425"/>
      <c r="BC1446" s="425"/>
      <c r="BD1446" s="425"/>
      <c r="BE1446" s="425"/>
      <c r="BF1446" s="425"/>
      <c r="BG1446" s="425"/>
      <c r="BH1446" s="425"/>
      <c r="BI1446" s="425"/>
      <c r="BJ1446" s="425"/>
      <c r="BK1446" s="425"/>
      <c r="BL1446" s="425"/>
      <c r="BM1446" s="425"/>
      <c r="BN1446" s="425"/>
      <c r="BO1446" s="425"/>
      <c r="BP1446" s="425"/>
      <c r="BQ1446" s="425"/>
      <c r="BR1446" s="425"/>
      <c r="BS1446" s="425"/>
      <c r="BT1446" s="425"/>
      <c r="BU1446" s="425"/>
      <c r="BV1446" s="425"/>
      <c r="BW1446" s="425"/>
      <c r="BX1446" s="425"/>
      <c r="BY1446" s="425"/>
      <c r="BZ1446" s="425"/>
      <c r="CA1446" s="425"/>
      <c r="CB1446" s="425"/>
      <c r="CC1446" s="425"/>
      <c r="CD1446" s="425"/>
      <c r="CE1446" s="425"/>
      <c r="CF1446" s="425"/>
      <c r="CG1446" s="425"/>
      <c r="CH1446" s="425"/>
      <c r="CI1446" s="425"/>
      <c r="CJ1446" s="425"/>
      <c r="CK1446" s="425"/>
      <c r="CL1446" s="425"/>
      <c r="CM1446" s="425"/>
      <c r="CN1446" s="425"/>
      <c r="CO1446" s="425"/>
      <c r="CP1446" s="425"/>
      <c r="CQ1446" s="425"/>
      <c r="CR1446" s="425"/>
      <c r="CS1446" s="425"/>
      <c r="CT1446" s="425"/>
      <c r="CU1446" s="425"/>
      <c r="CV1446" s="425"/>
      <c r="CW1446" s="425"/>
      <c r="CX1446" s="425"/>
      <c r="CY1446" s="425"/>
      <c r="CZ1446" s="425"/>
      <c r="DA1446" s="425"/>
      <c r="DB1446" s="425"/>
      <c r="DC1446" s="425"/>
      <c r="DD1446" s="425"/>
      <c r="DE1446" s="425"/>
      <c r="DF1446" s="425"/>
      <c r="DG1446" s="425"/>
      <c r="DH1446" s="425"/>
      <c r="DI1446" s="425"/>
      <c r="DJ1446" s="425"/>
      <c r="DK1446" s="425"/>
      <c r="DL1446" s="425"/>
      <c r="DM1446" s="425"/>
      <c r="DN1446" s="425"/>
      <c r="DO1446" s="425"/>
      <c r="DP1446" s="425"/>
      <c r="DQ1446" s="425"/>
      <c r="DR1446" s="425"/>
      <c r="DS1446" s="425"/>
      <c r="DT1446" s="425"/>
      <c r="DU1446" s="425"/>
      <c r="DV1446" s="425"/>
      <c r="DW1446" s="425"/>
      <c r="DX1446" s="425"/>
      <c r="DY1446" s="425"/>
      <c r="DZ1446" s="425"/>
      <c r="EA1446" s="425"/>
      <c r="EB1446" s="425"/>
      <c r="EC1446" s="425"/>
      <c r="ED1446" s="425"/>
      <c r="EE1446" s="425"/>
      <c r="EF1446" s="425"/>
      <c r="EG1446" s="425"/>
      <c r="EH1446" s="425"/>
      <c r="EI1446" s="425"/>
      <c r="EJ1446" s="425"/>
      <c r="EK1446" s="425"/>
      <c r="EL1446" s="425"/>
      <c r="EM1446" s="425"/>
      <c r="EN1446" s="425"/>
      <c r="EO1446" s="425"/>
      <c r="EP1446" s="425"/>
      <c r="EQ1446" s="425"/>
      <c r="ER1446" s="425"/>
      <c r="ES1446" s="425"/>
      <c r="ET1446" s="425"/>
      <c r="EU1446" s="425"/>
      <c r="EV1446" s="425"/>
      <c r="EW1446" s="425"/>
      <c r="EX1446" s="425"/>
      <c r="EY1446" s="425"/>
      <c r="EZ1446" s="425"/>
      <c r="FA1446" s="425"/>
      <c r="FB1446" s="425"/>
      <c r="FC1446" s="425"/>
      <c r="FD1446" s="425"/>
      <c r="FE1446" s="425"/>
      <c r="FF1446" s="425"/>
      <c r="FG1446" s="425"/>
      <c r="FH1446" s="425"/>
      <c r="FI1446" s="425"/>
      <c r="FJ1446" s="425"/>
      <c r="FK1446" s="425"/>
      <c r="FL1446" s="425"/>
      <c r="FM1446" s="425"/>
      <c r="FN1446" s="425"/>
      <c r="FO1446" s="425"/>
      <c r="FP1446" s="425"/>
      <c r="FQ1446" s="425"/>
      <c r="FR1446" s="425"/>
      <c r="FS1446" s="425"/>
      <c r="FT1446" s="425"/>
      <c r="FU1446" s="425"/>
      <c r="FV1446" s="425"/>
      <c r="FW1446" s="425"/>
      <c r="FX1446" s="425"/>
      <c r="FY1446" s="425"/>
      <c r="FZ1446" s="425"/>
      <c r="GA1446" s="425"/>
      <c r="GB1446" s="425"/>
      <c r="GC1446" s="425"/>
      <c r="GD1446" s="425"/>
      <c r="GE1446" s="425"/>
      <c r="GF1446" s="425"/>
      <c r="GG1446" s="425"/>
      <c r="GH1446" s="425"/>
      <c r="GI1446" s="425"/>
      <c r="GJ1446" s="425"/>
      <c r="GK1446" s="425"/>
      <c r="GL1446" s="425"/>
      <c r="GM1446" s="425"/>
      <c r="GN1446" s="425"/>
      <c r="GO1446" s="425"/>
      <c r="GP1446" s="425"/>
      <c r="GQ1446" s="425"/>
      <c r="GR1446" s="427"/>
      <c r="GS1446" s="427"/>
      <c r="GT1446" s="427"/>
      <c r="GU1446" s="427"/>
      <c r="GV1446" s="427"/>
    </row>
    <row r="1447" spans="1:204" s="423" customFormat="1" ht="25.5" x14ac:dyDescent="0.25">
      <c r="A1447" s="331" t="s">
        <v>2152</v>
      </c>
      <c r="B1447" s="323" t="s">
        <v>2056</v>
      </c>
      <c r="C1447" s="277" t="s">
        <v>2157</v>
      </c>
      <c r="D1447" s="332" t="s">
        <v>2158</v>
      </c>
      <c r="E1447" s="326">
        <v>3000</v>
      </c>
      <c r="F1447" s="335">
        <v>3000</v>
      </c>
      <c r="G1447" s="220"/>
      <c r="H1447" s="334"/>
      <c r="I1447" s="371" t="s">
        <v>21</v>
      </c>
      <c r="J1447" s="378"/>
      <c r="K1447" s="332"/>
      <c r="L1447" s="384"/>
      <c r="M1447" s="381">
        <v>1</v>
      </c>
      <c r="N1447" s="453">
        <v>1</v>
      </c>
      <c r="O1447" s="385"/>
      <c r="P1447" s="377">
        <f t="shared" si="166"/>
        <v>3072.64</v>
      </c>
      <c r="Q1447" s="16">
        <f t="shared" si="165"/>
        <v>3072.6419999999998</v>
      </c>
      <c r="R1447" s="23">
        <f t="shared" si="167"/>
        <v>72.639999999999873</v>
      </c>
      <c r="S1447" s="18">
        <f t="shared" si="168"/>
        <v>2.4213333333333292E-2</v>
      </c>
      <c r="T1447" s="101"/>
      <c r="U1447" s="102">
        <v>460000</v>
      </c>
      <c r="V1447" s="103"/>
      <c r="W1447" s="272">
        <v>460</v>
      </c>
      <c r="X1447" s="273"/>
      <c r="Y1447" s="486"/>
      <c r="AA1447" s="477"/>
      <c r="AB1447" s="477"/>
      <c r="AC1447" s="477"/>
      <c r="AD1447" s="477"/>
      <c r="AE1447" s="477"/>
      <c r="AF1447" s="425"/>
      <c r="AG1447" s="425"/>
      <c r="AH1447" s="425"/>
      <c r="AI1447" s="425"/>
      <c r="AJ1447" s="425"/>
      <c r="AK1447" s="425"/>
      <c r="AL1447" s="425"/>
      <c r="AM1447" s="425"/>
      <c r="AN1447" s="425"/>
      <c r="AO1447" s="425"/>
      <c r="AP1447" s="425"/>
      <c r="AQ1447" s="425"/>
      <c r="AR1447" s="425"/>
      <c r="AS1447" s="425"/>
      <c r="AT1447" s="425"/>
      <c r="AU1447" s="425"/>
      <c r="AV1447" s="425"/>
      <c r="AW1447" s="425"/>
      <c r="AX1447" s="425"/>
      <c r="AY1447" s="425"/>
      <c r="AZ1447" s="425"/>
      <c r="BA1447" s="425"/>
      <c r="BB1447" s="425"/>
      <c r="BC1447" s="425"/>
      <c r="BD1447" s="425"/>
      <c r="BE1447" s="425"/>
      <c r="BF1447" s="425"/>
      <c r="BG1447" s="425"/>
      <c r="BH1447" s="425"/>
      <c r="BI1447" s="425"/>
      <c r="BJ1447" s="425"/>
      <c r="BK1447" s="425"/>
      <c r="BL1447" s="425"/>
      <c r="BM1447" s="425"/>
      <c r="BN1447" s="425"/>
      <c r="BO1447" s="425"/>
      <c r="BP1447" s="425"/>
      <c r="BQ1447" s="425"/>
      <c r="BR1447" s="425"/>
      <c r="BS1447" s="425"/>
      <c r="BT1447" s="425"/>
      <c r="BU1447" s="425"/>
      <c r="BV1447" s="425"/>
      <c r="BW1447" s="425"/>
      <c r="BX1447" s="425"/>
      <c r="BY1447" s="425"/>
      <c r="BZ1447" s="425"/>
      <c r="CA1447" s="425"/>
      <c r="CB1447" s="425"/>
      <c r="CC1447" s="425"/>
      <c r="CD1447" s="425"/>
      <c r="CE1447" s="425"/>
      <c r="CF1447" s="425"/>
      <c r="CG1447" s="425"/>
      <c r="CH1447" s="425"/>
      <c r="CI1447" s="425"/>
      <c r="CJ1447" s="425"/>
      <c r="CK1447" s="425"/>
      <c r="CL1447" s="425"/>
      <c r="CM1447" s="425"/>
      <c r="CN1447" s="425"/>
      <c r="CO1447" s="425"/>
      <c r="CP1447" s="425"/>
      <c r="CQ1447" s="425"/>
      <c r="CR1447" s="425"/>
      <c r="CS1447" s="425"/>
      <c r="CT1447" s="425"/>
      <c r="CU1447" s="425"/>
      <c r="CV1447" s="425"/>
      <c r="CW1447" s="425"/>
      <c r="CX1447" s="425"/>
      <c r="CY1447" s="425"/>
      <c r="CZ1447" s="425"/>
      <c r="DA1447" s="425"/>
      <c r="DB1447" s="425"/>
      <c r="DC1447" s="425"/>
      <c r="DD1447" s="425"/>
      <c r="DE1447" s="425"/>
      <c r="DF1447" s="425"/>
      <c r="DG1447" s="425"/>
      <c r="DH1447" s="425"/>
      <c r="DI1447" s="425"/>
      <c r="DJ1447" s="425"/>
      <c r="DK1447" s="425"/>
      <c r="DL1447" s="425"/>
      <c r="DM1447" s="425"/>
      <c r="DN1447" s="425"/>
      <c r="DO1447" s="425"/>
      <c r="DP1447" s="425"/>
      <c r="DQ1447" s="425"/>
      <c r="DR1447" s="425"/>
      <c r="DS1447" s="425"/>
      <c r="DT1447" s="425"/>
      <c r="DU1447" s="425"/>
      <c r="DV1447" s="425"/>
      <c r="DW1447" s="425"/>
      <c r="DX1447" s="425"/>
      <c r="DY1447" s="425"/>
      <c r="DZ1447" s="425"/>
      <c r="EA1447" s="425"/>
      <c r="EB1447" s="425"/>
      <c r="EC1447" s="425"/>
      <c r="ED1447" s="425"/>
      <c r="EE1447" s="425"/>
      <c r="EF1447" s="425"/>
      <c r="EG1447" s="425"/>
      <c r="EH1447" s="425"/>
      <c r="EI1447" s="425"/>
      <c r="EJ1447" s="425"/>
      <c r="EK1447" s="425"/>
      <c r="EL1447" s="425"/>
      <c r="EM1447" s="425"/>
      <c r="EN1447" s="425"/>
      <c r="EO1447" s="425"/>
      <c r="EP1447" s="425"/>
      <c r="EQ1447" s="425"/>
      <c r="ER1447" s="425"/>
      <c r="ES1447" s="425"/>
      <c r="ET1447" s="425"/>
      <c r="EU1447" s="425"/>
      <c r="EV1447" s="425"/>
      <c r="EW1447" s="425"/>
      <c r="EX1447" s="425"/>
      <c r="EY1447" s="425"/>
      <c r="EZ1447" s="425"/>
      <c r="FA1447" s="425"/>
      <c r="FB1447" s="425"/>
      <c r="FC1447" s="425"/>
      <c r="FD1447" s="425"/>
      <c r="FE1447" s="425"/>
      <c r="FF1447" s="425"/>
      <c r="FG1447" s="425"/>
      <c r="FH1447" s="425"/>
      <c r="FI1447" s="425"/>
      <c r="FJ1447" s="425"/>
      <c r="FK1447" s="425"/>
      <c r="FL1447" s="425"/>
      <c r="FM1447" s="425"/>
      <c r="FN1447" s="425"/>
      <c r="FO1447" s="425"/>
      <c r="FP1447" s="425"/>
      <c r="FQ1447" s="425"/>
      <c r="FR1447" s="425"/>
      <c r="FS1447" s="425"/>
      <c r="FT1447" s="425"/>
      <c r="FU1447" s="425"/>
      <c r="FV1447" s="425"/>
      <c r="FW1447" s="425"/>
      <c r="FX1447" s="425"/>
      <c r="FY1447" s="425"/>
      <c r="FZ1447" s="425"/>
      <c r="GA1447" s="425"/>
      <c r="GB1447" s="425"/>
      <c r="GC1447" s="425"/>
      <c r="GD1447" s="425"/>
      <c r="GE1447" s="425"/>
      <c r="GF1447" s="425"/>
      <c r="GG1447" s="425"/>
      <c r="GH1447" s="425"/>
      <c r="GI1447" s="425"/>
      <c r="GJ1447" s="425"/>
      <c r="GK1447" s="425"/>
      <c r="GL1447" s="425"/>
      <c r="GM1447" s="425"/>
      <c r="GN1447" s="425"/>
      <c r="GO1447" s="425"/>
      <c r="GP1447" s="425"/>
      <c r="GQ1447" s="425"/>
      <c r="GR1447" s="427"/>
      <c r="GS1447" s="427"/>
      <c r="GT1447" s="427"/>
      <c r="GU1447" s="427"/>
      <c r="GV1447" s="427"/>
    </row>
    <row r="1448" spans="1:204" s="423" customFormat="1" ht="25.5" x14ac:dyDescent="0.25">
      <c r="A1448" s="331" t="s">
        <v>2159</v>
      </c>
      <c r="B1448" s="323" t="s">
        <v>2056</v>
      </c>
      <c r="C1448" s="277" t="s">
        <v>2160</v>
      </c>
      <c r="D1448" s="334" t="s">
        <v>2161</v>
      </c>
      <c r="E1448" s="326">
        <v>51.61</v>
      </c>
      <c r="F1448" s="335">
        <v>50</v>
      </c>
      <c r="G1448" s="220"/>
      <c r="H1448" s="334"/>
      <c r="I1448" s="371" t="s">
        <v>21</v>
      </c>
      <c r="J1448" s="378"/>
      <c r="K1448" s="332"/>
      <c r="L1448" s="384"/>
      <c r="M1448" s="381">
        <v>6</v>
      </c>
      <c r="N1448" s="379">
        <v>1</v>
      </c>
      <c r="O1448" s="385"/>
      <c r="P1448" s="377">
        <f t="shared" si="166"/>
        <v>52.85</v>
      </c>
      <c r="Q1448" s="16">
        <f t="shared" si="165"/>
        <v>52.8596</v>
      </c>
      <c r="R1448" s="23">
        <f t="shared" si="167"/>
        <v>1.240000000000002</v>
      </c>
      <c r="S1448" s="18">
        <f t="shared" si="168"/>
        <v>2.4026351482270916E-2</v>
      </c>
      <c r="T1448" s="101"/>
      <c r="U1448" s="102">
        <v>470000</v>
      </c>
      <c r="V1448" s="103"/>
      <c r="W1448" s="272">
        <v>470</v>
      </c>
      <c r="X1448" s="273"/>
      <c r="Y1448" s="486"/>
      <c r="AA1448" s="477"/>
      <c r="AB1448" s="477"/>
      <c r="AC1448" s="477"/>
      <c r="AD1448" s="477"/>
      <c r="AE1448" s="477"/>
      <c r="AF1448" s="425"/>
      <c r="AG1448" s="425"/>
      <c r="AH1448" s="425"/>
      <c r="AI1448" s="425"/>
      <c r="AJ1448" s="425"/>
      <c r="AK1448" s="425"/>
      <c r="AL1448" s="425"/>
      <c r="AM1448" s="425"/>
      <c r="AN1448" s="425"/>
      <c r="AO1448" s="425"/>
      <c r="AP1448" s="425"/>
      <c r="AQ1448" s="425"/>
      <c r="AR1448" s="425"/>
      <c r="AS1448" s="425"/>
      <c r="AT1448" s="425"/>
      <c r="AU1448" s="425"/>
      <c r="AV1448" s="425"/>
      <c r="AW1448" s="425"/>
      <c r="AX1448" s="425"/>
      <c r="AY1448" s="425"/>
      <c r="AZ1448" s="425"/>
      <c r="BA1448" s="425"/>
      <c r="BB1448" s="425"/>
      <c r="BC1448" s="425"/>
      <c r="BD1448" s="425"/>
      <c r="BE1448" s="425"/>
      <c r="BF1448" s="425"/>
      <c r="BG1448" s="425"/>
      <c r="BH1448" s="425"/>
      <c r="BI1448" s="425"/>
      <c r="BJ1448" s="425"/>
      <c r="BK1448" s="425"/>
      <c r="BL1448" s="425"/>
      <c r="BM1448" s="425"/>
      <c r="BN1448" s="425"/>
      <c r="BO1448" s="425"/>
      <c r="BP1448" s="425"/>
      <c r="BQ1448" s="425"/>
      <c r="BR1448" s="425"/>
      <c r="BS1448" s="425"/>
      <c r="BT1448" s="425"/>
      <c r="BU1448" s="425"/>
      <c r="BV1448" s="425"/>
      <c r="BW1448" s="425"/>
      <c r="BX1448" s="425"/>
      <c r="BY1448" s="425"/>
      <c r="BZ1448" s="425"/>
      <c r="CA1448" s="425"/>
      <c r="CB1448" s="425"/>
      <c r="CC1448" s="425"/>
      <c r="CD1448" s="425"/>
      <c r="CE1448" s="425"/>
      <c r="CF1448" s="425"/>
      <c r="CG1448" s="425"/>
      <c r="CH1448" s="425"/>
      <c r="CI1448" s="425"/>
      <c r="CJ1448" s="425"/>
      <c r="CK1448" s="425"/>
      <c r="CL1448" s="425"/>
      <c r="CM1448" s="425"/>
      <c r="CN1448" s="425"/>
      <c r="CO1448" s="425"/>
      <c r="CP1448" s="425"/>
      <c r="CQ1448" s="425"/>
      <c r="CR1448" s="425"/>
      <c r="CS1448" s="425"/>
      <c r="CT1448" s="425"/>
      <c r="CU1448" s="425"/>
      <c r="CV1448" s="425"/>
      <c r="CW1448" s="425"/>
      <c r="CX1448" s="425"/>
      <c r="CY1448" s="425"/>
      <c r="CZ1448" s="425"/>
      <c r="DA1448" s="425"/>
      <c r="DB1448" s="425"/>
      <c r="DC1448" s="425"/>
      <c r="DD1448" s="425"/>
      <c r="DE1448" s="425"/>
      <c r="DF1448" s="425"/>
      <c r="DG1448" s="425"/>
      <c r="DH1448" s="425"/>
      <c r="DI1448" s="425"/>
      <c r="DJ1448" s="425"/>
      <c r="DK1448" s="425"/>
      <c r="DL1448" s="425"/>
      <c r="DM1448" s="425"/>
      <c r="DN1448" s="425"/>
      <c r="DO1448" s="425"/>
      <c r="DP1448" s="425"/>
      <c r="DQ1448" s="425"/>
      <c r="DR1448" s="425"/>
      <c r="DS1448" s="425"/>
      <c r="DT1448" s="425"/>
      <c r="DU1448" s="425"/>
      <c r="DV1448" s="425"/>
      <c r="DW1448" s="425"/>
      <c r="DX1448" s="425"/>
      <c r="DY1448" s="425"/>
      <c r="DZ1448" s="425"/>
      <c r="EA1448" s="425"/>
      <c r="EB1448" s="425"/>
      <c r="EC1448" s="425"/>
      <c r="ED1448" s="425"/>
      <c r="EE1448" s="425"/>
      <c r="EF1448" s="425"/>
      <c r="EG1448" s="425"/>
      <c r="EH1448" s="425"/>
      <c r="EI1448" s="425"/>
      <c r="EJ1448" s="425"/>
      <c r="EK1448" s="425"/>
      <c r="EL1448" s="425"/>
      <c r="EM1448" s="425"/>
      <c r="EN1448" s="425"/>
      <c r="EO1448" s="425"/>
      <c r="EP1448" s="425"/>
      <c r="EQ1448" s="425"/>
      <c r="ER1448" s="425"/>
      <c r="ES1448" s="425"/>
      <c r="ET1448" s="425"/>
      <c r="EU1448" s="425"/>
      <c r="EV1448" s="425"/>
      <c r="EW1448" s="425"/>
      <c r="EX1448" s="425"/>
      <c r="EY1448" s="425"/>
      <c r="EZ1448" s="425"/>
      <c r="FA1448" s="425"/>
      <c r="FB1448" s="425"/>
      <c r="FC1448" s="425"/>
      <c r="FD1448" s="425"/>
      <c r="FE1448" s="425"/>
      <c r="FF1448" s="425"/>
      <c r="FG1448" s="425"/>
      <c r="FH1448" s="425"/>
      <c r="FI1448" s="425"/>
      <c r="FJ1448" s="425"/>
      <c r="FK1448" s="425"/>
      <c r="FL1448" s="425"/>
      <c r="FM1448" s="425"/>
      <c r="FN1448" s="425"/>
      <c r="FO1448" s="425"/>
      <c r="FP1448" s="425"/>
      <c r="FQ1448" s="425"/>
      <c r="FR1448" s="425"/>
      <c r="FS1448" s="425"/>
      <c r="FT1448" s="425"/>
      <c r="FU1448" s="425"/>
      <c r="FV1448" s="425"/>
      <c r="FW1448" s="425"/>
      <c r="FX1448" s="425"/>
      <c r="FY1448" s="425"/>
      <c r="FZ1448" s="425"/>
      <c r="GA1448" s="425"/>
      <c r="GB1448" s="425"/>
      <c r="GC1448" s="425"/>
      <c r="GD1448" s="425"/>
      <c r="GE1448" s="425"/>
      <c r="GF1448" s="425"/>
      <c r="GG1448" s="425"/>
      <c r="GH1448" s="425"/>
      <c r="GI1448" s="425"/>
      <c r="GJ1448" s="425"/>
      <c r="GK1448" s="425"/>
      <c r="GL1448" s="425"/>
      <c r="GM1448" s="425"/>
      <c r="GN1448" s="425"/>
      <c r="GO1448" s="425"/>
      <c r="GP1448" s="425"/>
      <c r="GQ1448" s="425"/>
      <c r="GR1448" s="427"/>
      <c r="GS1448" s="427"/>
      <c r="GT1448" s="427"/>
      <c r="GU1448" s="427"/>
      <c r="GV1448" s="427"/>
    </row>
    <row r="1449" spans="1:204" s="423" customFormat="1" ht="25.5" x14ac:dyDescent="0.25">
      <c r="A1449" s="331" t="s">
        <v>2152</v>
      </c>
      <c r="B1449" s="323" t="s">
        <v>2056</v>
      </c>
      <c r="C1449" s="277" t="s">
        <v>2162</v>
      </c>
      <c r="D1449" s="334" t="s">
        <v>2163</v>
      </c>
      <c r="E1449" s="326">
        <v>36.130000000000003</v>
      </c>
      <c r="F1449" s="335">
        <v>35</v>
      </c>
      <c r="G1449" s="220"/>
      <c r="H1449" s="334"/>
      <c r="I1449" s="371" t="s">
        <v>21</v>
      </c>
      <c r="J1449" s="378"/>
      <c r="K1449" s="332"/>
      <c r="L1449" s="384"/>
      <c r="M1449" s="381">
        <v>1</v>
      </c>
      <c r="N1449" s="379">
        <v>1</v>
      </c>
      <c r="O1449" s="385"/>
      <c r="P1449" s="377">
        <f t="shared" si="166"/>
        <v>37</v>
      </c>
      <c r="Q1449" s="16">
        <f t="shared" si="165"/>
        <v>37.004800000000003</v>
      </c>
      <c r="R1449" s="23">
        <f t="shared" si="167"/>
        <v>0.86999999999999744</v>
      </c>
      <c r="S1449" s="18">
        <f t="shared" si="168"/>
        <v>2.4079712150567322E-2</v>
      </c>
      <c r="T1449" s="101"/>
      <c r="U1449" s="102">
        <v>480000</v>
      </c>
      <c r="V1449" s="103"/>
      <c r="W1449" s="272">
        <v>480</v>
      </c>
      <c r="X1449" s="273"/>
      <c r="Y1449" s="486"/>
      <c r="AA1449" s="477"/>
      <c r="AB1449" s="477"/>
      <c r="AC1449" s="477"/>
      <c r="AD1449" s="477"/>
      <c r="AE1449" s="477"/>
      <c r="AF1449" s="425"/>
      <c r="AG1449" s="425"/>
      <c r="AH1449" s="425"/>
      <c r="AI1449" s="425"/>
      <c r="AJ1449" s="425"/>
      <c r="AK1449" s="425"/>
      <c r="AL1449" s="425"/>
      <c r="AM1449" s="425"/>
      <c r="AN1449" s="425"/>
      <c r="AO1449" s="425"/>
      <c r="AP1449" s="425"/>
      <c r="AQ1449" s="425"/>
      <c r="AR1449" s="425"/>
      <c r="AS1449" s="425"/>
      <c r="AT1449" s="425"/>
      <c r="AU1449" s="425"/>
      <c r="AV1449" s="425"/>
      <c r="AW1449" s="425"/>
      <c r="AX1449" s="425"/>
      <c r="AY1449" s="425"/>
      <c r="AZ1449" s="425"/>
      <c r="BA1449" s="425"/>
      <c r="BB1449" s="425"/>
      <c r="BC1449" s="425"/>
      <c r="BD1449" s="425"/>
      <c r="BE1449" s="425"/>
      <c r="BF1449" s="425"/>
      <c r="BG1449" s="425"/>
      <c r="BH1449" s="425"/>
      <c r="BI1449" s="425"/>
      <c r="BJ1449" s="425"/>
      <c r="BK1449" s="425"/>
      <c r="BL1449" s="425"/>
      <c r="BM1449" s="425"/>
      <c r="BN1449" s="425"/>
      <c r="BO1449" s="425"/>
      <c r="BP1449" s="425"/>
      <c r="BQ1449" s="425"/>
      <c r="BR1449" s="425"/>
      <c r="BS1449" s="425"/>
      <c r="BT1449" s="425"/>
      <c r="BU1449" s="425"/>
      <c r="BV1449" s="425"/>
      <c r="BW1449" s="425"/>
      <c r="BX1449" s="425"/>
      <c r="BY1449" s="425"/>
      <c r="BZ1449" s="425"/>
      <c r="CA1449" s="425"/>
      <c r="CB1449" s="425"/>
      <c r="CC1449" s="425"/>
      <c r="CD1449" s="425"/>
      <c r="CE1449" s="425"/>
      <c r="CF1449" s="425"/>
      <c r="CG1449" s="425"/>
      <c r="CH1449" s="425"/>
      <c r="CI1449" s="425"/>
      <c r="CJ1449" s="425"/>
      <c r="CK1449" s="425"/>
      <c r="CL1449" s="425"/>
      <c r="CM1449" s="425"/>
      <c r="CN1449" s="425"/>
      <c r="CO1449" s="425"/>
      <c r="CP1449" s="425"/>
      <c r="CQ1449" s="425"/>
      <c r="CR1449" s="425"/>
      <c r="CS1449" s="425"/>
      <c r="CT1449" s="425"/>
      <c r="CU1449" s="425"/>
      <c r="CV1449" s="425"/>
      <c r="CW1449" s="425"/>
      <c r="CX1449" s="425"/>
      <c r="CY1449" s="425"/>
      <c r="CZ1449" s="425"/>
      <c r="DA1449" s="425"/>
      <c r="DB1449" s="425"/>
      <c r="DC1449" s="425"/>
      <c r="DD1449" s="425"/>
      <c r="DE1449" s="425"/>
      <c r="DF1449" s="425"/>
      <c r="DG1449" s="425"/>
      <c r="DH1449" s="425"/>
      <c r="DI1449" s="425"/>
      <c r="DJ1449" s="425"/>
      <c r="DK1449" s="425"/>
      <c r="DL1449" s="425"/>
      <c r="DM1449" s="425"/>
      <c r="DN1449" s="425"/>
      <c r="DO1449" s="425"/>
      <c r="DP1449" s="425"/>
      <c r="DQ1449" s="425"/>
      <c r="DR1449" s="425"/>
      <c r="DS1449" s="425"/>
      <c r="DT1449" s="425"/>
      <c r="DU1449" s="425"/>
      <c r="DV1449" s="425"/>
      <c r="DW1449" s="425"/>
      <c r="DX1449" s="425"/>
      <c r="DY1449" s="425"/>
      <c r="DZ1449" s="425"/>
      <c r="EA1449" s="425"/>
      <c r="EB1449" s="425"/>
      <c r="EC1449" s="425"/>
      <c r="ED1449" s="425"/>
      <c r="EE1449" s="425"/>
      <c r="EF1449" s="425"/>
      <c r="EG1449" s="425"/>
      <c r="EH1449" s="425"/>
      <c r="EI1449" s="425"/>
      <c r="EJ1449" s="425"/>
      <c r="EK1449" s="425"/>
      <c r="EL1449" s="425"/>
      <c r="EM1449" s="425"/>
      <c r="EN1449" s="425"/>
      <c r="EO1449" s="425"/>
      <c r="EP1449" s="425"/>
      <c r="EQ1449" s="425"/>
      <c r="ER1449" s="425"/>
      <c r="ES1449" s="425"/>
      <c r="ET1449" s="425"/>
      <c r="EU1449" s="425"/>
      <c r="EV1449" s="425"/>
      <c r="EW1449" s="425"/>
      <c r="EX1449" s="425"/>
      <c r="EY1449" s="425"/>
      <c r="EZ1449" s="425"/>
      <c r="FA1449" s="425"/>
      <c r="FB1449" s="425"/>
      <c r="FC1449" s="425"/>
      <c r="FD1449" s="425"/>
      <c r="FE1449" s="425"/>
      <c r="FF1449" s="425"/>
      <c r="FG1449" s="425"/>
      <c r="FH1449" s="425"/>
      <c r="FI1449" s="425"/>
      <c r="FJ1449" s="425"/>
      <c r="FK1449" s="425"/>
      <c r="FL1449" s="425"/>
      <c r="FM1449" s="425"/>
      <c r="FN1449" s="425"/>
      <c r="FO1449" s="425"/>
      <c r="FP1449" s="425"/>
      <c r="FQ1449" s="425"/>
      <c r="FR1449" s="425"/>
      <c r="FS1449" s="425"/>
      <c r="FT1449" s="425"/>
      <c r="FU1449" s="425"/>
      <c r="FV1449" s="425"/>
      <c r="FW1449" s="425"/>
      <c r="FX1449" s="425"/>
      <c r="FY1449" s="425"/>
      <c r="FZ1449" s="425"/>
      <c r="GA1449" s="425"/>
      <c r="GB1449" s="425"/>
      <c r="GC1449" s="425"/>
      <c r="GD1449" s="425"/>
      <c r="GE1449" s="425"/>
      <c r="GF1449" s="425"/>
      <c r="GG1449" s="425"/>
      <c r="GH1449" s="425"/>
      <c r="GI1449" s="425"/>
      <c r="GJ1449" s="425"/>
      <c r="GK1449" s="425"/>
      <c r="GL1449" s="425"/>
      <c r="GM1449" s="425"/>
      <c r="GN1449" s="425"/>
      <c r="GO1449" s="425"/>
      <c r="GP1449" s="425"/>
      <c r="GQ1449" s="425"/>
      <c r="GR1449" s="427"/>
      <c r="GS1449" s="427"/>
      <c r="GT1449" s="427"/>
      <c r="GU1449" s="427"/>
      <c r="GV1449" s="427"/>
    </row>
    <row r="1450" spans="1:204" s="423" customFormat="1" ht="25.5" x14ac:dyDescent="0.25">
      <c r="A1450" s="331" t="s">
        <v>2152</v>
      </c>
      <c r="B1450" s="323" t="s">
        <v>2056</v>
      </c>
      <c r="C1450" s="277" t="s">
        <v>2165</v>
      </c>
      <c r="D1450" s="334" t="s">
        <v>2166</v>
      </c>
      <c r="E1450" s="326">
        <v>70</v>
      </c>
      <c r="F1450" s="335">
        <v>70</v>
      </c>
      <c r="G1450" s="220"/>
      <c r="H1450" s="334"/>
      <c r="I1450" s="371" t="s">
        <v>21</v>
      </c>
      <c r="J1450" s="378"/>
      <c r="K1450" s="332"/>
      <c r="L1450" s="384"/>
      <c r="M1450" s="381">
        <v>1</v>
      </c>
      <c r="N1450" s="453">
        <v>1</v>
      </c>
      <c r="O1450" s="385"/>
      <c r="P1450" s="377">
        <f t="shared" si="166"/>
        <v>71.69</v>
      </c>
      <c r="Q1450" s="16">
        <f t="shared" si="165"/>
        <v>71.694900000000004</v>
      </c>
      <c r="R1450" s="23">
        <f t="shared" si="167"/>
        <v>1.6899999999999977</v>
      </c>
      <c r="S1450" s="18">
        <f t="shared" si="168"/>
        <v>2.4142857142857112E-2</v>
      </c>
      <c r="T1450" s="101"/>
      <c r="U1450" s="102">
        <v>500000</v>
      </c>
      <c r="V1450" s="103"/>
      <c r="W1450" s="272">
        <v>500</v>
      </c>
      <c r="X1450" s="273"/>
      <c r="Y1450" s="486"/>
      <c r="AA1450" s="477"/>
      <c r="AB1450" s="477"/>
      <c r="AC1450" s="477"/>
      <c r="AD1450" s="477"/>
      <c r="AE1450" s="477"/>
      <c r="AF1450" s="425"/>
      <c r="AG1450" s="425"/>
      <c r="AH1450" s="425"/>
      <c r="AI1450" s="425"/>
      <c r="AJ1450" s="425"/>
      <c r="AK1450" s="425"/>
      <c r="AL1450" s="425"/>
      <c r="AM1450" s="425"/>
      <c r="AN1450" s="425"/>
      <c r="AO1450" s="425"/>
      <c r="AP1450" s="425"/>
      <c r="AQ1450" s="425"/>
      <c r="AR1450" s="425"/>
      <c r="AS1450" s="425"/>
      <c r="AT1450" s="425"/>
      <c r="AU1450" s="425"/>
      <c r="AV1450" s="425"/>
      <c r="AW1450" s="425"/>
      <c r="AX1450" s="425"/>
      <c r="AY1450" s="425"/>
      <c r="AZ1450" s="425"/>
      <c r="BA1450" s="425"/>
      <c r="BB1450" s="425"/>
      <c r="BC1450" s="425"/>
      <c r="BD1450" s="425"/>
      <c r="BE1450" s="425"/>
      <c r="BF1450" s="425"/>
      <c r="BG1450" s="425"/>
      <c r="BH1450" s="425"/>
      <c r="BI1450" s="425"/>
      <c r="BJ1450" s="425"/>
      <c r="BK1450" s="425"/>
      <c r="BL1450" s="425"/>
      <c r="BM1450" s="425"/>
      <c r="BN1450" s="425"/>
      <c r="BO1450" s="425"/>
      <c r="BP1450" s="425"/>
      <c r="BQ1450" s="425"/>
      <c r="BR1450" s="425"/>
      <c r="BS1450" s="425"/>
      <c r="BT1450" s="425"/>
      <c r="BU1450" s="425"/>
      <c r="BV1450" s="425"/>
      <c r="BW1450" s="425"/>
      <c r="BX1450" s="425"/>
      <c r="BY1450" s="425"/>
      <c r="BZ1450" s="425"/>
      <c r="CA1450" s="425"/>
      <c r="CB1450" s="425"/>
      <c r="CC1450" s="425"/>
      <c r="CD1450" s="425"/>
      <c r="CE1450" s="425"/>
      <c r="CF1450" s="425"/>
      <c r="CG1450" s="425"/>
      <c r="CH1450" s="425"/>
      <c r="CI1450" s="425"/>
      <c r="CJ1450" s="425"/>
      <c r="CK1450" s="425"/>
      <c r="CL1450" s="425"/>
      <c r="CM1450" s="425"/>
      <c r="CN1450" s="425"/>
      <c r="CO1450" s="425"/>
      <c r="CP1450" s="425"/>
      <c r="CQ1450" s="425"/>
      <c r="CR1450" s="425"/>
      <c r="CS1450" s="425"/>
      <c r="CT1450" s="425"/>
      <c r="CU1450" s="425"/>
      <c r="CV1450" s="425"/>
      <c r="CW1450" s="425"/>
      <c r="CX1450" s="425"/>
      <c r="CY1450" s="425"/>
      <c r="CZ1450" s="425"/>
      <c r="DA1450" s="425"/>
      <c r="DB1450" s="425"/>
      <c r="DC1450" s="425"/>
      <c r="DD1450" s="425"/>
      <c r="DE1450" s="425"/>
      <c r="DF1450" s="425"/>
      <c r="DG1450" s="425"/>
      <c r="DH1450" s="425"/>
      <c r="DI1450" s="425"/>
      <c r="DJ1450" s="425"/>
      <c r="DK1450" s="425"/>
      <c r="DL1450" s="425"/>
      <c r="DM1450" s="425"/>
      <c r="DN1450" s="425"/>
      <c r="DO1450" s="425"/>
      <c r="DP1450" s="425"/>
      <c r="DQ1450" s="425"/>
      <c r="DR1450" s="425"/>
      <c r="DS1450" s="425"/>
      <c r="DT1450" s="425"/>
      <c r="DU1450" s="425"/>
      <c r="DV1450" s="425"/>
      <c r="DW1450" s="425"/>
      <c r="DX1450" s="425"/>
      <c r="DY1450" s="425"/>
      <c r="DZ1450" s="425"/>
      <c r="EA1450" s="425"/>
      <c r="EB1450" s="425"/>
      <c r="EC1450" s="425"/>
      <c r="ED1450" s="425"/>
      <c r="EE1450" s="425"/>
      <c r="EF1450" s="425"/>
      <c r="EG1450" s="425"/>
      <c r="EH1450" s="425"/>
      <c r="EI1450" s="425"/>
      <c r="EJ1450" s="425"/>
      <c r="EK1450" s="425"/>
      <c r="EL1450" s="425"/>
      <c r="EM1450" s="425"/>
      <c r="EN1450" s="425"/>
      <c r="EO1450" s="425"/>
      <c r="EP1450" s="425"/>
      <c r="EQ1450" s="425"/>
      <c r="ER1450" s="425"/>
      <c r="ES1450" s="425"/>
      <c r="ET1450" s="425"/>
      <c r="EU1450" s="425"/>
      <c r="EV1450" s="425"/>
      <c r="EW1450" s="425"/>
      <c r="EX1450" s="425"/>
      <c r="EY1450" s="425"/>
      <c r="EZ1450" s="425"/>
      <c r="FA1450" s="425"/>
      <c r="FB1450" s="425"/>
      <c r="FC1450" s="425"/>
      <c r="FD1450" s="425"/>
      <c r="FE1450" s="425"/>
      <c r="FF1450" s="425"/>
      <c r="FG1450" s="425"/>
      <c r="FH1450" s="425"/>
      <c r="FI1450" s="425"/>
      <c r="FJ1450" s="425"/>
      <c r="FK1450" s="425"/>
      <c r="FL1450" s="425"/>
      <c r="FM1450" s="425"/>
      <c r="FN1450" s="425"/>
      <c r="FO1450" s="425"/>
      <c r="FP1450" s="425"/>
      <c r="FQ1450" s="425"/>
      <c r="FR1450" s="425"/>
      <c r="FS1450" s="425"/>
      <c r="FT1450" s="425"/>
      <c r="FU1450" s="425"/>
      <c r="FV1450" s="425"/>
      <c r="FW1450" s="425"/>
      <c r="FX1450" s="425"/>
      <c r="FY1450" s="425"/>
      <c r="FZ1450" s="425"/>
      <c r="GA1450" s="425"/>
      <c r="GB1450" s="425"/>
      <c r="GC1450" s="425"/>
      <c r="GD1450" s="425"/>
      <c r="GE1450" s="425"/>
      <c r="GF1450" s="425"/>
      <c r="GG1450" s="425"/>
      <c r="GH1450" s="425"/>
      <c r="GI1450" s="425"/>
      <c r="GJ1450" s="425"/>
      <c r="GK1450" s="425"/>
      <c r="GL1450" s="425"/>
      <c r="GM1450" s="425"/>
      <c r="GN1450" s="425"/>
      <c r="GO1450" s="425"/>
      <c r="GP1450" s="425"/>
      <c r="GQ1450" s="425"/>
      <c r="GR1450" s="427"/>
      <c r="GS1450" s="427"/>
      <c r="GT1450" s="427"/>
      <c r="GU1450" s="427"/>
      <c r="GV1450" s="427"/>
    </row>
    <row r="1451" spans="1:204" s="423" customFormat="1" ht="38.25" x14ac:dyDescent="0.25">
      <c r="A1451" s="331" t="s">
        <v>2159</v>
      </c>
      <c r="B1451" s="323" t="s">
        <v>2056</v>
      </c>
      <c r="C1451" s="277" t="s">
        <v>2167</v>
      </c>
      <c r="D1451" s="334" t="s">
        <v>2166</v>
      </c>
      <c r="E1451" s="326">
        <v>70</v>
      </c>
      <c r="F1451" s="335">
        <v>70</v>
      </c>
      <c r="G1451" s="220"/>
      <c r="H1451" s="334"/>
      <c r="I1451" s="371" t="s">
        <v>21</v>
      </c>
      <c r="J1451" s="378"/>
      <c r="K1451" s="332"/>
      <c r="L1451" s="384"/>
      <c r="M1451" s="381">
        <v>6</v>
      </c>
      <c r="N1451" s="453">
        <v>1</v>
      </c>
      <c r="O1451" s="385"/>
      <c r="P1451" s="377">
        <f t="shared" si="166"/>
        <v>71.69</v>
      </c>
      <c r="Q1451" s="16">
        <f t="shared" si="165"/>
        <v>71.694900000000004</v>
      </c>
      <c r="R1451" s="23">
        <f t="shared" si="167"/>
        <v>1.6899999999999977</v>
      </c>
      <c r="S1451" s="18">
        <f t="shared" si="168"/>
        <v>2.4142857142857112E-2</v>
      </c>
      <c r="T1451" s="101"/>
      <c r="U1451" s="102">
        <v>510000</v>
      </c>
      <c r="V1451" s="103"/>
      <c r="W1451" s="272">
        <v>510</v>
      </c>
      <c r="X1451" s="273"/>
      <c r="Y1451" s="486"/>
      <c r="AA1451" s="477"/>
      <c r="AB1451" s="477"/>
      <c r="AC1451" s="477"/>
      <c r="AD1451" s="477"/>
      <c r="AE1451" s="477"/>
      <c r="AF1451" s="425"/>
      <c r="AG1451" s="425"/>
      <c r="AH1451" s="425"/>
      <c r="AI1451" s="425"/>
      <c r="AJ1451" s="425"/>
      <c r="AK1451" s="425"/>
      <c r="AL1451" s="425"/>
      <c r="AM1451" s="425"/>
      <c r="AN1451" s="425"/>
      <c r="AO1451" s="425"/>
      <c r="AP1451" s="425"/>
      <c r="AQ1451" s="425"/>
      <c r="AR1451" s="425"/>
      <c r="AS1451" s="425"/>
      <c r="AT1451" s="425"/>
      <c r="AU1451" s="425"/>
      <c r="AV1451" s="425"/>
      <c r="AW1451" s="425"/>
      <c r="AX1451" s="425"/>
      <c r="AY1451" s="425"/>
      <c r="AZ1451" s="425"/>
      <c r="BA1451" s="425"/>
      <c r="BB1451" s="425"/>
      <c r="BC1451" s="425"/>
      <c r="BD1451" s="425"/>
      <c r="BE1451" s="425"/>
      <c r="BF1451" s="425"/>
      <c r="BG1451" s="425"/>
      <c r="BH1451" s="425"/>
      <c r="BI1451" s="425"/>
      <c r="BJ1451" s="425"/>
      <c r="BK1451" s="425"/>
      <c r="BL1451" s="425"/>
      <c r="BM1451" s="425"/>
      <c r="BN1451" s="425"/>
      <c r="BO1451" s="425"/>
      <c r="BP1451" s="425"/>
      <c r="BQ1451" s="425"/>
      <c r="BR1451" s="425"/>
      <c r="BS1451" s="425"/>
      <c r="BT1451" s="425"/>
      <c r="BU1451" s="425"/>
      <c r="BV1451" s="425"/>
      <c r="BW1451" s="425"/>
      <c r="BX1451" s="425"/>
      <c r="BY1451" s="425"/>
      <c r="BZ1451" s="425"/>
      <c r="CA1451" s="425"/>
      <c r="CB1451" s="425"/>
      <c r="CC1451" s="425"/>
      <c r="CD1451" s="425"/>
      <c r="CE1451" s="425"/>
      <c r="CF1451" s="425"/>
      <c r="CG1451" s="425"/>
      <c r="CH1451" s="425"/>
      <c r="CI1451" s="425"/>
      <c r="CJ1451" s="425"/>
      <c r="CK1451" s="425"/>
      <c r="CL1451" s="425"/>
      <c r="CM1451" s="425"/>
      <c r="CN1451" s="425"/>
      <c r="CO1451" s="425"/>
      <c r="CP1451" s="425"/>
      <c r="CQ1451" s="425"/>
      <c r="CR1451" s="425"/>
      <c r="CS1451" s="425"/>
      <c r="CT1451" s="425"/>
      <c r="CU1451" s="425"/>
      <c r="CV1451" s="425"/>
      <c r="CW1451" s="425"/>
      <c r="CX1451" s="425"/>
      <c r="CY1451" s="425"/>
      <c r="CZ1451" s="425"/>
      <c r="DA1451" s="425"/>
      <c r="DB1451" s="425"/>
      <c r="DC1451" s="425"/>
      <c r="DD1451" s="425"/>
      <c r="DE1451" s="425"/>
      <c r="DF1451" s="425"/>
      <c r="DG1451" s="425"/>
      <c r="DH1451" s="425"/>
      <c r="DI1451" s="425"/>
      <c r="DJ1451" s="425"/>
      <c r="DK1451" s="425"/>
      <c r="DL1451" s="425"/>
      <c r="DM1451" s="425"/>
      <c r="DN1451" s="425"/>
      <c r="DO1451" s="425"/>
      <c r="DP1451" s="425"/>
      <c r="DQ1451" s="425"/>
      <c r="DR1451" s="425"/>
      <c r="DS1451" s="425"/>
      <c r="DT1451" s="425"/>
      <c r="DU1451" s="425"/>
      <c r="DV1451" s="425"/>
      <c r="DW1451" s="425"/>
      <c r="DX1451" s="425"/>
      <c r="DY1451" s="425"/>
      <c r="DZ1451" s="425"/>
      <c r="EA1451" s="425"/>
      <c r="EB1451" s="425"/>
      <c r="EC1451" s="425"/>
      <c r="ED1451" s="425"/>
      <c r="EE1451" s="425"/>
      <c r="EF1451" s="425"/>
      <c r="EG1451" s="425"/>
      <c r="EH1451" s="425"/>
      <c r="EI1451" s="425"/>
      <c r="EJ1451" s="425"/>
      <c r="EK1451" s="425"/>
      <c r="EL1451" s="425"/>
      <c r="EM1451" s="425"/>
      <c r="EN1451" s="425"/>
      <c r="EO1451" s="425"/>
      <c r="EP1451" s="425"/>
      <c r="EQ1451" s="425"/>
      <c r="ER1451" s="425"/>
      <c r="ES1451" s="425"/>
      <c r="ET1451" s="425"/>
      <c r="EU1451" s="425"/>
      <c r="EV1451" s="425"/>
      <c r="EW1451" s="425"/>
      <c r="EX1451" s="425"/>
      <c r="EY1451" s="425"/>
      <c r="EZ1451" s="425"/>
      <c r="FA1451" s="425"/>
      <c r="FB1451" s="425"/>
      <c r="FC1451" s="425"/>
      <c r="FD1451" s="425"/>
      <c r="FE1451" s="425"/>
      <c r="FF1451" s="425"/>
      <c r="FG1451" s="425"/>
      <c r="FH1451" s="425"/>
      <c r="FI1451" s="425"/>
      <c r="FJ1451" s="425"/>
      <c r="FK1451" s="425"/>
      <c r="FL1451" s="425"/>
      <c r="FM1451" s="425"/>
      <c r="FN1451" s="425"/>
      <c r="FO1451" s="425"/>
      <c r="FP1451" s="425"/>
      <c r="FQ1451" s="425"/>
      <c r="FR1451" s="425"/>
      <c r="FS1451" s="425"/>
      <c r="FT1451" s="425"/>
      <c r="FU1451" s="425"/>
      <c r="FV1451" s="425"/>
      <c r="FW1451" s="425"/>
      <c r="FX1451" s="425"/>
      <c r="FY1451" s="425"/>
      <c r="FZ1451" s="425"/>
      <c r="GA1451" s="425"/>
      <c r="GB1451" s="425"/>
      <c r="GC1451" s="425"/>
      <c r="GD1451" s="425"/>
      <c r="GE1451" s="425"/>
      <c r="GF1451" s="425"/>
      <c r="GG1451" s="425"/>
      <c r="GH1451" s="425"/>
      <c r="GI1451" s="425"/>
      <c r="GJ1451" s="425"/>
      <c r="GK1451" s="425"/>
      <c r="GL1451" s="425"/>
      <c r="GM1451" s="425"/>
      <c r="GN1451" s="425"/>
      <c r="GO1451" s="425"/>
      <c r="GP1451" s="425"/>
      <c r="GQ1451" s="425"/>
      <c r="GR1451" s="427"/>
      <c r="GS1451" s="427"/>
      <c r="GT1451" s="427"/>
      <c r="GU1451" s="427"/>
      <c r="GV1451" s="427"/>
    </row>
    <row r="1452" spans="1:204" s="423" customFormat="1" ht="25.5" x14ac:dyDescent="0.25">
      <c r="A1452" s="331" t="s">
        <v>2159</v>
      </c>
      <c r="B1452" s="323" t="s">
        <v>2056</v>
      </c>
      <c r="C1452" s="277" t="s">
        <v>2168</v>
      </c>
      <c r="D1452" s="334" t="s">
        <v>2166</v>
      </c>
      <c r="E1452" s="326">
        <v>75</v>
      </c>
      <c r="F1452" s="335">
        <v>75</v>
      </c>
      <c r="G1452" s="220"/>
      <c r="H1452" s="334"/>
      <c r="I1452" s="371" t="s">
        <v>21</v>
      </c>
      <c r="J1452" s="378"/>
      <c r="K1452" s="332"/>
      <c r="L1452" s="384"/>
      <c r="M1452" s="381">
        <v>6</v>
      </c>
      <c r="N1452" s="453">
        <v>1</v>
      </c>
      <c r="O1452" s="385"/>
      <c r="P1452" s="377">
        <f t="shared" si="166"/>
        <v>76.81</v>
      </c>
      <c r="Q1452" s="16">
        <f t="shared" si="165"/>
        <v>76.816000000000003</v>
      </c>
      <c r="R1452" s="23">
        <f t="shared" si="167"/>
        <v>1.8100000000000023</v>
      </c>
      <c r="S1452" s="18">
        <f t="shared" si="168"/>
        <v>2.4133333333333364E-2</v>
      </c>
      <c r="T1452" s="101"/>
      <c r="U1452" s="102">
        <v>520000</v>
      </c>
      <c r="V1452" s="103"/>
      <c r="W1452" s="272">
        <v>520</v>
      </c>
      <c r="X1452" s="273"/>
      <c r="Y1452" s="486"/>
      <c r="AA1452" s="477"/>
      <c r="AB1452" s="477"/>
      <c r="AC1452" s="477"/>
      <c r="AD1452" s="477"/>
      <c r="AE1452" s="477"/>
      <c r="AF1452" s="425"/>
      <c r="AG1452" s="425"/>
      <c r="AH1452" s="425"/>
      <c r="AI1452" s="425"/>
      <c r="AJ1452" s="425"/>
      <c r="AK1452" s="425"/>
      <c r="AL1452" s="425"/>
      <c r="AM1452" s="425"/>
      <c r="AN1452" s="425"/>
      <c r="AO1452" s="425"/>
      <c r="AP1452" s="425"/>
      <c r="AQ1452" s="425"/>
      <c r="AR1452" s="425"/>
      <c r="AS1452" s="425"/>
      <c r="AT1452" s="425"/>
      <c r="AU1452" s="425"/>
      <c r="AV1452" s="425"/>
      <c r="AW1452" s="425"/>
      <c r="AX1452" s="425"/>
      <c r="AY1452" s="425"/>
      <c r="AZ1452" s="425"/>
      <c r="BA1452" s="425"/>
      <c r="BB1452" s="425"/>
      <c r="BC1452" s="425"/>
      <c r="BD1452" s="425"/>
      <c r="BE1452" s="425"/>
      <c r="BF1452" s="425"/>
      <c r="BG1452" s="425"/>
      <c r="BH1452" s="425"/>
      <c r="BI1452" s="425"/>
      <c r="BJ1452" s="425"/>
      <c r="BK1452" s="425"/>
      <c r="BL1452" s="425"/>
      <c r="BM1452" s="425"/>
      <c r="BN1452" s="425"/>
      <c r="BO1452" s="425"/>
      <c r="BP1452" s="425"/>
      <c r="BQ1452" s="425"/>
      <c r="BR1452" s="425"/>
      <c r="BS1452" s="425"/>
      <c r="BT1452" s="425"/>
      <c r="BU1452" s="425"/>
      <c r="BV1452" s="425"/>
      <c r="BW1452" s="425"/>
      <c r="BX1452" s="425"/>
      <c r="BY1452" s="425"/>
      <c r="BZ1452" s="425"/>
      <c r="CA1452" s="425"/>
      <c r="CB1452" s="425"/>
      <c r="CC1452" s="425"/>
      <c r="CD1452" s="425"/>
      <c r="CE1452" s="425"/>
      <c r="CF1452" s="425"/>
      <c r="CG1452" s="425"/>
      <c r="CH1452" s="425"/>
      <c r="CI1452" s="425"/>
      <c r="CJ1452" s="425"/>
      <c r="CK1452" s="425"/>
      <c r="CL1452" s="425"/>
      <c r="CM1452" s="425"/>
      <c r="CN1452" s="425"/>
      <c r="CO1452" s="425"/>
      <c r="CP1452" s="425"/>
      <c r="CQ1452" s="425"/>
      <c r="CR1452" s="425"/>
      <c r="CS1452" s="425"/>
      <c r="CT1452" s="425"/>
      <c r="CU1452" s="425"/>
      <c r="CV1452" s="425"/>
      <c r="CW1452" s="425"/>
      <c r="CX1452" s="425"/>
      <c r="CY1452" s="425"/>
      <c r="CZ1452" s="425"/>
      <c r="DA1452" s="425"/>
      <c r="DB1452" s="425"/>
      <c r="DC1452" s="425"/>
      <c r="DD1452" s="425"/>
      <c r="DE1452" s="425"/>
      <c r="DF1452" s="425"/>
      <c r="DG1452" s="425"/>
      <c r="DH1452" s="425"/>
      <c r="DI1452" s="425"/>
      <c r="DJ1452" s="425"/>
      <c r="DK1452" s="425"/>
      <c r="DL1452" s="425"/>
      <c r="DM1452" s="425"/>
      <c r="DN1452" s="425"/>
      <c r="DO1452" s="425"/>
      <c r="DP1452" s="425"/>
      <c r="DQ1452" s="425"/>
      <c r="DR1452" s="425"/>
      <c r="DS1452" s="425"/>
      <c r="DT1452" s="425"/>
      <c r="DU1452" s="425"/>
      <c r="DV1452" s="425"/>
      <c r="DW1452" s="425"/>
      <c r="DX1452" s="425"/>
      <c r="DY1452" s="425"/>
      <c r="DZ1452" s="425"/>
      <c r="EA1452" s="425"/>
      <c r="EB1452" s="425"/>
      <c r="EC1452" s="425"/>
      <c r="ED1452" s="425"/>
      <c r="EE1452" s="425"/>
      <c r="EF1452" s="425"/>
      <c r="EG1452" s="425"/>
      <c r="EH1452" s="425"/>
      <c r="EI1452" s="425"/>
      <c r="EJ1452" s="425"/>
      <c r="EK1452" s="425"/>
      <c r="EL1452" s="425"/>
      <c r="EM1452" s="425"/>
      <c r="EN1452" s="425"/>
      <c r="EO1452" s="425"/>
      <c r="EP1452" s="425"/>
      <c r="EQ1452" s="425"/>
      <c r="ER1452" s="425"/>
      <c r="ES1452" s="425"/>
      <c r="ET1452" s="425"/>
      <c r="EU1452" s="425"/>
      <c r="EV1452" s="425"/>
      <c r="EW1452" s="425"/>
      <c r="EX1452" s="425"/>
      <c r="EY1452" s="425"/>
      <c r="EZ1452" s="425"/>
      <c r="FA1452" s="425"/>
      <c r="FB1452" s="425"/>
      <c r="FC1452" s="425"/>
      <c r="FD1452" s="425"/>
      <c r="FE1452" s="425"/>
      <c r="FF1452" s="425"/>
      <c r="FG1452" s="425"/>
      <c r="FH1452" s="425"/>
      <c r="FI1452" s="425"/>
      <c r="FJ1452" s="425"/>
      <c r="FK1452" s="425"/>
      <c r="FL1452" s="425"/>
      <c r="FM1452" s="425"/>
      <c r="FN1452" s="425"/>
      <c r="FO1452" s="425"/>
      <c r="FP1452" s="425"/>
      <c r="FQ1452" s="425"/>
      <c r="FR1452" s="425"/>
      <c r="FS1452" s="425"/>
      <c r="FT1452" s="425"/>
      <c r="FU1452" s="425"/>
      <c r="FV1452" s="425"/>
      <c r="FW1452" s="425"/>
      <c r="FX1452" s="425"/>
      <c r="FY1452" s="425"/>
      <c r="FZ1452" s="425"/>
      <c r="GA1452" s="425"/>
      <c r="GB1452" s="425"/>
      <c r="GC1452" s="425"/>
      <c r="GD1452" s="425"/>
      <c r="GE1452" s="425"/>
      <c r="GF1452" s="425"/>
      <c r="GG1452" s="425"/>
      <c r="GH1452" s="425"/>
      <c r="GI1452" s="425"/>
      <c r="GJ1452" s="425"/>
      <c r="GK1452" s="425"/>
      <c r="GL1452" s="425"/>
      <c r="GM1452" s="425"/>
      <c r="GN1452" s="425"/>
      <c r="GO1452" s="425"/>
      <c r="GP1452" s="425"/>
      <c r="GQ1452" s="425"/>
      <c r="GR1452" s="427"/>
      <c r="GS1452" s="427"/>
      <c r="GT1452" s="427"/>
      <c r="GU1452" s="427"/>
      <c r="GV1452" s="427"/>
    </row>
    <row r="1453" spans="1:204" s="423" customFormat="1" ht="25.5" x14ac:dyDescent="0.25">
      <c r="A1453" s="331" t="s">
        <v>2152</v>
      </c>
      <c r="B1453" s="323" t="s">
        <v>2056</v>
      </c>
      <c r="C1453" s="277" t="s">
        <v>2169</v>
      </c>
      <c r="D1453" s="332" t="s">
        <v>2130</v>
      </c>
      <c r="E1453" s="326">
        <v>70</v>
      </c>
      <c r="F1453" s="336">
        <v>70</v>
      </c>
      <c r="G1453" s="220"/>
      <c r="H1453" s="334"/>
      <c r="I1453" s="371" t="s">
        <v>21</v>
      </c>
      <c r="J1453" s="378"/>
      <c r="K1453" s="332"/>
      <c r="L1453" s="384"/>
      <c r="M1453" s="381">
        <v>1</v>
      </c>
      <c r="N1453" s="453">
        <v>1</v>
      </c>
      <c r="O1453" s="385"/>
      <c r="P1453" s="377">
        <f t="shared" si="166"/>
        <v>71.69</v>
      </c>
      <c r="Q1453" s="16">
        <f t="shared" si="165"/>
        <v>71.694900000000004</v>
      </c>
      <c r="R1453" s="23">
        <f t="shared" si="167"/>
        <v>1.6899999999999977</v>
      </c>
      <c r="S1453" s="18">
        <f t="shared" si="168"/>
        <v>2.4142857142857112E-2</v>
      </c>
      <c r="T1453" s="101"/>
      <c r="U1453" s="102">
        <v>530000</v>
      </c>
      <c r="V1453" s="103"/>
      <c r="W1453" s="272">
        <v>530</v>
      </c>
      <c r="X1453" s="273"/>
      <c r="Y1453" s="486"/>
      <c r="AA1453" s="477"/>
      <c r="AB1453" s="477"/>
      <c r="AC1453" s="477"/>
      <c r="AD1453" s="477"/>
      <c r="AE1453" s="477"/>
      <c r="AF1453" s="425"/>
      <c r="AG1453" s="425"/>
      <c r="AH1453" s="425"/>
      <c r="AI1453" s="425"/>
      <c r="AJ1453" s="425"/>
      <c r="AK1453" s="425"/>
      <c r="AL1453" s="425"/>
      <c r="AM1453" s="425"/>
      <c r="AN1453" s="425"/>
      <c r="AO1453" s="425"/>
      <c r="AP1453" s="425"/>
      <c r="AQ1453" s="425"/>
      <c r="AR1453" s="425"/>
      <c r="AS1453" s="425"/>
      <c r="AT1453" s="425"/>
      <c r="AU1453" s="425"/>
      <c r="AV1453" s="425"/>
      <c r="AW1453" s="425"/>
      <c r="AX1453" s="425"/>
      <c r="AY1453" s="425"/>
      <c r="AZ1453" s="425"/>
      <c r="BA1453" s="425"/>
      <c r="BB1453" s="425"/>
      <c r="BC1453" s="425"/>
      <c r="BD1453" s="425"/>
      <c r="BE1453" s="425"/>
      <c r="BF1453" s="425"/>
      <c r="BG1453" s="425"/>
      <c r="BH1453" s="425"/>
      <c r="BI1453" s="425"/>
      <c r="BJ1453" s="425"/>
      <c r="BK1453" s="425"/>
      <c r="BL1453" s="425"/>
      <c r="BM1453" s="425"/>
      <c r="BN1453" s="425"/>
      <c r="BO1453" s="425"/>
      <c r="BP1453" s="425"/>
      <c r="BQ1453" s="425"/>
      <c r="BR1453" s="425"/>
      <c r="BS1453" s="425"/>
      <c r="BT1453" s="425"/>
      <c r="BU1453" s="425"/>
      <c r="BV1453" s="425"/>
      <c r="BW1453" s="425"/>
      <c r="BX1453" s="425"/>
      <c r="BY1453" s="425"/>
      <c r="BZ1453" s="425"/>
      <c r="CA1453" s="425"/>
      <c r="CB1453" s="425"/>
      <c r="CC1453" s="425"/>
      <c r="CD1453" s="425"/>
      <c r="CE1453" s="425"/>
      <c r="CF1453" s="425"/>
      <c r="CG1453" s="425"/>
      <c r="CH1453" s="425"/>
      <c r="CI1453" s="425"/>
      <c r="CJ1453" s="425"/>
      <c r="CK1453" s="425"/>
      <c r="CL1453" s="425"/>
      <c r="CM1453" s="425"/>
      <c r="CN1453" s="425"/>
      <c r="CO1453" s="425"/>
      <c r="CP1453" s="425"/>
      <c r="CQ1453" s="425"/>
      <c r="CR1453" s="425"/>
      <c r="CS1453" s="425"/>
      <c r="CT1453" s="425"/>
      <c r="CU1453" s="425"/>
      <c r="CV1453" s="425"/>
      <c r="CW1453" s="425"/>
      <c r="CX1453" s="425"/>
      <c r="CY1453" s="425"/>
      <c r="CZ1453" s="425"/>
      <c r="DA1453" s="425"/>
      <c r="DB1453" s="425"/>
      <c r="DC1453" s="425"/>
      <c r="DD1453" s="425"/>
      <c r="DE1453" s="425"/>
      <c r="DF1453" s="425"/>
      <c r="DG1453" s="425"/>
      <c r="DH1453" s="425"/>
      <c r="DI1453" s="425"/>
      <c r="DJ1453" s="425"/>
      <c r="DK1453" s="425"/>
      <c r="DL1453" s="425"/>
      <c r="DM1453" s="425"/>
      <c r="DN1453" s="425"/>
      <c r="DO1453" s="425"/>
      <c r="DP1453" s="425"/>
      <c r="DQ1453" s="425"/>
      <c r="DR1453" s="425"/>
      <c r="DS1453" s="425"/>
      <c r="DT1453" s="425"/>
      <c r="DU1453" s="425"/>
      <c r="DV1453" s="425"/>
      <c r="DW1453" s="425"/>
      <c r="DX1453" s="425"/>
      <c r="DY1453" s="425"/>
      <c r="DZ1453" s="425"/>
      <c r="EA1453" s="425"/>
      <c r="EB1453" s="425"/>
      <c r="EC1453" s="425"/>
      <c r="ED1453" s="425"/>
      <c r="EE1453" s="425"/>
      <c r="EF1453" s="425"/>
      <c r="EG1453" s="425"/>
      <c r="EH1453" s="425"/>
      <c r="EI1453" s="425"/>
      <c r="EJ1453" s="425"/>
      <c r="EK1453" s="425"/>
      <c r="EL1453" s="425"/>
      <c r="EM1453" s="425"/>
      <c r="EN1453" s="425"/>
      <c r="EO1453" s="425"/>
      <c r="EP1453" s="425"/>
      <c r="EQ1453" s="425"/>
      <c r="ER1453" s="425"/>
      <c r="ES1453" s="425"/>
      <c r="ET1453" s="425"/>
      <c r="EU1453" s="425"/>
      <c r="EV1453" s="425"/>
      <c r="EW1453" s="425"/>
      <c r="EX1453" s="425"/>
      <c r="EY1453" s="425"/>
      <c r="EZ1453" s="425"/>
      <c r="FA1453" s="425"/>
      <c r="FB1453" s="425"/>
      <c r="FC1453" s="425"/>
      <c r="FD1453" s="425"/>
      <c r="FE1453" s="425"/>
      <c r="FF1453" s="425"/>
      <c r="FG1453" s="425"/>
      <c r="FH1453" s="425"/>
      <c r="FI1453" s="425"/>
      <c r="FJ1453" s="425"/>
      <c r="FK1453" s="425"/>
      <c r="FL1453" s="425"/>
      <c r="FM1453" s="425"/>
      <c r="FN1453" s="425"/>
      <c r="FO1453" s="425"/>
      <c r="FP1453" s="425"/>
      <c r="FQ1453" s="425"/>
      <c r="FR1453" s="425"/>
      <c r="FS1453" s="425"/>
      <c r="FT1453" s="425"/>
      <c r="FU1453" s="425"/>
      <c r="FV1453" s="425"/>
      <c r="FW1453" s="425"/>
      <c r="FX1453" s="425"/>
      <c r="FY1453" s="425"/>
      <c r="FZ1453" s="425"/>
      <c r="GA1453" s="425"/>
      <c r="GB1453" s="425"/>
      <c r="GC1453" s="425"/>
      <c r="GD1453" s="425"/>
      <c r="GE1453" s="425"/>
      <c r="GF1453" s="425"/>
      <c r="GG1453" s="425"/>
      <c r="GH1453" s="425"/>
      <c r="GI1453" s="425"/>
      <c r="GJ1453" s="425"/>
      <c r="GK1453" s="425"/>
      <c r="GL1453" s="425"/>
      <c r="GM1453" s="425"/>
      <c r="GN1453" s="425"/>
      <c r="GO1453" s="425"/>
      <c r="GP1453" s="425"/>
      <c r="GQ1453" s="425"/>
      <c r="GR1453" s="427"/>
      <c r="GS1453" s="427"/>
      <c r="GT1453" s="427"/>
      <c r="GU1453" s="427"/>
      <c r="GV1453" s="427"/>
    </row>
    <row r="1454" spans="1:204" s="423" customFormat="1" ht="25.5" x14ac:dyDescent="0.25">
      <c r="A1454" s="331" t="s">
        <v>2170</v>
      </c>
      <c r="B1454" s="323" t="s">
        <v>2056</v>
      </c>
      <c r="C1454" s="277" t="s">
        <v>2171</v>
      </c>
      <c r="D1454" s="332" t="s">
        <v>2172</v>
      </c>
      <c r="E1454" s="326">
        <v>72.260000000000005</v>
      </c>
      <c r="F1454" s="335">
        <v>70</v>
      </c>
      <c r="G1454" s="220"/>
      <c r="H1454" s="334"/>
      <c r="I1454" s="371" t="s">
        <v>21</v>
      </c>
      <c r="J1454" s="378"/>
      <c r="K1454" s="332"/>
      <c r="L1454" s="384"/>
      <c r="M1454" s="381">
        <v>1</v>
      </c>
      <c r="N1454" s="379">
        <v>1</v>
      </c>
      <c r="O1454" s="385"/>
      <c r="P1454" s="377">
        <f t="shared" si="166"/>
        <v>74</v>
      </c>
      <c r="Q1454" s="16">
        <f t="shared" si="165"/>
        <v>74.009699999999995</v>
      </c>
      <c r="R1454" s="23">
        <f t="shared" si="167"/>
        <v>1.7399999999999949</v>
      </c>
      <c r="S1454" s="18">
        <f t="shared" si="168"/>
        <v>2.4079712150567322E-2</v>
      </c>
      <c r="T1454" s="101"/>
      <c r="U1454" s="102">
        <v>540000</v>
      </c>
      <c r="V1454" s="103"/>
      <c r="W1454" s="272">
        <v>540</v>
      </c>
      <c r="X1454" s="273"/>
      <c r="Y1454" s="486"/>
      <c r="AA1454" s="477"/>
      <c r="AB1454" s="477"/>
      <c r="AC1454" s="477"/>
      <c r="AD1454" s="477"/>
      <c r="AE1454" s="477"/>
      <c r="AF1454" s="425"/>
      <c r="AG1454" s="425"/>
      <c r="AH1454" s="425"/>
      <c r="AI1454" s="425"/>
      <c r="AJ1454" s="425"/>
      <c r="AK1454" s="425"/>
      <c r="AL1454" s="425"/>
      <c r="AM1454" s="425"/>
      <c r="AN1454" s="425"/>
      <c r="AO1454" s="425"/>
      <c r="AP1454" s="425"/>
      <c r="AQ1454" s="425"/>
      <c r="AR1454" s="425"/>
      <c r="AS1454" s="425"/>
      <c r="AT1454" s="425"/>
      <c r="AU1454" s="425"/>
      <c r="AV1454" s="425"/>
      <c r="AW1454" s="425"/>
      <c r="AX1454" s="425"/>
      <c r="AY1454" s="425"/>
      <c r="AZ1454" s="425"/>
      <c r="BA1454" s="425"/>
      <c r="BB1454" s="425"/>
      <c r="BC1454" s="425"/>
      <c r="BD1454" s="425"/>
      <c r="BE1454" s="425"/>
      <c r="BF1454" s="425"/>
      <c r="BG1454" s="425"/>
      <c r="BH1454" s="425"/>
      <c r="BI1454" s="425"/>
      <c r="BJ1454" s="425"/>
      <c r="BK1454" s="425"/>
      <c r="BL1454" s="425"/>
      <c r="BM1454" s="425"/>
      <c r="BN1454" s="425"/>
      <c r="BO1454" s="425"/>
      <c r="BP1454" s="425"/>
      <c r="BQ1454" s="425"/>
      <c r="BR1454" s="425"/>
      <c r="BS1454" s="425"/>
      <c r="BT1454" s="425"/>
      <c r="BU1454" s="425"/>
      <c r="BV1454" s="425"/>
      <c r="BW1454" s="425"/>
      <c r="BX1454" s="425"/>
      <c r="BY1454" s="425"/>
      <c r="BZ1454" s="425"/>
      <c r="CA1454" s="425"/>
      <c r="CB1454" s="425"/>
      <c r="CC1454" s="425"/>
      <c r="CD1454" s="425"/>
      <c r="CE1454" s="425"/>
      <c r="CF1454" s="425"/>
      <c r="CG1454" s="425"/>
      <c r="CH1454" s="425"/>
      <c r="CI1454" s="425"/>
      <c r="CJ1454" s="425"/>
      <c r="CK1454" s="425"/>
      <c r="CL1454" s="425"/>
      <c r="CM1454" s="425"/>
      <c r="CN1454" s="425"/>
      <c r="CO1454" s="425"/>
      <c r="CP1454" s="425"/>
      <c r="CQ1454" s="425"/>
      <c r="CR1454" s="425"/>
      <c r="CS1454" s="425"/>
      <c r="CT1454" s="425"/>
      <c r="CU1454" s="425"/>
      <c r="CV1454" s="425"/>
      <c r="CW1454" s="425"/>
      <c r="CX1454" s="425"/>
      <c r="CY1454" s="425"/>
      <c r="CZ1454" s="425"/>
      <c r="DA1454" s="425"/>
      <c r="DB1454" s="425"/>
      <c r="DC1454" s="425"/>
      <c r="DD1454" s="425"/>
      <c r="DE1454" s="425"/>
      <c r="DF1454" s="425"/>
      <c r="DG1454" s="425"/>
      <c r="DH1454" s="425"/>
      <c r="DI1454" s="425"/>
      <c r="DJ1454" s="425"/>
      <c r="DK1454" s="425"/>
      <c r="DL1454" s="425"/>
      <c r="DM1454" s="425"/>
      <c r="DN1454" s="425"/>
      <c r="DO1454" s="425"/>
      <c r="DP1454" s="425"/>
      <c r="DQ1454" s="425"/>
      <c r="DR1454" s="425"/>
      <c r="DS1454" s="425"/>
      <c r="DT1454" s="425"/>
      <c r="DU1454" s="425"/>
      <c r="DV1454" s="425"/>
      <c r="DW1454" s="425"/>
      <c r="DX1454" s="425"/>
      <c r="DY1454" s="425"/>
      <c r="DZ1454" s="425"/>
      <c r="EA1454" s="425"/>
      <c r="EB1454" s="425"/>
      <c r="EC1454" s="425"/>
      <c r="ED1454" s="425"/>
      <c r="EE1454" s="425"/>
      <c r="EF1454" s="425"/>
      <c r="EG1454" s="425"/>
      <c r="EH1454" s="425"/>
      <c r="EI1454" s="425"/>
      <c r="EJ1454" s="425"/>
      <c r="EK1454" s="425"/>
      <c r="EL1454" s="425"/>
      <c r="EM1454" s="425"/>
      <c r="EN1454" s="425"/>
      <c r="EO1454" s="425"/>
      <c r="EP1454" s="425"/>
      <c r="EQ1454" s="425"/>
      <c r="ER1454" s="425"/>
      <c r="ES1454" s="425"/>
      <c r="ET1454" s="425"/>
      <c r="EU1454" s="425"/>
      <c r="EV1454" s="425"/>
      <c r="EW1454" s="425"/>
      <c r="EX1454" s="425"/>
      <c r="EY1454" s="425"/>
      <c r="EZ1454" s="425"/>
      <c r="FA1454" s="425"/>
      <c r="FB1454" s="425"/>
      <c r="FC1454" s="425"/>
      <c r="FD1454" s="425"/>
      <c r="FE1454" s="425"/>
      <c r="FF1454" s="425"/>
      <c r="FG1454" s="425"/>
      <c r="FH1454" s="425"/>
      <c r="FI1454" s="425"/>
      <c r="FJ1454" s="425"/>
      <c r="FK1454" s="425"/>
      <c r="FL1454" s="425"/>
      <c r="FM1454" s="425"/>
      <c r="FN1454" s="425"/>
      <c r="FO1454" s="425"/>
      <c r="FP1454" s="425"/>
      <c r="FQ1454" s="425"/>
      <c r="FR1454" s="425"/>
      <c r="FS1454" s="425"/>
      <c r="FT1454" s="425"/>
      <c r="FU1454" s="425"/>
      <c r="FV1454" s="425"/>
      <c r="FW1454" s="425"/>
      <c r="FX1454" s="425"/>
      <c r="FY1454" s="425"/>
      <c r="FZ1454" s="425"/>
      <c r="GA1454" s="425"/>
      <c r="GB1454" s="425"/>
      <c r="GC1454" s="425"/>
      <c r="GD1454" s="425"/>
      <c r="GE1454" s="425"/>
      <c r="GF1454" s="425"/>
      <c r="GG1454" s="425"/>
      <c r="GH1454" s="425"/>
      <c r="GI1454" s="425"/>
      <c r="GJ1454" s="425"/>
      <c r="GK1454" s="425"/>
      <c r="GL1454" s="425"/>
      <c r="GM1454" s="425"/>
      <c r="GN1454" s="425"/>
      <c r="GO1454" s="425"/>
      <c r="GP1454" s="425"/>
      <c r="GQ1454" s="425"/>
      <c r="GR1454" s="427"/>
      <c r="GS1454" s="427"/>
      <c r="GT1454" s="427"/>
      <c r="GU1454" s="427"/>
      <c r="GV1454" s="427"/>
    </row>
    <row r="1455" spans="1:204" s="423" customFormat="1" ht="25.5" x14ac:dyDescent="0.25">
      <c r="A1455" s="331" t="s">
        <v>2170</v>
      </c>
      <c r="B1455" s="323" t="s">
        <v>2056</v>
      </c>
      <c r="C1455" s="277" t="s">
        <v>2173</v>
      </c>
      <c r="D1455" s="332" t="s">
        <v>2172</v>
      </c>
      <c r="E1455" s="326">
        <v>77.42</v>
      </c>
      <c r="F1455" s="335">
        <v>75</v>
      </c>
      <c r="G1455" s="220"/>
      <c r="H1455" s="334"/>
      <c r="I1455" s="371" t="s">
        <v>21</v>
      </c>
      <c r="J1455" s="378"/>
      <c r="K1455" s="332"/>
      <c r="L1455" s="384"/>
      <c r="M1455" s="381">
        <v>1</v>
      </c>
      <c r="N1455" s="379">
        <v>1</v>
      </c>
      <c r="O1455" s="385"/>
      <c r="P1455" s="377">
        <f t="shared" si="166"/>
        <v>79.290000000000006</v>
      </c>
      <c r="Q1455" s="16">
        <f t="shared" si="165"/>
        <v>79.294600000000003</v>
      </c>
      <c r="R1455" s="23">
        <f t="shared" si="167"/>
        <v>1.8700000000000045</v>
      </c>
      <c r="S1455" s="18">
        <f t="shared" si="168"/>
        <v>2.4153965383621863E-2</v>
      </c>
      <c r="T1455" s="101"/>
      <c r="U1455" s="102">
        <v>550000</v>
      </c>
      <c r="V1455" s="103"/>
      <c r="W1455" s="272">
        <v>550</v>
      </c>
      <c r="X1455" s="273"/>
      <c r="Y1455" s="486"/>
      <c r="AA1455" s="477"/>
      <c r="AB1455" s="477"/>
      <c r="AC1455" s="477"/>
      <c r="AD1455" s="477"/>
      <c r="AE1455" s="477"/>
      <c r="AF1455" s="425"/>
      <c r="AG1455" s="425"/>
      <c r="AH1455" s="425"/>
      <c r="AI1455" s="425"/>
      <c r="AJ1455" s="425"/>
      <c r="AK1455" s="425"/>
      <c r="AL1455" s="425"/>
      <c r="AM1455" s="425"/>
      <c r="AN1455" s="425"/>
      <c r="AO1455" s="425"/>
      <c r="AP1455" s="425"/>
      <c r="AQ1455" s="425"/>
      <c r="AR1455" s="425"/>
      <c r="AS1455" s="425"/>
      <c r="AT1455" s="425"/>
      <c r="AU1455" s="425"/>
      <c r="AV1455" s="425"/>
      <c r="AW1455" s="425"/>
      <c r="AX1455" s="425"/>
      <c r="AY1455" s="425"/>
      <c r="AZ1455" s="425"/>
      <c r="BA1455" s="425"/>
      <c r="BB1455" s="425"/>
      <c r="BC1455" s="425"/>
      <c r="BD1455" s="425"/>
      <c r="BE1455" s="425"/>
      <c r="BF1455" s="425"/>
      <c r="BG1455" s="425"/>
      <c r="BH1455" s="425"/>
      <c r="BI1455" s="425"/>
      <c r="BJ1455" s="425"/>
      <c r="BK1455" s="425"/>
      <c r="BL1455" s="425"/>
      <c r="BM1455" s="425"/>
      <c r="BN1455" s="425"/>
      <c r="BO1455" s="425"/>
      <c r="BP1455" s="425"/>
      <c r="BQ1455" s="425"/>
      <c r="BR1455" s="425"/>
      <c r="BS1455" s="425"/>
      <c r="BT1455" s="425"/>
      <c r="BU1455" s="425"/>
      <c r="BV1455" s="425"/>
      <c r="BW1455" s="425"/>
      <c r="BX1455" s="425"/>
      <c r="BY1455" s="425"/>
      <c r="BZ1455" s="425"/>
      <c r="CA1455" s="425"/>
      <c r="CB1455" s="425"/>
      <c r="CC1455" s="425"/>
      <c r="CD1455" s="425"/>
      <c r="CE1455" s="425"/>
      <c r="CF1455" s="425"/>
      <c r="CG1455" s="425"/>
      <c r="CH1455" s="425"/>
      <c r="CI1455" s="425"/>
      <c r="CJ1455" s="425"/>
      <c r="CK1455" s="425"/>
      <c r="CL1455" s="425"/>
      <c r="CM1455" s="425"/>
      <c r="CN1455" s="425"/>
      <c r="CO1455" s="425"/>
      <c r="CP1455" s="425"/>
      <c r="CQ1455" s="425"/>
      <c r="CR1455" s="425"/>
      <c r="CS1455" s="425"/>
      <c r="CT1455" s="425"/>
      <c r="CU1455" s="425"/>
      <c r="CV1455" s="425"/>
      <c r="CW1455" s="425"/>
      <c r="CX1455" s="425"/>
      <c r="CY1455" s="425"/>
      <c r="CZ1455" s="425"/>
      <c r="DA1455" s="425"/>
      <c r="DB1455" s="425"/>
      <c r="DC1455" s="425"/>
      <c r="DD1455" s="425"/>
      <c r="DE1455" s="425"/>
      <c r="DF1455" s="425"/>
      <c r="DG1455" s="425"/>
      <c r="DH1455" s="425"/>
      <c r="DI1455" s="425"/>
      <c r="DJ1455" s="425"/>
      <c r="DK1455" s="425"/>
      <c r="DL1455" s="425"/>
      <c r="DM1455" s="425"/>
      <c r="DN1455" s="425"/>
      <c r="DO1455" s="425"/>
      <c r="DP1455" s="425"/>
      <c r="DQ1455" s="425"/>
      <c r="DR1455" s="425"/>
      <c r="DS1455" s="425"/>
      <c r="DT1455" s="425"/>
      <c r="DU1455" s="425"/>
      <c r="DV1455" s="425"/>
      <c r="DW1455" s="425"/>
      <c r="DX1455" s="425"/>
      <c r="DY1455" s="425"/>
      <c r="DZ1455" s="425"/>
      <c r="EA1455" s="425"/>
      <c r="EB1455" s="425"/>
      <c r="EC1455" s="425"/>
      <c r="ED1455" s="425"/>
      <c r="EE1455" s="425"/>
      <c r="EF1455" s="425"/>
      <c r="EG1455" s="425"/>
      <c r="EH1455" s="425"/>
      <c r="EI1455" s="425"/>
      <c r="EJ1455" s="425"/>
      <c r="EK1455" s="425"/>
      <c r="EL1455" s="425"/>
      <c r="EM1455" s="425"/>
      <c r="EN1455" s="425"/>
      <c r="EO1455" s="425"/>
      <c r="EP1455" s="425"/>
      <c r="EQ1455" s="425"/>
      <c r="ER1455" s="425"/>
      <c r="ES1455" s="425"/>
      <c r="ET1455" s="425"/>
      <c r="EU1455" s="425"/>
      <c r="EV1455" s="425"/>
      <c r="EW1455" s="425"/>
      <c r="EX1455" s="425"/>
      <c r="EY1455" s="425"/>
      <c r="EZ1455" s="425"/>
      <c r="FA1455" s="425"/>
      <c r="FB1455" s="425"/>
      <c r="FC1455" s="425"/>
      <c r="FD1455" s="425"/>
      <c r="FE1455" s="425"/>
      <c r="FF1455" s="425"/>
      <c r="FG1455" s="425"/>
      <c r="FH1455" s="425"/>
      <c r="FI1455" s="425"/>
      <c r="FJ1455" s="425"/>
      <c r="FK1455" s="425"/>
      <c r="FL1455" s="425"/>
      <c r="FM1455" s="425"/>
      <c r="FN1455" s="425"/>
      <c r="FO1455" s="425"/>
      <c r="FP1455" s="425"/>
      <c r="FQ1455" s="425"/>
      <c r="FR1455" s="425"/>
      <c r="FS1455" s="425"/>
      <c r="FT1455" s="425"/>
      <c r="FU1455" s="425"/>
      <c r="FV1455" s="425"/>
      <c r="FW1455" s="425"/>
      <c r="FX1455" s="425"/>
      <c r="FY1455" s="425"/>
      <c r="FZ1455" s="425"/>
      <c r="GA1455" s="425"/>
      <c r="GB1455" s="425"/>
      <c r="GC1455" s="425"/>
      <c r="GD1455" s="425"/>
      <c r="GE1455" s="425"/>
      <c r="GF1455" s="425"/>
      <c r="GG1455" s="425"/>
      <c r="GH1455" s="425"/>
      <c r="GI1455" s="425"/>
      <c r="GJ1455" s="425"/>
      <c r="GK1455" s="425"/>
      <c r="GL1455" s="425"/>
      <c r="GM1455" s="425"/>
      <c r="GN1455" s="425"/>
      <c r="GO1455" s="425"/>
      <c r="GP1455" s="425"/>
      <c r="GQ1455" s="425"/>
      <c r="GR1455" s="427"/>
      <c r="GS1455" s="427"/>
      <c r="GT1455" s="427"/>
      <c r="GU1455" s="427"/>
      <c r="GV1455" s="427"/>
    </row>
    <row r="1456" spans="1:204" s="423" customFormat="1" ht="25.5" x14ac:dyDescent="0.25">
      <c r="A1456" s="331" t="s">
        <v>2174</v>
      </c>
      <c r="B1456" s="323" t="s">
        <v>2056</v>
      </c>
      <c r="C1456" s="277" t="s">
        <v>2175</v>
      </c>
      <c r="D1456" s="332" t="s">
        <v>2172</v>
      </c>
      <c r="E1456" s="326">
        <v>82.58</v>
      </c>
      <c r="F1456" s="335">
        <v>80</v>
      </c>
      <c r="G1456" s="220"/>
      <c r="H1456" s="334"/>
      <c r="I1456" s="371" t="s">
        <v>21</v>
      </c>
      <c r="J1456" s="378"/>
      <c r="K1456" s="332"/>
      <c r="L1456" s="384"/>
      <c r="M1456" s="381">
        <v>1</v>
      </c>
      <c r="N1456" s="379">
        <v>1</v>
      </c>
      <c r="O1456" s="385"/>
      <c r="P1456" s="377">
        <f t="shared" si="166"/>
        <v>84.57</v>
      </c>
      <c r="Q1456" s="16">
        <f t="shared" si="165"/>
        <v>84.579499999999996</v>
      </c>
      <c r="R1456" s="23">
        <f t="shared" si="167"/>
        <v>1.9899999999999949</v>
      </c>
      <c r="S1456" s="18">
        <f t="shared" si="168"/>
        <v>2.4097844514410209E-2</v>
      </c>
      <c r="T1456" s="101"/>
      <c r="U1456" s="102">
        <v>560000</v>
      </c>
      <c r="V1456" s="103"/>
      <c r="W1456" s="272">
        <v>560</v>
      </c>
      <c r="X1456" s="273"/>
      <c r="Y1456" s="486"/>
      <c r="AA1456" s="477"/>
      <c r="AB1456" s="477"/>
      <c r="AC1456" s="477"/>
      <c r="AD1456" s="477"/>
      <c r="AE1456" s="477"/>
      <c r="AF1456" s="425"/>
      <c r="AG1456" s="425"/>
      <c r="AH1456" s="425"/>
      <c r="AI1456" s="425"/>
      <c r="AJ1456" s="425"/>
      <c r="AK1456" s="425"/>
      <c r="AL1456" s="425"/>
      <c r="AM1456" s="425"/>
      <c r="AN1456" s="425"/>
      <c r="AO1456" s="425"/>
      <c r="AP1456" s="425"/>
      <c r="AQ1456" s="425"/>
      <c r="AR1456" s="425"/>
      <c r="AS1456" s="425"/>
      <c r="AT1456" s="425"/>
      <c r="AU1456" s="425"/>
      <c r="AV1456" s="425"/>
      <c r="AW1456" s="425"/>
      <c r="AX1456" s="425"/>
      <c r="AY1456" s="425"/>
      <c r="AZ1456" s="425"/>
      <c r="BA1456" s="425"/>
      <c r="BB1456" s="425"/>
      <c r="BC1456" s="425"/>
      <c r="BD1456" s="425"/>
      <c r="BE1456" s="425"/>
      <c r="BF1456" s="425"/>
      <c r="BG1456" s="425"/>
      <c r="BH1456" s="425"/>
      <c r="BI1456" s="425"/>
      <c r="BJ1456" s="425"/>
      <c r="BK1456" s="425"/>
      <c r="BL1456" s="425"/>
      <c r="BM1456" s="425"/>
      <c r="BN1456" s="425"/>
      <c r="BO1456" s="425"/>
      <c r="BP1456" s="425"/>
      <c r="BQ1456" s="425"/>
      <c r="BR1456" s="425"/>
      <c r="BS1456" s="425"/>
      <c r="BT1456" s="425"/>
      <c r="BU1456" s="425"/>
      <c r="BV1456" s="425"/>
      <c r="BW1456" s="425"/>
      <c r="BX1456" s="425"/>
      <c r="BY1456" s="425"/>
      <c r="BZ1456" s="425"/>
      <c r="CA1456" s="425"/>
      <c r="CB1456" s="425"/>
      <c r="CC1456" s="425"/>
      <c r="CD1456" s="425"/>
      <c r="CE1456" s="425"/>
      <c r="CF1456" s="425"/>
      <c r="CG1456" s="425"/>
      <c r="CH1456" s="425"/>
      <c r="CI1456" s="425"/>
      <c r="CJ1456" s="425"/>
      <c r="CK1456" s="425"/>
      <c r="CL1456" s="425"/>
      <c r="CM1456" s="425"/>
      <c r="CN1456" s="425"/>
      <c r="CO1456" s="425"/>
      <c r="CP1456" s="425"/>
      <c r="CQ1456" s="425"/>
      <c r="CR1456" s="425"/>
      <c r="CS1456" s="425"/>
      <c r="CT1456" s="425"/>
      <c r="CU1456" s="425"/>
      <c r="CV1456" s="425"/>
      <c r="CW1456" s="425"/>
      <c r="CX1456" s="425"/>
      <c r="CY1456" s="425"/>
      <c r="CZ1456" s="425"/>
      <c r="DA1456" s="425"/>
      <c r="DB1456" s="425"/>
      <c r="DC1456" s="425"/>
      <c r="DD1456" s="425"/>
      <c r="DE1456" s="425"/>
      <c r="DF1456" s="425"/>
      <c r="DG1456" s="425"/>
      <c r="DH1456" s="425"/>
      <c r="DI1456" s="425"/>
      <c r="DJ1456" s="425"/>
      <c r="DK1456" s="425"/>
      <c r="DL1456" s="425"/>
      <c r="DM1456" s="425"/>
      <c r="DN1456" s="425"/>
      <c r="DO1456" s="425"/>
      <c r="DP1456" s="425"/>
      <c r="DQ1456" s="425"/>
      <c r="DR1456" s="425"/>
      <c r="DS1456" s="425"/>
      <c r="DT1456" s="425"/>
      <c r="DU1456" s="425"/>
      <c r="DV1456" s="425"/>
      <c r="DW1456" s="425"/>
      <c r="DX1456" s="425"/>
      <c r="DY1456" s="425"/>
      <c r="DZ1456" s="425"/>
      <c r="EA1456" s="425"/>
      <c r="EB1456" s="425"/>
      <c r="EC1456" s="425"/>
      <c r="ED1456" s="425"/>
      <c r="EE1456" s="425"/>
      <c r="EF1456" s="425"/>
      <c r="EG1456" s="425"/>
      <c r="EH1456" s="425"/>
      <c r="EI1456" s="425"/>
      <c r="EJ1456" s="425"/>
      <c r="EK1456" s="425"/>
      <c r="EL1456" s="425"/>
      <c r="EM1456" s="425"/>
      <c r="EN1456" s="425"/>
      <c r="EO1456" s="425"/>
      <c r="EP1456" s="425"/>
      <c r="EQ1456" s="425"/>
      <c r="ER1456" s="425"/>
      <c r="ES1456" s="425"/>
      <c r="ET1456" s="425"/>
      <c r="EU1456" s="425"/>
      <c r="EV1456" s="425"/>
      <c r="EW1456" s="425"/>
      <c r="EX1456" s="425"/>
      <c r="EY1456" s="425"/>
      <c r="EZ1456" s="425"/>
      <c r="FA1456" s="425"/>
      <c r="FB1456" s="425"/>
      <c r="FC1456" s="425"/>
      <c r="FD1456" s="425"/>
      <c r="FE1456" s="425"/>
      <c r="FF1456" s="425"/>
      <c r="FG1456" s="425"/>
      <c r="FH1456" s="425"/>
      <c r="FI1456" s="425"/>
      <c r="FJ1456" s="425"/>
      <c r="FK1456" s="425"/>
      <c r="FL1456" s="425"/>
      <c r="FM1456" s="425"/>
      <c r="FN1456" s="425"/>
      <c r="FO1456" s="425"/>
      <c r="FP1456" s="425"/>
      <c r="FQ1456" s="425"/>
      <c r="FR1456" s="425"/>
      <c r="FS1456" s="425"/>
      <c r="FT1456" s="425"/>
      <c r="FU1456" s="425"/>
      <c r="FV1456" s="425"/>
      <c r="FW1456" s="425"/>
      <c r="FX1456" s="425"/>
      <c r="FY1456" s="425"/>
      <c r="FZ1456" s="425"/>
      <c r="GA1456" s="425"/>
      <c r="GB1456" s="425"/>
      <c r="GC1456" s="425"/>
      <c r="GD1456" s="425"/>
      <c r="GE1456" s="425"/>
      <c r="GF1456" s="425"/>
      <c r="GG1456" s="425"/>
      <c r="GH1456" s="425"/>
      <c r="GI1456" s="425"/>
      <c r="GJ1456" s="425"/>
      <c r="GK1456" s="425"/>
      <c r="GL1456" s="425"/>
      <c r="GM1456" s="425"/>
      <c r="GN1456" s="425"/>
      <c r="GO1456" s="425"/>
      <c r="GP1456" s="425"/>
      <c r="GQ1456" s="425"/>
      <c r="GR1456" s="427"/>
      <c r="GS1456" s="427"/>
      <c r="GT1456" s="427"/>
      <c r="GU1456" s="427"/>
      <c r="GV1456" s="427"/>
    </row>
    <row r="1457" spans="1:204" s="423" customFormat="1" ht="25.5" x14ac:dyDescent="0.25">
      <c r="A1457" s="331" t="s">
        <v>2174</v>
      </c>
      <c r="B1457" s="323" t="s">
        <v>2056</v>
      </c>
      <c r="C1457" s="277" t="s">
        <v>2176</v>
      </c>
      <c r="D1457" s="332" t="s">
        <v>2172</v>
      </c>
      <c r="E1457" s="326">
        <v>7.22</v>
      </c>
      <c r="F1457" s="335">
        <v>7</v>
      </c>
      <c r="G1457" s="220"/>
      <c r="H1457" s="334"/>
      <c r="I1457" s="371" t="s">
        <v>21</v>
      </c>
      <c r="J1457" s="378"/>
      <c r="K1457" s="332"/>
      <c r="L1457" s="384"/>
      <c r="M1457" s="381">
        <v>1</v>
      </c>
      <c r="N1457" s="379">
        <v>1</v>
      </c>
      <c r="O1457" s="385"/>
      <c r="P1457" s="377">
        <f t="shared" si="166"/>
        <v>7.39</v>
      </c>
      <c r="Q1457" s="16">
        <f t="shared" si="165"/>
        <v>7.3948</v>
      </c>
      <c r="R1457" s="23">
        <f t="shared" si="167"/>
        <v>0.16999999999999993</v>
      </c>
      <c r="S1457" s="18">
        <f t="shared" si="168"/>
        <v>2.3545706371191126E-2</v>
      </c>
      <c r="T1457" s="101"/>
      <c r="U1457" s="102">
        <v>570000</v>
      </c>
      <c r="V1457" s="103"/>
      <c r="W1457" s="272">
        <v>570</v>
      </c>
      <c r="X1457" s="273"/>
      <c r="Y1457" s="486"/>
      <c r="AA1457" s="477"/>
      <c r="AB1457" s="477"/>
      <c r="AC1457" s="477"/>
      <c r="AD1457" s="477"/>
      <c r="AE1457" s="477"/>
      <c r="AF1457" s="425"/>
      <c r="AG1457" s="425"/>
      <c r="AH1457" s="425"/>
      <c r="AI1457" s="425"/>
      <c r="AJ1457" s="425"/>
      <c r="AK1457" s="425"/>
      <c r="AL1457" s="425"/>
      <c r="AM1457" s="425"/>
      <c r="AN1457" s="425"/>
      <c r="AO1457" s="425"/>
      <c r="AP1457" s="425"/>
      <c r="AQ1457" s="425"/>
      <c r="AR1457" s="425"/>
      <c r="AS1457" s="425"/>
      <c r="AT1457" s="425"/>
      <c r="AU1457" s="425"/>
      <c r="AV1457" s="425"/>
      <c r="AW1457" s="425"/>
      <c r="AX1457" s="425"/>
      <c r="AY1457" s="425"/>
      <c r="AZ1457" s="425"/>
      <c r="BA1457" s="425"/>
      <c r="BB1457" s="425"/>
      <c r="BC1457" s="425"/>
      <c r="BD1457" s="425"/>
      <c r="BE1457" s="425"/>
      <c r="BF1457" s="425"/>
      <c r="BG1457" s="425"/>
      <c r="BH1457" s="425"/>
      <c r="BI1457" s="425"/>
      <c r="BJ1457" s="425"/>
      <c r="BK1457" s="425"/>
      <c r="BL1457" s="425"/>
      <c r="BM1457" s="425"/>
      <c r="BN1457" s="425"/>
      <c r="BO1457" s="425"/>
      <c r="BP1457" s="425"/>
      <c r="BQ1457" s="425"/>
      <c r="BR1457" s="425"/>
      <c r="BS1457" s="425"/>
      <c r="BT1457" s="425"/>
      <c r="BU1457" s="425"/>
      <c r="BV1457" s="425"/>
      <c r="BW1457" s="425"/>
      <c r="BX1457" s="425"/>
      <c r="BY1457" s="425"/>
      <c r="BZ1457" s="425"/>
      <c r="CA1457" s="425"/>
      <c r="CB1457" s="425"/>
      <c r="CC1457" s="425"/>
      <c r="CD1457" s="425"/>
      <c r="CE1457" s="425"/>
      <c r="CF1457" s="425"/>
      <c r="CG1457" s="425"/>
      <c r="CH1457" s="425"/>
      <c r="CI1457" s="425"/>
      <c r="CJ1457" s="425"/>
      <c r="CK1457" s="425"/>
      <c r="CL1457" s="425"/>
      <c r="CM1457" s="425"/>
      <c r="CN1457" s="425"/>
      <c r="CO1457" s="425"/>
      <c r="CP1457" s="425"/>
      <c r="CQ1457" s="425"/>
      <c r="CR1457" s="425"/>
      <c r="CS1457" s="425"/>
      <c r="CT1457" s="425"/>
      <c r="CU1457" s="425"/>
      <c r="CV1457" s="425"/>
      <c r="CW1457" s="425"/>
      <c r="CX1457" s="425"/>
      <c r="CY1457" s="425"/>
      <c r="CZ1457" s="425"/>
      <c r="DA1457" s="425"/>
      <c r="DB1457" s="425"/>
      <c r="DC1457" s="425"/>
      <c r="DD1457" s="425"/>
      <c r="DE1457" s="425"/>
      <c r="DF1457" s="425"/>
      <c r="DG1457" s="425"/>
      <c r="DH1457" s="425"/>
      <c r="DI1457" s="425"/>
      <c r="DJ1457" s="425"/>
      <c r="DK1457" s="425"/>
      <c r="DL1457" s="425"/>
      <c r="DM1457" s="425"/>
      <c r="DN1457" s="425"/>
      <c r="DO1457" s="425"/>
      <c r="DP1457" s="425"/>
      <c r="DQ1457" s="425"/>
      <c r="DR1457" s="425"/>
      <c r="DS1457" s="425"/>
      <c r="DT1457" s="425"/>
      <c r="DU1457" s="425"/>
      <c r="DV1457" s="425"/>
      <c r="DW1457" s="425"/>
      <c r="DX1457" s="425"/>
      <c r="DY1457" s="425"/>
      <c r="DZ1457" s="425"/>
      <c r="EA1457" s="425"/>
      <c r="EB1457" s="425"/>
      <c r="EC1457" s="425"/>
      <c r="ED1457" s="425"/>
      <c r="EE1457" s="425"/>
      <c r="EF1457" s="425"/>
      <c r="EG1457" s="425"/>
      <c r="EH1457" s="425"/>
      <c r="EI1457" s="425"/>
      <c r="EJ1457" s="425"/>
      <c r="EK1457" s="425"/>
      <c r="EL1457" s="425"/>
      <c r="EM1457" s="425"/>
      <c r="EN1457" s="425"/>
      <c r="EO1457" s="425"/>
      <c r="EP1457" s="425"/>
      <c r="EQ1457" s="425"/>
      <c r="ER1457" s="425"/>
      <c r="ES1457" s="425"/>
      <c r="ET1457" s="425"/>
      <c r="EU1457" s="425"/>
      <c r="EV1457" s="425"/>
      <c r="EW1457" s="425"/>
      <c r="EX1457" s="425"/>
      <c r="EY1457" s="425"/>
      <c r="EZ1457" s="425"/>
      <c r="FA1457" s="425"/>
      <c r="FB1457" s="425"/>
      <c r="FC1457" s="425"/>
      <c r="FD1457" s="425"/>
      <c r="FE1457" s="425"/>
      <c r="FF1457" s="425"/>
      <c r="FG1457" s="425"/>
      <c r="FH1457" s="425"/>
      <c r="FI1457" s="425"/>
      <c r="FJ1457" s="425"/>
      <c r="FK1457" s="425"/>
      <c r="FL1457" s="425"/>
      <c r="FM1457" s="425"/>
      <c r="FN1457" s="425"/>
      <c r="FO1457" s="425"/>
      <c r="FP1457" s="425"/>
      <c r="FQ1457" s="425"/>
      <c r="FR1457" s="425"/>
      <c r="FS1457" s="425"/>
      <c r="FT1457" s="425"/>
      <c r="FU1457" s="425"/>
      <c r="FV1457" s="425"/>
      <c r="FW1457" s="425"/>
      <c r="FX1457" s="425"/>
      <c r="FY1457" s="425"/>
      <c r="FZ1457" s="425"/>
      <c r="GA1457" s="425"/>
      <c r="GB1457" s="425"/>
      <c r="GC1457" s="425"/>
      <c r="GD1457" s="425"/>
      <c r="GE1457" s="425"/>
      <c r="GF1457" s="425"/>
      <c r="GG1457" s="425"/>
      <c r="GH1457" s="425"/>
      <c r="GI1457" s="425"/>
      <c r="GJ1457" s="425"/>
      <c r="GK1457" s="425"/>
      <c r="GL1457" s="425"/>
      <c r="GM1457" s="425"/>
      <c r="GN1457" s="425"/>
      <c r="GO1457" s="425"/>
      <c r="GP1457" s="425"/>
      <c r="GQ1457" s="425"/>
      <c r="GR1457" s="427"/>
      <c r="GS1457" s="427"/>
      <c r="GT1457" s="427"/>
      <c r="GU1457" s="427"/>
      <c r="GV1457" s="427"/>
    </row>
    <row r="1458" spans="1:204" s="423" customFormat="1" ht="25.5" x14ac:dyDescent="0.25">
      <c r="A1458" s="331" t="s">
        <v>2174</v>
      </c>
      <c r="B1458" s="323" t="s">
        <v>2056</v>
      </c>
      <c r="C1458" s="277" t="s">
        <v>2177</v>
      </c>
      <c r="D1458" s="332" t="s">
        <v>2172</v>
      </c>
      <c r="E1458" s="326">
        <v>1.03</v>
      </c>
      <c r="F1458" s="336">
        <v>1</v>
      </c>
      <c r="G1458" s="220"/>
      <c r="H1458" s="334"/>
      <c r="I1458" s="371" t="s">
        <v>21</v>
      </c>
      <c r="J1458" s="378"/>
      <c r="K1458" s="332"/>
      <c r="L1458" s="384"/>
      <c r="M1458" s="381">
        <v>1</v>
      </c>
      <c r="N1458" s="379">
        <v>1</v>
      </c>
      <c r="O1458" s="385"/>
      <c r="P1458" s="377">
        <f t="shared" si="166"/>
        <v>1.05</v>
      </c>
      <c r="Q1458" s="16">
        <f t="shared" si="165"/>
        <v>1.0548999999999999</v>
      </c>
      <c r="R1458" s="23">
        <f t="shared" si="167"/>
        <v>2.0000000000000018E-2</v>
      </c>
      <c r="S1458" s="18">
        <f t="shared" si="168"/>
        <v>1.9417475728155355E-2</v>
      </c>
      <c r="T1458" s="101"/>
      <c r="U1458" s="102">
        <v>580000</v>
      </c>
      <c r="V1458" s="103"/>
      <c r="W1458" s="272">
        <v>580</v>
      </c>
      <c r="X1458" s="273"/>
      <c r="Y1458" s="486"/>
      <c r="AA1458" s="477"/>
      <c r="AB1458" s="477"/>
      <c r="AC1458" s="477"/>
      <c r="AD1458" s="477"/>
      <c r="AE1458" s="477"/>
      <c r="AF1458" s="425"/>
      <c r="AG1458" s="425"/>
      <c r="AH1458" s="425"/>
      <c r="AI1458" s="425"/>
      <c r="AJ1458" s="425"/>
      <c r="AK1458" s="425"/>
      <c r="AL1458" s="425"/>
      <c r="AM1458" s="425"/>
      <c r="AN1458" s="425"/>
      <c r="AO1458" s="425"/>
      <c r="AP1458" s="425"/>
      <c r="AQ1458" s="425"/>
      <c r="AR1458" s="425"/>
      <c r="AS1458" s="425"/>
      <c r="AT1458" s="425"/>
      <c r="AU1458" s="425"/>
      <c r="AV1458" s="425"/>
      <c r="AW1458" s="425"/>
      <c r="AX1458" s="425"/>
      <c r="AY1458" s="425"/>
      <c r="AZ1458" s="425"/>
      <c r="BA1458" s="425"/>
      <c r="BB1458" s="425"/>
      <c r="BC1458" s="425"/>
      <c r="BD1458" s="425"/>
      <c r="BE1458" s="425"/>
      <c r="BF1458" s="425"/>
      <c r="BG1458" s="425"/>
      <c r="BH1458" s="425"/>
      <c r="BI1458" s="425"/>
      <c r="BJ1458" s="425"/>
      <c r="BK1458" s="425"/>
      <c r="BL1458" s="425"/>
      <c r="BM1458" s="425"/>
      <c r="BN1458" s="425"/>
      <c r="BO1458" s="425"/>
      <c r="BP1458" s="425"/>
      <c r="BQ1458" s="425"/>
      <c r="BR1458" s="425"/>
      <c r="BS1458" s="425"/>
      <c r="BT1458" s="425"/>
      <c r="BU1458" s="425"/>
      <c r="BV1458" s="425"/>
      <c r="BW1458" s="425"/>
      <c r="BX1458" s="425"/>
      <c r="BY1458" s="425"/>
      <c r="BZ1458" s="425"/>
      <c r="CA1458" s="425"/>
      <c r="CB1458" s="425"/>
      <c r="CC1458" s="425"/>
      <c r="CD1458" s="425"/>
      <c r="CE1458" s="425"/>
      <c r="CF1458" s="425"/>
      <c r="CG1458" s="425"/>
      <c r="CH1458" s="425"/>
      <c r="CI1458" s="425"/>
      <c r="CJ1458" s="425"/>
      <c r="CK1458" s="425"/>
      <c r="CL1458" s="425"/>
      <c r="CM1458" s="425"/>
      <c r="CN1458" s="425"/>
      <c r="CO1458" s="425"/>
      <c r="CP1458" s="425"/>
      <c r="CQ1458" s="425"/>
      <c r="CR1458" s="425"/>
      <c r="CS1458" s="425"/>
      <c r="CT1458" s="425"/>
      <c r="CU1458" s="425"/>
      <c r="CV1458" s="425"/>
      <c r="CW1458" s="425"/>
      <c r="CX1458" s="425"/>
      <c r="CY1458" s="425"/>
      <c r="CZ1458" s="425"/>
      <c r="DA1458" s="425"/>
      <c r="DB1458" s="425"/>
      <c r="DC1458" s="425"/>
      <c r="DD1458" s="425"/>
      <c r="DE1458" s="425"/>
      <c r="DF1458" s="425"/>
      <c r="DG1458" s="425"/>
      <c r="DH1458" s="425"/>
      <c r="DI1458" s="425"/>
      <c r="DJ1458" s="425"/>
      <c r="DK1458" s="425"/>
      <c r="DL1458" s="425"/>
      <c r="DM1458" s="425"/>
      <c r="DN1458" s="425"/>
      <c r="DO1458" s="425"/>
      <c r="DP1458" s="425"/>
      <c r="DQ1458" s="425"/>
      <c r="DR1458" s="425"/>
      <c r="DS1458" s="425"/>
      <c r="DT1458" s="425"/>
      <c r="DU1458" s="425"/>
      <c r="DV1458" s="425"/>
      <c r="DW1458" s="425"/>
      <c r="DX1458" s="425"/>
      <c r="DY1458" s="425"/>
      <c r="DZ1458" s="425"/>
      <c r="EA1458" s="425"/>
      <c r="EB1458" s="425"/>
      <c r="EC1458" s="425"/>
      <c r="ED1458" s="425"/>
      <c r="EE1458" s="425"/>
      <c r="EF1458" s="425"/>
      <c r="EG1458" s="425"/>
      <c r="EH1458" s="425"/>
      <c r="EI1458" s="425"/>
      <c r="EJ1458" s="425"/>
      <c r="EK1458" s="425"/>
      <c r="EL1458" s="425"/>
      <c r="EM1458" s="425"/>
      <c r="EN1458" s="425"/>
      <c r="EO1458" s="425"/>
      <c r="EP1458" s="425"/>
      <c r="EQ1458" s="425"/>
      <c r="ER1458" s="425"/>
      <c r="ES1458" s="425"/>
      <c r="ET1458" s="425"/>
      <c r="EU1458" s="425"/>
      <c r="EV1458" s="425"/>
      <c r="EW1458" s="425"/>
      <c r="EX1458" s="425"/>
      <c r="EY1458" s="425"/>
      <c r="EZ1458" s="425"/>
      <c r="FA1458" s="425"/>
      <c r="FB1458" s="425"/>
      <c r="FC1458" s="425"/>
      <c r="FD1458" s="425"/>
      <c r="FE1458" s="425"/>
      <c r="FF1458" s="425"/>
      <c r="FG1458" s="425"/>
      <c r="FH1458" s="425"/>
      <c r="FI1458" s="425"/>
      <c r="FJ1458" s="425"/>
      <c r="FK1458" s="425"/>
      <c r="FL1458" s="425"/>
      <c r="FM1458" s="425"/>
      <c r="FN1458" s="425"/>
      <c r="FO1458" s="425"/>
      <c r="FP1458" s="425"/>
      <c r="FQ1458" s="425"/>
      <c r="FR1458" s="425"/>
      <c r="FS1458" s="425"/>
      <c r="FT1458" s="425"/>
      <c r="FU1458" s="425"/>
      <c r="FV1458" s="425"/>
      <c r="FW1458" s="425"/>
      <c r="FX1458" s="425"/>
      <c r="FY1458" s="425"/>
      <c r="FZ1458" s="425"/>
      <c r="GA1458" s="425"/>
      <c r="GB1458" s="425"/>
      <c r="GC1458" s="425"/>
      <c r="GD1458" s="425"/>
      <c r="GE1458" s="425"/>
      <c r="GF1458" s="425"/>
      <c r="GG1458" s="425"/>
      <c r="GH1458" s="425"/>
      <c r="GI1458" s="425"/>
      <c r="GJ1458" s="425"/>
      <c r="GK1458" s="425"/>
      <c r="GL1458" s="425"/>
      <c r="GM1458" s="425"/>
      <c r="GN1458" s="425"/>
      <c r="GO1458" s="425"/>
      <c r="GP1458" s="425"/>
      <c r="GQ1458" s="425"/>
      <c r="GR1458" s="427"/>
      <c r="GS1458" s="427"/>
      <c r="GT1458" s="427"/>
      <c r="GU1458" s="427"/>
      <c r="GV1458" s="427"/>
    </row>
    <row r="1459" spans="1:204" s="423" customFormat="1" ht="25.5" x14ac:dyDescent="0.25">
      <c r="A1459" s="331" t="s">
        <v>2174</v>
      </c>
      <c r="B1459" s="323" t="s">
        <v>2056</v>
      </c>
      <c r="C1459" s="277" t="s">
        <v>2178</v>
      </c>
      <c r="D1459" s="332" t="s">
        <v>2172</v>
      </c>
      <c r="E1459" s="326">
        <v>72.260000000000005</v>
      </c>
      <c r="F1459" s="336">
        <v>70</v>
      </c>
      <c r="G1459" s="220"/>
      <c r="H1459" s="334"/>
      <c r="I1459" s="371" t="s">
        <v>21</v>
      </c>
      <c r="J1459" s="378"/>
      <c r="K1459" s="332"/>
      <c r="L1459" s="384"/>
      <c r="M1459" s="381">
        <v>1</v>
      </c>
      <c r="N1459" s="379">
        <v>1</v>
      </c>
      <c r="O1459" s="385"/>
      <c r="P1459" s="377">
        <f t="shared" si="166"/>
        <v>74</v>
      </c>
      <c r="Q1459" s="16">
        <f t="shared" si="165"/>
        <v>74.009699999999995</v>
      </c>
      <c r="R1459" s="23">
        <f t="shared" si="167"/>
        <v>1.7399999999999949</v>
      </c>
      <c r="S1459" s="18">
        <f t="shared" si="168"/>
        <v>2.4079712150567322E-2</v>
      </c>
      <c r="T1459" s="101"/>
      <c r="U1459" s="102">
        <v>590000</v>
      </c>
      <c r="V1459" s="103"/>
      <c r="W1459" s="272">
        <v>590</v>
      </c>
      <c r="X1459" s="273"/>
      <c r="Y1459" s="486"/>
      <c r="AA1459" s="477"/>
      <c r="AB1459" s="477"/>
      <c r="AC1459" s="477"/>
      <c r="AD1459" s="477"/>
      <c r="AE1459" s="477"/>
      <c r="AF1459" s="425"/>
      <c r="AG1459" s="425"/>
      <c r="AH1459" s="425"/>
      <c r="AI1459" s="425"/>
      <c r="AJ1459" s="425"/>
      <c r="AK1459" s="425"/>
      <c r="AL1459" s="425"/>
      <c r="AM1459" s="425"/>
      <c r="AN1459" s="425"/>
      <c r="AO1459" s="425"/>
      <c r="AP1459" s="425"/>
      <c r="AQ1459" s="425"/>
      <c r="AR1459" s="425"/>
      <c r="AS1459" s="425"/>
      <c r="AT1459" s="425"/>
      <c r="AU1459" s="425"/>
      <c r="AV1459" s="425"/>
      <c r="AW1459" s="425"/>
      <c r="AX1459" s="425"/>
      <c r="AY1459" s="425"/>
      <c r="AZ1459" s="425"/>
      <c r="BA1459" s="425"/>
      <c r="BB1459" s="425"/>
      <c r="BC1459" s="425"/>
      <c r="BD1459" s="425"/>
      <c r="BE1459" s="425"/>
      <c r="BF1459" s="425"/>
      <c r="BG1459" s="425"/>
      <c r="BH1459" s="425"/>
      <c r="BI1459" s="425"/>
      <c r="BJ1459" s="425"/>
      <c r="BK1459" s="425"/>
      <c r="BL1459" s="425"/>
      <c r="BM1459" s="425"/>
      <c r="BN1459" s="425"/>
      <c r="BO1459" s="425"/>
      <c r="BP1459" s="425"/>
      <c r="BQ1459" s="425"/>
      <c r="BR1459" s="425"/>
      <c r="BS1459" s="425"/>
      <c r="BT1459" s="425"/>
      <c r="BU1459" s="425"/>
      <c r="BV1459" s="425"/>
      <c r="BW1459" s="425"/>
      <c r="BX1459" s="425"/>
      <c r="BY1459" s="425"/>
      <c r="BZ1459" s="425"/>
      <c r="CA1459" s="425"/>
      <c r="CB1459" s="425"/>
      <c r="CC1459" s="425"/>
      <c r="CD1459" s="425"/>
      <c r="CE1459" s="425"/>
      <c r="CF1459" s="425"/>
      <c r="CG1459" s="425"/>
      <c r="CH1459" s="425"/>
      <c r="CI1459" s="425"/>
      <c r="CJ1459" s="425"/>
      <c r="CK1459" s="425"/>
      <c r="CL1459" s="425"/>
      <c r="CM1459" s="425"/>
      <c r="CN1459" s="425"/>
      <c r="CO1459" s="425"/>
      <c r="CP1459" s="425"/>
      <c r="CQ1459" s="425"/>
      <c r="CR1459" s="425"/>
      <c r="CS1459" s="425"/>
      <c r="CT1459" s="425"/>
      <c r="CU1459" s="425"/>
      <c r="CV1459" s="425"/>
      <c r="CW1459" s="425"/>
      <c r="CX1459" s="425"/>
      <c r="CY1459" s="425"/>
      <c r="CZ1459" s="425"/>
      <c r="DA1459" s="425"/>
      <c r="DB1459" s="425"/>
      <c r="DC1459" s="425"/>
      <c r="DD1459" s="425"/>
      <c r="DE1459" s="425"/>
      <c r="DF1459" s="425"/>
      <c r="DG1459" s="425"/>
      <c r="DH1459" s="425"/>
      <c r="DI1459" s="425"/>
      <c r="DJ1459" s="425"/>
      <c r="DK1459" s="425"/>
      <c r="DL1459" s="425"/>
      <c r="DM1459" s="425"/>
      <c r="DN1459" s="425"/>
      <c r="DO1459" s="425"/>
      <c r="DP1459" s="425"/>
      <c r="DQ1459" s="425"/>
      <c r="DR1459" s="425"/>
      <c r="DS1459" s="425"/>
      <c r="DT1459" s="425"/>
      <c r="DU1459" s="425"/>
      <c r="DV1459" s="425"/>
      <c r="DW1459" s="425"/>
      <c r="DX1459" s="425"/>
      <c r="DY1459" s="425"/>
      <c r="DZ1459" s="425"/>
      <c r="EA1459" s="425"/>
      <c r="EB1459" s="425"/>
      <c r="EC1459" s="425"/>
      <c r="ED1459" s="425"/>
      <c r="EE1459" s="425"/>
      <c r="EF1459" s="425"/>
      <c r="EG1459" s="425"/>
      <c r="EH1459" s="425"/>
      <c r="EI1459" s="425"/>
      <c r="EJ1459" s="425"/>
      <c r="EK1459" s="425"/>
      <c r="EL1459" s="425"/>
      <c r="EM1459" s="425"/>
      <c r="EN1459" s="425"/>
      <c r="EO1459" s="425"/>
      <c r="EP1459" s="425"/>
      <c r="EQ1459" s="425"/>
      <c r="ER1459" s="425"/>
      <c r="ES1459" s="425"/>
      <c r="ET1459" s="425"/>
      <c r="EU1459" s="425"/>
      <c r="EV1459" s="425"/>
      <c r="EW1459" s="425"/>
      <c r="EX1459" s="425"/>
      <c r="EY1459" s="425"/>
      <c r="EZ1459" s="425"/>
      <c r="FA1459" s="425"/>
      <c r="FB1459" s="425"/>
      <c r="FC1459" s="425"/>
      <c r="FD1459" s="425"/>
      <c r="FE1459" s="425"/>
      <c r="FF1459" s="425"/>
      <c r="FG1459" s="425"/>
      <c r="FH1459" s="425"/>
      <c r="FI1459" s="425"/>
      <c r="FJ1459" s="425"/>
      <c r="FK1459" s="425"/>
      <c r="FL1459" s="425"/>
      <c r="FM1459" s="425"/>
      <c r="FN1459" s="425"/>
      <c r="FO1459" s="425"/>
      <c r="FP1459" s="425"/>
      <c r="FQ1459" s="425"/>
      <c r="FR1459" s="425"/>
      <c r="FS1459" s="425"/>
      <c r="FT1459" s="425"/>
      <c r="FU1459" s="425"/>
      <c r="FV1459" s="425"/>
      <c r="FW1459" s="425"/>
      <c r="FX1459" s="425"/>
      <c r="FY1459" s="425"/>
      <c r="FZ1459" s="425"/>
      <c r="GA1459" s="425"/>
      <c r="GB1459" s="425"/>
      <c r="GC1459" s="425"/>
      <c r="GD1459" s="425"/>
      <c r="GE1459" s="425"/>
      <c r="GF1459" s="425"/>
      <c r="GG1459" s="425"/>
      <c r="GH1459" s="425"/>
      <c r="GI1459" s="425"/>
      <c r="GJ1459" s="425"/>
      <c r="GK1459" s="425"/>
      <c r="GL1459" s="425"/>
      <c r="GM1459" s="425"/>
      <c r="GN1459" s="425"/>
      <c r="GO1459" s="425"/>
      <c r="GP1459" s="425"/>
      <c r="GQ1459" s="425"/>
      <c r="GR1459" s="427"/>
      <c r="GS1459" s="427"/>
      <c r="GT1459" s="427"/>
      <c r="GU1459" s="427"/>
      <c r="GV1459" s="427"/>
    </row>
    <row r="1460" spans="1:204" s="423" customFormat="1" ht="25.5" x14ac:dyDescent="0.25">
      <c r="A1460" s="331" t="s">
        <v>2174</v>
      </c>
      <c r="B1460" s="323" t="s">
        <v>2056</v>
      </c>
      <c r="C1460" s="277" t="s">
        <v>2179</v>
      </c>
      <c r="D1460" s="332" t="s">
        <v>2172</v>
      </c>
      <c r="E1460" s="326">
        <v>77.42</v>
      </c>
      <c r="F1460" s="336">
        <v>75</v>
      </c>
      <c r="G1460" s="220"/>
      <c r="H1460" s="334"/>
      <c r="I1460" s="371" t="s">
        <v>21</v>
      </c>
      <c r="J1460" s="378"/>
      <c r="K1460" s="332"/>
      <c r="L1460" s="384"/>
      <c r="M1460" s="381">
        <v>1</v>
      </c>
      <c r="N1460" s="379">
        <v>1</v>
      </c>
      <c r="O1460" s="385"/>
      <c r="P1460" s="377">
        <f t="shared" si="166"/>
        <v>79.290000000000006</v>
      </c>
      <c r="Q1460" s="16">
        <f t="shared" si="165"/>
        <v>79.294600000000003</v>
      </c>
      <c r="R1460" s="23">
        <f t="shared" si="167"/>
        <v>1.8700000000000045</v>
      </c>
      <c r="S1460" s="18">
        <f t="shared" si="168"/>
        <v>2.4153965383621863E-2</v>
      </c>
      <c r="T1460" s="101"/>
      <c r="U1460" s="102">
        <v>600000</v>
      </c>
      <c r="V1460" s="103"/>
      <c r="W1460" s="272">
        <v>600</v>
      </c>
      <c r="X1460" s="273"/>
      <c r="Y1460" s="486"/>
      <c r="AA1460" s="477"/>
      <c r="AB1460" s="477"/>
      <c r="AC1460" s="477"/>
      <c r="AD1460" s="477"/>
      <c r="AE1460" s="477"/>
      <c r="AF1460" s="425"/>
      <c r="AG1460" s="425"/>
      <c r="AH1460" s="425"/>
      <c r="AI1460" s="425"/>
      <c r="AJ1460" s="425"/>
      <c r="AK1460" s="425"/>
      <c r="AL1460" s="425"/>
      <c r="AM1460" s="425"/>
      <c r="AN1460" s="425"/>
      <c r="AO1460" s="425"/>
      <c r="AP1460" s="425"/>
      <c r="AQ1460" s="425"/>
      <c r="AR1460" s="425"/>
      <c r="AS1460" s="425"/>
      <c r="AT1460" s="425"/>
      <c r="AU1460" s="425"/>
      <c r="AV1460" s="425"/>
      <c r="AW1460" s="425"/>
      <c r="AX1460" s="425"/>
      <c r="AY1460" s="425"/>
      <c r="AZ1460" s="425"/>
      <c r="BA1460" s="425"/>
      <c r="BB1460" s="425"/>
      <c r="BC1460" s="425"/>
      <c r="BD1460" s="425"/>
      <c r="BE1460" s="425"/>
      <c r="BF1460" s="425"/>
      <c r="BG1460" s="425"/>
      <c r="BH1460" s="425"/>
      <c r="BI1460" s="425"/>
      <c r="BJ1460" s="425"/>
      <c r="BK1460" s="425"/>
      <c r="BL1460" s="425"/>
      <c r="BM1460" s="425"/>
      <c r="BN1460" s="425"/>
      <c r="BO1460" s="425"/>
      <c r="BP1460" s="425"/>
      <c r="BQ1460" s="425"/>
      <c r="BR1460" s="425"/>
      <c r="BS1460" s="425"/>
      <c r="BT1460" s="425"/>
      <c r="BU1460" s="425"/>
      <c r="BV1460" s="425"/>
      <c r="BW1460" s="425"/>
      <c r="BX1460" s="425"/>
      <c r="BY1460" s="425"/>
      <c r="BZ1460" s="425"/>
      <c r="CA1460" s="425"/>
      <c r="CB1460" s="425"/>
      <c r="CC1460" s="425"/>
      <c r="CD1460" s="425"/>
      <c r="CE1460" s="425"/>
      <c r="CF1460" s="425"/>
      <c r="CG1460" s="425"/>
      <c r="CH1460" s="425"/>
      <c r="CI1460" s="425"/>
      <c r="CJ1460" s="425"/>
      <c r="CK1460" s="425"/>
      <c r="CL1460" s="425"/>
      <c r="CM1460" s="425"/>
      <c r="CN1460" s="425"/>
      <c r="CO1460" s="425"/>
      <c r="CP1460" s="425"/>
      <c r="CQ1460" s="425"/>
      <c r="CR1460" s="425"/>
      <c r="CS1460" s="425"/>
      <c r="CT1460" s="425"/>
      <c r="CU1460" s="425"/>
      <c r="CV1460" s="425"/>
      <c r="CW1460" s="425"/>
      <c r="CX1460" s="425"/>
      <c r="CY1460" s="425"/>
      <c r="CZ1460" s="425"/>
      <c r="DA1460" s="425"/>
      <c r="DB1460" s="425"/>
      <c r="DC1460" s="425"/>
      <c r="DD1460" s="425"/>
      <c r="DE1460" s="425"/>
      <c r="DF1460" s="425"/>
      <c r="DG1460" s="425"/>
      <c r="DH1460" s="425"/>
      <c r="DI1460" s="425"/>
      <c r="DJ1460" s="425"/>
      <c r="DK1460" s="425"/>
      <c r="DL1460" s="425"/>
      <c r="DM1460" s="425"/>
      <c r="DN1460" s="425"/>
      <c r="DO1460" s="425"/>
      <c r="DP1460" s="425"/>
      <c r="DQ1460" s="425"/>
      <c r="DR1460" s="425"/>
      <c r="DS1460" s="425"/>
      <c r="DT1460" s="425"/>
      <c r="DU1460" s="425"/>
      <c r="DV1460" s="425"/>
      <c r="DW1460" s="425"/>
      <c r="DX1460" s="425"/>
      <c r="DY1460" s="425"/>
      <c r="DZ1460" s="425"/>
      <c r="EA1460" s="425"/>
      <c r="EB1460" s="425"/>
      <c r="EC1460" s="425"/>
      <c r="ED1460" s="425"/>
      <c r="EE1460" s="425"/>
      <c r="EF1460" s="425"/>
      <c r="EG1460" s="425"/>
      <c r="EH1460" s="425"/>
      <c r="EI1460" s="425"/>
      <c r="EJ1460" s="425"/>
      <c r="EK1460" s="425"/>
      <c r="EL1460" s="425"/>
      <c r="EM1460" s="425"/>
      <c r="EN1460" s="425"/>
      <c r="EO1460" s="425"/>
      <c r="EP1460" s="425"/>
      <c r="EQ1460" s="425"/>
      <c r="ER1460" s="425"/>
      <c r="ES1460" s="425"/>
      <c r="ET1460" s="425"/>
      <c r="EU1460" s="425"/>
      <c r="EV1460" s="425"/>
      <c r="EW1460" s="425"/>
      <c r="EX1460" s="425"/>
      <c r="EY1460" s="425"/>
      <c r="EZ1460" s="425"/>
      <c r="FA1460" s="425"/>
      <c r="FB1460" s="425"/>
      <c r="FC1460" s="425"/>
      <c r="FD1460" s="425"/>
      <c r="FE1460" s="425"/>
      <c r="FF1460" s="425"/>
      <c r="FG1460" s="425"/>
      <c r="FH1460" s="425"/>
      <c r="FI1460" s="425"/>
      <c r="FJ1460" s="425"/>
      <c r="FK1460" s="425"/>
      <c r="FL1460" s="425"/>
      <c r="FM1460" s="425"/>
      <c r="FN1460" s="425"/>
      <c r="FO1460" s="425"/>
      <c r="FP1460" s="425"/>
      <c r="FQ1460" s="425"/>
      <c r="FR1460" s="425"/>
      <c r="FS1460" s="425"/>
      <c r="FT1460" s="425"/>
      <c r="FU1460" s="425"/>
      <c r="FV1460" s="425"/>
      <c r="FW1460" s="425"/>
      <c r="FX1460" s="425"/>
      <c r="FY1460" s="425"/>
      <c r="FZ1460" s="425"/>
      <c r="GA1460" s="425"/>
      <c r="GB1460" s="425"/>
      <c r="GC1460" s="425"/>
      <c r="GD1460" s="425"/>
      <c r="GE1460" s="425"/>
      <c r="GF1460" s="425"/>
      <c r="GG1460" s="425"/>
      <c r="GH1460" s="425"/>
      <c r="GI1460" s="425"/>
      <c r="GJ1460" s="425"/>
      <c r="GK1460" s="425"/>
      <c r="GL1460" s="425"/>
      <c r="GM1460" s="425"/>
      <c r="GN1460" s="425"/>
      <c r="GO1460" s="425"/>
      <c r="GP1460" s="425"/>
      <c r="GQ1460" s="425"/>
      <c r="GR1460" s="427"/>
      <c r="GS1460" s="427"/>
      <c r="GT1460" s="427"/>
      <c r="GU1460" s="427"/>
      <c r="GV1460" s="427"/>
    </row>
    <row r="1461" spans="1:204" s="423" customFormat="1" ht="25.5" x14ac:dyDescent="0.25">
      <c r="A1461" s="331" t="s">
        <v>2174</v>
      </c>
      <c r="B1461" s="323" t="s">
        <v>2056</v>
      </c>
      <c r="C1461" s="277" t="s">
        <v>2180</v>
      </c>
      <c r="D1461" s="332" t="s">
        <v>2172</v>
      </c>
      <c r="E1461" s="326">
        <v>82.58</v>
      </c>
      <c r="F1461" s="336">
        <v>80</v>
      </c>
      <c r="G1461" s="220"/>
      <c r="H1461" s="334"/>
      <c r="I1461" s="371" t="s">
        <v>21</v>
      </c>
      <c r="J1461" s="378"/>
      <c r="K1461" s="332"/>
      <c r="L1461" s="384"/>
      <c r="M1461" s="381">
        <v>1</v>
      </c>
      <c r="N1461" s="379">
        <v>1</v>
      </c>
      <c r="O1461" s="385"/>
      <c r="P1461" s="377">
        <f t="shared" si="166"/>
        <v>84.57</v>
      </c>
      <c r="Q1461" s="16">
        <f t="shared" si="165"/>
        <v>84.579499999999996</v>
      </c>
      <c r="R1461" s="23">
        <f t="shared" si="167"/>
        <v>1.9899999999999949</v>
      </c>
      <c r="S1461" s="18">
        <f t="shared" si="168"/>
        <v>2.4097844514410209E-2</v>
      </c>
      <c r="T1461" s="101"/>
      <c r="U1461" s="102">
        <v>610000</v>
      </c>
      <c r="V1461" s="103"/>
      <c r="W1461" s="272">
        <v>610</v>
      </c>
      <c r="X1461" s="273"/>
      <c r="Y1461" s="486"/>
      <c r="AA1461" s="477"/>
      <c r="AB1461" s="477"/>
      <c r="AC1461" s="477"/>
      <c r="AD1461" s="477"/>
      <c r="AE1461" s="477"/>
      <c r="AF1461" s="425"/>
      <c r="AG1461" s="425"/>
      <c r="AH1461" s="425"/>
      <c r="AI1461" s="425"/>
      <c r="AJ1461" s="425"/>
      <c r="AK1461" s="425"/>
      <c r="AL1461" s="425"/>
      <c r="AM1461" s="425"/>
      <c r="AN1461" s="425"/>
      <c r="AO1461" s="425"/>
      <c r="AP1461" s="425"/>
      <c r="AQ1461" s="425"/>
      <c r="AR1461" s="425"/>
      <c r="AS1461" s="425"/>
      <c r="AT1461" s="425"/>
      <c r="AU1461" s="425"/>
      <c r="AV1461" s="425"/>
      <c r="AW1461" s="425"/>
      <c r="AX1461" s="425"/>
      <c r="AY1461" s="425"/>
      <c r="AZ1461" s="425"/>
      <c r="BA1461" s="425"/>
      <c r="BB1461" s="425"/>
      <c r="BC1461" s="425"/>
      <c r="BD1461" s="425"/>
      <c r="BE1461" s="425"/>
      <c r="BF1461" s="425"/>
      <c r="BG1461" s="425"/>
      <c r="BH1461" s="425"/>
      <c r="BI1461" s="425"/>
      <c r="BJ1461" s="425"/>
      <c r="BK1461" s="425"/>
      <c r="BL1461" s="425"/>
      <c r="BM1461" s="425"/>
      <c r="BN1461" s="425"/>
      <c r="BO1461" s="425"/>
      <c r="BP1461" s="425"/>
      <c r="BQ1461" s="425"/>
      <c r="BR1461" s="425"/>
      <c r="BS1461" s="425"/>
      <c r="BT1461" s="425"/>
      <c r="BU1461" s="425"/>
      <c r="BV1461" s="425"/>
      <c r="BW1461" s="425"/>
      <c r="BX1461" s="425"/>
      <c r="BY1461" s="425"/>
      <c r="BZ1461" s="425"/>
      <c r="CA1461" s="425"/>
      <c r="CB1461" s="425"/>
      <c r="CC1461" s="425"/>
      <c r="CD1461" s="425"/>
      <c r="CE1461" s="425"/>
      <c r="CF1461" s="425"/>
      <c r="CG1461" s="425"/>
      <c r="CH1461" s="425"/>
      <c r="CI1461" s="425"/>
      <c r="CJ1461" s="425"/>
      <c r="CK1461" s="425"/>
      <c r="CL1461" s="425"/>
      <c r="CM1461" s="425"/>
      <c r="CN1461" s="425"/>
      <c r="CO1461" s="425"/>
      <c r="CP1461" s="425"/>
      <c r="CQ1461" s="425"/>
      <c r="CR1461" s="425"/>
      <c r="CS1461" s="425"/>
      <c r="CT1461" s="425"/>
      <c r="CU1461" s="425"/>
      <c r="CV1461" s="425"/>
      <c r="CW1461" s="425"/>
      <c r="CX1461" s="425"/>
      <c r="CY1461" s="425"/>
      <c r="CZ1461" s="425"/>
      <c r="DA1461" s="425"/>
      <c r="DB1461" s="425"/>
      <c r="DC1461" s="425"/>
      <c r="DD1461" s="425"/>
      <c r="DE1461" s="425"/>
      <c r="DF1461" s="425"/>
      <c r="DG1461" s="425"/>
      <c r="DH1461" s="425"/>
      <c r="DI1461" s="425"/>
      <c r="DJ1461" s="425"/>
      <c r="DK1461" s="425"/>
      <c r="DL1461" s="425"/>
      <c r="DM1461" s="425"/>
      <c r="DN1461" s="425"/>
      <c r="DO1461" s="425"/>
      <c r="DP1461" s="425"/>
      <c r="DQ1461" s="425"/>
      <c r="DR1461" s="425"/>
      <c r="DS1461" s="425"/>
      <c r="DT1461" s="425"/>
      <c r="DU1461" s="425"/>
      <c r="DV1461" s="425"/>
      <c r="DW1461" s="425"/>
      <c r="DX1461" s="425"/>
      <c r="DY1461" s="425"/>
      <c r="DZ1461" s="425"/>
      <c r="EA1461" s="425"/>
      <c r="EB1461" s="425"/>
      <c r="EC1461" s="425"/>
      <c r="ED1461" s="425"/>
      <c r="EE1461" s="425"/>
      <c r="EF1461" s="425"/>
      <c r="EG1461" s="425"/>
      <c r="EH1461" s="425"/>
      <c r="EI1461" s="425"/>
      <c r="EJ1461" s="425"/>
      <c r="EK1461" s="425"/>
      <c r="EL1461" s="425"/>
      <c r="EM1461" s="425"/>
      <c r="EN1461" s="425"/>
      <c r="EO1461" s="425"/>
      <c r="EP1461" s="425"/>
      <c r="EQ1461" s="425"/>
      <c r="ER1461" s="425"/>
      <c r="ES1461" s="425"/>
      <c r="ET1461" s="425"/>
      <c r="EU1461" s="425"/>
      <c r="EV1461" s="425"/>
      <c r="EW1461" s="425"/>
      <c r="EX1461" s="425"/>
      <c r="EY1461" s="425"/>
      <c r="EZ1461" s="425"/>
      <c r="FA1461" s="425"/>
      <c r="FB1461" s="425"/>
      <c r="FC1461" s="425"/>
      <c r="FD1461" s="425"/>
      <c r="FE1461" s="425"/>
      <c r="FF1461" s="425"/>
      <c r="FG1461" s="425"/>
      <c r="FH1461" s="425"/>
      <c r="FI1461" s="425"/>
      <c r="FJ1461" s="425"/>
      <c r="FK1461" s="425"/>
      <c r="FL1461" s="425"/>
      <c r="FM1461" s="425"/>
      <c r="FN1461" s="425"/>
      <c r="FO1461" s="425"/>
      <c r="FP1461" s="425"/>
      <c r="FQ1461" s="425"/>
      <c r="FR1461" s="425"/>
      <c r="FS1461" s="425"/>
      <c r="FT1461" s="425"/>
      <c r="FU1461" s="425"/>
      <c r="FV1461" s="425"/>
      <c r="FW1461" s="425"/>
      <c r="FX1461" s="425"/>
      <c r="FY1461" s="425"/>
      <c r="FZ1461" s="425"/>
      <c r="GA1461" s="425"/>
      <c r="GB1461" s="425"/>
      <c r="GC1461" s="425"/>
      <c r="GD1461" s="425"/>
      <c r="GE1461" s="425"/>
      <c r="GF1461" s="425"/>
      <c r="GG1461" s="425"/>
      <c r="GH1461" s="425"/>
      <c r="GI1461" s="425"/>
      <c r="GJ1461" s="425"/>
      <c r="GK1461" s="425"/>
      <c r="GL1461" s="425"/>
      <c r="GM1461" s="425"/>
      <c r="GN1461" s="425"/>
      <c r="GO1461" s="425"/>
      <c r="GP1461" s="425"/>
      <c r="GQ1461" s="425"/>
      <c r="GR1461" s="427"/>
      <c r="GS1461" s="427"/>
      <c r="GT1461" s="427"/>
      <c r="GU1461" s="427"/>
      <c r="GV1461" s="427"/>
    </row>
    <row r="1462" spans="1:204" s="423" customFormat="1" ht="38.25" x14ac:dyDescent="0.25">
      <c r="A1462" s="331" t="s">
        <v>2174</v>
      </c>
      <c r="B1462" s="323" t="s">
        <v>2056</v>
      </c>
      <c r="C1462" s="277" t="s">
        <v>2181</v>
      </c>
      <c r="D1462" s="332" t="s">
        <v>2182</v>
      </c>
      <c r="E1462" s="326">
        <v>1.03</v>
      </c>
      <c r="F1462" s="336">
        <v>1</v>
      </c>
      <c r="G1462" s="220"/>
      <c r="H1462" s="334" t="s">
        <v>2183</v>
      </c>
      <c r="I1462" s="371" t="s">
        <v>21</v>
      </c>
      <c r="J1462" s="378"/>
      <c r="K1462" s="332"/>
      <c r="L1462" s="384"/>
      <c r="M1462" s="381">
        <v>1</v>
      </c>
      <c r="N1462" s="379">
        <v>1</v>
      </c>
      <c r="O1462" s="385"/>
      <c r="P1462" s="377">
        <f t="shared" si="166"/>
        <v>1.05</v>
      </c>
      <c r="Q1462" s="16">
        <f t="shared" si="165"/>
        <v>1.0548999999999999</v>
      </c>
      <c r="R1462" s="23">
        <f t="shared" si="167"/>
        <v>2.0000000000000018E-2</v>
      </c>
      <c r="S1462" s="18">
        <f t="shared" si="168"/>
        <v>1.9417475728155355E-2</v>
      </c>
      <c r="T1462" s="101"/>
      <c r="U1462" s="102">
        <v>620000</v>
      </c>
      <c r="V1462" s="103"/>
      <c r="W1462" s="272">
        <v>620</v>
      </c>
      <c r="X1462" s="273"/>
      <c r="Y1462" s="486"/>
      <c r="AA1462" s="477"/>
      <c r="AB1462" s="477"/>
      <c r="AC1462" s="477"/>
      <c r="AD1462" s="477"/>
      <c r="AE1462" s="477"/>
      <c r="AF1462" s="425"/>
      <c r="AG1462" s="425"/>
      <c r="AH1462" s="425"/>
      <c r="AI1462" s="425"/>
      <c r="AJ1462" s="425"/>
      <c r="AK1462" s="425"/>
      <c r="AL1462" s="425"/>
      <c r="AM1462" s="425"/>
      <c r="AN1462" s="425"/>
      <c r="AO1462" s="425"/>
      <c r="AP1462" s="425"/>
      <c r="AQ1462" s="425"/>
      <c r="AR1462" s="425"/>
      <c r="AS1462" s="425"/>
      <c r="AT1462" s="425"/>
      <c r="AU1462" s="425"/>
      <c r="AV1462" s="425"/>
      <c r="AW1462" s="425"/>
      <c r="AX1462" s="425"/>
      <c r="AY1462" s="425"/>
      <c r="AZ1462" s="425"/>
      <c r="BA1462" s="425"/>
      <c r="BB1462" s="425"/>
      <c r="BC1462" s="425"/>
      <c r="BD1462" s="425"/>
      <c r="BE1462" s="425"/>
      <c r="BF1462" s="425"/>
      <c r="BG1462" s="425"/>
      <c r="BH1462" s="425"/>
      <c r="BI1462" s="425"/>
      <c r="BJ1462" s="425"/>
      <c r="BK1462" s="425"/>
      <c r="BL1462" s="425"/>
      <c r="BM1462" s="425"/>
      <c r="BN1462" s="425"/>
      <c r="BO1462" s="425"/>
      <c r="BP1462" s="425"/>
      <c r="BQ1462" s="425"/>
      <c r="BR1462" s="425"/>
      <c r="BS1462" s="425"/>
      <c r="BT1462" s="425"/>
      <c r="BU1462" s="425"/>
      <c r="BV1462" s="425"/>
      <c r="BW1462" s="425"/>
      <c r="BX1462" s="425"/>
      <c r="BY1462" s="425"/>
      <c r="BZ1462" s="425"/>
      <c r="CA1462" s="425"/>
      <c r="CB1462" s="425"/>
      <c r="CC1462" s="425"/>
      <c r="CD1462" s="425"/>
      <c r="CE1462" s="425"/>
      <c r="CF1462" s="425"/>
      <c r="CG1462" s="425"/>
      <c r="CH1462" s="425"/>
      <c r="CI1462" s="425"/>
      <c r="CJ1462" s="425"/>
      <c r="CK1462" s="425"/>
      <c r="CL1462" s="425"/>
      <c r="CM1462" s="425"/>
      <c r="CN1462" s="425"/>
      <c r="CO1462" s="425"/>
      <c r="CP1462" s="425"/>
      <c r="CQ1462" s="425"/>
      <c r="CR1462" s="425"/>
      <c r="CS1462" s="425"/>
      <c r="CT1462" s="425"/>
      <c r="CU1462" s="425"/>
      <c r="CV1462" s="425"/>
      <c r="CW1462" s="425"/>
      <c r="CX1462" s="425"/>
      <c r="CY1462" s="425"/>
      <c r="CZ1462" s="425"/>
      <c r="DA1462" s="425"/>
      <c r="DB1462" s="425"/>
      <c r="DC1462" s="425"/>
      <c r="DD1462" s="425"/>
      <c r="DE1462" s="425"/>
      <c r="DF1462" s="425"/>
      <c r="DG1462" s="425"/>
      <c r="DH1462" s="425"/>
      <c r="DI1462" s="425"/>
      <c r="DJ1462" s="425"/>
      <c r="DK1462" s="425"/>
      <c r="DL1462" s="425"/>
      <c r="DM1462" s="425"/>
      <c r="DN1462" s="425"/>
      <c r="DO1462" s="425"/>
      <c r="DP1462" s="425"/>
      <c r="DQ1462" s="425"/>
      <c r="DR1462" s="425"/>
      <c r="DS1462" s="425"/>
      <c r="DT1462" s="425"/>
      <c r="DU1462" s="425"/>
      <c r="DV1462" s="425"/>
      <c r="DW1462" s="425"/>
      <c r="DX1462" s="425"/>
      <c r="DY1462" s="425"/>
      <c r="DZ1462" s="425"/>
      <c r="EA1462" s="425"/>
      <c r="EB1462" s="425"/>
      <c r="EC1462" s="425"/>
      <c r="ED1462" s="425"/>
      <c r="EE1462" s="425"/>
      <c r="EF1462" s="425"/>
      <c r="EG1462" s="425"/>
      <c r="EH1462" s="425"/>
      <c r="EI1462" s="425"/>
      <c r="EJ1462" s="425"/>
      <c r="EK1462" s="425"/>
      <c r="EL1462" s="425"/>
      <c r="EM1462" s="425"/>
      <c r="EN1462" s="425"/>
      <c r="EO1462" s="425"/>
      <c r="EP1462" s="425"/>
      <c r="EQ1462" s="425"/>
      <c r="ER1462" s="425"/>
      <c r="ES1462" s="425"/>
      <c r="ET1462" s="425"/>
      <c r="EU1462" s="425"/>
      <c r="EV1462" s="425"/>
      <c r="EW1462" s="425"/>
      <c r="EX1462" s="425"/>
      <c r="EY1462" s="425"/>
      <c r="EZ1462" s="425"/>
      <c r="FA1462" s="425"/>
      <c r="FB1462" s="425"/>
      <c r="FC1462" s="425"/>
      <c r="FD1462" s="425"/>
      <c r="FE1462" s="425"/>
      <c r="FF1462" s="425"/>
      <c r="FG1462" s="425"/>
      <c r="FH1462" s="425"/>
      <c r="FI1462" s="425"/>
      <c r="FJ1462" s="425"/>
      <c r="FK1462" s="425"/>
      <c r="FL1462" s="425"/>
      <c r="FM1462" s="425"/>
      <c r="FN1462" s="425"/>
      <c r="FO1462" s="425"/>
      <c r="FP1462" s="425"/>
      <c r="FQ1462" s="425"/>
      <c r="FR1462" s="425"/>
      <c r="FS1462" s="425"/>
      <c r="FT1462" s="425"/>
      <c r="FU1462" s="425"/>
      <c r="FV1462" s="425"/>
      <c r="FW1462" s="425"/>
      <c r="FX1462" s="425"/>
      <c r="FY1462" s="425"/>
      <c r="FZ1462" s="425"/>
      <c r="GA1462" s="425"/>
      <c r="GB1462" s="425"/>
      <c r="GC1462" s="425"/>
      <c r="GD1462" s="425"/>
      <c r="GE1462" s="425"/>
      <c r="GF1462" s="425"/>
      <c r="GG1462" s="425"/>
      <c r="GH1462" s="425"/>
      <c r="GI1462" s="425"/>
      <c r="GJ1462" s="425"/>
      <c r="GK1462" s="425"/>
      <c r="GL1462" s="425"/>
      <c r="GM1462" s="425"/>
      <c r="GN1462" s="425"/>
      <c r="GO1462" s="425"/>
      <c r="GP1462" s="425"/>
      <c r="GQ1462" s="425"/>
      <c r="GR1462" s="427"/>
      <c r="GS1462" s="427"/>
      <c r="GT1462" s="427"/>
      <c r="GU1462" s="427"/>
      <c r="GV1462" s="427"/>
    </row>
    <row r="1463" spans="1:204" s="423" customFormat="1" ht="25.5" x14ac:dyDescent="0.25">
      <c r="A1463" s="331" t="s">
        <v>2174</v>
      </c>
      <c r="B1463" s="323" t="s">
        <v>2056</v>
      </c>
      <c r="C1463" s="277" t="s">
        <v>2184</v>
      </c>
      <c r="D1463" s="332" t="s">
        <v>2182</v>
      </c>
      <c r="E1463" s="326">
        <v>3.61</v>
      </c>
      <c r="F1463" s="336">
        <v>3.5</v>
      </c>
      <c r="G1463" s="220"/>
      <c r="H1463" s="334" t="s">
        <v>2185</v>
      </c>
      <c r="I1463" s="371" t="s">
        <v>21</v>
      </c>
      <c r="J1463" s="378"/>
      <c r="K1463" s="332"/>
      <c r="L1463" s="384"/>
      <c r="M1463" s="381">
        <v>1</v>
      </c>
      <c r="N1463" s="379">
        <v>1</v>
      </c>
      <c r="O1463" s="385"/>
      <c r="P1463" s="377">
        <f t="shared" si="166"/>
        <v>3.69</v>
      </c>
      <c r="Q1463" s="16">
        <f t="shared" ref="Q1463:Q1526" si="169">IF(N1463=1,INT(E1463*$T$1*10000)/10000,E1463)</f>
        <v>3.6974</v>
      </c>
      <c r="R1463" s="23">
        <f t="shared" si="167"/>
        <v>8.0000000000000071E-2</v>
      </c>
      <c r="S1463" s="18">
        <f t="shared" si="168"/>
        <v>2.2160664819944619E-2</v>
      </c>
      <c r="T1463" s="101"/>
      <c r="U1463" s="102">
        <v>630000</v>
      </c>
      <c r="V1463" s="103"/>
      <c r="W1463" s="272">
        <v>630</v>
      </c>
      <c r="X1463" s="273"/>
      <c r="Y1463" s="486"/>
      <c r="AA1463" s="477"/>
      <c r="AB1463" s="477"/>
      <c r="AC1463" s="477"/>
      <c r="AD1463" s="477"/>
      <c r="AE1463" s="477"/>
      <c r="AF1463" s="425"/>
      <c r="AG1463" s="425"/>
      <c r="AH1463" s="425"/>
      <c r="AI1463" s="425"/>
      <c r="AJ1463" s="425"/>
      <c r="AK1463" s="425"/>
      <c r="AL1463" s="425"/>
      <c r="AM1463" s="425"/>
      <c r="AN1463" s="425"/>
      <c r="AO1463" s="425"/>
      <c r="AP1463" s="425"/>
      <c r="AQ1463" s="425"/>
      <c r="AR1463" s="425"/>
      <c r="AS1463" s="425"/>
      <c r="AT1463" s="425"/>
      <c r="AU1463" s="425"/>
      <c r="AV1463" s="425"/>
      <c r="AW1463" s="425"/>
      <c r="AX1463" s="425"/>
      <c r="AY1463" s="425"/>
      <c r="AZ1463" s="425"/>
      <c r="BA1463" s="425"/>
      <c r="BB1463" s="425"/>
      <c r="BC1463" s="425"/>
      <c r="BD1463" s="425"/>
      <c r="BE1463" s="425"/>
      <c r="BF1463" s="425"/>
      <c r="BG1463" s="425"/>
      <c r="BH1463" s="425"/>
      <c r="BI1463" s="425"/>
      <c r="BJ1463" s="425"/>
      <c r="BK1463" s="425"/>
      <c r="BL1463" s="425"/>
      <c r="BM1463" s="425"/>
      <c r="BN1463" s="425"/>
      <c r="BO1463" s="425"/>
      <c r="BP1463" s="425"/>
      <c r="BQ1463" s="425"/>
      <c r="BR1463" s="425"/>
      <c r="BS1463" s="425"/>
      <c r="BT1463" s="425"/>
      <c r="BU1463" s="425"/>
      <c r="BV1463" s="425"/>
      <c r="BW1463" s="425"/>
      <c r="BX1463" s="425"/>
      <c r="BY1463" s="425"/>
      <c r="BZ1463" s="425"/>
      <c r="CA1463" s="425"/>
      <c r="CB1463" s="425"/>
      <c r="CC1463" s="425"/>
      <c r="CD1463" s="425"/>
      <c r="CE1463" s="425"/>
      <c r="CF1463" s="425"/>
      <c r="CG1463" s="425"/>
      <c r="CH1463" s="425"/>
      <c r="CI1463" s="425"/>
      <c r="CJ1463" s="425"/>
      <c r="CK1463" s="425"/>
      <c r="CL1463" s="425"/>
      <c r="CM1463" s="425"/>
      <c r="CN1463" s="425"/>
      <c r="CO1463" s="425"/>
      <c r="CP1463" s="425"/>
      <c r="CQ1463" s="425"/>
      <c r="CR1463" s="425"/>
      <c r="CS1463" s="425"/>
      <c r="CT1463" s="425"/>
      <c r="CU1463" s="425"/>
      <c r="CV1463" s="425"/>
      <c r="CW1463" s="425"/>
      <c r="CX1463" s="425"/>
      <c r="CY1463" s="425"/>
      <c r="CZ1463" s="425"/>
      <c r="DA1463" s="425"/>
      <c r="DB1463" s="425"/>
      <c r="DC1463" s="425"/>
      <c r="DD1463" s="425"/>
      <c r="DE1463" s="425"/>
      <c r="DF1463" s="425"/>
      <c r="DG1463" s="425"/>
      <c r="DH1463" s="425"/>
      <c r="DI1463" s="425"/>
      <c r="DJ1463" s="425"/>
      <c r="DK1463" s="425"/>
      <c r="DL1463" s="425"/>
      <c r="DM1463" s="425"/>
      <c r="DN1463" s="425"/>
      <c r="DO1463" s="425"/>
      <c r="DP1463" s="425"/>
      <c r="DQ1463" s="425"/>
      <c r="DR1463" s="425"/>
      <c r="DS1463" s="425"/>
      <c r="DT1463" s="425"/>
      <c r="DU1463" s="425"/>
      <c r="DV1463" s="425"/>
      <c r="DW1463" s="425"/>
      <c r="DX1463" s="425"/>
      <c r="DY1463" s="425"/>
      <c r="DZ1463" s="425"/>
      <c r="EA1463" s="425"/>
      <c r="EB1463" s="425"/>
      <c r="EC1463" s="425"/>
      <c r="ED1463" s="425"/>
      <c r="EE1463" s="425"/>
      <c r="EF1463" s="425"/>
      <c r="EG1463" s="425"/>
      <c r="EH1463" s="425"/>
      <c r="EI1463" s="425"/>
      <c r="EJ1463" s="425"/>
      <c r="EK1463" s="425"/>
      <c r="EL1463" s="425"/>
      <c r="EM1463" s="425"/>
      <c r="EN1463" s="425"/>
      <c r="EO1463" s="425"/>
      <c r="EP1463" s="425"/>
      <c r="EQ1463" s="425"/>
      <c r="ER1463" s="425"/>
      <c r="ES1463" s="425"/>
      <c r="ET1463" s="425"/>
      <c r="EU1463" s="425"/>
      <c r="EV1463" s="425"/>
      <c r="EW1463" s="425"/>
      <c r="EX1463" s="425"/>
      <c r="EY1463" s="425"/>
      <c r="EZ1463" s="425"/>
      <c r="FA1463" s="425"/>
      <c r="FB1463" s="425"/>
      <c r="FC1463" s="425"/>
      <c r="FD1463" s="425"/>
      <c r="FE1463" s="425"/>
      <c r="FF1463" s="425"/>
      <c r="FG1463" s="425"/>
      <c r="FH1463" s="425"/>
      <c r="FI1463" s="425"/>
      <c r="FJ1463" s="425"/>
      <c r="FK1463" s="425"/>
      <c r="FL1463" s="425"/>
      <c r="FM1463" s="425"/>
      <c r="FN1463" s="425"/>
      <c r="FO1463" s="425"/>
      <c r="FP1463" s="425"/>
      <c r="FQ1463" s="425"/>
      <c r="FR1463" s="425"/>
      <c r="FS1463" s="425"/>
      <c r="FT1463" s="425"/>
      <c r="FU1463" s="425"/>
      <c r="FV1463" s="425"/>
      <c r="FW1463" s="425"/>
      <c r="FX1463" s="425"/>
      <c r="FY1463" s="425"/>
      <c r="FZ1463" s="425"/>
      <c r="GA1463" s="425"/>
      <c r="GB1463" s="425"/>
      <c r="GC1463" s="425"/>
      <c r="GD1463" s="425"/>
      <c r="GE1463" s="425"/>
      <c r="GF1463" s="425"/>
      <c r="GG1463" s="425"/>
      <c r="GH1463" s="425"/>
      <c r="GI1463" s="425"/>
      <c r="GJ1463" s="425"/>
      <c r="GK1463" s="425"/>
      <c r="GL1463" s="425"/>
      <c r="GM1463" s="425"/>
      <c r="GN1463" s="425"/>
      <c r="GO1463" s="425"/>
      <c r="GP1463" s="425"/>
      <c r="GQ1463" s="425"/>
      <c r="GR1463" s="427"/>
      <c r="GS1463" s="427"/>
      <c r="GT1463" s="427"/>
      <c r="GU1463" s="427"/>
      <c r="GV1463" s="427"/>
    </row>
    <row r="1464" spans="1:204" s="423" customFormat="1" ht="25.5" x14ac:dyDescent="0.25">
      <c r="A1464" s="331" t="s">
        <v>2174</v>
      </c>
      <c r="B1464" s="323" t="s">
        <v>2056</v>
      </c>
      <c r="C1464" s="277" t="s">
        <v>2186</v>
      </c>
      <c r="D1464" s="332" t="s">
        <v>2182</v>
      </c>
      <c r="E1464" s="326">
        <v>3.61</v>
      </c>
      <c r="F1464" s="336">
        <v>3.5</v>
      </c>
      <c r="G1464" s="220"/>
      <c r="H1464" s="334" t="s">
        <v>2185</v>
      </c>
      <c r="I1464" s="371" t="s">
        <v>21</v>
      </c>
      <c r="J1464" s="378"/>
      <c r="K1464" s="332"/>
      <c r="L1464" s="384"/>
      <c r="M1464" s="381">
        <v>1</v>
      </c>
      <c r="N1464" s="379">
        <v>1</v>
      </c>
      <c r="O1464" s="385"/>
      <c r="P1464" s="377">
        <f t="shared" si="166"/>
        <v>3.69</v>
      </c>
      <c r="Q1464" s="16">
        <f t="shared" si="169"/>
        <v>3.6974</v>
      </c>
      <c r="R1464" s="23">
        <f t="shared" si="167"/>
        <v>8.0000000000000071E-2</v>
      </c>
      <c r="S1464" s="18">
        <f t="shared" si="168"/>
        <v>2.2160664819944619E-2</v>
      </c>
      <c r="T1464" s="101"/>
      <c r="U1464" s="102">
        <v>640000</v>
      </c>
      <c r="V1464" s="103"/>
      <c r="W1464" s="272">
        <v>640</v>
      </c>
      <c r="X1464" s="273"/>
      <c r="Y1464" s="486"/>
      <c r="AA1464" s="477"/>
      <c r="AB1464" s="477"/>
      <c r="AC1464" s="477"/>
      <c r="AD1464" s="477"/>
      <c r="AE1464" s="477"/>
      <c r="AF1464" s="425"/>
      <c r="AG1464" s="425"/>
      <c r="AH1464" s="425"/>
      <c r="AI1464" s="425"/>
      <c r="AJ1464" s="425"/>
      <c r="AK1464" s="425"/>
      <c r="AL1464" s="425"/>
      <c r="AM1464" s="425"/>
      <c r="AN1464" s="425"/>
      <c r="AO1464" s="425"/>
      <c r="AP1464" s="425"/>
      <c r="AQ1464" s="425"/>
      <c r="AR1464" s="425"/>
      <c r="AS1464" s="425"/>
      <c r="AT1464" s="425"/>
      <c r="AU1464" s="425"/>
      <c r="AV1464" s="425"/>
      <c r="AW1464" s="425"/>
      <c r="AX1464" s="425"/>
      <c r="AY1464" s="425"/>
      <c r="AZ1464" s="425"/>
      <c r="BA1464" s="425"/>
      <c r="BB1464" s="425"/>
      <c r="BC1464" s="425"/>
      <c r="BD1464" s="425"/>
      <c r="BE1464" s="425"/>
      <c r="BF1464" s="425"/>
      <c r="BG1464" s="425"/>
      <c r="BH1464" s="425"/>
      <c r="BI1464" s="425"/>
      <c r="BJ1464" s="425"/>
      <c r="BK1464" s="425"/>
      <c r="BL1464" s="425"/>
      <c r="BM1464" s="425"/>
      <c r="BN1464" s="425"/>
      <c r="BO1464" s="425"/>
      <c r="BP1464" s="425"/>
      <c r="BQ1464" s="425"/>
      <c r="BR1464" s="425"/>
      <c r="BS1464" s="425"/>
      <c r="BT1464" s="425"/>
      <c r="BU1464" s="425"/>
      <c r="BV1464" s="425"/>
      <c r="BW1464" s="425"/>
      <c r="BX1464" s="425"/>
      <c r="BY1464" s="425"/>
      <c r="BZ1464" s="425"/>
      <c r="CA1464" s="425"/>
      <c r="CB1464" s="425"/>
      <c r="CC1464" s="425"/>
      <c r="CD1464" s="425"/>
      <c r="CE1464" s="425"/>
      <c r="CF1464" s="425"/>
      <c r="CG1464" s="425"/>
      <c r="CH1464" s="425"/>
      <c r="CI1464" s="425"/>
      <c r="CJ1464" s="425"/>
      <c r="CK1464" s="425"/>
      <c r="CL1464" s="425"/>
      <c r="CM1464" s="425"/>
      <c r="CN1464" s="425"/>
      <c r="CO1464" s="425"/>
      <c r="CP1464" s="425"/>
      <c r="CQ1464" s="425"/>
      <c r="CR1464" s="425"/>
      <c r="CS1464" s="425"/>
      <c r="CT1464" s="425"/>
      <c r="CU1464" s="425"/>
      <c r="CV1464" s="425"/>
      <c r="CW1464" s="425"/>
      <c r="CX1464" s="425"/>
      <c r="CY1464" s="425"/>
      <c r="CZ1464" s="425"/>
      <c r="DA1464" s="425"/>
      <c r="DB1464" s="425"/>
      <c r="DC1464" s="425"/>
      <c r="DD1464" s="425"/>
      <c r="DE1464" s="425"/>
      <c r="DF1464" s="425"/>
      <c r="DG1464" s="425"/>
      <c r="DH1464" s="425"/>
      <c r="DI1464" s="425"/>
      <c r="DJ1464" s="425"/>
      <c r="DK1464" s="425"/>
      <c r="DL1464" s="425"/>
      <c r="DM1464" s="425"/>
      <c r="DN1464" s="425"/>
      <c r="DO1464" s="425"/>
      <c r="DP1464" s="425"/>
      <c r="DQ1464" s="425"/>
      <c r="DR1464" s="425"/>
      <c r="DS1464" s="425"/>
      <c r="DT1464" s="425"/>
      <c r="DU1464" s="425"/>
      <c r="DV1464" s="425"/>
      <c r="DW1464" s="425"/>
      <c r="DX1464" s="425"/>
      <c r="DY1464" s="425"/>
      <c r="DZ1464" s="425"/>
      <c r="EA1464" s="425"/>
      <c r="EB1464" s="425"/>
      <c r="EC1464" s="425"/>
      <c r="ED1464" s="425"/>
      <c r="EE1464" s="425"/>
      <c r="EF1464" s="425"/>
      <c r="EG1464" s="425"/>
      <c r="EH1464" s="425"/>
      <c r="EI1464" s="425"/>
      <c r="EJ1464" s="425"/>
      <c r="EK1464" s="425"/>
      <c r="EL1464" s="425"/>
      <c r="EM1464" s="425"/>
      <c r="EN1464" s="425"/>
      <c r="EO1464" s="425"/>
      <c r="EP1464" s="425"/>
      <c r="EQ1464" s="425"/>
      <c r="ER1464" s="425"/>
      <c r="ES1464" s="425"/>
      <c r="ET1464" s="425"/>
      <c r="EU1464" s="425"/>
      <c r="EV1464" s="425"/>
      <c r="EW1464" s="425"/>
      <c r="EX1464" s="425"/>
      <c r="EY1464" s="425"/>
      <c r="EZ1464" s="425"/>
      <c r="FA1464" s="425"/>
      <c r="FB1464" s="425"/>
      <c r="FC1464" s="425"/>
      <c r="FD1464" s="425"/>
      <c r="FE1464" s="425"/>
      <c r="FF1464" s="425"/>
      <c r="FG1464" s="425"/>
      <c r="FH1464" s="425"/>
      <c r="FI1464" s="425"/>
      <c r="FJ1464" s="425"/>
      <c r="FK1464" s="425"/>
      <c r="FL1464" s="425"/>
      <c r="FM1464" s="425"/>
      <c r="FN1464" s="425"/>
      <c r="FO1464" s="425"/>
      <c r="FP1464" s="425"/>
      <c r="FQ1464" s="425"/>
      <c r="FR1464" s="425"/>
      <c r="FS1464" s="425"/>
      <c r="FT1464" s="425"/>
      <c r="FU1464" s="425"/>
      <c r="FV1464" s="425"/>
      <c r="FW1464" s="425"/>
      <c r="FX1464" s="425"/>
      <c r="FY1464" s="425"/>
      <c r="FZ1464" s="425"/>
      <c r="GA1464" s="425"/>
      <c r="GB1464" s="425"/>
      <c r="GC1464" s="425"/>
      <c r="GD1464" s="425"/>
      <c r="GE1464" s="425"/>
      <c r="GF1464" s="425"/>
      <c r="GG1464" s="425"/>
      <c r="GH1464" s="425"/>
      <c r="GI1464" s="425"/>
      <c r="GJ1464" s="425"/>
      <c r="GK1464" s="425"/>
      <c r="GL1464" s="425"/>
      <c r="GM1464" s="425"/>
      <c r="GN1464" s="425"/>
      <c r="GO1464" s="425"/>
      <c r="GP1464" s="425"/>
      <c r="GQ1464" s="425"/>
      <c r="GR1464" s="427"/>
      <c r="GS1464" s="427"/>
      <c r="GT1464" s="427"/>
      <c r="GU1464" s="427"/>
      <c r="GV1464" s="427"/>
    </row>
    <row r="1465" spans="1:204" s="423" customFormat="1" ht="25.5" x14ac:dyDescent="0.25">
      <c r="A1465" s="331" t="s">
        <v>2174</v>
      </c>
      <c r="B1465" s="323" t="s">
        <v>2056</v>
      </c>
      <c r="C1465" s="277" t="s">
        <v>2187</v>
      </c>
      <c r="D1465" s="332" t="s">
        <v>2182</v>
      </c>
      <c r="E1465" s="326">
        <v>3.61</v>
      </c>
      <c r="F1465" s="336">
        <v>3.5</v>
      </c>
      <c r="G1465" s="220"/>
      <c r="H1465" s="334" t="s">
        <v>2185</v>
      </c>
      <c r="I1465" s="371" t="s">
        <v>21</v>
      </c>
      <c r="J1465" s="378"/>
      <c r="K1465" s="332"/>
      <c r="L1465" s="384"/>
      <c r="M1465" s="381">
        <v>1</v>
      </c>
      <c r="N1465" s="379">
        <v>1</v>
      </c>
      <c r="O1465" s="385"/>
      <c r="P1465" s="377">
        <f t="shared" ref="P1465:P1528" si="170">IF(N1465=1,INT(E1465*$T$1*100)/100,E1465)</f>
        <v>3.69</v>
      </c>
      <c r="Q1465" s="16">
        <f t="shared" si="169"/>
        <v>3.6974</v>
      </c>
      <c r="R1465" s="23">
        <f t="shared" ref="R1465:R1528" si="171">P1465-E1465</f>
        <v>8.0000000000000071E-2</v>
      </c>
      <c r="S1465" s="18">
        <f t="shared" ref="S1465:S1528" si="172">IF(E1465&lt;&gt;0,R1465/E1465,0)</f>
        <v>2.2160664819944619E-2</v>
      </c>
      <c r="T1465" s="101"/>
      <c r="U1465" s="102">
        <v>650000</v>
      </c>
      <c r="V1465" s="103"/>
      <c r="W1465" s="272">
        <v>650</v>
      </c>
      <c r="X1465" s="273"/>
      <c r="Y1465" s="486"/>
      <c r="AA1465" s="477"/>
      <c r="AB1465" s="477"/>
      <c r="AC1465" s="477"/>
      <c r="AD1465" s="477"/>
      <c r="AE1465" s="477"/>
      <c r="AF1465" s="425"/>
      <c r="AG1465" s="425"/>
      <c r="AH1465" s="425"/>
      <c r="AI1465" s="425"/>
      <c r="AJ1465" s="425"/>
      <c r="AK1465" s="425"/>
      <c r="AL1465" s="425"/>
      <c r="AM1465" s="425"/>
      <c r="AN1465" s="425"/>
      <c r="AO1465" s="425"/>
      <c r="AP1465" s="425"/>
      <c r="AQ1465" s="425"/>
      <c r="AR1465" s="425"/>
      <c r="AS1465" s="425"/>
      <c r="AT1465" s="425"/>
      <c r="AU1465" s="425"/>
      <c r="AV1465" s="425"/>
      <c r="AW1465" s="425"/>
      <c r="AX1465" s="425"/>
      <c r="AY1465" s="425"/>
      <c r="AZ1465" s="425"/>
      <c r="BA1465" s="425"/>
      <c r="BB1465" s="425"/>
      <c r="BC1465" s="425"/>
      <c r="BD1465" s="425"/>
      <c r="BE1465" s="425"/>
      <c r="BF1465" s="425"/>
      <c r="BG1465" s="425"/>
      <c r="BH1465" s="425"/>
      <c r="BI1465" s="425"/>
      <c r="BJ1465" s="425"/>
      <c r="BK1465" s="425"/>
      <c r="BL1465" s="425"/>
      <c r="BM1465" s="425"/>
      <c r="BN1465" s="425"/>
      <c r="BO1465" s="425"/>
      <c r="BP1465" s="425"/>
      <c r="BQ1465" s="425"/>
      <c r="BR1465" s="425"/>
      <c r="BS1465" s="425"/>
      <c r="BT1465" s="425"/>
      <c r="BU1465" s="425"/>
      <c r="BV1465" s="425"/>
      <c r="BW1465" s="425"/>
      <c r="BX1465" s="425"/>
      <c r="BY1465" s="425"/>
      <c r="BZ1465" s="425"/>
      <c r="CA1465" s="425"/>
      <c r="CB1465" s="425"/>
      <c r="CC1465" s="425"/>
      <c r="CD1465" s="425"/>
      <c r="CE1465" s="425"/>
      <c r="CF1465" s="425"/>
      <c r="CG1465" s="425"/>
      <c r="CH1465" s="425"/>
      <c r="CI1465" s="425"/>
      <c r="CJ1465" s="425"/>
      <c r="CK1465" s="425"/>
      <c r="CL1465" s="425"/>
      <c r="CM1465" s="425"/>
      <c r="CN1465" s="425"/>
      <c r="CO1465" s="425"/>
      <c r="CP1465" s="425"/>
      <c r="CQ1465" s="425"/>
      <c r="CR1465" s="425"/>
      <c r="CS1465" s="425"/>
      <c r="CT1465" s="425"/>
      <c r="CU1465" s="425"/>
      <c r="CV1465" s="425"/>
      <c r="CW1465" s="425"/>
      <c r="CX1465" s="425"/>
      <c r="CY1465" s="425"/>
      <c r="CZ1465" s="425"/>
      <c r="DA1465" s="425"/>
      <c r="DB1465" s="425"/>
      <c r="DC1465" s="425"/>
      <c r="DD1465" s="425"/>
      <c r="DE1465" s="425"/>
      <c r="DF1465" s="425"/>
      <c r="DG1465" s="425"/>
      <c r="DH1465" s="425"/>
      <c r="DI1465" s="425"/>
      <c r="DJ1465" s="425"/>
      <c r="DK1465" s="425"/>
      <c r="DL1465" s="425"/>
      <c r="DM1465" s="425"/>
      <c r="DN1465" s="425"/>
      <c r="DO1465" s="425"/>
      <c r="DP1465" s="425"/>
      <c r="DQ1465" s="425"/>
      <c r="DR1465" s="425"/>
      <c r="DS1465" s="425"/>
      <c r="DT1465" s="425"/>
      <c r="DU1465" s="425"/>
      <c r="DV1465" s="425"/>
      <c r="DW1465" s="425"/>
      <c r="DX1465" s="425"/>
      <c r="DY1465" s="425"/>
      <c r="DZ1465" s="425"/>
      <c r="EA1465" s="425"/>
      <c r="EB1465" s="425"/>
      <c r="EC1465" s="425"/>
      <c r="ED1465" s="425"/>
      <c r="EE1465" s="425"/>
      <c r="EF1465" s="425"/>
      <c r="EG1465" s="425"/>
      <c r="EH1465" s="425"/>
      <c r="EI1465" s="425"/>
      <c r="EJ1465" s="425"/>
      <c r="EK1465" s="425"/>
      <c r="EL1465" s="425"/>
      <c r="EM1465" s="425"/>
      <c r="EN1465" s="425"/>
      <c r="EO1465" s="425"/>
      <c r="EP1465" s="425"/>
      <c r="EQ1465" s="425"/>
      <c r="ER1465" s="425"/>
      <c r="ES1465" s="425"/>
      <c r="ET1465" s="425"/>
      <c r="EU1465" s="425"/>
      <c r="EV1465" s="425"/>
      <c r="EW1465" s="425"/>
      <c r="EX1465" s="425"/>
      <c r="EY1465" s="425"/>
      <c r="EZ1465" s="425"/>
      <c r="FA1465" s="425"/>
      <c r="FB1465" s="425"/>
      <c r="FC1465" s="425"/>
      <c r="FD1465" s="425"/>
      <c r="FE1465" s="425"/>
      <c r="FF1465" s="425"/>
      <c r="FG1465" s="425"/>
      <c r="FH1465" s="425"/>
      <c r="FI1465" s="425"/>
      <c r="FJ1465" s="425"/>
      <c r="FK1465" s="425"/>
      <c r="FL1465" s="425"/>
      <c r="FM1465" s="425"/>
      <c r="FN1465" s="425"/>
      <c r="FO1465" s="425"/>
      <c r="FP1465" s="425"/>
      <c r="FQ1465" s="425"/>
      <c r="FR1465" s="425"/>
      <c r="FS1465" s="425"/>
      <c r="FT1465" s="425"/>
      <c r="FU1465" s="425"/>
      <c r="FV1465" s="425"/>
      <c r="FW1465" s="425"/>
      <c r="FX1465" s="425"/>
      <c r="FY1465" s="425"/>
      <c r="FZ1465" s="425"/>
      <c r="GA1465" s="425"/>
      <c r="GB1465" s="425"/>
      <c r="GC1465" s="425"/>
      <c r="GD1465" s="425"/>
      <c r="GE1465" s="425"/>
      <c r="GF1465" s="425"/>
      <c r="GG1465" s="425"/>
      <c r="GH1465" s="425"/>
      <c r="GI1465" s="425"/>
      <c r="GJ1465" s="425"/>
      <c r="GK1465" s="425"/>
      <c r="GL1465" s="425"/>
      <c r="GM1465" s="425"/>
      <c r="GN1465" s="425"/>
      <c r="GO1465" s="425"/>
      <c r="GP1465" s="425"/>
      <c r="GQ1465" s="425"/>
      <c r="GR1465" s="427"/>
      <c r="GS1465" s="427"/>
      <c r="GT1465" s="427"/>
      <c r="GU1465" s="427"/>
      <c r="GV1465" s="427"/>
    </row>
    <row r="1466" spans="1:204" s="423" customFormat="1" ht="25.5" x14ac:dyDescent="0.25">
      <c r="A1466" s="331" t="s">
        <v>2174</v>
      </c>
      <c r="B1466" s="323" t="s">
        <v>2056</v>
      </c>
      <c r="C1466" s="277" t="s">
        <v>2188</v>
      </c>
      <c r="D1466" s="332" t="s">
        <v>2182</v>
      </c>
      <c r="E1466" s="326">
        <v>3.61</v>
      </c>
      <c r="F1466" s="336">
        <v>3.5</v>
      </c>
      <c r="G1466" s="220"/>
      <c r="H1466" s="334" t="s">
        <v>2185</v>
      </c>
      <c r="I1466" s="371" t="s">
        <v>21</v>
      </c>
      <c r="J1466" s="378"/>
      <c r="K1466" s="332"/>
      <c r="L1466" s="384"/>
      <c r="M1466" s="381">
        <v>1</v>
      </c>
      <c r="N1466" s="379">
        <v>1</v>
      </c>
      <c r="O1466" s="385"/>
      <c r="P1466" s="377">
        <f t="shared" si="170"/>
        <v>3.69</v>
      </c>
      <c r="Q1466" s="16">
        <f t="shared" si="169"/>
        <v>3.6974</v>
      </c>
      <c r="R1466" s="23">
        <f t="shared" si="171"/>
        <v>8.0000000000000071E-2</v>
      </c>
      <c r="S1466" s="18">
        <f t="shared" si="172"/>
        <v>2.2160664819944619E-2</v>
      </c>
      <c r="T1466" s="101"/>
      <c r="U1466" s="102">
        <v>660000</v>
      </c>
      <c r="V1466" s="103"/>
      <c r="W1466" s="272">
        <v>660</v>
      </c>
      <c r="X1466" s="273"/>
      <c r="Y1466" s="486"/>
      <c r="AA1466" s="477"/>
      <c r="AB1466" s="477"/>
      <c r="AC1466" s="477"/>
      <c r="AD1466" s="477"/>
      <c r="AE1466" s="477"/>
      <c r="AF1466" s="425"/>
      <c r="AG1466" s="425"/>
      <c r="AH1466" s="425"/>
      <c r="AI1466" s="425"/>
      <c r="AJ1466" s="425"/>
      <c r="AK1466" s="425"/>
      <c r="AL1466" s="425"/>
      <c r="AM1466" s="425"/>
      <c r="AN1466" s="425"/>
      <c r="AO1466" s="425"/>
      <c r="AP1466" s="425"/>
      <c r="AQ1466" s="425"/>
      <c r="AR1466" s="425"/>
      <c r="AS1466" s="425"/>
      <c r="AT1466" s="425"/>
      <c r="AU1466" s="425"/>
      <c r="AV1466" s="425"/>
      <c r="AW1466" s="425"/>
      <c r="AX1466" s="425"/>
      <c r="AY1466" s="425"/>
      <c r="AZ1466" s="425"/>
      <c r="BA1466" s="425"/>
      <c r="BB1466" s="425"/>
      <c r="BC1466" s="425"/>
      <c r="BD1466" s="425"/>
      <c r="BE1466" s="425"/>
      <c r="BF1466" s="425"/>
      <c r="BG1466" s="425"/>
      <c r="BH1466" s="425"/>
      <c r="BI1466" s="425"/>
      <c r="BJ1466" s="425"/>
      <c r="BK1466" s="425"/>
      <c r="BL1466" s="425"/>
      <c r="BM1466" s="425"/>
      <c r="BN1466" s="425"/>
      <c r="BO1466" s="425"/>
      <c r="BP1466" s="425"/>
      <c r="BQ1466" s="425"/>
      <c r="BR1466" s="425"/>
      <c r="BS1466" s="425"/>
      <c r="BT1466" s="425"/>
      <c r="BU1466" s="425"/>
      <c r="BV1466" s="425"/>
      <c r="BW1466" s="425"/>
      <c r="BX1466" s="425"/>
      <c r="BY1466" s="425"/>
      <c r="BZ1466" s="425"/>
      <c r="CA1466" s="425"/>
      <c r="CB1466" s="425"/>
      <c r="CC1466" s="425"/>
      <c r="CD1466" s="425"/>
      <c r="CE1466" s="425"/>
      <c r="CF1466" s="425"/>
      <c r="CG1466" s="425"/>
      <c r="CH1466" s="425"/>
      <c r="CI1466" s="425"/>
      <c r="CJ1466" s="425"/>
      <c r="CK1466" s="425"/>
      <c r="CL1466" s="425"/>
      <c r="CM1466" s="425"/>
      <c r="CN1466" s="425"/>
      <c r="CO1466" s="425"/>
      <c r="CP1466" s="425"/>
      <c r="CQ1466" s="425"/>
      <c r="CR1466" s="425"/>
      <c r="CS1466" s="425"/>
      <c r="CT1466" s="425"/>
      <c r="CU1466" s="425"/>
      <c r="CV1466" s="425"/>
      <c r="CW1466" s="425"/>
      <c r="CX1466" s="425"/>
      <c r="CY1466" s="425"/>
      <c r="CZ1466" s="425"/>
      <c r="DA1466" s="425"/>
      <c r="DB1466" s="425"/>
      <c r="DC1466" s="425"/>
      <c r="DD1466" s="425"/>
      <c r="DE1466" s="425"/>
      <c r="DF1466" s="425"/>
      <c r="DG1466" s="425"/>
      <c r="DH1466" s="425"/>
      <c r="DI1466" s="425"/>
      <c r="DJ1466" s="425"/>
      <c r="DK1466" s="425"/>
      <c r="DL1466" s="425"/>
      <c r="DM1466" s="425"/>
      <c r="DN1466" s="425"/>
      <c r="DO1466" s="425"/>
      <c r="DP1466" s="425"/>
      <c r="DQ1466" s="425"/>
      <c r="DR1466" s="425"/>
      <c r="DS1466" s="425"/>
      <c r="DT1466" s="425"/>
      <c r="DU1466" s="425"/>
      <c r="DV1466" s="425"/>
      <c r="DW1466" s="425"/>
      <c r="DX1466" s="425"/>
      <c r="DY1466" s="425"/>
      <c r="DZ1466" s="425"/>
      <c r="EA1466" s="425"/>
      <c r="EB1466" s="425"/>
      <c r="EC1466" s="425"/>
      <c r="ED1466" s="425"/>
      <c r="EE1466" s="425"/>
      <c r="EF1466" s="425"/>
      <c r="EG1466" s="425"/>
      <c r="EH1466" s="425"/>
      <c r="EI1466" s="425"/>
      <c r="EJ1466" s="425"/>
      <c r="EK1466" s="425"/>
      <c r="EL1466" s="425"/>
      <c r="EM1466" s="425"/>
      <c r="EN1466" s="425"/>
      <c r="EO1466" s="425"/>
      <c r="EP1466" s="425"/>
      <c r="EQ1466" s="425"/>
      <c r="ER1466" s="425"/>
      <c r="ES1466" s="425"/>
      <c r="ET1466" s="425"/>
      <c r="EU1466" s="425"/>
      <c r="EV1466" s="425"/>
      <c r="EW1466" s="425"/>
      <c r="EX1466" s="425"/>
      <c r="EY1466" s="425"/>
      <c r="EZ1466" s="425"/>
      <c r="FA1466" s="425"/>
      <c r="FB1466" s="425"/>
      <c r="FC1466" s="425"/>
      <c r="FD1466" s="425"/>
      <c r="FE1466" s="425"/>
      <c r="FF1466" s="425"/>
      <c r="FG1466" s="425"/>
      <c r="FH1466" s="425"/>
      <c r="FI1466" s="425"/>
      <c r="FJ1466" s="425"/>
      <c r="FK1466" s="425"/>
      <c r="FL1466" s="425"/>
      <c r="FM1466" s="425"/>
      <c r="FN1466" s="425"/>
      <c r="FO1466" s="425"/>
      <c r="FP1466" s="425"/>
      <c r="FQ1466" s="425"/>
      <c r="FR1466" s="425"/>
      <c r="FS1466" s="425"/>
      <c r="FT1466" s="425"/>
      <c r="FU1466" s="425"/>
      <c r="FV1466" s="425"/>
      <c r="FW1466" s="425"/>
      <c r="FX1466" s="425"/>
      <c r="FY1466" s="425"/>
      <c r="FZ1466" s="425"/>
      <c r="GA1466" s="425"/>
      <c r="GB1466" s="425"/>
      <c r="GC1466" s="425"/>
      <c r="GD1466" s="425"/>
      <c r="GE1466" s="425"/>
      <c r="GF1466" s="425"/>
      <c r="GG1466" s="425"/>
      <c r="GH1466" s="425"/>
      <c r="GI1466" s="425"/>
      <c r="GJ1466" s="425"/>
      <c r="GK1466" s="425"/>
      <c r="GL1466" s="425"/>
      <c r="GM1466" s="425"/>
      <c r="GN1466" s="425"/>
      <c r="GO1466" s="425"/>
      <c r="GP1466" s="425"/>
      <c r="GQ1466" s="425"/>
      <c r="GR1466" s="427"/>
      <c r="GS1466" s="427"/>
      <c r="GT1466" s="427"/>
      <c r="GU1466" s="427"/>
      <c r="GV1466" s="427"/>
    </row>
    <row r="1467" spans="1:204" s="423" customFormat="1" ht="25.5" x14ac:dyDescent="0.25">
      <c r="A1467" s="331" t="s">
        <v>2174</v>
      </c>
      <c r="B1467" s="323" t="s">
        <v>2056</v>
      </c>
      <c r="C1467" s="277" t="s">
        <v>2189</v>
      </c>
      <c r="D1467" s="332" t="s">
        <v>2182</v>
      </c>
      <c r="E1467" s="326">
        <v>3.61</v>
      </c>
      <c r="F1467" s="336">
        <v>3.5</v>
      </c>
      <c r="G1467" s="220"/>
      <c r="H1467" s="334" t="s">
        <v>2185</v>
      </c>
      <c r="I1467" s="371" t="s">
        <v>21</v>
      </c>
      <c r="J1467" s="378"/>
      <c r="K1467" s="332"/>
      <c r="L1467" s="384"/>
      <c r="M1467" s="381">
        <v>1</v>
      </c>
      <c r="N1467" s="379">
        <v>1</v>
      </c>
      <c r="O1467" s="385"/>
      <c r="P1467" s="377">
        <f t="shared" si="170"/>
        <v>3.69</v>
      </c>
      <c r="Q1467" s="16">
        <f t="shared" si="169"/>
        <v>3.6974</v>
      </c>
      <c r="R1467" s="23">
        <f t="shared" si="171"/>
        <v>8.0000000000000071E-2</v>
      </c>
      <c r="S1467" s="18">
        <f t="shared" si="172"/>
        <v>2.2160664819944619E-2</v>
      </c>
      <c r="T1467" s="101"/>
      <c r="U1467" s="102">
        <v>670000</v>
      </c>
      <c r="V1467" s="103"/>
      <c r="W1467" s="272">
        <v>670</v>
      </c>
      <c r="X1467" s="273"/>
      <c r="Y1467" s="486"/>
      <c r="AA1467" s="477"/>
      <c r="AB1467" s="477"/>
      <c r="AC1467" s="477"/>
      <c r="AD1467" s="477"/>
      <c r="AE1467" s="477"/>
      <c r="AF1467" s="425"/>
      <c r="AG1467" s="425"/>
      <c r="AH1467" s="425"/>
      <c r="AI1467" s="425"/>
      <c r="AJ1467" s="425"/>
      <c r="AK1467" s="425"/>
      <c r="AL1467" s="425"/>
      <c r="AM1467" s="425"/>
      <c r="AN1467" s="425"/>
      <c r="AO1467" s="425"/>
      <c r="AP1467" s="425"/>
      <c r="AQ1467" s="425"/>
      <c r="AR1467" s="425"/>
      <c r="AS1467" s="425"/>
      <c r="AT1467" s="425"/>
      <c r="AU1467" s="425"/>
      <c r="AV1467" s="425"/>
      <c r="AW1467" s="425"/>
      <c r="AX1467" s="425"/>
      <c r="AY1467" s="425"/>
      <c r="AZ1467" s="425"/>
      <c r="BA1467" s="425"/>
      <c r="BB1467" s="425"/>
      <c r="BC1467" s="425"/>
      <c r="BD1467" s="425"/>
      <c r="BE1467" s="425"/>
      <c r="BF1467" s="425"/>
      <c r="BG1467" s="425"/>
      <c r="BH1467" s="425"/>
      <c r="BI1467" s="425"/>
      <c r="BJ1467" s="425"/>
      <c r="BK1467" s="425"/>
      <c r="BL1467" s="425"/>
      <c r="BM1467" s="425"/>
      <c r="BN1467" s="425"/>
      <c r="BO1467" s="425"/>
      <c r="BP1467" s="425"/>
      <c r="BQ1467" s="425"/>
      <c r="BR1467" s="425"/>
      <c r="BS1467" s="425"/>
      <c r="BT1467" s="425"/>
      <c r="BU1467" s="425"/>
      <c r="BV1467" s="425"/>
      <c r="BW1467" s="425"/>
      <c r="BX1467" s="425"/>
      <c r="BY1467" s="425"/>
      <c r="BZ1467" s="425"/>
      <c r="CA1467" s="425"/>
      <c r="CB1467" s="425"/>
      <c r="CC1467" s="425"/>
      <c r="CD1467" s="425"/>
      <c r="CE1467" s="425"/>
      <c r="CF1467" s="425"/>
      <c r="CG1467" s="425"/>
      <c r="CH1467" s="425"/>
      <c r="CI1467" s="425"/>
      <c r="CJ1467" s="425"/>
      <c r="CK1467" s="425"/>
      <c r="CL1467" s="425"/>
      <c r="CM1467" s="425"/>
      <c r="CN1467" s="425"/>
      <c r="CO1467" s="425"/>
      <c r="CP1467" s="425"/>
      <c r="CQ1467" s="425"/>
      <c r="CR1467" s="425"/>
      <c r="CS1467" s="425"/>
      <c r="CT1467" s="425"/>
      <c r="CU1467" s="425"/>
      <c r="CV1467" s="425"/>
      <c r="CW1467" s="425"/>
      <c r="CX1467" s="425"/>
      <c r="CY1467" s="425"/>
      <c r="CZ1467" s="425"/>
      <c r="DA1467" s="425"/>
      <c r="DB1467" s="425"/>
      <c r="DC1467" s="425"/>
      <c r="DD1467" s="425"/>
      <c r="DE1467" s="425"/>
      <c r="DF1467" s="425"/>
      <c r="DG1467" s="425"/>
      <c r="DH1467" s="425"/>
      <c r="DI1467" s="425"/>
      <c r="DJ1467" s="425"/>
      <c r="DK1467" s="425"/>
      <c r="DL1467" s="425"/>
      <c r="DM1467" s="425"/>
      <c r="DN1467" s="425"/>
      <c r="DO1467" s="425"/>
      <c r="DP1467" s="425"/>
      <c r="DQ1467" s="425"/>
      <c r="DR1467" s="425"/>
      <c r="DS1467" s="425"/>
      <c r="DT1467" s="425"/>
      <c r="DU1467" s="425"/>
      <c r="DV1467" s="425"/>
      <c r="DW1467" s="425"/>
      <c r="DX1467" s="425"/>
      <c r="DY1467" s="425"/>
      <c r="DZ1467" s="425"/>
      <c r="EA1467" s="425"/>
      <c r="EB1467" s="425"/>
      <c r="EC1467" s="425"/>
      <c r="ED1467" s="425"/>
      <c r="EE1467" s="425"/>
      <c r="EF1467" s="425"/>
      <c r="EG1467" s="425"/>
      <c r="EH1467" s="425"/>
      <c r="EI1467" s="425"/>
      <c r="EJ1467" s="425"/>
      <c r="EK1467" s="425"/>
      <c r="EL1467" s="425"/>
      <c r="EM1467" s="425"/>
      <c r="EN1467" s="425"/>
      <c r="EO1467" s="425"/>
      <c r="EP1467" s="425"/>
      <c r="EQ1467" s="425"/>
      <c r="ER1467" s="425"/>
      <c r="ES1467" s="425"/>
      <c r="ET1467" s="425"/>
      <c r="EU1467" s="425"/>
      <c r="EV1467" s="425"/>
      <c r="EW1467" s="425"/>
      <c r="EX1467" s="425"/>
      <c r="EY1467" s="425"/>
      <c r="EZ1467" s="425"/>
      <c r="FA1467" s="425"/>
      <c r="FB1467" s="425"/>
      <c r="FC1467" s="425"/>
      <c r="FD1467" s="425"/>
      <c r="FE1467" s="425"/>
      <c r="FF1467" s="425"/>
      <c r="FG1467" s="425"/>
      <c r="FH1467" s="425"/>
      <c r="FI1467" s="425"/>
      <c r="FJ1467" s="425"/>
      <c r="FK1467" s="425"/>
      <c r="FL1467" s="425"/>
      <c r="FM1467" s="425"/>
      <c r="FN1467" s="425"/>
      <c r="FO1467" s="425"/>
      <c r="FP1467" s="425"/>
      <c r="FQ1467" s="425"/>
      <c r="FR1467" s="425"/>
      <c r="FS1467" s="425"/>
      <c r="FT1467" s="425"/>
      <c r="FU1467" s="425"/>
      <c r="FV1467" s="425"/>
      <c r="FW1467" s="425"/>
      <c r="FX1467" s="425"/>
      <c r="FY1467" s="425"/>
      <c r="FZ1467" s="425"/>
      <c r="GA1467" s="425"/>
      <c r="GB1467" s="425"/>
      <c r="GC1467" s="425"/>
      <c r="GD1467" s="425"/>
      <c r="GE1467" s="425"/>
      <c r="GF1467" s="425"/>
      <c r="GG1467" s="425"/>
      <c r="GH1467" s="425"/>
      <c r="GI1467" s="425"/>
      <c r="GJ1467" s="425"/>
      <c r="GK1467" s="425"/>
      <c r="GL1467" s="425"/>
      <c r="GM1467" s="425"/>
      <c r="GN1467" s="425"/>
      <c r="GO1467" s="425"/>
      <c r="GP1467" s="425"/>
      <c r="GQ1467" s="425"/>
      <c r="GR1467" s="427"/>
      <c r="GS1467" s="427"/>
      <c r="GT1467" s="427"/>
      <c r="GU1467" s="427"/>
      <c r="GV1467" s="427"/>
    </row>
    <row r="1468" spans="1:204" s="423" customFormat="1" ht="25.5" x14ac:dyDescent="0.25">
      <c r="A1468" s="331" t="s">
        <v>2174</v>
      </c>
      <c r="B1468" s="323" t="s">
        <v>2056</v>
      </c>
      <c r="C1468" s="277" t="s">
        <v>2190</v>
      </c>
      <c r="D1468" s="332" t="s">
        <v>2182</v>
      </c>
      <c r="E1468" s="326">
        <v>3.61</v>
      </c>
      <c r="F1468" s="336">
        <v>3.5</v>
      </c>
      <c r="G1468" s="220"/>
      <c r="H1468" s="334" t="s">
        <v>2185</v>
      </c>
      <c r="I1468" s="371" t="s">
        <v>21</v>
      </c>
      <c r="J1468" s="378"/>
      <c r="K1468" s="332"/>
      <c r="L1468" s="384"/>
      <c r="M1468" s="381">
        <v>1</v>
      </c>
      <c r="N1468" s="379">
        <v>1</v>
      </c>
      <c r="O1468" s="385"/>
      <c r="P1468" s="377">
        <f t="shared" si="170"/>
        <v>3.69</v>
      </c>
      <c r="Q1468" s="16">
        <f t="shared" si="169"/>
        <v>3.6974</v>
      </c>
      <c r="R1468" s="23">
        <f t="shared" si="171"/>
        <v>8.0000000000000071E-2</v>
      </c>
      <c r="S1468" s="18">
        <f t="shared" si="172"/>
        <v>2.2160664819944619E-2</v>
      </c>
      <c r="T1468" s="101"/>
      <c r="U1468" s="102">
        <v>680000</v>
      </c>
      <c r="V1468" s="103"/>
      <c r="W1468" s="272">
        <v>680</v>
      </c>
      <c r="X1468" s="273"/>
      <c r="Y1468" s="486"/>
      <c r="AA1468" s="477"/>
      <c r="AB1468" s="477"/>
      <c r="AC1468" s="477"/>
      <c r="AD1468" s="477"/>
      <c r="AE1468" s="477"/>
      <c r="AF1468" s="425"/>
      <c r="AG1468" s="425"/>
      <c r="AH1468" s="425"/>
      <c r="AI1468" s="425"/>
      <c r="AJ1468" s="425"/>
      <c r="AK1468" s="425"/>
      <c r="AL1468" s="425"/>
      <c r="AM1468" s="425"/>
      <c r="AN1468" s="425"/>
      <c r="AO1468" s="425"/>
      <c r="AP1468" s="425"/>
      <c r="AQ1468" s="425"/>
      <c r="AR1468" s="425"/>
      <c r="AS1468" s="425"/>
      <c r="AT1468" s="425"/>
      <c r="AU1468" s="425"/>
      <c r="AV1468" s="425"/>
      <c r="AW1468" s="425"/>
      <c r="AX1468" s="425"/>
      <c r="AY1468" s="425"/>
      <c r="AZ1468" s="425"/>
      <c r="BA1468" s="425"/>
      <c r="BB1468" s="425"/>
      <c r="BC1468" s="425"/>
      <c r="BD1468" s="425"/>
      <c r="BE1468" s="425"/>
      <c r="BF1468" s="425"/>
      <c r="BG1468" s="425"/>
      <c r="BH1468" s="425"/>
      <c r="BI1468" s="425"/>
      <c r="BJ1468" s="425"/>
      <c r="BK1468" s="425"/>
      <c r="BL1468" s="425"/>
      <c r="BM1468" s="425"/>
      <c r="BN1468" s="425"/>
      <c r="BO1468" s="425"/>
      <c r="BP1468" s="425"/>
      <c r="BQ1468" s="425"/>
      <c r="BR1468" s="425"/>
      <c r="BS1468" s="425"/>
      <c r="BT1468" s="425"/>
      <c r="BU1468" s="425"/>
      <c r="BV1468" s="425"/>
      <c r="BW1468" s="425"/>
      <c r="BX1468" s="425"/>
      <c r="BY1468" s="425"/>
      <c r="BZ1468" s="425"/>
      <c r="CA1468" s="425"/>
      <c r="CB1468" s="425"/>
      <c r="CC1468" s="425"/>
      <c r="CD1468" s="425"/>
      <c r="CE1468" s="425"/>
      <c r="CF1468" s="425"/>
      <c r="CG1468" s="425"/>
      <c r="CH1468" s="425"/>
      <c r="CI1468" s="425"/>
      <c r="CJ1468" s="425"/>
      <c r="CK1468" s="425"/>
      <c r="CL1468" s="425"/>
      <c r="CM1468" s="425"/>
      <c r="CN1468" s="425"/>
      <c r="CO1468" s="425"/>
      <c r="CP1468" s="425"/>
      <c r="CQ1468" s="425"/>
      <c r="CR1468" s="425"/>
      <c r="CS1468" s="425"/>
      <c r="CT1468" s="425"/>
      <c r="CU1468" s="425"/>
      <c r="CV1468" s="425"/>
      <c r="CW1468" s="425"/>
      <c r="CX1468" s="425"/>
      <c r="CY1468" s="425"/>
      <c r="CZ1468" s="425"/>
      <c r="DA1468" s="425"/>
      <c r="DB1468" s="425"/>
      <c r="DC1468" s="425"/>
      <c r="DD1468" s="425"/>
      <c r="DE1468" s="425"/>
      <c r="DF1468" s="425"/>
      <c r="DG1468" s="425"/>
      <c r="DH1468" s="425"/>
      <c r="DI1468" s="425"/>
      <c r="DJ1468" s="425"/>
      <c r="DK1468" s="425"/>
      <c r="DL1468" s="425"/>
      <c r="DM1468" s="425"/>
      <c r="DN1468" s="425"/>
      <c r="DO1468" s="425"/>
      <c r="DP1468" s="425"/>
      <c r="DQ1468" s="425"/>
      <c r="DR1468" s="425"/>
      <c r="DS1468" s="425"/>
      <c r="DT1468" s="425"/>
      <c r="DU1468" s="425"/>
      <c r="DV1468" s="425"/>
      <c r="DW1468" s="425"/>
      <c r="DX1468" s="425"/>
      <c r="DY1468" s="425"/>
      <c r="DZ1468" s="425"/>
      <c r="EA1468" s="425"/>
      <c r="EB1468" s="425"/>
      <c r="EC1468" s="425"/>
      <c r="ED1468" s="425"/>
      <c r="EE1468" s="425"/>
      <c r="EF1468" s="425"/>
      <c r="EG1468" s="425"/>
      <c r="EH1468" s="425"/>
      <c r="EI1468" s="425"/>
      <c r="EJ1468" s="425"/>
      <c r="EK1468" s="425"/>
      <c r="EL1468" s="425"/>
      <c r="EM1468" s="425"/>
      <c r="EN1468" s="425"/>
      <c r="EO1468" s="425"/>
      <c r="EP1468" s="425"/>
      <c r="EQ1468" s="425"/>
      <c r="ER1468" s="425"/>
      <c r="ES1468" s="425"/>
      <c r="ET1468" s="425"/>
      <c r="EU1468" s="425"/>
      <c r="EV1468" s="425"/>
      <c r="EW1468" s="425"/>
      <c r="EX1468" s="425"/>
      <c r="EY1468" s="425"/>
      <c r="EZ1468" s="425"/>
      <c r="FA1468" s="425"/>
      <c r="FB1468" s="425"/>
      <c r="FC1468" s="425"/>
      <c r="FD1468" s="425"/>
      <c r="FE1468" s="425"/>
      <c r="FF1468" s="425"/>
      <c r="FG1468" s="425"/>
      <c r="FH1468" s="425"/>
      <c r="FI1468" s="425"/>
      <c r="FJ1468" s="425"/>
      <c r="FK1468" s="425"/>
      <c r="FL1468" s="425"/>
      <c r="FM1468" s="425"/>
      <c r="FN1468" s="425"/>
      <c r="FO1468" s="425"/>
      <c r="FP1468" s="425"/>
      <c r="FQ1468" s="425"/>
      <c r="FR1468" s="425"/>
      <c r="FS1468" s="425"/>
      <c r="FT1468" s="425"/>
      <c r="FU1468" s="425"/>
      <c r="FV1468" s="425"/>
      <c r="FW1468" s="425"/>
      <c r="FX1468" s="425"/>
      <c r="FY1468" s="425"/>
      <c r="FZ1468" s="425"/>
      <c r="GA1468" s="425"/>
      <c r="GB1468" s="425"/>
      <c r="GC1468" s="425"/>
      <c r="GD1468" s="425"/>
      <c r="GE1468" s="425"/>
      <c r="GF1468" s="425"/>
      <c r="GG1468" s="425"/>
      <c r="GH1468" s="425"/>
      <c r="GI1468" s="425"/>
      <c r="GJ1468" s="425"/>
      <c r="GK1468" s="425"/>
      <c r="GL1468" s="425"/>
      <c r="GM1468" s="425"/>
      <c r="GN1468" s="425"/>
      <c r="GO1468" s="425"/>
      <c r="GP1468" s="425"/>
      <c r="GQ1468" s="425"/>
      <c r="GR1468" s="427"/>
      <c r="GS1468" s="427"/>
      <c r="GT1468" s="427"/>
      <c r="GU1468" s="427"/>
      <c r="GV1468" s="427"/>
    </row>
    <row r="1469" spans="1:204" s="423" customFormat="1" ht="25.5" x14ac:dyDescent="0.25">
      <c r="A1469" s="331" t="s">
        <v>2174</v>
      </c>
      <c r="B1469" s="323" t="s">
        <v>2056</v>
      </c>
      <c r="C1469" s="277" t="s">
        <v>2191</v>
      </c>
      <c r="D1469" s="332" t="s">
        <v>2182</v>
      </c>
      <c r="E1469" s="326">
        <v>3.61</v>
      </c>
      <c r="F1469" s="336">
        <v>3.5</v>
      </c>
      <c r="G1469" s="220"/>
      <c r="H1469" s="334" t="s">
        <v>2185</v>
      </c>
      <c r="I1469" s="371" t="s">
        <v>21</v>
      </c>
      <c r="J1469" s="378"/>
      <c r="K1469" s="332"/>
      <c r="L1469" s="384"/>
      <c r="M1469" s="381">
        <v>1</v>
      </c>
      <c r="N1469" s="379">
        <v>1</v>
      </c>
      <c r="O1469" s="385"/>
      <c r="P1469" s="377">
        <f t="shared" si="170"/>
        <v>3.69</v>
      </c>
      <c r="Q1469" s="16">
        <f t="shared" si="169"/>
        <v>3.6974</v>
      </c>
      <c r="R1469" s="23">
        <f t="shared" si="171"/>
        <v>8.0000000000000071E-2</v>
      </c>
      <c r="S1469" s="18">
        <f t="shared" si="172"/>
        <v>2.2160664819944619E-2</v>
      </c>
      <c r="T1469" s="101"/>
      <c r="U1469" s="102">
        <v>690000</v>
      </c>
      <c r="V1469" s="103"/>
      <c r="W1469" s="272">
        <v>690</v>
      </c>
      <c r="X1469" s="273"/>
      <c r="Y1469" s="486"/>
      <c r="AA1469" s="477"/>
      <c r="AB1469" s="477"/>
      <c r="AC1469" s="477"/>
      <c r="AD1469" s="477"/>
      <c r="AE1469" s="477"/>
      <c r="AF1469" s="425"/>
      <c r="AG1469" s="425"/>
      <c r="AH1469" s="425"/>
      <c r="AI1469" s="425"/>
      <c r="AJ1469" s="425"/>
      <c r="AK1469" s="425"/>
      <c r="AL1469" s="425"/>
      <c r="AM1469" s="425"/>
      <c r="AN1469" s="425"/>
      <c r="AO1469" s="425"/>
      <c r="AP1469" s="425"/>
      <c r="AQ1469" s="425"/>
      <c r="AR1469" s="425"/>
      <c r="AS1469" s="425"/>
      <c r="AT1469" s="425"/>
      <c r="AU1469" s="425"/>
      <c r="AV1469" s="425"/>
      <c r="AW1469" s="425"/>
      <c r="AX1469" s="425"/>
      <c r="AY1469" s="425"/>
      <c r="AZ1469" s="425"/>
      <c r="BA1469" s="425"/>
      <c r="BB1469" s="425"/>
      <c r="BC1469" s="425"/>
      <c r="BD1469" s="425"/>
      <c r="BE1469" s="425"/>
      <c r="BF1469" s="425"/>
      <c r="BG1469" s="425"/>
      <c r="BH1469" s="425"/>
      <c r="BI1469" s="425"/>
      <c r="BJ1469" s="425"/>
      <c r="BK1469" s="425"/>
      <c r="BL1469" s="425"/>
      <c r="BM1469" s="425"/>
      <c r="BN1469" s="425"/>
      <c r="BO1469" s="425"/>
      <c r="BP1469" s="425"/>
      <c r="BQ1469" s="425"/>
      <c r="BR1469" s="425"/>
      <c r="BS1469" s="425"/>
      <c r="BT1469" s="425"/>
      <c r="BU1469" s="425"/>
      <c r="BV1469" s="425"/>
      <c r="BW1469" s="425"/>
      <c r="BX1469" s="425"/>
      <c r="BY1469" s="425"/>
      <c r="BZ1469" s="425"/>
      <c r="CA1469" s="425"/>
      <c r="CB1469" s="425"/>
      <c r="CC1469" s="425"/>
      <c r="CD1469" s="425"/>
      <c r="CE1469" s="425"/>
      <c r="CF1469" s="425"/>
      <c r="CG1469" s="425"/>
      <c r="CH1469" s="425"/>
      <c r="CI1469" s="425"/>
      <c r="CJ1469" s="425"/>
      <c r="CK1469" s="425"/>
      <c r="CL1469" s="425"/>
      <c r="CM1469" s="425"/>
      <c r="CN1469" s="425"/>
      <c r="CO1469" s="425"/>
      <c r="CP1469" s="425"/>
      <c r="CQ1469" s="425"/>
      <c r="CR1469" s="425"/>
      <c r="CS1469" s="425"/>
      <c r="CT1469" s="425"/>
      <c r="CU1469" s="425"/>
      <c r="CV1469" s="425"/>
      <c r="CW1469" s="425"/>
      <c r="CX1469" s="425"/>
      <c r="CY1469" s="425"/>
      <c r="CZ1469" s="425"/>
      <c r="DA1469" s="425"/>
      <c r="DB1469" s="425"/>
      <c r="DC1469" s="425"/>
      <c r="DD1469" s="425"/>
      <c r="DE1469" s="425"/>
      <c r="DF1469" s="425"/>
      <c r="DG1469" s="425"/>
      <c r="DH1469" s="425"/>
      <c r="DI1469" s="425"/>
      <c r="DJ1469" s="425"/>
      <c r="DK1469" s="425"/>
      <c r="DL1469" s="425"/>
      <c r="DM1469" s="425"/>
      <c r="DN1469" s="425"/>
      <c r="DO1469" s="425"/>
      <c r="DP1469" s="425"/>
      <c r="DQ1469" s="425"/>
      <c r="DR1469" s="425"/>
      <c r="DS1469" s="425"/>
      <c r="DT1469" s="425"/>
      <c r="DU1469" s="425"/>
      <c r="DV1469" s="425"/>
      <c r="DW1469" s="425"/>
      <c r="DX1469" s="425"/>
      <c r="DY1469" s="425"/>
      <c r="DZ1469" s="425"/>
      <c r="EA1469" s="425"/>
      <c r="EB1469" s="425"/>
      <c r="EC1469" s="425"/>
      <c r="ED1469" s="425"/>
      <c r="EE1469" s="425"/>
      <c r="EF1469" s="425"/>
      <c r="EG1469" s="425"/>
      <c r="EH1469" s="425"/>
      <c r="EI1469" s="425"/>
      <c r="EJ1469" s="425"/>
      <c r="EK1469" s="425"/>
      <c r="EL1469" s="425"/>
      <c r="EM1469" s="425"/>
      <c r="EN1469" s="425"/>
      <c r="EO1469" s="425"/>
      <c r="EP1469" s="425"/>
      <c r="EQ1469" s="425"/>
      <c r="ER1469" s="425"/>
      <c r="ES1469" s="425"/>
      <c r="ET1469" s="425"/>
      <c r="EU1469" s="425"/>
      <c r="EV1469" s="425"/>
      <c r="EW1469" s="425"/>
      <c r="EX1469" s="425"/>
      <c r="EY1469" s="425"/>
      <c r="EZ1469" s="425"/>
      <c r="FA1469" s="425"/>
      <c r="FB1469" s="425"/>
      <c r="FC1469" s="425"/>
      <c r="FD1469" s="425"/>
      <c r="FE1469" s="425"/>
      <c r="FF1469" s="425"/>
      <c r="FG1469" s="425"/>
      <c r="FH1469" s="425"/>
      <c r="FI1469" s="425"/>
      <c r="FJ1469" s="425"/>
      <c r="FK1469" s="425"/>
      <c r="FL1469" s="425"/>
      <c r="FM1469" s="425"/>
      <c r="FN1469" s="425"/>
      <c r="FO1469" s="425"/>
      <c r="FP1469" s="425"/>
      <c r="FQ1469" s="425"/>
      <c r="FR1469" s="425"/>
      <c r="FS1469" s="425"/>
      <c r="FT1469" s="425"/>
      <c r="FU1469" s="425"/>
      <c r="FV1469" s="425"/>
      <c r="FW1469" s="425"/>
      <c r="FX1469" s="425"/>
      <c r="FY1469" s="425"/>
      <c r="FZ1469" s="425"/>
      <c r="GA1469" s="425"/>
      <c r="GB1469" s="425"/>
      <c r="GC1469" s="425"/>
      <c r="GD1469" s="425"/>
      <c r="GE1469" s="425"/>
      <c r="GF1469" s="425"/>
      <c r="GG1469" s="425"/>
      <c r="GH1469" s="425"/>
      <c r="GI1469" s="425"/>
      <c r="GJ1469" s="425"/>
      <c r="GK1469" s="425"/>
      <c r="GL1469" s="425"/>
      <c r="GM1469" s="425"/>
      <c r="GN1469" s="425"/>
      <c r="GO1469" s="425"/>
      <c r="GP1469" s="425"/>
      <c r="GQ1469" s="425"/>
      <c r="GR1469" s="427"/>
      <c r="GS1469" s="427"/>
      <c r="GT1469" s="427"/>
      <c r="GU1469" s="427"/>
      <c r="GV1469" s="427"/>
    </row>
    <row r="1470" spans="1:204" s="423" customFormat="1" ht="25.5" x14ac:dyDescent="0.25">
      <c r="A1470" s="331" t="s">
        <v>2174</v>
      </c>
      <c r="B1470" s="323" t="s">
        <v>2056</v>
      </c>
      <c r="C1470" s="277" t="s">
        <v>2192</v>
      </c>
      <c r="D1470" s="332" t="s">
        <v>2193</v>
      </c>
      <c r="E1470" s="326">
        <v>3.09</v>
      </c>
      <c r="F1470" s="336">
        <v>3</v>
      </c>
      <c r="G1470" s="220"/>
      <c r="H1470" s="334"/>
      <c r="I1470" s="371" t="s">
        <v>21</v>
      </c>
      <c r="J1470" s="378"/>
      <c r="K1470" s="332"/>
      <c r="L1470" s="384"/>
      <c r="M1470" s="381">
        <v>1</v>
      </c>
      <c r="N1470" s="379">
        <v>1</v>
      </c>
      <c r="O1470" s="385"/>
      <c r="P1470" s="377">
        <f t="shared" si="170"/>
        <v>3.16</v>
      </c>
      <c r="Q1470" s="16">
        <f t="shared" si="169"/>
        <v>3.1648000000000001</v>
      </c>
      <c r="R1470" s="23">
        <f t="shared" si="171"/>
        <v>7.0000000000000284E-2</v>
      </c>
      <c r="S1470" s="18">
        <f t="shared" si="172"/>
        <v>2.2653721682847988E-2</v>
      </c>
      <c r="T1470" s="101"/>
      <c r="U1470" s="102">
        <v>700000</v>
      </c>
      <c r="V1470" s="103"/>
      <c r="W1470" s="272">
        <v>700</v>
      </c>
      <c r="X1470" s="273"/>
      <c r="Y1470" s="486"/>
      <c r="AA1470" s="477"/>
      <c r="AB1470" s="477"/>
      <c r="AC1470" s="477"/>
      <c r="AD1470" s="477"/>
      <c r="AE1470" s="477"/>
      <c r="AF1470" s="425"/>
      <c r="AG1470" s="425"/>
      <c r="AH1470" s="425"/>
      <c r="AI1470" s="425"/>
      <c r="AJ1470" s="425"/>
      <c r="AK1470" s="425"/>
      <c r="AL1470" s="425"/>
      <c r="AM1470" s="425"/>
      <c r="AN1470" s="425"/>
      <c r="AO1470" s="425"/>
      <c r="AP1470" s="425"/>
      <c r="AQ1470" s="425"/>
      <c r="AR1470" s="425"/>
      <c r="AS1470" s="425"/>
      <c r="AT1470" s="425"/>
      <c r="AU1470" s="425"/>
      <c r="AV1470" s="425"/>
      <c r="AW1470" s="425"/>
      <c r="AX1470" s="425"/>
      <c r="AY1470" s="425"/>
      <c r="AZ1470" s="425"/>
      <c r="BA1470" s="425"/>
      <c r="BB1470" s="425"/>
      <c r="BC1470" s="425"/>
      <c r="BD1470" s="425"/>
      <c r="BE1470" s="425"/>
      <c r="BF1470" s="425"/>
      <c r="BG1470" s="425"/>
      <c r="BH1470" s="425"/>
      <c r="BI1470" s="425"/>
      <c r="BJ1470" s="425"/>
      <c r="BK1470" s="425"/>
      <c r="BL1470" s="425"/>
      <c r="BM1470" s="425"/>
      <c r="BN1470" s="425"/>
      <c r="BO1470" s="425"/>
      <c r="BP1470" s="425"/>
      <c r="BQ1470" s="425"/>
      <c r="BR1470" s="425"/>
      <c r="BS1470" s="425"/>
      <c r="BT1470" s="425"/>
      <c r="BU1470" s="425"/>
      <c r="BV1470" s="425"/>
      <c r="BW1470" s="425"/>
      <c r="BX1470" s="425"/>
      <c r="BY1470" s="425"/>
      <c r="BZ1470" s="425"/>
      <c r="CA1470" s="425"/>
      <c r="CB1470" s="425"/>
      <c r="CC1470" s="425"/>
      <c r="CD1470" s="425"/>
      <c r="CE1470" s="425"/>
      <c r="CF1470" s="425"/>
      <c r="CG1470" s="425"/>
      <c r="CH1470" s="425"/>
      <c r="CI1470" s="425"/>
      <c r="CJ1470" s="425"/>
      <c r="CK1470" s="425"/>
      <c r="CL1470" s="425"/>
      <c r="CM1470" s="425"/>
      <c r="CN1470" s="425"/>
      <c r="CO1470" s="425"/>
      <c r="CP1470" s="425"/>
      <c r="CQ1470" s="425"/>
      <c r="CR1470" s="425"/>
      <c r="CS1470" s="425"/>
      <c r="CT1470" s="425"/>
      <c r="CU1470" s="425"/>
      <c r="CV1470" s="425"/>
      <c r="CW1470" s="425"/>
      <c r="CX1470" s="425"/>
      <c r="CY1470" s="425"/>
      <c r="CZ1470" s="425"/>
      <c r="DA1470" s="425"/>
      <c r="DB1470" s="425"/>
      <c r="DC1470" s="425"/>
      <c r="DD1470" s="425"/>
      <c r="DE1470" s="425"/>
      <c r="DF1470" s="425"/>
      <c r="DG1470" s="425"/>
      <c r="DH1470" s="425"/>
      <c r="DI1470" s="425"/>
      <c r="DJ1470" s="425"/>
      <c r="DK1470" s="425"/>
      <c r="DL1470" s="425"/>
      <c r="DM1470" s="425"/>
      <c r="DN1470" s="425"/>
      <c r="DO1470" s="425"/>
      <c r="DP1470" s="425"/>
      <c r="DQ1470" s="425"/>
      <c r="DR1470" s="425"/>
      <c r="DS1470" s="425"/>
      <c r="DT1470" s="425"/>
      <c r="DU1470" s="425"/>
      <c r="DV1470" s="425"/>
      <c r="DW1470" s="425"/>
      <c r="DX1470" s="425"/>
      <c r="DY1470" s="425"/>
      <c r="DZ1470" s="425"/>
      <c r="EA1470" s="425"/>
      <c r="EB1470" s="425"/>
      <c r="EC1470" s="425"/>
      <c r="ED1470" s="425"/>
      <c r="EE1470" s="425"/>
      <c r="EF1470" s="425"/>
      <c r="EG1470" s="425"/>
      <c r="EH1470" s="425"/>
      <c r="EI1470" s="425"/>
      <c r="EJ1470" s="425"/>
      <c r="EK1470" s="425"/>
      <c r="EL1470" s="425"/>
      <c r="EM1470" s="425"/>
      <c r="EN1470" s="425"/>
      <c r="EO1470" s="425"/>
      <c r="EP1470" s="425"/>
      <c r="EQ1470" s="425"/>
      <c r="ER1470" s="425"/>
      <c r="ES1470" s="425"/>
      <c r="ET1470" s="425"/>
      <c r="EU1470" s="425"/>
      <c r="EV1470" s="425"/>
      <c r="EW1470" s="425"/>
      <c r="EX1470" s="425"/>
      <c r="EY1470" s="425"/>
      <c r="EZ1470" s="425"/>
      <c r="FA1470" s="425"/>
      <c r="FB1470" s="425"/>
      <c r="FC1470" s="425"/>
      <c r="FD1470" s="425"/>
      <c r="FE1470" s="425"/>
      <c r="FF1470" s="425"/>
      <c r="FG1470" s="425"/>
      <c r="FH1470" s="425"/>
      <c r="FI1470" s="425"/>
      <c r="FJ1470" s="425"/>
      <c r="FK1470" s="425"/>
      <c r="FL1470" s="425"/>
      <c r="FM1470" s="425"/>
      <c r="FN1470" s="425"/>
      <c r="FO1470" s="425"/>
      <c r="FP1470" s="425"/>
      <c r="FQ1470" s="425"/>
      <c r="FR1470" s="425"/>
      <c r="FS1470" s="425"/>
      <c r="FT1470" s="425"/>
      <c r="FU1470" s="425"/>
      <c r="FV1470" s="425"/>
      <c r="FW1470" s="425"/>
      <c r="FX1470" s="425"/>
      <c r="FY1470" s="425"/>
      <c r="FZ1470" s="425"/>
      <c r="GA1470" s="425"/>
      <c r="GB1470" s="425"/>
      <c r="GC1470" s="425"/>
      <c r="GD1470" s="425"/>
      <c r="GE1470" s="425"/>
      <c r="GF1470" s="425"/>
      <c r="GG1470" s="425"/>
      <c r="GH1470" s="425"/>
      <c r="GI1470" s="425"/>
      <c r="GJ1470" s="425"/>
      <c r="GK1470" s="425"/>
      <c r="GL1470" s="425"/>
      <c r="GM1470" s="425"/>
      <c r="GN1470" s="425"/>
      <c r="GO1470" s="425"/>
      <c r="GP1470" s="425"/>
      <c r="GQ1470" s="425"/>
      <c r="GR1470" s="425"/>
      <c r="GS1470" s="425"/>
      <c r="GT1470" s="425"/>
      <c r="GU1470" s="425"/>
      <c r="GV1470" s="425"/>
    </row>
    <row r="1471" spans="1:204" s="423" customFormat="1" ht="25.5" x14ac:dyDescent="0.25">
      <c r="A1471" s="331" t="s">
        <v>2174</v>
      </c>
      <c r="B1471" s="323" t="s">
        <v>2056</v>
      </c>
      <c r="C1471" s="277" t="s">
        <v>2194</v>
      </c>
      <c r="D1471" s="332" t="s">
        <v>2193</v>
      </c>
      <c r="E1471" s="326">
        <v>8.77</v>
      </c>
      <c r="F1471" s="336">
        <v>8.5</v>
      </c>
      <c r="G1471" s="220"/>
      <c r="H1471" s="334"/>
      <c r="I1471" s="371" t="s">
        <v>21</v>
      </c>
      <c r="J1471" s="378"/>
      <c r="K1471" s="332"/>
      <c r="L1471" s="384"/>
      <c r="M1471" s="381">
        <v>1</v>
      </c>
      <c r="N1471" s="379">
        <v>1</v>
      </c>
      <c r="O1471" s="385"/>
      <c r="P1471" s="377">
        <f t="shared" si="170"/>
        <v>8.98</v>
      </c>
      <c r="Q1471" s="16">
        <f t="shared" si="169"/>
        <v>8.9823000000000004</v>
      </c>
      <c r="R1471" s="23">
        <f t="shared" si="171"/>
        <v>0.21000000000000085</v>
      </c>
      <c r="S1471" s="18">
        <f t="shared" si="172"/>
        <v>2.3945267958951067E-2</v>
      </c>
      <c r="T1471" s="101"/>
      <c r="U1471" s="102">
        <v>710000</v>
      </c>
      <c r="V1471" s="103"/>
      <c r="W1471" s="272">
        <v>710</v>
      </c>
      <c r="X1471" s="273"/>
      <c r="Y1471" s="486"/>
      <c r="AA1471" s="477"/>
      <c r="AB1471" s="477"/>
      <c r="AC1471" s="477"/>
      <c r="AD1471" s="477"/>
      <c r="AE1471" s="477"/>
      <c r="AF1471" s="425"/>
      <c r="AG1471" s="425"/>
      <c r="AH1471" s="425"/>
      <c r="AI1471" s="425"/>
      <c r="AJ1471" s="425"/>
      <c r="AK1471" s="425"/>
      <c r="AL1471" s="425"/>
      <c r="AM1471" s="425"/>
      <c r="AN1471" s="425"/>
      <c r="AO1471" s="425"/>
      <c r="AP1471" s="425"/>
      <c r="AQ1471" s="425"/>
      <c r="AR1471" s="425"/>
      <c r="AS1471" s="425"/>
      <c r="AT1471" s="425"/>
      <c r="AU1471" s="425"/>
      <c r="AV1471" s="425"/>
      <c r="AW1471" s="425"/>
      <c r="AX1471" s="425"/>
      <c r="AY1471" s="425"/>
      <c r="AZ1471" s="425"/>
      <c r="BA1471" s="425"/>
      <c r="BB1471" s="425"/>
      <c r="BC1471" s="425"/>
      <c r="BD1471" s="425"/>
      <c r="BE1471" s="425"/>
      <c r="BF1471" s="425"/>
      <c r="BG1471" s="425"/>
      <c r="BH1471" s="425"/>
      <c r="BI1471" s="425"/>
      <c r="BJ1471" s="425"/>
      <c r="BK1471" s="425"/>
      <c r="BL1471" s="425"/>
      <c r="BM1471" s="425"/>
      <c r="BN1471" s="425"/>
      <c r="BO1471" s="425"/>
      <c r="BP1471" s="425"/>
      <c r="BQ1471" s="425"/>
      <c r="BR1471" s="425"/>
      <c r="BS1471" s="425"/>
      <c r="BT1471" s="425"/>
      <c r="BU1471" s="425"/>
      <c r="BV1471" s="425"/>
      <c r="BW1471" s="425"/>
      <c r="BX1471" s="425"/>
      <c r="BY1471" s="425"/>
      <c r="BZ1471" s="425"/>
      <c r="CA1471" s="425"/>
      <c r="CB1471" s="425"/>
      <c r="CC1471" s="425"/>
      <c r="CD1471" s="425"/>
      <c r="CE1471" s="425"/>
      <c r="CF1471" s="425"/>
      <c r="CG1471" s="425"/>
      <c r="CH1471" s="425"/>
      <c r="CI1471" s="425"/>
      <c r="CJ1471" s="425"/>
      <c r="CK1471" s="425"/>
      <c r="CL1471" s="425"/>
      <c r="CM1471" s="425"/>
      <c r="CN1471" s="425"/>
      <c r="CO1471" s="425"/>
      <c r="CP1471" s="425"/>
      <c r="CQ1471" s="425"/>
      <c r="CR1471" s="425"/>
      <c r="CS1471" s="425"/>
      <c r="CT1471" s="425"/>
      <c r="CU1471" s="425"/>
      <c r="CV1471" s="425"/>
      <c r="CW1471" s="425"/>
      <c r="CX1471" s="425"/>
      <c r="CY1471" s="425"/>
      <c r="CZ1471" s="425"/>
      <c r="DA1471" s="425"/>
      <c r="DB1471" s="425"/>
      <c r="DC1471" s="425"/>
      <c r="DD1471" s="425"/>
      <c r="DE1471" s="425"/>
      <c r="DF1471" s="425"/>
      <c r="DG1471" s="425"/>
      <c r="DH1471" s="425"/>
      <c r="DI1471" s="425"/>
      <c r="DJ1471" s="425"/>
      <c r="DK1471" s="425"/>
      <c r="DL1471" s="425"/>
      <c r="DM1471" s="425"/>
      <c r="DN1471" s="425"/>
      <c r="DO1471" s="425"/>
      <c r="DP1471" s="425"/>
      <c r="DQ1471" s="425"/>
      <c r="DR1471" s="425"/>
      <c r="DS1471" s="425"/>
      <c r="DT1471" s="425"/>
      <c r="DU1471" s="425"/>
      <c r="DV1471" s="425"/>
      <c r="DW1471" s="425"/>
      <c r="DX1471" s="425"/>
      <c r="DY1471" s="425"/>
      <c r="DZ1471" s="425"/>
      <c r="EA1471" s="425"/>
      <c r="EB1471" s="425"/>
      <c r="EC1471" s="425"/>
      <c r="ED1471" s="425"/>
      <c r="EE1471" s="425"/>
      <c r="EF1471" s="425"/>
      <c r="EG1471" s="425"/>
      <c r="EH1471" s="425"/>
      <c r="EI1471" s="425"/>
      <c r="EJ1471" s="425"/>
      <c r="EK1471" s="425"/>
      <c r="EL1471" s="425"/>
      <c r="EM1471" s="425"/>
      <c r="EN1471" s="425"/>
      <c r="EO1471" s="425"/>
      <c r="EP1471" s="425"/>
      <c r="EQ1471" s="425"/>
      <c r="ER1471" s="425"/>
      <c r="ES1471" s="425"/>
      <c r="ET1471" s="425"/>
      <c r="EU1471" s="425"/>
      <c r="EV1471" s="425"/>
      <c r="EW1471" s="425"/>
      <c r="EX1471" s="425"/>
      <c r="EY1471" s="425"/>
      <c r="EZ1471" s="425"/>
      <c r="FA1471" s="425"/>
      <c r="FB1471" s="425"/>
      <c r="FC1471" s="425"/>
      <c r="FD1471" s="425"/>
      <c r="FE1471" s="425"/>
      <c r="FF1471" s="425"/>
      <c r="FG1471" s="425"/>
      <c r="FH1471" s="425"/>
      <c r="FI1471" s="425"/>
      <c r="FJ1471" s="425"/>
      <c r="FK1471" s="425"/>
      <c r="FL1471" s="425"/>
      <c r="FM1471" s="425"/>
      <c r="FN1471" s="425"/>
      <c r="FO1471" s="425"/>
      <c r="FP1471" s="425"/>
      <c r="FQ1471" s="425"/>
      <c r="FR1471" s="425"/>
      <c r="FS1471" s="425"/>
      <c r="FT1471" s="425"/>
      <c r="FU1471" s="425"/>
      <c r="FV1471" s="425"/>
      <c r="FW1471" s="425"/>
      <c r="FX1471" s="425"/>
      <c r="FY1471" s="425"/>
      <c r="FZ1471" s="425"/>
      <c r="GA1471" s="425"/>
      <c r="GB1471" s="425"/>
      <c r="GC1471" s="425"/>
      <c r="GD1471" s="425"/>
      <c r="GE1471" s="425"/>
      <c r="GF1471" s="425"/>
      <c r="GG1471" s="425"/>
      <c r="GH1471" s="425"/>
      <c r="GI1471" s="425"/>
      <c r="GJ1471" s="425"/>
      <c r="GK1471" s="425"/>
      <c r="GL1471" s="425"/>
      <c r="GM1471" s="425"/>
      <c r="GN1471" s="425"/>
      <c r="GO1471" s="425"/>
      <c r="GP1471" s="425"/>
      <c r="GQ1471" s="425"/>
      <c r="GR1471" s="425"/>
      <c r="GS1471" s="425"/>
      <c r="GT1471" s="425"/>
      <c r="GU1471" s="425"/>
      <c r="GV1471" s="425"/>
    </row>
    <row r="1472" spans="1:204" s="423" customFormat="1" ht="25.5" x14ac:dyDescent="0.25">
      <c r="A1472" s="331" t="s">
        <v>2174</v>
      </c>
      <c r="B1472" s="323" t="s">
        <v>2056</v>
      </c>
      <c r="C1472" s="277" t="s">
        <v>2195</v>
      </c>
      <c r="D1472" s="332" t="s">
        <v>2193</v>
      </c>
      <c r="E1472" s="326">
        <v>6.19</v>
      </c>
      <c r="F1472" s="336">
        <v>6</v>
      </c>
      <c r="G1472" s="220"/>
      <c r="H1472" s="334" t="s">
        <v>2196</v>
      </c>
      <c r="I1472" s="371" t="s">
        <v>21</v>
      </c>
      <c r="J1472" s="378"/>
      <c r="K1472" s="332"/>
      <c r="L1472" s="384"/>
      <c r="M1472" s="381">
        <v>1</v>
      </c>
      <c r="N1472" s="379">
        <v>1</v>
      </c>
      <c r="O1472" s="385"/>
      <c r="P1472" s="377">
        <f t="shared" si="170"/>
        <v>6.33</v>
      </c>
      <c r="Q1472" s="16">
        <f t="shared" si="169"/>
        <v>6.3398000000000003</v>
      </c>
      <c r="R1472" s="23">
        <f t="shared" si="171"/>
        <v>0.13999999999999968</v>
      </c>
      <c r="S1472" s="18">
        <f t="shared" si="172"/>
        <v>2.2617124394184115E-2</v>
      </c>
      <c r="T1472" s="101"/>
      <c r="U1472" s="102">
        <v>720000</v>
      </c>
      <c r="V1472" s="103"/>
      <c r="W1472" s="272">
        <v>720</v>
      </c>
      <c r="X1472" s="273"/>
      <c r="Y1472" s="486"/>
      <c r="AA1472" s="477"/>
      <c r="AB1472" s="477"/>
      <c r="AC1472" s="477"/>
      <c r="AD1472" s="477"/>
      <c r="AE1472" s="477"/>
      <c r="AF1472" s="425"/>
      <c r="AG1472" s="425"/>
      <c r="AH1472" s="425"/>
      <c r="AI1472" s="425"/>
      <c r="AJ1472" s="425"/>
      <c r="AK1472" s="425"/>
      <c r="AL1472" s="425"/>
      <c r="AM1472" s="425"/>
      <c r="AN1472" s="425"/>
      <c r="AO1472" s="425"/>
      <c r="AP1472" s="425"/>
      <c r="AQ1472" s="425"/>
      <c r="AR1472" s="425"/>
      <c r="AS1472" s="425"/>
      <c r="AT1472" s="425"/>
      <c r="AU1472" s="425"/>
      <c r="AV1472" s="425"/>
      <c r="AW1472" s="425"/>
      <c r="AX1472" s="425"/>
      <c r="AY1472" s="425"/>
      <c r="AZ1472" s="425"/>
      <c r="BA1472" s="425"/>
      <c r="BB1472" s="425"/>
      <c r="BC1472" s="425"/>
      <c r="BD1472" s="425"/>
      <c r="BE1472" s="425"/>
      <c r="BF1472" s="425"/>
      <c r="BG1472" s="425"/>
      <c r="BH1472" s="425"/>
      <c r="BI1472" s="425"/>
      <c r="BJ1472" s="425"/>
      <c r="BK1472" s="425"/>
      <c r="BL1472" s="425"/>
      <c r="BM1472" s="425"/>
      <c r="BN1472" s="425"/>
      <c r="BO1472" s="425"/>
      <c r="BP1472" s="425"/>
      <c r="BQ1472" s="425"/>
      <c r="BR1472" s="425"/>
      <c r="BS1472" s="425"/>
      <c r="BT1472" s="425"/>
      <c r="BU1472" s="425"/>
      <c r="BV1472" s="425"/>
      <c r="BW1472" s="425"/>
      <c r="BX1472" s="425"/>
      <c r="BY1472" s="425"/>
      <c r="BZ1472" s="425"/>
      <c r="CA1472" s="425"/>
      <c r="CB1472" s="425"/>
      <c r="CC1472" s="425"/>
      <c r="CD1472" s="425"/>
      <c r="CE1472" s="425"/>
      <c r="CF1472" s="425"/>
      <c r="CG1472" s="425"/>
      <c r="CH1472" s="425"/>
      <c r="CI1472" s="425"/>
      <c r="CJ1472" s="425"/>
      <c r="CK1472" s="425"/>
      <c r="CL1472" s="425"/>
      <c r="CM1472" s="425"/>
      <c r="CN1472" s="425"/>
      <c r="CO1472" s="425"/>
      <c r="CP1472" s="425"/>
      <c r="CQ1472" s="425"/>
      <c r="CR1472" s="425"/>
      <c r="CS1472" s="425"/>
      <c r="CT1472" s="425"/>
      <c r="CU1472" s="425"/>
      <c r="CV1472" s="425"/>
      <c r="CW1472" s="425"/>
      <c r="CX1472" s="425"/>
      <c r="CY1472" s="425"/>
      <c r="CZ1472" s="425"/>
      <c r="DA1472" s="425"/>
      <c r="DB1472" s="425"/>
      <c r="DC1472" s="425"/>
      <c r="DD1472" s="425"/>
      <c r="DE1472" s="425"/>
      <c r="DF1472" s="425"/>
      <c r="DG1472" s="425"/>
      <c r="DH1472" s="425"/>
      <c r="DI1472" s="425"/>
      <c r="DJ1472" s="425"/>
      <c r="DK1472" s="425"/>
      <c r="DL1472" s="425"/>
      <c r="DM1472" s="425"/>
      <c r="DN1472" s="425"/>
      <c r="DO1472" s="425"/>
      <c r="DP1472" s="425"/>
      <c r="DQ1472" s="425"/>
      <c r="DR1472" s="425"/>
      <c r="DS1472" s="425"/>
      <c r="DT1472" s="425"/>
      <c r="DU1472" s="425"/>
      <c r="DV1472" s="425"/>
      <c r="DW1472" s="425"/>
      <c r="DX1472" s="425"/>
      <c r="DY1472" s="425"/>
      <c r="DZ1472" s="425"/>
      <c r="EA1472" s="425"/>
      <c r="EB1472" s="425"/>
      <c r="EC1472" s="425"/>
      <c r="ED1472" s="425"/>
      <c r="EE1472" s="425"/>
      <c r="EF1472" s="425"/>
      <c r="EG1472" s="425"/>
      <c r="EH1472" s="425"/>
      <c r="EI1472" s="425"/>
      <c r="EJ1472" s="425"/>
      <c r="EK1472" s="425"/>
      <c r="EL1472" s="425"/>
      <c r="EM1472" s="425"/>
      <c r="EN1472" s="425"/>
      <c r="EO1472" s="425"/>
      <c r="EP1472" s="425"/>
      <c r="EQ1472" s="425"/>
      <c r="ER1472" s="425"/>
      <c r="ES1472" s="425"/>
      <c r="ET1472" s="425"/>
      <c r="EU1472" s="425"/>
      <c r="EV1472" s="425"/>
      <c r="EW1472" s="425"/>
      <c r="EX1472" s="425"/>
      <c r="EY1472" s="425"/>
      <c r="EZ1472" s="425"/>
      <c r="FA1472" s="425"/>
      <c r="FB1472" s="425"/>
      <c r="FC1472" s="425"/>
      <c r="FD1472" s="425"/>
      <c r="FE1472" s="425"/>
      <c r="FF1472" s="425"/>
      <c r="FG1472" s="425"/>
      <c r="FH1472" s="425"/>
      <c r="FI1472" s="425"/>
      <c r="FJ1472" s="425"/>
      <c r="FK1472" s="425"/>
      <c r="FL1472" s="425"/>
      <c r="FM1472" s="425"/>
      <c r="FN1472" s="425"/>
      <c r="FO1472" s="425"/>
      <c r="FP1472" s="425"/>
      <c r="FQ1472" s="425"/>
      <c r="FR1472" s="425"/>
      <c r="FS1472" s="425"/>
      <c r="FT1472" s="425"/>
      <c r="FU1472" s="425"/>
      <c r="FV1472" s="425"/>
      <c r="FW1472" s="425"/>
      <c r="FX1472" s="425"/>
      <c r="FY1472" s="425"/>
      <c r="FZ1472" s="425"/>
      <c r="GA1472" s="425"/>
      <c r="GB1472" s="425"/>
      <c r="GC1472" s="425"/>
      <c r="GD1472" s="425"/>
      <c r="GE1472" s="425"/>
      <c r="GF1472" s="425"/>
      <c r="GG1472" s="425"/>
      <c r="GH1472" s="425"/>
      <c r="GI1472" s="425"/>
      <c r="GJ1472" s="425"/>
      <c r="GK1472" s="425"/>
      <c r="GL1472" s="425"/>
      <c r="GM1472" s="425"/>
      <c r="GN1472" s="425"/>
      <c r="GO1472" s="425"/>
      <c r="GP1472" s="425"/>
      <c r="GQ1472" s="425"/>
      <c r="GR1472" s="425"/>
      <c r="GS1472" s="425"/>
      <c r="GT1472" s="425"/>
      <c r="GU1472" s="425"/>
      <c r="GV1472" s="425"/>
    </row>
    <row r="1473" spans="1:204" s="423" customFormat="1" ht="51" x14ac:dyDescent="0.25">
      <c r="A1473" s="331" t="s">
        <v>2174</v>
      </c>
      <c r="B1473" s="323" t="s">
        <v>2056</v>
      </c>
      <c r="C1473" s="277" t="s">
        <v>2197</v>
      </c>
      <c r="D1473" s="332" t="s">
        <v>2193</v>
      </c>
      <c r="E1473" s="326">
        <v>1.39</v>
      </c>
      <c r="F1473" s="336">
        <v>1.35</v>
      </c>
      <c r="G1473" s="220"/>
      <c r="H1473" s="334"/>
      <c r="I1473" s="371" t="s">
        <v>21</v>
      </c>
      <c r="J1473" s="378"/>
      <c r="K1473" s="332"/>
      <c r="L1473" s="384"/>
      <c r="M1473" s="381">
        <v>1</v>
      </c>
      <c r="N1473" s="379">
        <v>1</v>
      </c>
      <c r="O1473" s="385"/>
      <c r="P1473" s="377">
        <f t="shared" si="170"/>
        <v>1.42</v>
      </c>
      <c r="Q1473" s="16">
        <f t="shared" si="169"/>
        <v>1.4236</v>
      </c>
      <c r="R1473" s="23">
        <f t="shared" si="171"/>
        <v>3.0000000000000027E-2</v>
      </c>
      <c r="S1473" s="18">
        <f t="shared" si="172"/>
        <v>2.1582733812949662E-2</v>
      </c>
      <c r="T1473" s="101"/>
      <c r="U1473" s="102">
        <v>730000</v>
      </c>
      <c r="V1473" s="103"/>
      <c r="W1473" s="272">
        <v>730</v>
      </c>
      <c r="X1473" s="273"/>
      <c r="Y1473" s="486"/>
      <c r="AA1473" s="477"/>
      <c r="AB1473" s="477"/>
      <c r="AC1473" s="477"/>
      <c r="AD1473" s="477"/>
      <c r="AE1473" s="477"/>
      <c r="AF1473" s="425"/>
      <c r="AG1473" s="425"/>
      <c r="AH1473" s="425"/>
      <c r="AI1473" s="425"/>
      <c r="AJ1473" s="425"/>
      <c r="AK1473" s="425"/>
      <c r="AL1473" s="425"/>
      <c r="AM1473" s="425"/>
      <c r="AN1473" s="425"/>
      <c r="AO1473" s="425"/>
      <c r="AP1473" s="425"/>
      <c r="AQ1473" s="425"/>
      <c r="AR1473" s="425"/>
      <c r="AS1473" s="425"/>
      <c r="AT1473" s="425"/>
      <c r="AU1473" s="425"/>
      <c r="AV1473" s="425"/>
      <c r="AW1473" s="425"/>
      <c r="AX1473" s="425"/>
      <c r="AY1473" s="425"/>
      <c r="AZ1473" s="425"/>
      <c r="BA1473" s="425"/>
      <c r="BB1473" s="425"/>
      <c r="BC1473" s="425"/>
      <c r="BD1473" s="425"/>
      <c r="BE1473" s="425"/>
      <c r="BF1473" s="425"/>
      <c r="BG1473" s="425"/>
      <c r="BH1473" s="425"/>
      <c r="BI1473" s="425"/>
      <c r="BJ1473" s="425"/>
      <c r="BK1473" s="425"/>
      <c r="BL1473" s="425"/>
      <c r="BM1473" s="425"/>
      <c r="BN1473" s="425"/>
      <c r="BO1473" s="425"/>
      <c r="BP1473" s="425"/>
      <c r="BQ1473" s="425"/>
      <c r="BR1473" s="425"/>
      <c r="BS1473" s="425"/>
      <c r="BT1473" s="425"/>
      <c r="BU1473" s="425"/>
      <c r="BV1473" s="425"/>
      <c r="BW1473" s="425"/>
      <c r="BX1473" s="425"/>
      <c r="BY1473" s="425"/>
      <c r="BZ1473" s="425"/>
      <c r="CA1473" s="425"/>
      <c r="CB1473" s="425"/>
      <c r="CC1473" s="425"/>
      <c r="CD1473" s="425"/>
      <c r="CE1473" s="425"/>
      <c r="CF1473" s="425"/>
      <c r="CG1473" s="425"/>
      <c r="CH1473" s="425"/>
      <c r="CI1473" s="425"/>
      <c r="CJ1473" s="425"/>
      <c r="CK1473" s="425"/>
      <c r="CL1473" s="425"/>
      <c r="CM1473" s="425"/>
      <c r="CN1473" s="425"/>
      <c r="CO1473" s="425"/>
      <c r="CP1473" s="425"/>
      <c r="CQ1473" s="425"/>
      <c r="CR1473" s="425"/>
      <c r="CS1473" s="425"/>
      <c r="CT1473" s="425"/>
      <c r="CU1473" s="425"/>
      <c r="CV1473" s="425"/>
      <c r="CW1473" s="425"/>
      <c r="CX1473" s="425"/>
      <c r="CY1473" s="425"/>
      <c r="CZ1473" s="425"/>
      <c r="DA1473" s="425"/>
      <c r="DB1473" s="425"/>
      <c r="DC1473" s="425"/>
      <c r="DD1473" s="425"/>
      <c r="DE1473" s="425"/>
      <c r="DF1473" s="425"/>
      <c r="DG1473" s="425"/>
      <c r="DH1473" s="425"/>
      <c r="DI1473" s="425"/>
      <c r="DJ1473" s="425"/>
      <c r="DK1473" s="425"/>
      <c r="DL1473" s="425"/>
      <c r="DM1473" s="425"/>
      <c r="DN1473" s="425"/>
      <c r="DO1473" s="425"/>
      <c r="DP1473" s="425"/>
      <c r="DQ1473" s="425"/>
      <c r="DR1473" s="425"/>
      <c r="DS1473" s="425"/>
      <c r="DT1473" s="425"/>
      <c r="DU1473" s="425"/>
      <c r="DV1473" s="425"/>
      <c r="DW1473" s="425"/>
      <c r="DX1473" s="425"/>
      <c r="DY1473" s="425"/>
      <c r="DZ1473" s="425"/>
      <c r="EA1473" s="425"/>
      <c r="EB1473" s="425"/>
      <c r="EC1473" s="425"/>
      <c r="ED1473" s="425"/>
      <c r="EE1473" s="425"/>
      <c r="EF1473" s="425"/>
      <c r="EG1473" s="425"/>
      <c r="EH1473" s="425"/>
      <c r="EI1473" s="425"/>
      <c r="EJ1473" s="425"/>
      <c r="EK1473" s="425"/>
      <c r="EL1473" s="425"/>
      <c r="EM1473" s="425"/>
      <c r="EN1473" s="425"/>
      <c r="EO1473" s="425"/>
      <c r="EP1473" s="425"/>
      <c r="EQ1473" s="425"/>
      <c r="ER1473" s="425"/>
      <c r="ES1473" s="425"/>
      <c r="ET1473" s="425"/>
      <c r="EU1473" s="425"/>
      <c r="EV1473" s="425"/>
      <c r="EW1473" s="425"/>
      <c r="EX1473" s="425"/>
      <c r="EY1473" s="425"/>
      <c r="EZ1473" s="425"/>
      <c r="FA1473" s="425"/>
      <c r="FB1473" s="425"/>
      <c r="FC1473" s="425"/>
      <c r="FD1473" s="425"/>
      <c r="FE1473" s="425"/>
      <c r="FF1473" s="425"/>
      <c r="FG1473" s="425"/>
      <c r="FH1473" s="425"/>
      <c r="FI1473" s="425"/>
      <c r="FJ1473" s="425"/>
      <c r="FK1473" s="425"/>
      <c r="FL1473" s="425"/>
      <c r="FM1473" s="425"/>
      <c r="FN1473" s="425"/>
      <c r="FO1473" s="425"/>
      <c r="FP1473" s="425"/>
      <c r="FQ1473" s="425"/>
      <c r="FR1473" s="425"/>
      <c r="FS1473" s="425"/>
      <c r="FT1473" s="425"/>
      <c r="FU1473" s="425"/>
      <c r="FV1473" s="425"/>
      <c r="FW1473" s="425"/>
      <c r="FX1473" s="425"/>
      <c r="FY1473" s="425"/>
      <c r="FZ1473" s="425"/>
      <c r="GA1473" s="425"/>
      <c r="GB1473" s="425"/>
      <c r="GC1473" s="425"/>
      <c r="GD1473" s="425"/>
      <c r="GE1473" s="425"/>
      <c r="GF1473" s="425"/>
      <c r="GG1473" s="425"/>
      <c r="GH1473" s="425"/>
      <c r="GI1473" s="425"/>
      <c r="GJ1473" s="425"/>
      <c r="GK1473" s="425"/>
      <c r="GL1473" s="425"/>
      <c r="GM1473" s="425"/>
      <c r="GN1473" s="425"/>
      <c r="GO1473" s="425"/>
      <c r="GP1473" s="425"/>
      <c r="GQ1473" s="425"/>
      <c r="GR1473" s="425"/>
      <c r="GS1473" s="425"/>
      <c r="GT1473" s="425"/>
      <c r="GU1473" s="425"/>
      <c r="GV1473" s="425"/>
    </row>
    <row r="1474" spans="1:204" s="423" customFormat="1" ht="38.25" x14ac:dyDescent="0.25">
      <c r="A1474" s="331" t="s">
        <v>2198</v>
      </c>
      <c r="B1474" s="323" t="s">
        <v>2056</v>
      </c>
      <c r="C1474" s="277" t="s">
        <v>2199</v>
      </c>
      <c r="D1474" s="332" t="s">
        <v>2200</v>
      </c>
      <c r="E1474" s="326">
        <v>36.130000000000003</v>
      </c>
      <c r="F1474" s="336">
        <v>35</v>
      </c>
      <c r="G1474" s="220"/>
      <c r="H1474" s="334"/>
      <c r="I1474" s="371" t="s">
        <v>21</v>
      </c>
      <c r="J1474" s="378"/>
      <c r="K1474" s="332"/>
      <c r="L1474" s="384"/>
      <c r="M1474" s="381">
        <v>3</v>
      </c>
      <c r="N1474" s="379">
        <v>1</v>
      </c>
      <c r="O1474" s="385"/>
      <c r="P1474" s="377">
        <f t="shared" si="170"/>
        <v>37</v>
      </c>
      <c r="Q1474" s="16">
        <f t="shared" si="169"/>
        <v>37.004800000000003</v>
      </c>
      <c r="R1474" s="23">
        <f t="shared" si="171"/>
        <v>0.86999999999999744</v>
      </c>
      <c r="S1474" s="18">
        <f t="shared" si="172"/>
        <v>2.4079712150567322E-2</v>
      </c>
      <c r="T1474" s="101"/>
      <c r="U1474" s="102">
        <v>740000</v>
      </c>
      <c r="V1474" s="103"/>
      <c r="W1474" s="272">
        <v>740</v>
      </c>
      <c r="X1474" s="273"/>
      <c r="Y1474" s="486"/>
      <c r="AA1474" s="477"/>
      <c r="AB1474" s="477"/>
      <c r="AC1474" s="477"/>
      <c r="AD1474" s="477"/>
      <c r="AE1474" s="477"/>
      <c r="AF1474" s="425"/>
      <c r="AG1474" s="425"/>
      <c r="AH1474" s="425"/>
      <c r="AI1474" s="425"/>
      <c r="AJ1474" s="425"/>
      <c r="AK1474" s="425"/>
      <c r="AL1474" s="425"/>
      <c r="AM1474" s="425"/>
      <c r="AN1474" s="425"/>
      <c r="AO1474" s="425"/>
      <c r="AP1474" s="425"/>
      <c r="AQ1474" s="425"/>
      <c r="AR1474" s="425"/>
      <c r="AS1474" s="425"/>
      <c r="AT1474" s="425"/>
      <c r="AU1474" s="425"/>
      <c r="AV1474" s="425"/>
      <c r="AW1474" s="425"/>
      <c r="AX1474" s="425"/>
      <c r="AY1474" s="425"/>
      <c r="AZ1474" s="425"/>
      <c r="BA1474" s="425"/>
      <c r="BB1474" s="425"/>
      <c r="BC1474" s="425"/>
      <c r="BD1474" s="425"/>
      <c r="BE1474" s="425"/>
      <c r="BF1474" s="425"/>
      <c r="BG1474" s="425"/>
      <c r="BH1474" s="425"/>
      <c r="BI1474" s="425"/>
      <c r="BJ1474" s="425"/>
      <c r="BK1474" s="425"/>
      <c r="BL1474" s="425"/>
      <c r="BM1474" s="425"/>
      <c r="BN1474" s="425"/>
      <c r="BO1474" s="425"/>
      <c r="BP1474" s="425"/>
      <c r="BQ1474" s="425"/>
      <c r="BR1474" s="425"/>
      <c r="BS1474" s="425"/>
      <c r="BT1474" s="425"/>
      <c r="BU1474" s="425"/>
      <c r="BV1474" s="425"/>
      <c r="BW1474" s="425"/>
      <c r="BX1474" s="425"/>
      <c r="BY1474" s="425"/>
      <c r="BZ1474" s="425"/>
      <c r="CA1474" s="425"/>
      <c r="CB1474" s="425"/>
      <c r="CC1474" s="425"/>
      <c r="CD1474" s="425"/>
      <c r="CE1474" s="425"/>
      <c r="CF1474" s="425"/>
      <c r="CG1474" s="425"/>
      <c r="CH1474" s="425"/>
      <c r="CI1474" s="425"/>
      <c r="CJ1474" s="425"/>
      <c r="CK1474" s="425"/>
      <c r="CL1474" s="425"/>
      <c r="CM1474" s="425"/>
      <c r="CN1474" s="425"/>
      <c r="CO1474" s="425"/>
      <c r="CP1474" s="425"/>
      <c r="CQ1474" s="425"/>
      <c r="CR1474" s="425"/>
      <c r="CS1474" s="425"/>
      <c r="CT1474" s="425"/>
      <c r="CU1474" s="425"/>
      <c r="CV1474" s="425"/>
      <c r="CW1474" s="425"/>
      <c r="CX1474" s="425"/>
      <c r="CY1474" s="425"/>
      <c r="CZ1474" s="425"/>
      <c r="DA1474" s="425"/>
      <c r="DB1474" s="425"/>
      <c r="DC1474" s="425"/>
      <c r="DD1474" s="425"/>
      <c r="DE1474" s="425"/>
      <c r="DF1474" s="425"/>
      <c r="DG1474" s="425"/>
      <c r="DH1474" s="425"/>
      <c r="DI1474" s="425"/>
      <c r="DJ1474" s="425"/>
      <c r="DK1474" s="425"/>
      <c r="DL1474" s="425"/>
      <c r="DM1474" s="425"/>
      <c r="DN1474" s="425"/>
      <c r="DO1474" s="425"/>
      <c r="DP1474" s="425"/>
      <c r="DQ1474" s="425"/>
      <c r="DR1474" s="425"/>
      <c r="DS1474" s="425"/>
      <c r="DT1474" s="425"/>
      <c r="DU1474" s="425"/>
      <c r="DV1474" s="425"/>
      <c r="DW1474" s="425"/>
      <c r="DX1474" s="425"/>
      <c r="DY1474" s="425"/>
      <c r="DZ1474" s="425"/>
      <c r="EA1474" s="425"/>
      <c r="EB1474" s="425"/>
      <c r="EC1474" s="425"/>
      <c r="ED1474" s="425"/>
      <c r="EE1474" s="425"/>
      <c r="EF1474" s="425"/>
      <c r="EG1474" s="425"/>
      <c r="EH1474" s="425"/>
      <c r="EI1474" s="425"/>
      <c r="EJ1474" s="425"/>
      <c r="EK1474" s="425"/>
      <c r="EL1474" s="425"/>
      <c r="EM1474" s="425"/>
      <c r="EN1474" s="425"/>
      <c r="EO1474" s="425"/>
      <c r="EP1474" s="425"/>
      <c r="EQ1474" s="425"/>
      <c r="ER1474" s="425"/>
      <c r="ES1474" s="425"/>
      <c r="ET1474" s="425"/>
      <c r="EU1474" s="425"/>
      <c r="EV1474" s="425"/>
      <c r="EW1474" s="425"/>
      <c r="EX1474" s="425"/>
      <c r="EY1474" s="425"/>
      <c r="EZ1474" s="425"/>
      <c r="FA1474" s="425"/>
      <c r="FB1474" s="425"/>
      <c r="FC1474" s="425"/>
      <c r="FD1474" s="425"/>
      <c r="FE1474" s="425"/>
      <c r="FF1474" s="425"/>
      <c r="FG1474" s="425"/>
      <c r="FH1474" s="425"/>
      <c r="FI1474" s="425"/>
      <c r="FJ1474" s="425"/>
      <c r="FK1474" s="425"/>
      <c r="FL1474" s="425"/>
      <c r="FM1474" s="425"/>
      <c r="FN1474" s="425"/>
      <c r="FO1474" s="425"/>
      <c r="FP1474" s="425"/>
      <c r="FQ1474" s="425"/>
      <c r="FR1474" s="425"/>
      <c r="FS1474" s="425"/>
      <c r="FT1474" s="425"/>
      <c r="FU1474" s="425"/>
      <c r="FV1474" s="425"/>
      <c r="FW1474" s="425"/>
      <c r="FX1474" s="425"/>
      <c r="FY1474" s="425"/>
      <c r="FZ1474" s="425"/>
      <c r="GA1474" s="425"/>
      <c r="GB1474" s="425"/>
      <c r="GC1474" s="425"/>
      <c r="GD1474" s="425"/>
      <c r="GE1474" s="425"/>
      <c r="GF1474" s="425"/>
      <c r="GG1474" s="425"/>
      <c r="GH1474" s="425"/>
      <c r="GI1474" s="425"/>
      <c r="GJ1474" s="425"/>
      <c r="GK1474" s="425"/>
      <c r="GL1474" s="425"/>
      <c r="GM1474" s="425"/>
      <c r="GN1474" s="425"/>
      <c r="GO1474" s="425"/>
      <c r="GP1474" s="425"/>
      <c r="GQ1474" s="425"/>
      <c r="GR1474" s="425"/>
      <c r="GS1474" s="425"/>
      <c r="GT1474" s="425"/>
      <c r="GU1474" s="425"/>
      <c r="GV1474" s="425"/>
    </row>
    <row r="1475" spans="1:204" s="423" customFormat="1" ht="51" x14ac:dyDescent="0.25">
      <c r="A1475" s="331" t="s">
        <v>2198</v>
      </c>
      <c r="B1475" s="323" t="s">
        <v>2056</v>
      </c>
      <c r="C1475" s="277" t="s">
        <v>2201</v>
      </c>
      <c r="D1475" s="332" t="s">
        <v>2200</v>
      </c>
      <c r="E1475" s="326">
        <v>8.25</v>
      </c>
      <c r="F1475" s="336">
        <v>8</v>
      </c>
      <c r="G1475" s="220"/>
      <c r="H1475" s="334"/>
      <c r="I1475" s="371" t="s">
        <v>21</v>
      </c>
      <c r="J1475" s="378"/>
      <c r="K1475" s="332"/>
      <c r="L1475" s="384"/>
      <c r="M1475" s="381">
        <v>3</v>
      </c>
      <c r="N1475" s="379">
        <v>1</v>
      </c>
      <c r="O1475" s="385"/>
      <c r="P1475" s="377">
        <f t="shared" si="170"/>
        <v>8.44</v>
      </c>
      <c r="Q1475" s="16">
        <f t="shared" si="169"/>
        <v>8.4497</v>
      </c>
      <c r="R1475" s="23">
        <f t="shared" si="171"/>
        <v>0.1899999999999995</v>
      </c>
      <c r="S1475" s="18">
        <f t="shared" si="172"/>
        <v>2.303030303030297E-2</v>
      </c>
      <c r="T1475" s="101"/>
      <c r="U1475" s="102">
        <v>750000</v>
      </c>
      <c r="V1475" s="103"/>
      <c r="W1475" s="272">
        <v>750</v>
      </c>
      <c r="X1475" s="273"/>
      <c r="Y1475" s="486"/>
      <c r="AA1475" s="477"/>
      <c r="AB1475" s="477"/>
      <c r="AC1475" s="477"/>
      <c r="AD1475" s="477"/>
      <c r="AE1475" s="477"/>
      <c r="AF1475" s="425"/>
      <c r="AG1475" s="425"/>
      <c r="AH1475" s="425"/>
      <c r="AI1475" s="425"/>
      <c r="AJ1475" s="425"/>
      <c r="AK1475" s="425"/>
      <c r="AL1475" s="425"/>
      <c r="AM1475" s="425"/>
      <c r="AN1475" s="425"/>
      <c r="AO1475" s="425"/>
      <c r="AP1475" s="425"/>
      <c r="AQ1475" s="425"/>
      <c r="AR1475" s="425"/>
      <c r="AS1475" s="425"/>
      <c r="AT1475" s="425"/>
      <c r="AU1475" s="425"/>
      <c r="AV1475" s="425"/>
      <c r="AW1475" s="425"/>
      <c r="AX1475" s="425"/>
      <c r="AY1475" s="425"/>
      <c r="AZ1475" s="425"/>
      <c r="BA1475" s="425"/>
      <c r="BB1475" s="425"/>
      <c r="BC1475" s="425"/>
      <c r="BD1475" s="425"/>
      <c r="BE1475" s="425"/>
      <c r="BF1475" s="425"/>
      <c r="BG1475" s="425"/>
      <c r="BH1475" s="425"/>
      <c r="BI1475" s="425"/>
      <c r="BJ1475" s="425"/>
      <c r="BK1475" s="425"/>
      <c r="BL1475" s="425"/>
      <c r="BM1475" s="425"/>
      <c r="BN1475" s="425"/>
      <c r="BO1475" s="425"/>
      <c r="BP1475" s="425"/>
      <c r="BQ1475" s="425"/>
      <c r="BR1475" s="425"/>
      <c r="BS1475" s="425"/>
      <c r="BT1475" s="425"/>
      <c r="BU1475" s="425"/>
      <c r="BV1475" s="425"/>
      <c r="BW1475" s="425"/>
      <c r="BX1475" s="425"/>
      <c r="BY1475" s="425"/>
      <c r="BZ1475" s="425"/>
      <c r="CA1475" s="425"/>
      <c r="CB1475" s="425"/>
      <c r="CC1475" s="425"/>
      <c r="CD1475" s="425"/>
      <c r="CE1475" s="425"/>
      <c r="CF1475" s="425"/>
      <c r="CG1475" s="425"/>
      <c r="CH1475" s="425"/>
      <c r="CI1475" s="425"/>
      <c r="CJ1475" s="425"/>
      <c r="CK1475" s="425"/>
      <c r="CL1475" s="425"/>
      <c r="CM1475" s="425"/>
      <c r="CN1475" s="425"/>
      <c r="CO1475" s="425"/>
      <c r="CP1475" s="425"/>
      <c r="CQ1475" s="425"/>
      <c r="CR1475" s="425"/>
      <c r="CS1475" s="425"/>
      <c r="CT1475" s="425"/>
      <c r="CU1475" s="425"/>
      <c r="CV1475" s="425"/>
      <c r="CW1475" s="425"/>
      <c r="CX1475" s="425"/>
      <c r="CY1475" s="425"/>
      <c r="CZ1475" s="425"/>
      <c r="DA1475" s="425"/>
      <c r="DB1475" s="425"/>
      <c r="DC1475" s="425"/>
      <c r="DD1475" s="425"/>
      <c r="DE1475" s="425"/>
      <c r="DF1475" s="425"/>
      <c r="DG1475" s="425"/>
      <c r="DH1475" s="425"/>
      <c r="DI1475" s="425"/>
      <c r="DJ1475" s="425"/>
      <c r="DK1475" s="425"/>
      <c r="DL1475" s="425"/>
      <c r="DM1475" s="425"/>
      <c r="DN1475" s="425"/>
      <c r="DO1475" s="425"/>
      <c r="DP1475" s="425"/>
      <c r="DQ1475" s="425"/>
      <c r="DR1475" s="425"/>
      <c r="DS1475" s="425"/>
      <c r="DT1475" s="425"/>
      <c r="DU1475" s="425"/>
      <c r="DV1475" s="425"/>
      <c r="DW1475" s="425"/>
      <c r="DX1475" s="425"/>
      <c r="DY1475" s="425"/>
      <c r="DZ1475" s="425"/>
      <c r="EA1475" s="425"/>
      <c r="EB1475" s="425"/>
      <c r="EC1475" s="425"/>
      <c r="ED1475" s="425"/>
      <c r="EE1475" s="425"/>
      <c r="EF1475" s="425"/>
      <c r="EG1475" s="425"/>
      <c r="EH1475" s="425"/>
      <c r="EI1475" s="425"/>
      <c r="EJ1475" s="425"/>
      <c r="EK1475" s="425"/>
      <c r="EL1475" s="425"/>
      <c r="EM1475" s="425"/>
      <c r="EN1475" s="425"/>
      <c r="EO1475" s="425"/>
      <c r="EP1475" s="425"/>
      <c r="EQ1475" s="425"/>
      <c r="ER1475" s="425"/>
      <c r="ES1475" s="425"/>
      <c r="ET1475" s="425"/>
      <c r="EU1475" s="425"/>
      <c r="EV1475" s="425"/>
      <c r="EW1475" s="425"/>
      <c r="EX1475" s="425"/>
      <c r="EY1475" s="425"/>
      <c r="EZ1475" s="425"/>
      <c r="FA1475" s="425"/>
      <c r="FB1475" s="425"/>
      <c r="FC1475" s="425"/>
      <c r="FD1475" s="425"/>
      <c r="FE1475" s="425"/>
      <c r="FF1475" s="425"/>
      <c r="FG1475" s="425"/>
      <c r="FH1475" s="425"/>
      <c r="FI1475" s="425"/>
      <c r="FJ1475" s="425"/>
      <c r="FK1475" s="425"/>
      <c r="FL1475" s="425"/>
      <c r="FM1475" s="425"/>
      <c r="FN1475" s="425"/>
      <c r="FO1475" s="425"/>
      <c r="FP1475" s="425"/>
      <c r="FQ1475" s="425"/>
      <c r="FR1475" s="425"/>
      <c r="FS1475" s="425"/>
      <c r="FT1475" s="425"/>
      <c r="FU1475" s="425"/>
      <c r="FV1475" s="425"/>
      <c r="FW1475" s="425"/>
      <c r="FX1475" s="425"/>
      <c r="FY1475" s="425"/>
      <c r="FZ1475" s="425"/>
      <c r="GA1475" s="425"/>
      <c r="GB1475" s="425"/>
      <c r="GC1475" s="425"/>
      <c r="GD1475" s="425"/>
      <c r="GE1475" s="425"/>
      <c r="GF1475" s="425"/>
      <c r="GG1475" s="425"/>
      <c r="GH1475" s="425"/>
      <c r="GI1475" s="425"/>
      <c r="GJ1475" s="425"/>
      <c r="GK1475" s="425"/>
      <c r="GL1475" s="425"/>
      <c r="GM1475" s="425"/>
      <c r="GN1475" s="425"/>
      <c r="GO1475" s="425"/>
      <c r="GP1475" s="425"/>
      <c r="GQ1475" s="425"/>
      <c r="GR1475" s="425"/>
      <c r="GS1475" s="425"/>
      <c r="GT1475" s="425"/>
      <c r="GU1475" s="425"/>
      <c r="GV1475" s="425"/>
    </row>
    <row r="1476" spans="1:204" s="423" customFormat="1" ht="38.25" x14ac:dyDescent="0.25">
      <c r="A1476" s="331" t="s">
        <v>2198</v>
      </c>
      <c r="B1476" s="323" t="s">
        <v>2056</v>
      </c>
      <c r="C1476" s="277" t="s">
        <v>2202</v>
      </c>
      <c r="D1476" s="332" t="s">
        <v>2200</v>
      </c>
      <c r="E1476" s="326">
        <v>36.130000000000003</v>
      </c>
      <c r="F1476" s="336">
        <v>35</v>
      </c>
      <c r="G1476" s="220"/>
      <c r="H1476" s="334"/>
      <c r="I1476" s="371" t="s">
        <v>21</v>
      </c>
      <c r="J1476" s="378"/>
      <c r="K1476" s="332"/>
      <c r="L1476" s="384"/>
      <c r="M1476" s="381">
        <v>3</v>
      </c>
      <c r="N1476" s="379">
        <v>1</v>
      </c>
      <c r="O1476" s="385"/>
      <c r="P1476" s="377">
        <f t="shared" si="170"/>
        <v>37</v>
      </c>
      <c r="Q1476" s="16">
        <f t="shared" si="169"/>
        <v>37.004800000000003</v>
      </c>
      <c r="R1476" s="23">
        <f t="shared" si="171"/>
        <v>0.86999999999999744</v>
      </c>
      <c r="S1476" s="18">
        <f t="shared" si="172"/>
        <v>2.4079712150567322E-2</v>
      </c>
      <c r="T1476" s="101"/>
      <c r="U1476" s="102">
        <v>760000</v>
      </c>
      <c r="V1476" s="103"/>
      <c r="W1476" s="272">
        <v>760</v>
      </c>
      <c r="X1476" s="273"/>
      <c r="Y1476" s="486"/>
      <c r="AA1476" s="477"/>
      <c r="AB1476" s="477"/>
      <c r="AC1476" s="477"/>
      <c r="AD1476" s="477"/>
      <c r="AE1476" s="477"/>
      <c r="AF1476" s="425"/>
      <c r="AG1476" s="425"/>
      <c r="AH1476" s="425"/>
      <c r="AI1476" s="425"/>
      <c r="AJ1476" s="425"/>
      <c r="AK1476" s="425"/>
      <c r="AL1476" s="425"/>
      <c r="AM1476" s="425"/>
      <c r="AN1476" s="425"/>
      <c r="AO1476" s="425"/>
      <c r="AP1476" s="425"/>
      <c r="AQ1476" s="425"/>
      <c r="AR1476" s="425"/>
      <c r="AS1476" s="425"/>
      <c r="AT1476" s="425"/>
      <c r="AU1476" s="425"/>
      <c r="AV1476" s="425"/>
      <c r="AW1476" s="425"/>
      <c r="AX1476" s="425"/>
      <c r="AY1476" s="425"/>
      <c r="AZ1476" s="425"/>
      <c r="BA1476" s="425"/>
      <c r="BB1476" s="425"/>
      <c r="BC1476" s="425"/>
      <c r="BD1476" s="425"/>
      <c r="BE1476" s="425"/>
      <c r="BF1476" s="425"/>
      <c r="BG1476" s="425"/>
      <c r="BH1476" s="425"/>
      <c r="BI1476" s="425"/>
      <c r="BJ1476" s="425"/>
      <c r="BK1476" s="425"/>
      <c r="BL1476" s="425"/>
      <c r="BM1476" s="425"/>
      <c r="BN1476" s="425"/>
      <c r="BO1476" s="425"/>
      <c r="BP1476" s="425"/>
      <c r="BQ1476" s="425"/>
      <c r="BR1476" s="425"/>
      <c r="BS1476" s="425"/>
      <c r="BT1476" s="425"/>
      <c r="BU1476" s="425"/>
      <c r="BV1476" s="425"/>
      <c r="BW1476" s="425"/>
      <c r="BX1476" s="425"/>
      <c r="BY1476" s="425"/>
      <c r="BZ1476" s="425"/>
      <c r="CA1476" s="425"/>
      <c r="CB1476" s="425"/>
      <c r="CC1476" s="425"/>
      <c r="CD1476" s="425"/>
      <c r="CE1476" s="425"/>
      <c r="CF1476" s="425"/>
      <c r="CG1476" s="425"/>
      <c r="CH1476" s="425"/>
      <c r="CI1476" s="425"/>
      <c r="CJ1476" s="425"/>
      <c r="CK1476" s="425"/>
      <c r="CL1476" s="425"/>
      <c r="CM1476" s="425"/>
      <c r="CN1476" s="425"/>
      <c r="CO1476" s="425"/>
      <c r="CP1476" s="425"/>
      <c r="CQ1476" s="425"/>
      <c r="CR1476" s="425"/>
      <c r="CS1476" s="425"/>
      <c r="CT1476" s="425"/>
      <c r="CU1476" s="425"/>
      <c r="CV1476" s="425"/>
      <c r="CW1476" s="425"/>
      <c r="CX1476" s="425"/>
      <c r="CY1476" s="425"/>
      <c r="CZ1476" s="425"/>
      <c r="DA1476" s="425"/>
      <c r="DB1476" s="425"/>
      <c r="DC1476" s="425"/>
      <c r="DD1476" s="425"/>
      <c r="DE1476" s="425"/>
      <c r="DF1476" s="425"/>
      <c r="DG1476" s="425"/>
      <c r="DH1476" s="425"/>
      <c r="DI1476" s="425"/>
      <c r="DJ1476" s="425"/>
      <c r="DK1476" s="425"/>
      <c r="DL1476" s="425"/>
      <c r="DM1476" s="425"/>
      <c r="DN1476" s="425"/>
      <c r="DO1476" s="425"/>
      <c r="DP1476" s="425"/>
      <c r="DQ1476" s="425"/>
      <c r="DR1476" s="425"/>
      <c r="DS1476" s="425"/>
      <c r="DT1476" s="425"/>
      <c r="DU1476" s="425"/>
      <c r="DV1476" s="425"/>
      <c r="DW1476" s="425"/>
      <c r="DX1476" s="425"/>
      <c r="DY1476" s="425"/>
      <c r="DZ1476" s="425"/>
      <c r="EA1476" s="425"/>
      <c r="EB1476" s="425"/>
      <c r="EC1476" s="425"/>
      <c r="ED1476" s="425"/>
      <c r="EE1476" s="425"/>
      <c r="EF1476" s="425"/>
      <c r="EG1476" s="425"/>
      <c r="EH1476" s="425"/>
      <c r="EI1476" s="425"/>
      <c r="EJ1476" s="425"/>
      <c r="EK1476" s="425"/>
      <c r="EL1476" s="425"/>
      <c r="EM1476" s="425"/>
      <c r="EN1476" s="425"/>
      <c r="EO1476" s="425"/>
      <c r="EP1476" s="425"/>
      <c r="EQ1476" s="425"/>
      <c r="ER1476" s="425"/>
      <c r="ES1476" s="425"/>
      <c r="ET1476" s="425"/>
      <c r="EU1476" s="425"/>
      <c r="EV1476" s="425"/>
      <c r="EW1476" s="425"/>
      <c r="EX1476" s="425"/>
      <c r="EY1476" s="425"/>
      <c r="EZ1476" s="425"/>
      <c r="FA1476" s="425"/>
      <c r="FB1476" s="425"/>
      <c r="FC1476" s="425"/>
      <c r="FD1476" s="425"/>
      <c r="FE1476" s="425"/>
      <c r="FF1476" s="425"/>
      <c r="FG1476" s="425"/>
      <c r="FH1476" s="425"/>
      <c r="FI1476" s="425"/>
      <c r="FJ1476" s="425"/>
      <c r="FK1476" s="425"/>
      <c r="FL1476" s="425"/>
      <c r="FM1476" s="425"/>
      <c r="FN1476" s="425"/>
      <c r="FO1476" s="425"/>
      <c r="FP1476" s="425"/>
      <c r="FQ1476" s="425"/>
      <c r="FR1476" s="425"/>
      <c r="FS1476" s="425"/>
      <c r="FT1476" s="425"/>
      <c r="FU1476" s="425"/>
      <c r="FV1476" s="425"/>
      <c r="FW1476" s="425"/>
      <c r="FX1476" s="425"/>
      <c r="FY1476" s="425"/>
      <c r="FZ1476" s="425"/>
      <c r="GA1476" s="425"/>
      <c r="GB1476" s="425"/>
      <c r="GC1476" s="425"/>
      <c r="GD1476" s="425"/>
      <c r="GE1476" s="425"/>
      <c r="GF1476" s="425"/>
      <c r="GG1476" s="425"/>
      <c r="GH1476" s="425"/>
      <c r="GI1476" s="425"/>
      <c r="GJ1476" s="425"/>
      <c r="GK1476" s="425"/>
      <c r="GL1476" s="425"/>
      <c r="GM1476" s="425"/>
      <c r="GN1476" s="425"/>
      <c r="GO1476" s="425"/>
      <c r="GP1476" s="425"/>
      <c r="GQ1476" s="425"/>
      <c r="GR1476" s="427"/>
      <c r="GS1476" s="427"/>
      <c r="GT1476" s="427"/>
      <c r="GU1476" s="427"/>
      <c r="GV1476" s="427"/>
    </row>
    <row r="1477" spans="1:204" s="423" customFormat="1" ht="51" x14ac:dyDescent="0.25">
      <c r="A1477" s="331" t="s">
        <v>2198</v>
      </c>
      <c r="B1477" s="323" t="s">
        <v>2056</v>
      </c>
      <c r="C1477" s="277" t="s">
        <v>2203</v>
      </c>
      <c r="D1477" s="332" t="s">
        <v>2200</v>
      </c>
      <c r="E1477" s="326">
        <v>8.25</v>
      </c>
      <c r="F1477" s="336">
        <v>8</v>
      </c>
      <c r="G1477" s="220"/>
      <c r="H1477" s="334"/>
      <c r="I1477" s="371" t="s">
        <v>21</v>
      </c>
      <c r="J1477" s="378"/>
      <c r="K1477" s="332"/>
      <c r="L1477" s="384"/>
      <c r="M1477" s="381">
        <v>3</v>
      </c>
      <c r="N1477" s="379">
        <v>1</v>
      </c>
      <c r="O1477" s="385"/>
      <c r="P1477" s="377">
        <f t="shared" si="170"/>
        <v>8.44</v>
      </c>
      <c r="Q1477" s="16">
        <f t="shared" si="169"/>
        <v>8.4497</v>
      </c>
      <c r="R1477" s="23">
        <f t="shared" si="171"/>
        <v>0.1899999999999995</v>
      </c>
      <c r="S1477" s="18">
        <f t="shared" si="172"/>
        <v>2.303030303030297E-2</v>
      </c>
      <c r="T1477" s="101"/>
      <c r="U1477" s="102">
        <v>770000</v>
      </c>
      <c r="V1477" s="103"/>
      <c r="W1477" s="272">
        <v>770</v>
      </c>
      <c r="X1477" s="273"/>
      <c r="Y1477" s="486"/>
      <c r="AA1477" s="477"/>
      <c r="AB1477" s="477"/>
      <c r="AC1477" s="477"/>
      <c r="AD1477" s="477"/>
      <c r="AE1477" s="477"/>
      <c r="AF1477" s="425"/>
      <c r="AG1477" s="425"/>
      <c r="AH1477" s="425"/>
      <c r="AI1477" s="425"/>
      <c r="AJ1477" s="425"/>
      <c r="AK1477" s="425"/>
      <c r="AL1477" s="425"/>
      <c r="AM1477" s="425"/>
      <c r="AN1477" s="425"/>
      <c r="AO1477" s="425"/>
      <c r="AP1477" s="425"/>
      <c r="AQ1477" s="425"/>
      <c r="AR1477" s="425"/>
      <c r="AS1477" s="425"/>
      <c r="AT1477" s="425"/>
      <c r="AU1477" s="425"/>
      <c r="AV1477" s="425"/>
      <c r="AW1477" s="425"/>
      <c r="AX1477" s="425"/>
      <c r="AY1477" s="425"/>
      <c r="AZ1477" s="425"/>
      <c r="BA1477" s="425"/>
      <c r="BB1477" s="425"/>
      <c r="BC1477" s="425"/>
      <c r="BD1477" s="425"/>
      <c r="BE1477" s="425"/>
      <c r="BF1477" s="425"/>
      <c r="BG1477" s="425"/>
      <c r="BH1477" s="425"/>
      <c r="BI1477" s="425"/>
      <c r="BJ1477" s="425"/>
      <c r="BK1477" s="425"/>
      <c r="BL1477" s="425"/>
      <c r="BM1477" s="425"/>
      <c r="BN1477" s="425"/>
      <c r="BO1477" s="425"/>
      <c r="BP1477" s="425"/>
      <c r="BQ1477" s="425"/>
      <c r="BR1477" s="425"/>
      <c r="BS1477" s="425"/>
      <c r="BT1477" s="425"/>
      <c r="BU1477" s="425"/>
      <c r="BV1477" s="425"/>
      <c r="BW1477" s="425"/>
      <c r="BX1477" s="425"/>
      <c r="BY1477" s="425"/>
      <c r="BZ1477" s="425"/>
      <c r="CA1477" s="425"/>
      <c r="CB1477" s="425"/>
      <c r="CC1477" s="425"/>
      <c r="CD1477" s="425"/>
      <c r="CE1477" s="425"/>
      <c r="CF1477" s="425"/>
      <c r="CG1477" s="425"/>
      <c r="CH1477" s="425"/>
      <c r="CI1477" s="425"/>
      <c r="CJ1477" s="425"/>
      <c r="CK1477" s="425"/>
      <c r="CL1477" s="425"/>
      <c r="CM1477" s="425"/>
      <c r="CN1477" s="425"/>
      <c r="CO1477" s="425"/>
      <c r="CP1477" s="425"/>
      <c r="CQ1477" s="425"/>
      <c r="CR1477" s="425"/>
      <c r="CS1477" s="425"/>
      <c r="CT1477" s="425"/>
      <c r="CU1477" s="425"/>
      <c r="CV1477" s="425"/>
      <c r="CW1477" s="425"/>
      <c r="CX1477" s="425"/>
      <c r="CY1477" s="425"/>
      <c r="CZ1477" s="425"/>
      <c r="DA1477" s="425"/>
      <c r="DB1477" s="425"/>
      <c r="DC1477" s="425"/>
      <c r="DD1477" s="425"/>
      <c r="DE1477" s="425"/>
      <c r="DF1477" s="425"/>
      <c r="DG1477" s="425"/>
      <c r="DH1477" s="425"/>
      <c r="DI1477" s="425"/>
      <c r="DJ1477" s="425"/>
      <c r="DK1477" s="425"/>
      <c r="DL1477" s="425"/>
      <c r="DM1477" s="425"/>
      <c r="DN1477" s="425"/>
      <c r="DO1477" s="425"/>
      <c r="DP1477" s="425"/>
      <c r="DQ1477" s="425"/>
      <c r="DR1477" s="425"/>
      <c r="DS1477" s="425"/>
      <c r="DT1477" s="425"/>
      <c r="DU1477" s="425"/>
      <c r="DV1477" s="425"/>
      <c r="DW1477" s="425"/>
      <c r="DX1477" s="425"/>
      <c r="DY1477" s="425"/>
      <c r="DZ1477" s="425"/>
      <c r="EA1477" s="425"/>
      <c r="EB1477" s="425"/>
      <c r="EC1477" s="425"/>
      <c r="ED1477" s="425"/>
      <c r="EE1477" s="425"/>
      <c r="EF1477" s="425"/>
      <c r="EG1477" s="425"/>
      <c r="EH1477" s="425"/>
      <c r="EI1477" s="425"/>
      <c r="EJ1477" s="425"/>
      <c r="EK1477" s="425"/>
      <c r="EL1477" s="425"/>
      <c r="EM1477" s="425"/>
      <c r="EN1477" s="425"/>
      <c r="EO1477" s="425"/>
      <c r="EP1477" s="425"/>
      <c r="EQ1477" s="425"/>
      <c r="ER1477" s="425"/>
      <c r="ES1477" s="425"/>
      <c r="ET1477" s="425"/>
      <c r="EU1477" s="425"/>
      <c r="EV1477" s="425"/>
      <c r="EW1477" s="425"/>
      <c r="EX1477" s="425"/>
      <c r="EY1477" s="425"/>
      <c r="EZ1477" s="425"/>
      <c r="FA1477" s="425"/>
      <c r="FB1477" s="425"/>
      <c r="FC1477" s="425"/>
      <c r="FD1477" s="425"/>
      <c r="FE1477" s="425"/>
      <c r="FF1477" s="425"/>
      <c r="FG1477" s="425"/>
      <c r="FH1477" s="425"/>
      <c r="FI1477" s="425"/>
      <c r="FJ1477" s="425"/>
      <c r="FK1477" s="425"/>
      <c r="FL1477" s="425"/>
      <c r="FM1477" s="425"/>
      <c r="FN1477" s="425"/>
      <c r="FO1477" s="425"/>
      <c r="FP1477" s="425"/>
      <c r="FQ1477" s="425"/>
      <c r="FR1477" s="425"/>
      <c r="FS1477" s="425"/>
      <c r="FT1477" s="425"/>
      <c r="FU1477" s="425"/>
      <c r="FV1477" s="425"/>
      <c r="FW1477" s="425"/>
      <c r="FX1477" s="425"/>
      <c r="FY1477" s="425"/>
      <c r="FZ1477" s="425"/>
      <c r="GA1477" s="425"/>
      <c r="GB1477" s="425"/>
      <c r="GC1477" s="425"/>
      <c r="GD1477" s="425"/>
      <c r="GE1477" s="425"/>
      <c r="GF1477" s="425"/>
      <c r="GG1477" s="425"/>
      <c r="GH1477" s="425"/>
      <c r="GI1477" s="425"/>
      <c r="GJ1477" s="425"/>
      <c r="GK1477" s="425"/>
      <c r="GL1477" s="425"/>
      <c r="GM1477" s="425"/>
      <c r="GN1477" s="425"/>
      <c r="GO1477" s="425"/>
      <c r="GP1477" s="425"/>
      <c r="GQ1477" s="425"/>
      <c r="GR1477" s="427"/>
      <c r="GS1477" s="427"/>
      <c r="GT1477" s="427"/>
      <c r="GU1477" s="427"/>
      <c r="GV1477" s="427"/>
    </row>
    <row r="1478" spans="1:204" s="423" customFormat="1" ht="25.5" x14ac:dyDescent="0.25">
      <c r="A1478" s="331" t="s">
        <v>2174</v>
      </c>
      <c r="B1478" s="323" t="s">
        <v>2056</v>
      </c>
      <c r="C1478" s="277" t="s">
        <v>2204</v>
      </c>
      <c r="D1478" s="332" t="s">
        <v>2205</v>
      </c>
      <c r="E1478" s="326">
        <v>8.77</v>
      </c>
      <c r="F1478" s="336">
        <v>8.5</v>
      </c>
      <c r="G1478" s="220"/>
      <c r="H1478" s="334"/>
      <c r="I1478" s="371" t="s">
        <v>21</v>
      </c>
      <c r="J1478" s="378"/>
      <c r="K1478" s="332"/>
      <c r="L1478" s="384"/>
      <c r="M1478" s="381">
        <v>1</v>
      </c>
      <c r="N1478" s="379">
        <v>1</v>
      </c>
      <c r="O1478" s="385"/>
      <c r="P1478" s="377">
        <f t="shared" si="170"/>
        <v>8.98</v>
      </c>
      <c r="Q1478" s="16">
        <f t="shared" si="169"/>
        <v>8.9823000000000004</v>
      </c>
      <c r="R1478" s="23">
        <f t="shared" si="171"/>
        <v>0.21000000000000085</v>
      </c>
      <c r="S1478" s="18">
        <f t="shared" si="172"/>
        <v>2.3945267958951067E-2</v>
      </c>
      <c r="T1478" s="101"/>
      <c r="U1478" s="102">
        <v>780000</v>
      </c>
      <c r="V1478" s="103"/>
      <c r="W1478" s="272">
        <v>780</v>
      </c>
      <c r="X1478" s="273"/>
      <c r="Y1478" s="486"/>
      <c r="AA1478" s="477"/>
      <c r="AB1478" s="477"/>
      <c r="AC1478" s="477"/>
      <c r="AD1478" s="477"/>
      <c r="AE1478" s="477"/>
      <c r="AF1478" s="430"/>
      <c r="AG1478" s="430"/>
      <c r="AH1478" s="430"/>
      <c r="AI1478" s="430"/>
      <c r="AJ1478" s="430"/>
      <c r="AK1478" s="430"/>
      <c r="AL1478" s="430"/>
      <c r="AM1478" s="430"/>
      <c r="AN1478" s="430"/>
      <c r="AO1478" s="430"/>
      <c r="AP1478" s="430"/>
      <c r="AQ1478" s="430"/>
      <c r="AR1478" s="430"/>
      <c r="AS1478" s="430"/>
      <c r="AT1478" s="430"/>
      <c r="AU1478" s="430"/>
      <c r="AV1478" s="430"/>
      <c r="AW1478" s="430"/>
      <c r="AX1478" s="430"/>
      <c r="AY1478" s="430"/>
      <c r="AZ1478" s="430"/>
      <c r="BA1478" s="430"/>
      <c r="BB1478" s="430"/>
      <c r="BC1478" s="430"/>
      <c r="BD1478" s="430"/>
      <c r="BE1478" s="430"/>
      <c r="BF1478" s="430"/>
      <c r="BG1478" s="430"/>
      <c r="BH1478" s="430"/>
      <c r="BI1478" s="430"/>
      <c r="BJ1478" s="430"/>
      <c r="BK1478" s="430"/>
      <c r="BL1478" s="430"/>
      <c r="BM1478" s="430"/>
      <c r="BN1478" s="430"/>
      <c r="BO1478" s="430"/>
      <c r="BP1478" s="430"/>
      <c r="BQ1478" s="430"/>
      <c r="BR1478" s="430"/>
      <c r="BS1478" s="430"/>
      <c r="BT1478" s="430"/>
      <c r="BU1478" s="430"/>
      <c r="BV1478" s="430"/>
      <c r="BW1478" s="430"/>
      <c r="BX1478" s="430"/>
      <c r="BY1478" s="430"/>
      <c r="BZ1478" s="430"/>
      <c r="CA1478" s="430"/>
      <c r="CB1478" s="430"/>
      <c r="CC1478" s="430"/>
      <c r="CD1478" s="430"/>
      <c r="CE1478" s="430"/>
      <c r="CF1478" s="430"/>
      <c r="CG1478" s="430"/>
      <c r="CH1478" s="430"/>
      <c r="CI1478" s="430"/>
      <c r="CJ1478" s="430"/>
      <c r="CK1478" s="430"/>
      <c r="CL1478" s="430"/>
      <c r="CM1478" s="430"/>
      <c r="CN1478" s="430"/>
      <c r="CO1478" s="430"/>
      <c r="CP1478" s="430"/>
      <c r="CQ1478" s="430"/>
      <c r="CR1478" s="430"/>
      <c r="CS1478" s="430"/>
      <c r="CT1478" s="430"/>
      <c r="CU1478" s="430"/>
      <c r="CV1478" s="430"/>
      <c r="CW1478" s="430"/>
      <c r="CX1478" s="430"/>
      <c r="CY1478" s="430"/>
      <c r="CZ1478" s="430"/>
      <c r="DA1478" s="430"/>
      <c r="DB1478" s="430"/>
      <c r="DC1478" s="430"/>
      <c r="DD1478" s="430"/>
      <c r="DE1478" s="430"/>
      <c r="DF1478" s="430"/>
      <c r="DG1478" s="430"/>
      <c r="DH1478" s="430"/>
      <c r="DI1478" s="430"/>
      <c r="DJ1478" s="430"/>
      <c r="DK1478" s="430"/>
      <c r="DL1478" s="430"/>
      <c r="DM1478" s="430"/>
      <c r="DN1478" s="430"/>
      <c r="DO1478" s="430"/>
      <c r="DP1478" s="430"/>
      <c r="DQ1478" s="430"/>
      <c r="DR1478" s="430"/>
      <c r="DS1478" s="430"/>
      <c r="DT1478" s="430"/>
      <c r="DU1478" s="430"/>
      <c r="DV1478" s="430"/>
      <c r="DW1478" s="430"/>
      <c r="DX1478" s="430"/>
      <c r="DY1478" s="430"/>
      <c r="DZ1478" s="430"/>
      <c r="EA1478" s="430"/>
      <c r="EB1478" s="430"/>
      <c r="EC1478" s="430"/>
      <c r="ED1478" s="430"/>
      <c r="EE1478" s="430"/>
      <c r="EF1478" s="430"/>
      <c r="EG1478" s="430"/>
      <c r="EH1478" s="430"/>
      <c r="EI1478" s="430"/>
      <c r="EJ1478" s="430"/>
      <c r="EK1478" s="430"/>
      <c r="EL1478" s="430"/>
      <c r="EM1478" s="430"/>
      <c r="EN1478" s="430"/>
      <c r="EO1478" s="430"/>
      <c r="EP1478" s="430"/>
      <c r="EQ1478" s="430"/>
      <c r="ER1478" s="430"/>
      <c r="ES1478" s="430"/>
      <c r="ET1478" s="430"/>
      <c r="EU1478" s="430"/>
      <c r="EV1478" s="430"/>
      <c r="EW1478" s="430"/>
      <c r="EX1478" s="430"/>
      <c r="EY1478" s="430"/>
      <c r="EZ1478" s="430"/>
      <c r="FA1478" s="430"/>
      <c r="FB1478" s="430"/>
      <c r="FC1478" s="430"/>
      <c r="FD1478" s="430"/>
      <c r="FE1478" s="430"/>
      <c r="FF1478" s="430"/>
      <c r="FG1478" s="430"/>
      <c r="FH1478" s="430"/>
      <c r="FI1478" s="430"/>
      <c r="FJ1478" s="430"/>
      <c r="FK1478" s="430"/>
      <c r="FL1478" s="430"/>
      <c r="FM1478" s="430"/>
      <c r="FN1478" s="430"/>
      <c r="FO1478" s="430"/>
      <c r="FP1478" s="430"/>
      <c r="FQ1478" s="430"/>
      <c r="FR1478" s="430"/>
      <c r="FS1478" s="430"/>
      <c r="FT1478" s="430"/>
      <c r="FU1478" s="430"/>
      <c r="FV1478" s="430"/>
      <c r="FW1478" s="430"/>
      <c r="FX1478" s="430"/>
      <c r="FY1478" s="430"/>
      <c r="FZ1478" s="430"/>
      <c r="GA1478" s="430"/>
      <c r="GB1478" s="430"/>
      <c r="GC1478" s="430"/>
      <c r="GD1478" s="430"/>
      <c r="GE1478" s="430"/>
      <c r="GF1478" s="430"/>
      <c r="GG1478" s="430"/>
      <c r="GH1478" s="430"/>
      <c r="GI1478" s="430"/>
      <c r="GJ1478" s="430"/>
      <c r="GK1478" s="430"/>
      <c r="GL1478" s="430"/>
      <c r="GM1478" s="430"/>
      <c r="GN1478" s="430"/>
      <c r="GO1478" s="430"/>
      <c r="GP1478" s="430"/>
      <c r="GQ1478" s="430"/>
      <c r="GR1478" s="489"/>
      <c r="GS1478" s="489"/>
      <c r="GT1478" s="489"/>
      <c r="GU1478" s="489"/>
      <c r="GV1478" s="489"/>
    </row>
    <row r="1479" spans="1:204" s="423" customFormat="1" ht="38.25" x14ac:dyDescent="0.25">
      <c r="A1479" s="331" t="s">
        <v>2174</v>
      </c>
      <c r="B1479" s="323" t="s">
        <v>2056</v>
      </c>
      <c r="C1479" s="277" t="s">
        <v>2206</v>
      </c>
      <c r="D1479" s="332" t="s">
        <v>2205</v>
      </c>
      <c r="E1479" s="326">
        <v>72.260000000000005</v>
      </c>
      <c r="F1479" s="336">
        <v>70</v>
      </c>
      <c r="G1479" s="220"/>
      <c r="H1479" s="334"/>
      <c r="I1479" s="371" t="s">
        <v>21</v>
      </c>
      <c r="J1479" s="378"/>
      <c r="K1479" s="332"/>
      <c r="L1479" s="384"/>
      <c r="M1479" s="381">
        <v>1</v>
      </c>
      <c r="N1479" s="379">
        <v>1</v>
      </c>
      <c r="O1479" s="385"/>
      <c r="P1479" s="377">
        <f t="shared" si="170"/>
        <v>74</v>
      </c>
      <c r="Q1479" s="16">
        <f t="shared" si="169"/>
        <v>74.009699999999995</v>
      </c>
      <c r="R1479" s="23">
        <f t="shared" si="171"/>
        <v>1.7399999999999949</v>
      </c>
      <c r="S1479" s="18">
        <f t="shared" si="172"/>
        <v>2.4079712150567322E-2</v>
      </c>
      <c r="T1479" s="101"/>
      <c r="U1479" s="102">
        <v>790000</v>
      </c>
      <c r="V1479" s="103"/>
      <c r="W1479" s="272">
        <v>790</v>
      </c>
      <c r="X1479" s="273"/>
      <c r="Y1479" s="486"/>
      <c r="AA1479" s="477"/>
      <c r="AB1479" s="477"/>
      <c r="AC1479" s="477"/>
      <c r="AD1479" s="477"/>
      <c r="AE1479" s="477"/>
      <c r="AF1479" s="425"/>
      <c r="AG1479" s="425"/>
      <c r="AH1479" s="425"/>
      <c r="AI1479" s="425"/>
      <c r="AJ1479" s="425"/>
      <c r="AK1479" s="425"/>
      <c r="AL1479" s="425"/>
      <c r="AM1479" s="425"/>
      <c r="AN1479" s="425"/>
      <c r="AO1479" s="425"/>
      <c r="AP1479" s="425"/>
      <c r="AQ1479" s="425"/>
      <c r="AR1479" s="425"/>
      <c r="AS1479" s="425"/>
      <c r="AT1479" s="425"/>
      <c r="AU1479" s="425"/>
      <c r="AV1479" s="425"/>
      <c r="AW1479" s="425"/>
      <c r="AX1479" s="425"/>
      <c r="AY1479" s="425"/>
      <c r="AZ1479" s="425"/>
      <c r="BA1479" s="425"/>
      <c r="BB1479" s="425"/>
      <c r="BC1479" s="425"/>
      <c r="BD1479" s="425"/>
      <c r="BE1479" s="425"/>
      <c r="BF1479" s="425"/>
      <c r="BG1479" s="425"/>
      <c r="BH1479" s="425"/>
      <c r="BI1479" s="425"/>
      <c r="BJ1479" s="425"/>
      <c r="BK1479" s="425"/>
      <c r="BL1479" s="425"/>
      <c r="BM1479" s="425"/>
      <c r="BN1479" s="425"/>
      <c r="BO1479" s="425"/>
      <c r="BP1479" s="425"/>
      <c r="BQ1479" s="425"/>
      <c r="BR1479" s="425"/>
      <c r="BS1479" s="425"/>
      <c r="BT1479" s="425"/>
      <c r="BU1479" s="425"/>
      <c r="BV1479" s="425"/>
      <c r="BW1479" s="425"/>
      <c r="BX1479" s="425"/>
      <c r="BY1479" s="425"/>
      <c r="BZ1479" s="425"/>
      <c r="CA1479" s="425"/>
      <c r="CB1479" s="425"/>
      <c r="CC1479" s="425"/>
      <c r="CD1479" s="425"/>
      <c r="CE1479" s="425"/>
      <c r="CF1479" s="425"/>
      <c r="CG1479" s="425"/>
      <c r="CH1479" s="425"/>
      <c r="CI1479" s="425"/>
      <c r="CJ1479" s="425"/>
      <c r="CK1479" s="425"/>
      <c r="CL1479" s="425"/>
      <c r="CM1479" s="425"/>
      <c r="CN1479" s="425"/>
      <c r="CO1479" s="425"/>
      <c r="CP1479" s="425"/>
      <c r="CQ1479" s="425"/>
      <c r="CR1479" s="425"/>
      <c r="CS1479" s="425"/>
      <c r="CT1479" s="425"/>
      <c r="CU1479" s="425"/>
      <c r="CV1479" s="425"/>
      <c r="CW1479" s="425"/>
      <c r="CX1479" s="425"/>
      <c r="CY1479" s="425"/>
      <c r="CZ1479" s="425"/>
      <c r="DA1479" s="425"/>
      <c r="DB1479" s="425"/>
      <c r="DC1479" s="425"/>
      <c r="DD1479" s="425"/>
      <c r="DE1479" s="425"/>
      <c r="DF1479" s="425"/>
      <c r="DG1479" s="425"/>
      <c r="DH1479" s="425"/>
      <c r="DI1479" s="425"/>
      <c r="DJ1479" s="425"/>
      <c r="DK1479" s="425"/>
      <c r="DL1479" s="425"/>
      <c r="DM1479" s="425"/>
      <c r="DN1479" s="425"/>
      <c r="DO1479" s="425"/>
      <c r="DP1479" s="425"/>
      <c r="DQ1479" s="425"/>
      <c r="DR1479" s="425"/>
      <c r="DS1479" s="425"/>
      <c r="DT1479" s="425"/>
      <c r="DU1479" s="425"/>
      <c r="DV1479" s="425"/>
      <c r="DW1479" s="425"/>
      <c r="DX1479" s="425"/>
      <c r="DY1479" s="425"/>
      <c r="DZ1479" s="425"/>
      <c r="EA1479" s="425"/>
      <c r="EB1479" s="425"/>
      <c r="EC1479" s="425"/>
      <c r="ED1479" s="425"/>
      <c r="EE1479" s="425"/>
      <c r="EF1479" s="425"/>
      <c r="EG1479" s="425"/>
      <c r="EH1479" s="425"/>
      <c r="EI1479" s="425"/>
      <c r="EJ1479" s="425"/>
      <c r="EK1479" s="425"/>
      <c r="EL1479" s="425"/>
      <c r="EM1479" s="425"/>
      <c r="EN1479" s="425"/>
      <c r="EO1479" s="425"/>
      <c r="EP1479" s="425"/>
      <c r="EQ1479" s="425"/>
      <c r="ER1479" s="425"/>
      <c r="ES1479" s="425"/>
      <c r="ET1479" s="425"/>
      <c r="EU1479" s="425"/>
      <c r="EV1479" s="425"/>
      <c r="EW1479" s="425"/>
      <c r="EX1479" s="425"/>
      <c r="EY1479" s="425"/>
      <c r="EZ1479" s="425"/>
      <c r="FA1479" s="425"/>
      <c r="FB1479" s="425"/>
      <c r="FC1479" s="425"/>
      <c r="FD1479" s="425"/>
      <c r="FE1479" s="425"/>
      <c r="FF1479" s="425"/>
      <c r="FG1479" s="425"/>
      <c r="FH1479" s="425"/>
      <c r="FI1479" s="425"/>
      <c r="FJ1479" s="425"/>
      <c r="FK1479" s="425"/>
      <c r="FL1479" s="425"/>
      <c r="FM1479" s="425"/>
      <c r="FN1479" s="425"/>
      <c r="FO1479" s="425"/>
      <c r="FP1479" s="425"/>
      <c r="FQ1479" s="425"/>
      <c r="FR1479" s="425"/>
      <c r="FS1479" s="425"/>
      <c r="FT1479" s="425"/>
      <c r="FU1479" s="425"/>
      <c r="FV1479" s="425"/>
      <c r="FW1479" s="425"/>
      <c r="FX1479" s="425"/>
      <c r="FY1479" s="425"/>
      <c r="FZ1479" s="425"/>
      <c r="GA1479" s="425"/>
      <c r="GB1479" s="425"/>
      <c r="GC1479" s="425"/>
      <c r="GD1479" s="425"/>
      <c r="GE1479" s="425"/>
      <c r="GF1479" s="425"/>
      <c r="GG1479" s="425"/>
      <c r="GH1479" s="425"/>
      <c r="GI1479" s="425"/>
      <c r="GJ1479" s="425"/>
      <c r="GK1479" s="425"/>
      <c r="GL1479" s="425"/>
      <c r="GM1479" s="425"/>
      <c r="GN1479" s="425"/>
      <c r="GO1479" s="425"/>
      <c r="GP1479" s="425"/>
      <c r="GQ1479" s="425"/>
      <c r="GR1479" s="427"/>
      <c r="GS1479" s="427"/>
      <c r="GT1479" s="427"/>
      <c r="GU1479" s="427"/>
      <c r="GV1479" s="427"/>
    </row>
    <row r="1480" spans="1:204" s="423" customFormat="1" ht="38.25" x14ac:dyDescent="0.25">
      <c r="A1480" s="277" t="s">
        <v>2174</v>
      </c>
      <c r="B1480" s="323" t="s">
        <v>2056</v>
      </c>
      <c r="C1480" s="277" t="s">
        <v>2207</v>
      </c>
      <c r="D1480" s="332" t="s">
        <v>2205</v>
      </c>
      <c r="E1480" s="326">
        <v>36.130000000000003</v>
      </c>
      <c r="F1480" s="336">
        <v>35</v>
      </c>
      <c r="G1480" s="220"/>
      <c r="H1480" s="334"/>
      <c r="I1480" s="371" t="s">
        <v>21</v>
      </c>
      <c r="J1480" s="378"/>
      <c r="K1480" s="332"/>
      <c r="L1480" s="384"/>
      <c r="M1480" s="381">
        <v>1</v>
      </c>
      <c r="N1480" s="379">
        <v>1</v>
      </c>
      <c r="O1480" s="385"/>
      <c r="P1480" s="377">
        <f t="shared" si="170"/>
        <v>37</v>
      </c>
      <c r="Q1480" s="16">
        <f t="shared" si="169"/>
        <v>37.004800000000003</v>
      </c>
      <c r="R1480" s="23">
        <f t="shared" si="171"/>
        <v>0.86999999999999744</v>
      </c>
      <c r="S1480" s="18">
        <f t="shared" si="172"/>
        <v>2.4079712150567322E-2</v>
      </c>
      <c r="T1480" s="101"/>
      <c r="U1480" s="102">
        <v>800000</v>
      </c>
      <c r="V1480" s="103"/>
      <c r="W1480" s="272">
        <v>800</v>
      </c>
      <c r="X1480" s="273"/>
      <c r="Y1480" s="486"/>
      <c r="AA1480" s="477"/>
      <c r="AB1480" s="477"/>
      <c r="AC1480" s="477"/>
      <c r="AD1480" s="477"/>
      <c r="AE1480" s="477"/>
      <c r="AF1480" s="425"/>
      <c r="AG1480" s="425"/>
      <c r="AH1480" s="425"/>
      <c r="AI1480" s="425"/>
      <c r="AJ1480" s="425"/>
      <c r="AK1480" s="425"/>
      <c r="AL1480" s="425"/>
      <c r="AM1480" s="425"/>
      <c r="AN1480" s="425"/>
      <c r="AO1480" s="425"/>
      <c r="AP1480" s="425"/>
      <c r="AQ1480" s="425"/>
      <c r="AR1480" s="425"/>
      <c r="AS1480" s="425"/>
      <c r="AT1480" s="425"/>
      <c r="AU1480" s="425"/>
      <c r="AV1480" s="425"/>
      <c r="AW1480" s="425"/>
      <c r="AX1480" s="425"/>
      <c r="AY1480" s="425"/>
      <c r="AZ1480" s="425"/>
      <c r="BA1480" s="425"/>
      <c r="BB1480" s="425"/>
      <c r="BC1480" s="425"/>
      <c r="BD1480" s="425"/>
      <c r="BE1480" s="425"/>
      <c r="BF1480" s="425"/>
      <c r="BG1480" s="425"/>
      <c r="BH1480" s="425"/>
      <c r="BI1480" s="425"/>
      <c r="BJ1480" s="425"/>
      <c r="BK1480" s="425"/>
      <c r="BL1480" s="425"/>
      <c r="BM1480" s="425"/>
      <c r="BN1480" s="425"/>
      <c r="BO1480" s="425"/>
      <c r="BP1480" s="425"/>
      <c r="BQ1480" s="425"/>
      <c r="BR1480" s="425"/>
      <c r="BS1480" s="425"/>
      <c r="BT1480" s="425"/>
      <c r="BU1480" s="425"/>
      <c r="BV1480" s="425"/>
      <c r="BW1480" s="425"/>
      <c r="BX1480" s="425"/>
      <c r="BY1480" s="425"/>
      <c r="BZ1480" s="425"/>
      <c r="CA1480" s="425"/>
      <c r="CB1480" s="425"/>
      <c r="CC1480" s="425"/>
      <c r="CD1480" s="425"/>
      <c r="CE1480" s="425"/>
      <c r="CF1480" s="425"/>
      <c r="CG1480" s="425"/>
      <c r="CH1480" s="425"/>
      <c r="CI1480" s="425"/>
      <c r="CJ1480" s="425"/>
      <c r="CK1480" s="425"/>
      <c r="CL1480" s="425"/>
      <c r="CM1480" s="425"/>
      <c r="CN1480" s="425"/>
      <c r="CO1480" s="425"/>
      <c r="CP1480" s="425"/>
      <c r="CQ1480" s="425"/>
      <c r="CR1480" s="425"/>
      <c r="CS1480" s="425"/>
      <c r="CT1480" s="425"/>
      <c r="CU1480" s="425"/>
      <c r="CV1480" s="425"/>
      <c r="CW1480" s="425"/>
      <c r="CX1480" s="425"/>
      <c r="CY1480" s="425"/>
      <c r="CZ1480" s="425"/>
      <c r="DA1480" s="425"/>
      <c r="DB1480" s="425"/>
      <c r="DC1480" s="425"/>
      <c r="DD1480" s="425"/>
      <c r="DE1480" s="425"/>
      <c r="DF1480" s="425"/>
      <c r="DG1480" s="425"/>
      <c r="DH1480" s="425"/>
      <c r="DI1480" s="425"/>
      <c r="DJ1480" s="425"/>
      <c r="DK1480" s="425"/>
      <c r="DL1480" s="425"/>
      <c r="DM1480" s="425"/>
      <c r="DN1480" s="425"/>
      <c r="DO1480" s="425"/>
      <c r="DP1480" s="425"/>
      <c r="DQ1480" s="425"/>
      <c r="DR1480" s="425"/>
      <c r="DS1480" s="425"/>
      <c r="DT1480" s="425"/>
      <c r="DU1480" s="425"/>
      <c r="DV1480" s="425"/>
      <c r="DW1480" s="425"/>
      <c r="DX1480" s="425"/>
      <c r="DY1480" s="425"/>
      <c r="DZ1480" s="425"/>
      <c r="EA1480" s="425"/>
      <c r="EB1480" s="425"/>
      <c r="EC1480" s="425"/>
      <c r="ED1480" s="425"/>
      <c r="EE1480" s="425"/>
      <c r="EF1480" s="425"/>
      <c r="EG1480" s="425"/>
      <c r="EH1480" s="425"/>
      <c r="EI1480" s="425"/>
      <c r="EJ1480" s="425"/>
      <c r="EK1480" s="425"/>
      <c r="EL1480" s="425"/>
      <c r="EM1480" s="425"/>
      <c r="EN1480" s="425"/>
      <c r="EO1480" s="425"/>
      <c r="EP1480" s="425"/>
      <c r="EQ1480" s="425"/>
      <c r="ER1480" s="425"/>
      <c r="ES1480" s="425"/>
      <c r="ET1480" s="425"/>
      <c r="EU1480" s="425"/>
      <c r="EV1480" s="425"/>
      <c r="EW1480" s="425"/>
      <c r="EX1480" s="425"/>
      <c r="EY1480" s="425"/>
      <c r="EZ1480" s="425"/>
      <c r="FA1480" s="425"/>
      <c r="FB1480" s="425"/>
      <c r="FC1480" s="425"/>
      <c r="FD1480" s="425"/>
      <c r="FE1480" s="425"/>
      <c r="FF1480" s="425"/>
      <c r="FG1480" s="425"/>
      <c r="FH1480" s="425"/>
      <c r="FI1480" s="425"/>
      <c r="FJ1480" s="425"/>
      <c r="FK1480" s="425"/>
      <c r="FL1480" s="425"/>
      <c r="FM1480" s="425"/>
      <c r="FN1480" s="425"/>
      <c r="FO1480" s="425"/>
      <c r="FP1480" s="425"/>
      <c r="FQ1480" s="425"/>
      <c r="FR1480" s="425"/>
      <c r="FS1480" s="425"/>
      <c r="FT1480" s="425"/>
      <c r="FU1480" s="425"/>
      <c r="FV1480" s="425"/>
      <c r="FW1480" s="425"/>
      <c r="FX1480" s="425"/>
      <c r="FY1480" s="425"/>
      <c r="FZ1480" s="425"/>
      <c r="GA1480" s="425"/>
      <c r="GB1480" s="425"/>
      <c r="GC1480" s="425"/>
      <c r="GD1480" s="425"/>
      <c r="GE1480" s="425"/>
      <c r="GF1480" s="425"/>
      <c r="GG1480" s="425"/>
      <c r="GH1480" s="425"/>
      <c r="GI1480" s="425"/>
      <c r="GJ1480" s="425"/>
      <c r="GK1480" s="425"/>
      <c r="GL1480" s="425"/>
      <c r="GM1480" s="425"/>
      <c r="GN1480" s="425"/>
      <c r="GO1480" s="425"/>
      <c r="GP1480" s="425"/>
      <c r="GQ1480" s="425"/>
      <c r="GR1480" s="427"/>
      <c r="GS1480" s="427"/>
      <c r="GT1480" s="427"/>
      <c r="GU1480" s="427"/>
      <c r="GV1480" s="427"/>
    </row>
    <row r="1481" spans="1:204" s="423" customFormat="1" ht="25.5" x14ac:dyDescent="0.25">
      <c r="A1481" s="277" t="s">
        <v>2174</v>
      </c>
      <c r="B1481" s="323" t="s">
        <v>2056</v>
      </c>
      <c r="C1481" s="277" t="s">
        <v>2208</v>
      </c>
      <c r="D1481" s="332" t="s">
        <v>2205</v>
      </c>
      <c r="E1481" s="326">
        <v>26.32</v>
      </c>
      <c r="F1481" s="336">
        <v>25.5</v>
      </c>
      <c r="G1481" s="220"/>
      <c r="H1481" s="334"/>
      <c r="I1481" s="371" t="s">
        <v>21</v>
      </c>
      <c r="J1481" s="378"/>
      <c r="K1481" s="332"/>
      <c r="L1481" s="384"/>
      <c r="M1481" s="381">
        <v>1</v>
      </c>
      <c r="N1481" s="379">
        <v>1</v>
      </c>
      <c r="O1481" s="385"/>
      <c r="P1481" s="377">
        <f t="shared" si="170"/>
        <v>26.95</v>
      </c>
      <c r="Q1481" s="16">
        <f t="shared" si="169"/>
        <v>26.9573</v>
      </c>
      <c r="R1481" s="23">
        <f t="shared" si="171"/>
        <v>0.62999999999999901</v>
      </c>
      <c r="S1481" s="18">
        <f t="shared" si="172"/>
        <v>2.3936170212765919E-2</v>
      </c>
      <c r="T1481" s="101"/>
      <c r="U1481" s="102">
        <v>810000</v>
      </c>
      <c r="V1481" s="103"/>
      <c r="W1481" s="272">
        <v>810</v>
      </c>
      <c r="X1481" s="273"/>
      <c r="Y1481" s="486"/>
      <c r="AA1481" s="477"/>
      <c r="AB1481" s="477"/>
      <c r="AC1481" s="477"/>
      <c r="AD1481" s="477"/>
      <c r="AE1481" s="477"/>
      <c r="AF1481" s="425"/>
      <c r="AG1481" s="425"/>
      <c r="AH1481" s="425"/>
      <c r="AI1481" s="425"/>
      <c r="AJ1481" s="425"/>
      <c r="AK1481" s="425"/>
      <c r="AL1481" s="425"/>
      <c r="AM1481" s="425"/>
      <c r="AN1481" s="425"/>
      <c r="AO1481" s="425"/>
      <c r="AP1481" s="425"/>
      <c r="AQ1481" s="425"/>
      <c r="AR1481" s="425"/>
      <c r="AS1481" s="425"/>
      <c r="AT1481" s="425"/>
      <c r="AU1481" s="425"/>
      <c r="AV1481" s="425"/>
      <c r="AW1481" s="425"/>
      <c r="AX1481" s="425"/>
      <c r="AY1481" s="425"/>
      <c r="AZ1481" s="425"/>
      <c r="BA1481" s="425"/>
      <c r="BB1481" s="425"/>
      <c r="BC1481" s="425"/>
      <c r="BD1481" s="425"/>
      <c r="BE1481" s="425"/>
      <c r="BF1481" s="425"/>
      <c r="BG1481" s="425"/>
      <c r="BH1481" s="425"/>
      <c r="BI1481" s="425"/>
      <c r="BJ1481" s="425"/>
      <c r="BK1481" s="425"/>
      <c r="BL1481" s="425"/>
      <c r="BM1481" s="425"/>
      <c r="BN1481" s="425"/>
      <c r="BO1481" s="425"/>
      <c r="BP1481" s="425"/>
      <c r="BQ1481" s="425"/>
      <c r="BR1481" s="425"/>
      <c r="BS1481" s="425"/>
      <c r="BT1481" s="425"/>
      <c r="BU1481" s="425"/>
      <c r="BV1481" s="425"/>
      <c r="BW1481" s="425"/>
      <c r="BX1481" s="425"/>
      <c r="BY1481" s="425"/>
      <c r="BZ1481" s="425"/>
      <c r="CA1481" s="425"/>
      <c r="CB1481" s="425"/>
      <c r="CC1481" s="425"/>
      <c r="CD1481" s="425"/>
      <c r="CE1481" s="425"/>
      <c r="CF1481" s="425"/>
      <c r="CG1481" s="425"/>
      <c r="CH1481" s="425"/>
      <c r="CI1481" s="425"/>
      <c r="CJ1481" s="425"/>
      <c r="CK1481" s="425"/>
      <c r="CL1481" s="425"/>
      <c r="CM1481" s="425"/>
      <c r="CN1481" s="425"/>
      <c r="CO1481" s="425"/>
      <c r="CP1481" s="425"/>
      <c r="CQ1481" s="425"/>
      <c r="CR1481" s="425"/>
      <c r="CS1481" s="425"/>
      <c r="CT1481" s="425"/>
      <c r="CU1481" s="425"/>
      <c r="CV1481" s="425"/>
      <c r="CW1481" s="425"/>
      <c r="CX1481" s="425"/>
      <c r="CY1481" s="425"/>
      <c r="CZ1481" s="425"/>
      <c r="DA1481" s="425"/>
      <c r="DB1481" s="425"/>
      <c r="DC1481" s="425"/>
      <c r="DD1481" s="425"/>
      <c r="DE1481" s="425"/>
      <c r="DF1481" s="425"/>
      <c r="DG1481" s="425"/>
      <c r="DH1481" s="425"/>
      <c r="DI1481" s="425"/>
      <c r="DJ1481" s="425"/>
      <c r="DK1481" s="425"/>
      <c r="DL1481" s="425"/>
      <c r="DM1481" s="425"/>
      <c r="DN1481" s="425"/>
      <c r="DO1481" s="425"/>
      <c r="DP1481" s="425"/>
      <c r="DQ1481" s="425"/>
      <c r="DR1481" s="425"/>
      <c r="DS1481" s="425"/>
      <c r="DT1481" s="425"/>
      <c r="DU1481" s="425"/>
      <c r="DV1481" s="425"/>
      <c r="DW1481" s="425"/>
      <c r="DX1481" s="425"/>
      <c r="DY1481" s="425"/>
      <c r="DZ1481" s="425"/>
      <c r="EA1481" s="425"/>
      <c r="EB1481" s="425"/>
      <c r="EC1481" s="425"/>
      <c r="ED1481" s="425"/>
      <c r="EE1481" s="425"/>
      <c r="EF1481" s="425"/>
      <c r="EG1481" s="425"/>
      <c r="EH1481" s="425"/>
      <c r="EI1481" s="425"/>
      <c r="EJ1481" s="425"/>
      <c r="EK1481" s="425"/>
      <c r="EL1481" s="425"/>
      <c r="EM1481" s="425"/>
      <c r="EN1481" s="425"/>
      <c r="EO1481" s="425"/>
      <c r="EP1481" s="425"/>
      <c r="EQ1481" s="425"/>
      <c r="ER1481" s="425"/>
      <c r="ES1481" s="425"/>
      <c r="ET1481" s="425"/>
      <c r="EU1481" s="425"/>
      <c r="EV1481" s="425"/>
      <c r="EW1481" s="425"/>
      <c r="EX1481" s="425"/>
      <c r="EY1481" s="425"/>
      <c r="EZ1481" s="425"/>
      <c r="FA1481" s="425"/>
      <c r="FB1481" s="425"/>
      <c r="FC1481" s="425"/>
      <c r="FD1481" s="425"/>
      <c r="FE1481" s="425"/>
      <c r="FF1481" s="425"/>
      <c r="FG1481" s="425"/>
      <c r="FH1481" s="425"/>
      <c r="FI1481" s="425"/>
      <c r="FJ1481" s="425"/>
      <c r="FK1481" s="425"/>
      <c r="FL1481" s="425"/>
      <c r="FM1481" s="425"/>
      <c r="FN1481" s="425"/>
      <c r="FO1481" s="425"/>
      <c r="FP1481" s="425"/>
      <c r="FQ1481" s="425"/>
      <c r="FR1481" s="425"/>
      <c r="FS1481" s="425"/>
      <c r="FT1481" s="425"/>
      <c r="FU1481" s="425"/>
      <c r="FV1481" s="425"/>
      <c r="FW1481" s="425"/>
      <c r="FX1481" s="425"/>
      <c r="FY1481" s="425"/>
      <c r="FZ1481" s="425"/>
      <c r="GA1481" s="425"/>
      <c r="GB1481" s="425"/>
      <c r="GC1481" s="425"/>
      <c r="GD1481" s="425"/>
      <c r="GE1481" s="425"/>
      <c r="GF1481" s="425"/>
      <c r="GG1481" s="425"/>
      <c r="GH1481" s="425"/>
      <c r="GI1481" s="425"/>
      <c r="GJ1481" s="425"/>
      <c r="GK1481" s="425"/>
      <c r="GL1481" s="425"/>
      <c r="GM1481" s="425"/>
      <c r="GN1481" s="425"/>
      <c r="GO1481" s="425"/>
      <c r="GP1481" s="425"/>
      <c r="GQ1481" s="425"/>
      <c r="GR1481" s="427"/>
      <c r="GS1481" s="427"/>
      <c r="GT1481" s="427"/>
      <c r="GU1481" s="427"/>
      <c r="GV1481" s="427"/>
    </row>
    <row r="1482" spans="1:204" s="423" customFormat="1" ht="25.5" x14ac:dyDescent="0.25">
      <c r="A1482" s="331" t="s">
        <v>2174</v>
      </c>
      <c r="B1482" s="323" t="s">
        <v>2056</v>
      </c>
      <c r="C1482" s="277" t="s">
        <v>2209</v>
      </c>
      <c r="D1482" s="332" t="s">
        <v>2205</v>
      </c>
      <c r="E1482" s="326">
        <v>30.96</v>
      </c>
      <c r="F1482" s="336">
        <v>30</v>
      </c>
      <c r="G1482" s="220"/>
      <c r="H1482" s="334"/>
      <c r="I1482" s="371" t="s">
        <v>21</v>
      </c>
      <c r="J1482" s="378"/>
      <c r="K1482" s="332"/>
      <c r="L1482" s="384"/>
      <c r="M1482" s="381">
        <v>1</v>
      </c>
      <c r="N1482" s="379">
        <v>1</v>
      </c>
      <c r="O1482" s="385"/>
      <c r="P1482" s="377">
        <f t="shared" si="170"/>
        <v>31.7</v>
      </c>
      <c r="Q1482" s="16">
        <f t="shared" si="169"/>
        <v>31.709599999999998</v>
      </c>
      <c r="R1482" s="23">
        <f t="shared" si="171"/>
        <v>0.73999999999999844</v>
      </c>
      <c r="S1482" s="18">
        <f t="shared" si="172"/>
        <v>2.3901808785529666E-2</v>
      </c>
      <c r="T1482" s="101"/>
      <c r="U1482" s="102">
        <v>820000</v>
      </c>
      <c r="V1482" s="103"/>
      <c r="W1482" s="272">
        <v>820</v>
      </c>
      <c r="X1482" s="273"/>
      <c r="Y1482" s="486"/>
      <c r="AA1482" s="477"/>
      <c r="AB1482" s="477"/>
      <c r="AC1482" s="477"/>
      <c r="AD1482" s="477"/>
      <c r="AE1482" s="477"/>
      <c r="AF1482" s="425"/>
      <c r="AG1482" s="425"/>
      <c r="AH1482" s="425"/>
      <c r="AI1482" s="425"/>
      <c r="AJ1482" s="425"/>
      <c r="AK1482" s="425"/>
      <c r="AL1482" s="425"/>
      <c r="AM1482" s="425"/>
      <c r="AN1482" s="425"/>
      <c r="AO1482" s="425"/>
      <c r="AP1482" s="425"/>
      <c r="AQ1482" s="425"/>
      <c r="AR1482" s="425"/>
      <c r="AS1482" s="425"/>
      <c r="AT1482" s="425"/>
      <c r="AU1482" s="425"/>
      <c r="AV1482" s="425"/>
      <c r="AW1482" s="425"/>
      <c r="AX1482" s="425"/>
      <c r="AY1482" s="425"/>
      <c r="AZ1482" s="425"/>
      <c r="BA1482" s="425"/>
      <c r="BB1482" s="425"/>
      <c r="BC1482" s="425"/>
      <c r="BD1482" s="425"/>
      <c r="BE1482" s="425"/>
      <c r="BF1482" s="425"/>
      <c r="BG1482" s="425"/>
      <c r="BH1482" s="425"/>
      <c r="BI1482" s="425"/>
      <c r="BJ1482" s="425"/>
      <c r="BK1482" s="425"/>
      <c r="BL1482" s="425"/>
      <c r="BM1482" s="425"/>
      <c r="BN1482" s="425"/>
      <c r="BO1482" s="425"/>
      <c r="BP1482" s="425"/>
      <c r="BQ1482" s="425"/>
      <c r="BR1482" s="425"/>
      <c r="BS1482" s="425"/>
      <c r="BT1482" s="425"/>
      <c r="BU1482" s="425"/>
      <c r="BV1482" s="425"/>
      <c r="BW1482" s="425"/>
      <c r="BX1482" s="425"/>
      <c r="BY1482" s="425"/>
      <c r="BZ1482" s="425"/>
      <c r="CA1482" s="425"/>
      <c r="CB1482" s="425"/>
      <c r="CC1482" s="425"/>
      <c r="CD1482" s="425"/>
      <c r="CE1482" s="425"/>
      <c r="CF1482" s="425"/>
      <c r="CG1482" s="425"/>
      <c r="CH1482" s="425"/>
      <c r="CI1482" s="425"/>
      <c r="CJ1482" s="425"/>
      <c r="CK1482" s="425"/>
      <c r="CL1482" s="425"/>
      <c r="CM1482" s="425"/>
      <c r="CN1482" s="425"/>
      <c r="CO1482" s="425"/>
      <c r="CP1482" s="425"/>
      <c r="CQ1482" s="425"/>
      <c r="CR1482" s="425"/>
      <c r="CS1482" s="425"/>
      <c r="CT1482" s="425"/>
      <c r="CU1482" s="425"/>
      <c r="CV1482" s="425"/>
      <c r="CW1482" s="425"/>
      <c r="CX1482" s="425"/>
      <c r="CY1482" s="425"/>
      <c r="CZ1482" s="425"/>
      <c r="DA1482" s="425"/>
      <c r="DB1482" s="425"/>
      <c r="DC1482" s="425"/>
      <c r="DD1482" s="425"/>
      <c r="DE1482" s="425"/>
      <c r="DF1482" s="425"/>
      <c r="DG1482" s="425"/>
      <c r="DH1482" s="425"/>
      <c r="DI1482" s="425"/>
      <c r="DJ1482" s="425"/>
      <c r="DK1482" s="425"/>
      <c r="DL1482" s="425"/>
      <c r="DM1482" s="425"/>
      <c r="DN1482" s="425"/>
      <c r="DO1482" s="425"/>
      <c r="DP1482" s="425"/>
      <c r="DQ1482" s="425"/>
      <c r="DR1482" s="425"/>
      <c r="DS1482" s="425"/>
      <c r="DT1482" s="425"/>
      <c r="DU1482" s="425"/>
      <c r="DV1482" s="425"/>
      <c r="DW1482" s="425"/>
      <c r="DX1482" s="425"/>
      <c r="DY1482" s="425"/>
      <c r="DZ1482" s="425"/>
      <c r="EA1482" s="425"/>
      <c r="EB1482" s="425"/>
      <c r="EC1482" s="425"/>
      <c r="ED1482" s="425"/>
      <c r="EE1482" s="425"/>
      <c r="EF1482" s="425"/>
      <c r="EG1482" s="425"/>
      <c r="EH1482" s="425"/>
      <c r="EI1482" s="425"/>
      <c r="EJ1482" s="425"/>
      <c r="EK1482" s="425"/>
      <c r="EL1482" s="425"/>
      <c r="EM1482" s="425"/>
      <c r="EN1482" s="425"/>
      <c r="EO1482" s="425"/>
      <c r="EP1482" s="425"/>
      <c r="EQ1482" s="425"/>
      <c r="ER1482" s="425"/>
      <c r="ES1482" s="425"/>
      <c r="ET1482" s="425"/>
      <c r="EU1482" s="425"/>
      <c r="EV1482" s="425"/>
      <c r="EW1482" s="425"/>
      <c r="EX1482" s="425"/>
      <c r="EY1482" s="425"/>
      <c r="EZ1482" s="425"/>
      <c r="FA1482" s="425"/>
      <c r="FB1482" s="425"/>
      <c r="FC1482" s="425"/>
      <c r="FD1482" s="425"/>
      <c r="FE1482" s="425"/>
      <c r="FF1482" s="425"/>
      <c r="FG1482" s="425"/>
      <c r="FH1482" s="425"/>
      <c r="FI1482" s="425"/>
      <c r="FJ1482" s="425"/>
      <c r="FK1482" s="425"/>
      <c r="FL1482" s="425"/>
      <c r="FM1482" s="425"/>
      <c r="FN1482" s="425"/>
      <c r="FO1482" s="425"/>
      <c r="FP1482" s="425"/>
      <c r="FQ1482" s="425"/>
      <c r="FR1482" s="425"/>
      <c r="FS1482" s="425"/>
      <c r="FT1482" s="425"/>
      <c r="FU1482" s="425"/>
      <c r="FV1482" s="425"/>
      <c r="FW1482" s="425"/>
      <c r="FX1482" s="425"/>
      <c r="FY1482" s="425"/>
      <c r="FZ1482" s="425"/>
      <c r="GA1482" s="425"/>
      <c r="GB1482" s="425"/>
      <c r="GC1482" s="425"/>
      <c r="GD1482" s="425"/>
      <c r="GE1482" s="425"/>
      <c r="GF1482" s="425"/>
      <c r="GG1482" s="425"/>
      <c r="GH1482" s="425"/>
      <c r="GI1482" s="425"/>
      <c r="GJ1482" s="425"/>
      <c r="GK1482" s="425"/>
      <c r="GL1482" s="425"/>
      <c r="GM1482" s="425"/>
      <c r="GN1482" s="425"/>
      <c r="GO1482" s="425"/>
      <c r="GP1482" s="425"/>
      <c r="GQ1482" s="425"/>
      <c r="GR1482" s="427"/>
      <c r="GS1482" s="427"/>
      <c r="GT1482" s="427"/>
      <c r="GU1482" s="427"/>
      <c r="GV1482" s="427"/>
    </row>
    <row r="1483" spans="1:204" s="423" customFormat="1" ht="25.5" x14ac:dyDescent="0.25">
      <c r="A1483" s="331" t="s">
        <v>2174</v>
      </c>
      <c r="B1483" s="323" t="s">
        <v>2056</v>
      </c>
      <c r="C1483" s="277" t="s">
        <v>2210</v>
      </c>
      <c r="D1483" s="332" t="s">
        <v>2205</v>
      </c>
      <c r="E1483" s="326">
        <v>26.32</v>
      </c>
      <c r="F1483" s="336">
        <v>25.5</v>
      </c>
      <c r="G1483" s="220"/>
      <c r="H1483" s="334"/>
      <c r="I1483" s="371" t="s">
        <v>21</v>
      </c>
      <c r="J1483" s="378"/>
      <c r="K1483" s="332"/>
      <c r="L1483" s="384"/>
      <c r="M1483" s="381">
        <v>1</v>
      </c>
      <c r="N1483" s="379">
        <v>1</v>
      </c>
      <c r="O1483" s="385"/>
      <c r="P1483" s="377">
        <f t="shared" si="170"/>
        <v>26.95</v>
      </c>
      <c r="Q1483" s="16">
        <f t="shared" si="169"/>
        <v>26.9573</v>
      </c>
      <c r="R1483" s="23">
        <f t="shared" si="171"/>
        <v>0.62999999999999901</v>
      </c>
      <c r="S1483" s="18">
        <f t="shared" si="172"/>
        <v>2.3936170212765919E-2</v>
      </c>
      <c r="T1483" s="101"/>
      <c r="U1483" s="102">
        <v>830000</v>
      </c>
      <c r="V1483" s="103"/>
      <c r="W1483" s="272">
        <v>830</v>
      </c>
      <c r="X1483" s="273"/>
      <c r="Y1483" s="486"/>
      <c r="AA1483" s="477"/>
      <c r="AB1483" s="477"/>
      <c r="AC1483" s="477"/>
      <c r="AD1483" s="477"/>
      <c r="AE1483" s="477"/>
      <c r="AF1483" s="425"/>
      <c r="AG1483" s="425"/>
      <c r="AH1483" s="425"/>
      <c r="AI1483" s="425"/>
      <c r="AJ1483" s="425"/>
      <c r="AK1483" s="425"/>
      <c r="AL1483" s="425"/>
      <c r="AM1483" s="425"/>
      <c r="AN1483" s="425"/>
      <c r="AO1483" s="425"/>
      <c r="AP1483" s="425"/>
      <c r="AQ1483" s="425"/>
      <c r="AR1483" s="425"/>
      <c r="AS1483" s="425"/>
      <c r="AT1483" s="425"/>
      <c r="AU1483" s="425"/>
      <c r="AV1483" s="425"/>
      <c r="AW1483" s="425"/>
      <c r="AX1483" s="425"/>
      <c r="AY1483" s="425"/>
      <c r="AZ1483" s="425"/>
      <c r="BA1483" s="425"/>
      <c r="BB1483" s="425"/>
      <c r="BC1483" s="425"/>
      <c r="BD1483" s="425"/>
      <c r="BE1483" s="425"/>
      <c r="BF1483" s="425"/>
      <c r="BG1483" s="425"/>
      <c r="BH1483" s="425"/>
      <c r="BI1483" s="425"/>
      <c r="BJ1483" s="425"/>
      <c r="BK1483" s="425"/>
      <c r="BL1483" s="425"/>
      <c r="BM1483" s="425"/>
      <c r="BN1483" s="425"/>
      <c r="BO1483" s="425"/>
      <c r="BP1483" s="425"/>
      <c r="BQ1483" s="425"/>
      <c r="BR1483" s="425"/>
      <c r="BS1483" s="425"/>
      <c r="BT1483" s="425"/>
      <c r="BU1483" s="425"/>
      <c r="BV1483" s="425"/>
      <c r="BW1483" s="425"/>
      <c r="BX1483" s="425"/>
      <c r="BY1483" s="425"/>
      <c r="BZ1483" s="425"/>
      <c r="CA1483" s="425"/>
      <c r="CB1483" s="425"/>
      <c r="CC1483" s="425"/>
      <c r="CD1483" s="425"/>
      <c r="CE1483" s="425"/>
      <c r="CF1483" s="425"/>
      <c r="CG1483" s="425"/>
      <c r="CH1483" s="425"/>
      <c r="CI1483" s="425"/>
      <c r="CJ1483" s="425"/>
      <c r="CK1483" s="425"/>
      <c r="CL1483" s="425"/>
      <c r="CM1483" s="425"/>
      <c r="CN1483" s="425"/>
      <c r="CO1483" s="425"/>
      <c r="CP1483" s="425"/>
      <c r="CQ1483" s="425"/>
      <c r="CR1483" s="425"/>
      <c r="CS1483" s="425"/>
      <c r="CT1483" s="425"/>
      <c r="CU1483" s="425"/>
      <c r="CV1483" s="425"/>
      <c r="CW1483" s="425"/>
      <c r="CX1483" s="425"/>
      <c r="CY1483" s="425"/>
      <c r="CZ1483" s="425"/>
      <c r="DA1483" s="425"/>
      <c r="DB1483" s="425"/>
      <c r="DC1483" s="425"/>
      <c r="DD1483" s="425"/>
      <c r="DE1483" s="425"/>
      <c r="DF1483" s="425"/>
      <c r="DG1483" s="425"/>
      <c r="DH1483" s="425"/>
      <c r="DI1483" s="425"/>
      <c r="DJ1483" s="425"/>
      <c r="DK1483" s="425"/>
      <c r="DL1483" s="425"/>
      <c r="DM1483" s="425"/>
      <c r="DN1483" s="425"/>
      <c r="DO1483" s="425"/>
      <c r="DP1483" s="425"/>
      <c r="DQ1483" s="425"/>
      <c r="DR1483" s="425"/>
      <c r="DS1483" s="425"/>
      <c r="DT1483" s="425"/>
      <c r="DU1483" s="425"/>
      <c r="DV1483" s="425"/>
      <c r="DW1483" s="425"/>
      <c r="DX1483" s="425"/>
      <c r="DY1483" s="425"/>
      <c r="DZ1483" s="425"/>
      <c r="EA1483" s="425"/>
      <c r="EB1483" s="425"/>
      <c r="EC1483" s="425"/>
      <c r="ED1483" s="425"/>
      <c r="EE1483" s="425"/>
      <c r="EF1483" s="425"/>
      <c r="EG1483" s="425"/>
      <c r="EH1483" s="425"/>
      <c r="EI1483" s="425"/>
      <c r="EJ1483" s="425"/>
      <c r="EK1483" s="425"/>
      <c r="EL1483" s="425"/>
      <c r="EM1483" s="425"/>
      <c r="EN1483" s="425"/>
      <c r="EO1483" s="425"/>
      <c r="EP1483" s="425"/>
      <c r="EQ1483" s="425"/>
      <c r="ER1483" s="425"/>
      <c r="ES1483" s="425"/>
      <c r="ET1483" s="425"/>
      <c r="EU1483" s="425"/>
      <c r="EV1483" s="425"/>
      <c r="EW1483" s="425"/>
      <c r="EX1483" s="425"/>
      <c r="EY1483" s="425"/>
      <c r="EZ1483" s="425"/>
      <c r="FA1483" s="425"/>
      <c r="FB1483" s="425"/>
      <c r="FC1483" s="425"/>
      <c r="FD1483" s="425"/>
      <c r="FE1483" s="425"/>
      <c r="FF1483" s="425"/>
      <c r="FG1483" s="425"/>
      <c r="FH1483" s="425"/>
      <c r="FI1483" s="425"/>
      <c r="FJ1483" s="425"/>
      <c r="FK1483" s="425"/>
      <c r="FL1483" s="425"/>
      <c r="FM1483" s="425"/>
      <c r="FN1483" s="425"/>
      <c r="FO1483" s="425"/>
      <c r="FP1483" s="425"/>
      <c r="FQ1483" s="425"/>
      <c r="FR1483" s="425"/>
      <c r="FS1483" s="425"/>
      <c r="FT1483" s="425"/>
      <c r="FU1483" s="425"/>
      <c r="FV1483" s="425"/>
      <c r="FW1483" s="425"/>
      <c r="FX1483" s="425"/>
      <c r="FY1483" s="425"/>
      <c r="FZ1483" s="425"/>
      <c r="GA1483" s="425"/>
      <c r="GB1483" s="425"/>
      <c r="GC1483" s="425"/>
      <c r="GD1483" s="425"/>
      <c r="GE1483" s="425"/>
      <c r="GF1483" s="425"/>
      <c r="GG1483" s="425"/>
      <c r="GH1483" s="425"/>
      <c r="GI1483" s="425"/>
      <c r="GJ1483" s="425"/>
      <c r="GK1483" s="425"/>
      <c r="GL1483" s="425"/>
      <c r="GM1483" s="425"/>
      <c r="GN1483" s="425"/>
      <c r="GO1483" s="425"/>
      <c r="GP1483" s="425"/>
      <c r="GQ1483" s="425"/>
      <c r="GR1483" s="427"/>
      <c r="GS1483" s="427"/>
      <c r="GT1483" s="427"/>
      <c r="GU1483" s="427"/>
      <c r="GV1483" s="427"/>
    </row>
    <row r="1484" spans="1:204" s="423" customFormat="1" ht="51" x14ac:dyDescent="0.25">
      <c r="A1484" s="331" t="s">
        <v>2174</v>
      </c>
      <c r="B1484" s="323" t="s">
        <v>2056</v>
      </c>
      <c r="C1484" s="277" t="s">
        <v>2211</v>
      </c>
      <c r="D1484" s="332" t="s">
        <v>2205</v>
      </c>
      <c r="E1484" s="326">
        <v>25.8</v>
      </c>
      <c r="F1484" s="336">
        <v>25</v>
      </c>
      <c r="G1484" s="220"/>
      <c r="H1484" s="334"/>
      <c r="I1484" s="371" t="s">
        <v>21</v>
      </c>
      <c r="J1484" s="378"/>
      <c r="K1484" s="332"/>
      <c r="L1484" s="384"/>
      <c r="M1484" s="381">
        <v>1</v>
      </c>
      <c r="N1484" s="379">
        <v>1</v>
      </c>
      <c r="O1484" s="385"/>
      <c r="P1484" s="377">
        <f t="shared" si="170"/>
        <v>26.42</v>
      </c>
      <c r="Q1484" s="16">
        <f t="shared" si="169"/>
        <v>26.424700000000001</v>
      </c>
      <c r="R1484" s="23">
        <f t="shared" si="171"/>
        <v>0.62000000000000099</v>
      </c>
      <c r="S1484" s="18">
        <f t="shared" si="172"/>
        <v>2.4031007751938022E-2</v>
      </c>
      <c r="T1484" s="101"/>
      <c r="U1484" s="102">
        <v>840000</v>
      </c>
      <c r="V1484" s="103"/>
      <c r="W1484" s="272">
        <v>840</v>
      </c>
      <c r="X1484" s="273"/>
      <c r="Y1484" s="486"/>
      <c r="AA1484" s="477"/>
      <c r="AB1484" s="477"/>
      <c r="AC1484" s="477"/>
      <c r="AD1484" s="477"/>
      <c r="AE1484" s="477"/>
      <c r="AF1484" s="425"/>
      <c r="AG1484" s="425"/>
      <c r="AH1484" s="425"/>
      <c r="AI1484" s="425"/>
      <c r="AJ1484" s="425"/>
      <c r="AK1484" s="425"/>
      <c r="AL1484" s="425"/>
      <c r="AM1484" s="425"/>
      <c r="AN1484" s="425"/>
      <c r="AO1484" s="425"/>
      <c r="AP1484" s="425"/>
      <c r="AQ1484" s="425"/>
      <c r="AR1484" s="425"/>
      <c r="AS1484" s="425"/>
      <c r="AT1484" s="425"/>
      <c r="AU1484" s="425"/>
      <c r="AV1484" s="425"/>
      <c r="AW1484" s="425"/>
      <c r="AX1484" s="425"/>
      <c r="AY1484" s="425"/>
      <c r="AZ1484" s="425"/>
      <c r="BA1484" s="425"/>
      <c r="BB1484" s="425"/>
      <c r="BC1484" s="425"/>
      <c r="BD1484" s="425"/>
      <c r="BE1484" s="425"/>
      <c r="BF1484" s="425"/>
      <c r="BG1484" s="425"/>
      <c r="BH1484" s="425"/>
      <c r="BI1484" s="425"/>
      <c r="BJ1484" s="425"/>
      <c r="BK1484" s="425"/>
      <c r="BL1484" s="425"/>
      <c r="BM1484" s="425"/>
      <c r="BN1484" s="425"/>
      <c r="BO1484" s="425"/>
      <c r="BP1484" s="425"/>
      <c r="BQ1484" s="425"/>
      <c r="BR1484" s="425"/>
      <c r="BS1484" s="425"/>
      <c r="BT1484" s="425"/>
      <c r="BU1484" s="425"/>
      <c r="BV1484" s="425"/>
      <c r="BW1484" s="425"/>
      <c r="BX1484" s="425"/>
      <c r="BY1484" s="425"/>
      <c r="BZ1484" s="425"/>
      <c r="CA1484" s="425"/>
      <c r="CB1484" s="425"/>
      <c r="CC1484" s="425"/>
      <c r="CD1484" s="425"/>
      <c r="CE1484" s="425"/>
      <c r="CF1484" s="425"/>
      <c r="CG1484" s="425"/>
      <c r="CH1484" s="425"/>
      <c r="CI1484" s="425"/>
      <c r="CJ1484" s="425"/>
      <c r="CK1484" s="425"/>
      <c r="CL1484" s="425"/>
      <c r="CM1484" s="425"/>
      <c r="CN1484" s="425"/>
      <c r="CO1484" s="425"/>
      <c r="CP1484" s="425"/>
      <c r="CQ1484" s="425"/>
      <c r="CR1484" s="425"/>
      <c r="CS1484" s="425"/>
      <c r="CT1484" s="425"/>
      <c r="CU1484" s="425"/>
      <c r="CV1484" s="425"/>
      <c r="CW1484" s="425"/>
      <c r="CX1484" s="425"/>
      <c r="CY1484" s="425"/>
      <c r="CZ1484" s="425"/>
      <c r="DA1484" s="425"/>
      <c r="DB1484" s="425"/>
      <c r="DC1484" s="425"/>
      <c r="DD1484" s="425"/>
      <c r="DE1484" s="425"/>
      <c r="DF1484" s="425"/>
      <c r="DG1484" s="425"/>
      <c r="DH1484" s="425"/>
      <c r="DI1484" s="425"/>
      <c r="DJ1484" s="425"/>
      <c r="DK1484" s="425"/>
      <c r="DL1484" s="425"/>
      <c r="DM1484" s="425"/>
      <c r="DN1484" s="425"/>
      <c r="DO1484" s="425"/>
      <c r="DP1484" s="425"/>
      <c r="DQ1484" s="425"/>
      <c r="DR1484" s="425"/>
      <c r="DS1484" s="425"/>
      <c r="DT1484" s="425"/>
      <c r="DU1484" s="425"/>
      <c r="DV1484" s="425"/>
      <c r="DW1484" s="425"/>
      <c r="DX1484" s="425"/>
      <c r="DY1484" s="425"/>
      <c r="DZ1484" s="425"/>
      <c r="EA1484" s="425"/>
      <c r="EB1484" s="425"/>
      <c r="EC1484" s="425"/>
      <c r="ED1484" s="425"/>
      <c r="EE1484" s="425"/>
      <c r="EF1484" s="425"/>
      <c r="EG1484" s="425"/>
      <c r="EH1484" s="425"/>
      <c r="EI1484" s="425"/>
      <c r="EJ1484" s="425"/>
      <c r="EK1484" s="425"/>
      <c r="EL1484" s="425"/>
      <c r="EM1484" s="425"/>
      <c r="EN1484" s="425"/>
      <c r="EO1484" s="425"/>
      <c r="EP1484" s="425"/>
      <c r="EQ1484" s="425"/>
      <c r="ER1484" s="425"/>
      <c r="ES1484" s="425"/>
      <c r="ET1484" s="425"/>
      <c r="EU1484" s="425"/>
      <c r="EV1484" s="425"/>
      <c r="EW1484" s="425"/>
      <c r="EX1484" s="425"/>
      <c r="EY1484" s="425"/>
      <c r="EZ1484" s="425"/>
      <c r="FA1484" s="425"/>
      <c r="FB1484" s="425"/>
      <c r="FC1484" s="425"/>
      <c r="FD1484" s="425"/>
      <c r="FE1484" s="425"/>
      <c r="FF1484" s="425"/>
      <c r="FG1484" s="425"/>
      <c r="FH1484" s="425"/>
      <c r="FI1484" s="425"/>
      <c r="FJ1484" s="425"/>
      <c r="FK1484" s="425"/>
      <c r="FL1484" s="425"/>
      <c r="FM1484" s="425"/>
      <c r="FN1484" s="425"/>
      <c r="FO1484" s="425"/>
      <c r="FP1484" s="425"/>
      <c r="FQ1484" s="425"/>
      <c r="FR1484" s="425"/>
      <c r="FS1484" s="425"/>
      <c r="FT1484" s="425"/>
      <c r="FU1484" s="425"/>
      <c r="FV1484" s="425"/>
      <c r="FW1484" s="425"/>
      <c r="FX1484" s="425"/>
      <c r="FY1484" s="425"/>
      <c r="FZ1484" s="425"/>
      <c r="GA1484" s="425"/>
      <c r="GB1484" s="425"/>
      <c r="GC1484" s="425"/>
      <c r="GD1484" s="425"/>
      <c r="GE1484" s="425"/>
      <c r="GF1484" s="425"/>
      <c r="GG1484" s="425"/>
      <c r="GH1484" s="425"/>
      <c r="GI1484" s="425"/>
      <c r="GJ1484" s="425"/>
      <c r="GK1484" s="425"/>
      <c r="GL1484" s="425"/>
      <c r="GM1484" s="425"/>
      <c r="GN1484" s="425"/>
      <c r="GO1484" s="425"/>
      <c r="GP1484" s="425"/>
      <c r="GQ1484" s="425"/>
      <c r="GR1484" s="427"/>
      <c r="GS1484" s="427"/>
      <c r="GT1484" s="427"/>
      <c r="GU1484" s="427"/>
      <c r="GV1484" s="427"/>
    </row>
    <row r="1485" spans="1:204" s="423" customFormat="1" ht="63.75" x14ac:dyDescent="0.25">
      <c r="A1485" s="331" t="s">
        <v>2174</v>
      </c>
      <c r="B1485" s="323" t="s">
        <v>2056</v>
      </c>
      <c r="C1485" s="277" t="s">
        <v>2212</v>
      </c>
      <c r="D1485" s="332" t="s">
        <v>2205</v>
      </c>
      <c r="E1485" s="326">
        <v>2.06</v>
      </c>
      <c r="F1485" s="336">
        <v>2</v>
      </c>
      <c r="G1485" s="220"/>
      <c r="H1485" s="334"/>
      <c r="I1485" s="371" t="s">
        <v>21</v>
      </c>
      <c r="J1485" s="378"/>
      <c r="K1485" s="332"/>
      <c r="L1485" s="384"/>
      <c r="M1485" s="381">
        <v>1</v>
      </c>
      <c r="N1485" s="379">
        <v>1</v>
      </c>
      <c r="O1485" s="385"/>
      <c r="P1485" s="377">
        <f t="shared" si="170"/>
        <v>2.1</v>
      </c>
      <c r="Q1485" s="16">
        <f t="shared" si="169"/>
        <v>2.1097999999999999</v>
      </c>
      <c r="R1485" s="23">
        <f t="shared" si="171"/>
        <v>4.0000000000000036E-2</v>
      </c>
      <c r="S1485" s="18">
        <f t="shared" si="172"/>
        <v>1.9417475728155355E-2</v>
      </c>
      <c r="T1485" s="101"/>
      <c r="U1485" s="102">
        <v>850000</v>
      </c>
      <c r="V1485" s="103"/>
      <c r="W1485" s="272">
        <v>850</v>
      </c>
      <c r="X1485" s="273"/>
      <c r="Y1485" s="486"/>
      <c r="AA1485" s="477"/>
      <c r="AB1485" s="477"/>
      <c r="AC1485" s="477"/>
      <c r="AD1485" s="477"/>
      <c r="AE1485" s="477"/>
      <c r="AF1485" s="425"/>
      <c r="AG1485" s="425"/>
      <c r="AH1485" s="425"/>
      <c r="AI1485" s="425"/>
      <c r="AJ1485" s="425"/>
      <c r="AK1485" s="425"/>
      <c r="AL1485" s="425"/>
      <c r="AM1485" s="425"/>
      <c r="AN1485" s="425"/>
      <c r="AO1485" s="425"/>
      <c r="AP1485" s="425"/>
      <c r="AQ1485" s="425"/>
      <c r="AR1485" s="425"/>
      <c r="AS1485" s="425"/>
      <c r="AT1485" s="425"/>
      <c r="AU1485" s="425"/>
      <c r="AV1485" s="425"/>
      <c r="AW1485" s="425"/>
      <c r="AX1485" s="425"/>
      <c r="AY1485" s="425"/>
      <c r="AZ1485" s="425"/>
      <c r="BA1485" s="425"/>
      <c r="BB1485" s="425"/>
      <c r="BC1485" s="425"/>
      <c r="BD1485" s="425"/>
      <c r="BE1485" s="425"/>
      <c r="BF1485" s="425"/>
      <c r="BG1485" s="425"/>
      <c r="BH1485" s="425"/>
      <c r="BI1485" s="425"/>
      <c r="BJ1485" s="425"/>
      <c r="BK1485" s="425"/>
      <c r="BL1485" s="425"/>
      <c r="BM1485" s="425"/>
      <c r="BN1485" s="425"/>
      <c r="BO1485" s="425"/>
      <c r="BP1485" s="425"/>
      <c r="BQ1485" s="425"/>
      <c r="BR1485" s="425"/>
      <c r="BS1485" s="425"/>
      <c r="BT1485" s="425"/>
      <c r="BU1485" s="425"/>
      <c r="BV1485" s="425"/>
      <c r="BW1485" s="425"/>
      <c r="BX1485" s="425"/>
      <c r="BY1485" s="425"/>
      <c r="BZ1485" s="425"/>
      <c r="CA1485" s="425"/>
      <c r="CB1485" s="425"/>
      <c r="CC1485" s="425"/>
      <c r="CD1485" s="425"/>
      <c r="CE1485" s="425"/>
      <c r="CF1485" s="425"/>
      <c r="CG1485" s="425"/>
      <c r="CH1485" s="425"/>
      <c r="CI1485" s="425"/>
      <c r="CJ1485" s="425"/>
      <c r="CK1485" s="425"/>
      <c r="CL1485" s="425"/>
      <c r="CM1485" s="425"/>
      <c r="CN1485" s="425"/>
      <c r="CO1485" s="425"/>
      <c r="CP1485" s="425"/>
      <c r="CQ1485" s="425"/>
      <c r="CR1485" s="425"/>
      <c r="CS1485" s="425"/>
      <c r="CT1485" s="425"/>
      <c r="CU1485" s="425"/>
      <c r="CV1485" s="425"/>
      <c r="CW1485" s="425"/>
      <c r="CX1485" s="425"/>
      <c r="CY1485" s="425"/>
      <c r="CZ1485" s="425"/>
      <c r="DA1485" s="425"/>
      <c r="DB1485" s="425"/>
      <c r="DC1485" s="425"/>
      <c r="DD1485" s="425"/>
      <c r="DE1485" s="425"/>
      <c r="DF1485" s="425"/>
      <c r="DG1485" s="425"/>
      <c r="DH1485" s="425"/>
      <c r="DI1485" s="425"/>
      <c r="DJ1485" s="425"/>
      <c r="DK1485" s="425"/>
      <c r="DL1485" s="425"/>
      <c r="DM1485" s="425"/>
      <c r="DN1485" s="425"/>
      <c r="DO1485" s="425"/>
      <c r="DP1485" s="425"/>
      <c r="DQ1485" s="425"/>
      <c r="DR1485" s="425"/>
      <c r="DS1485" s="425"/>
      <c r="DT1485" s="425"/>
      <c r="DU1485" s="425"/>
      <c r="DV1485" s="425"/>
      <c r="DW1485" s="425"/>
      <c r="DX1485" s="425"/>
      <c r="DY1485" s="425"/>
      <c r="DZ1485" s="425"/>
      <c r="EA1485" s="425"/>
      <c r="EB1485" s="425"/>
      <c r="EC1485" s="425"/>
      <c r="ED1485" s="425"/>
      <c r="EE1485" s="425"/>
      <c r="EF1485" s="425"/>
      <c r="EG1485" s="425"/>
      <c r="EH1485" s="425"/>
      <c r="EI1485" s="425"/>
      <c r="EJ1485" s="425"/>
      <c r="EK1485" s="425"/>
      <c r="EL1485" s="425"/>
      <c r="EM1485" s="425"/>
      <c r="EN1485" s="425"/>
      <c r="EO1485" s="425"/>
      <c r="EP1485" s="425"/>
      <c r="EQ1485" s="425"/>
      <c r="ER1485" s="425"/>
      <c r="ES1485" s="425"/>
      <c r="ET1485" s="425"/>
      <c r="EU1485" s="425"/>
      <c r="EV1485" s="425"/>
      <c r="EW1485" s="425"/>
      <c r="EX1485" s="425"/>
      <c r="EY1485" s="425"/>
      <c r="EZ1485" s="425"/>
      <c r="FA1485" s="425"/>
      <c r="FB1485" s="425"/>
      <c r="FC1485" s="425"/>
      <c r="FD1485" s="425"/>
      <c r="FE1485" s="425"/>
      <c r="FF1485" s="425"/>
      <c r="FG1485" s="425"/>
      <c r="FH1485" s="425"/>
      <c r="FI1485" s="425"/>
      <c r="FJ1485" s="425"/>
      <c r="FK1485" s="425"/>
      <c r="FL1485" s="425"/>
      <c r="FM1485" s="425"/>
      <c r="FN1485" s="425"/>
      <c r="FO1485" s="425"/>
      <c r="FP1485" s="425"/>
      <c r="FQ1485" s="425"/>
      <c r="FR1485" s="425"/>
      <c r="FS1485" s="425"/>
      <c r="FT1485" s="425"/>
      <c r="FU1485" s="425"/>
      <c r="FV1485" s="425"/>
      <c r="FW1485" s="425"/>
      <c r="FX1485" s="425"/>
      <c r="FY1485" s="425"/>
      <c r="FZ1485" s="425"/>
      <c r="GA1485" s="425"/>
      <c r="GB1485" s="425"/>
      <c r="GC1485" s="425"/>
      <c r="GD1485" s="425"/>
      <c r="GE1485" s="425"/>
      <c r="GF1485" s="425"/>
      <c r="GG1485" s="425"/>
      <c r="GH1485" s="425"/>
      <c r="GI1485" s="425"/>
      <c r="GJ1485" s="425"/>
      <c r="GK1485" s="425"/>
      <c r="GL1485" s="425"/>
      <c r="GM1485" s="425"/>
      <c r="GN1485" s="425"/>
      <c r="GO1485" s="425"/>
      <c r="GP1485" s="425"/>
      <c r="GQ1485" s="425"/>
      <c r="GR1485" s="427"/>
      <c r="GS1485" s="427"/>
      <c r="GT1485" s="427"/>
      <c r="GU1485" s="427"/>
      <c r="GV1485" s="427"/>
    </row>
    <row r="1486" spans="1:204" s="423" customFormat="1" ht="25.5" x14ac:dyDescent="0.25">
      <c r="A1486" s="331" t="s">
        <v>2174</v>
      </c>
      <c r="B1486" s="323" t="s">
        <v>2056</v>
      </c>
      <c r="C1486" s="277" t="s">
        <v>2213</v>
      </c>
      <c r="D1486" s="332" t="s">
        <v>2205</v>
      </c>
      <c r="E1486" s="326">
        <v>72.260000000000005</v>
      </c>
      <c r="F1486" s="336">
        <v>70</v>
      </c>
      <c r="G1486" s="220"/>
      <c r="H1486" s="334"/>
      <c r="I1486" s="371" t="s">
        <v>21</v>
      </c>
      <c r="J1486" s="378"/>
      <c r="K1486" s="332"/>
      <c r="L1486" s="384"/>
      <c r="M1486" s="381">
        <v>1</v>
      </c>
      <c r="N1486" s="379">
        <v>1</v>
      </c>
      <c r="O1486" s="385"/>
      <c r="P1486" s="377">
        <f t="shared" si="170"/>
        <v>74</v>
      </c>
      <c r="Q1486" s="16">
        <f t="shared" si="169"/>
        <v>74.009699999999995</v>
      </c>
      <c r="R1486" s="23">
        <f t="shared" si="171"/>
        <v>1.7399999999999949</v>
      </c>
      <c r="S1486" s="18">
        <f t="shared" si="172"/>
        <v>2.4079712150567322E-2</v>
      </c>
      <c r="T1486" s="101"/>
      <c r="U1486" s="102">
        <v>860000</v>
      </c>
      <c r="V1486" s="103"/>
      <c r="W1486" s="272">
        <v>860</v>
      </c>
      <c r="X1486" s="273"/>
      <c r="Y1486" s="486"/>
      <c r="AA1486" s="477"/>
      <c r="AB1486" s="477"/>
      <c r="AC1486" s="477"/>
      <c r="AD1486" s="477"/>
      <c r="AE1486" s="477"/>
      <c r="AF1486" s="425"/>
      <c r="AG1486" s="425"/>
      <c r="AH1486" s="425"/>
      <c r="AI1486" s="425"/>
      <c r="AJ1486" s="425"/>
      <c r="AK1486" s="425"/>
      <c r="AL1486" s="425"/>
      <c r="AM1486" s="425"/>
      <c r="AN1486" s="425"/>
      <c r="AO1486" s="425"/>
      <c r="AP1486" s="425"/>
      <c r="AQ1486" s="425"/>
      <c r="AR1486" s="425"/>
      <c r="AS1486" s="425"/>
      <c r="AT1486" s="425"/>
      <c r="AU1486" s="425"/>
      <c r="AV1486" s="425"/>
      <c r="AW1486" s="425"/>
      <c r="AX1486" s="425"/>
      <c r="AY1486" s="425"/>
      <c r="AZ1486" s="425"/>
      <c r="BA1486" s="425"/>
      <c r="BB1486" s="425"/>
      <c r="BC1486" s="425"/>
      <c r="BD1486" s="425"/>
      <c r="BE1486" s="425"/>
      <c r="BF1486" s="425"/>
      <c r="BG1486" s="425"/>
      <c r="BH1486" s="425"/>
      <c r="BI1486" s="425"/>
      <c r="BJ1486" s="425"/>
      <c r="BK1486" s="425"/>
      <c r="BL1486" s="425"/>
      <c r="BM1486" s="425"/>
      <c r="BN1486" s="425"/>
      <c r="BO1486" s="425"/>
      <c r="BP1486" s="425"/>
      <c r="BQ1486" s="425"/>
      <c r="BR1486" s="425"/>
      <c r="BS1486" s="425"/>
      <c r="BT1486" s="425"/>
      <c r="BU1486" s="425"/>
      <c r="BV1486" s="425"/>
      <c r="BW1486" s="425"/>
      <c r="BX1486" s="425"/>
      <c r="BY1486" s="425"/>
      <c r="BZ1486" s="425"/>
      <c r="CA1486" s="425"/>
      <c r="CB1486" s="425"/>
      <c r="CC1486" s="425"/>
      <c r="CD1486" s="425"/>
      <c r="CE1486" s="425"/>
      <c r="CF1486" s="425"/>
      <c r="CG1486" s="425"/>
      <c r="CH1486" s="425"/>
      <c r="CI1486" s="425"/>
      <c r="CJ1486" s="425"/>
      <c r="CK1486" s="425"/>
      <c r="CL1486" s="425"/>
      <c r="CM1486" s="425"/>
      <c r="CN1486" s="425"/>
      <c r="CO1486" s="425"/>
      <c r="CP1486" s="425"/>
      <c r="CQ1486" s="425"/>
      <c r="CR1486" s="425"/>
      <c r="CS1486" s="425"/>
      <c r="CT1486" s="425"/>
      <c r="CU1486" s="425"/>
      <c r="CV1486" s="425"/>
      <c r="CW1486" s="425"/>
      <c r="CX1486" s="425"/>
      <c r="CY1486" s="425"/>
      <c r="CZ1486" s="425"/>
      <c r="DA1486" s="425"/>
      <c r="DB1486" s="425"/>
      <c r="DC1486" s="425"/>
      <c r="DD1486" s="425"/>
      <c r="DE1486" s="425"/>
      <c r="DF1486" s="425"/>
      <c r="DG1486" s="425"/>
      <c r="DH1486" s="425"/>
      <c r="DI1486" s="425"/>
      <c r="DJ1486" s="425"/>
      <c r="DK1486" s="425"/>
      <c r="DL1486" s="425"/>
      <c r="DM1486" s="425"/>
      <c r="DN1486" s="425"/>
      <c r="DO1486" s="425"/>
      <c r="DP1486" s="425"/>
      <c r="DQ1486" s="425"/>
      <c r="DR1486" s="425"/>
      <c r="DS1486" s="425"/>
      <c r="DT1486" s="425"/>
      <c r="DU1486" s="425"/>
      <c r="DV1486" s="425"/>
      <c r="DW1486" s="425"/>
      <c r="DX1486" s="425"/>
      <c r="DY1486" s="425"/>
      <c r="DZ1486" s="425"/>
      <c r="EA1486" s="425"/>
      <c r="EB1486" s="425"/>
      <c r="EC1486" s="425"/>
      <c r="ED1486" s="425"/>
      <c r="EE1486" s="425"/>
      <c r="EF1486" s="425"/>
      <c r="EG1486" s="425"/>
      <c r="EH1486" s="425"/>
      <c r="EI1486" s="425"/>
      <c r="EJ1486" s="425"/>
      <c r="EK1486" s="425"/>
      <c r="EL1486" s="425"/>
      <c r="EM1486" s="425"/>
      <c r="EN1486" s="425"/>
      <c r="EO1486" s="425"/>
      <c r="EP1486" s="425"/>
      <c r="EQ1486" s="425"/>
      <c r="ER1486" s="425"/>
      <c r="ES1486" s="425"/>
      <c r="ET1486" s="425"/>
      <c r="EU1486" s="425"/>
      <c r="EV1486" s="425"/>
      <c r="EW1486" s="425"/>
      <c r="EX1486" s="425"/>
      <c r="EY1486" s="425"/>
      <c r="EZ1486" s="425"/>
      <c r="FA1486" s="425"/>
      <c r="FB1486" s="425"/>
      <c r="FC1486" s="425"/>
      <c r="FD1486" s="425"/>
      <c r="FE1486" s="425"/>
      <c r="FF1486" s="425"/>
      <c r="FG1486" s="425"/>
      <c r="FH1486" s="425"/>
      <c r="FI1486" s="425"/>
      <c r="FJ1486" s="425"/>
      <c r="FK1486" s="425"/>
      <c r="FL1486" s="425"/>
      <c r="FM1486" s="425"/>
      <c r="FN1486" s="425"/>
      <c r="FO1486" s="425"/>
      <c r="FP1486" s="425"/>
      <c r="FQ1486" s="425"/>
      <c r="FR1486" s="425"/>
      <c r="FS1486" s="425"/>
      <c r="FT1486" s="425"/>
      <c r="FU1486" s="425"/>
      <c r="FV1486" s="425"/>
      <c r="FW1486" s="425"/>
      <c r="FX1486" s="425"/>
      <c r="FY1486" s="425"/>
      <c r="FZ1486" s="425"/>
      <c r="GA1486" s="425"/>
      <c r="GB1486" s="425"/>
      <c r="GC1486" s="425"/>
      <c r="GD1486" s="425"/>
      <c r="GE1486" s="425"/>
      <c r="GF1486" s="425"/>
      <c r="GG1486" s="425"/>
      <c r="GH1486" s="425"/>
      <c r="GI1486" s="425"/>
      <c r="GJ1486" s="425"/>
      <c r="GK1486" s="425"/>
      <c r="GL1486" s="425"/>
      <c r="GM1486" s="425"/>
      <c r="GN1486" s="425"/>
      <c r="GO1486" s="425"/>
      <c r="GP1486" s="425"/>
      <c r="GQ1486" s="425"/>
      <c r="GR1486" s="427"/>
      <c r="GS1486" s="427"/>
      <c r="GT1486" s="427"/>
      <c r="GU1486" s="427"/>
      <c r="GV1486" s="427"/>
    </row>
    <row r="1487" spans="1:204" s="425" customFormat="1" ht="25.5" x14ac:dyDescent="0.25">
      <c r="A1487" s="331" t="s">
        <v>2174</v>
      </c>
      <c r="B1487" s="323" t="s">
        <v>2056</v>
      </c>
      <c r="C1487" s="277" t="s">
        <v>2214</v>
      </c>
      <c r="D1487" s="332" t="s">
        <v>2205</v>
      </c>
      <c r="E1487" s="326">
        <v>72.260000000000005</v>
      </c>
      <c r="F1487" s="336">
        <v>70</v>
      </c>
      <c r="G1487" s="220"/>
      <c r="H1487" s="334"/>
      <c r="I1487" s="371" t="s">
        <v>21</v>
      </c>
      <c r="J1487" s="378"/>
      <c r="K1487" s="332"/>
      <c r="L1487" s="384"/>
      <c r="M1487" s="381">
        <v>1</v>
      </c>
      <c r="N1487" s="379">
        <v>1</v>
      </c>
      <c r="O1487" s="385"/>
      <c r="P1487" s="377">
        <f t="shared" si="170"/>
        <v>74</v>
      </c>
      <c r="Q1487" s="16">
        <f t="shared" si="169"/>
        <v>74.009699999999995</v>
      </c>
      <c r="R1487" s="23">
        <f t="shared" si="171"/>
        <v>1.7399999999999949</v>
      </c>
      <c r="S1487" s="18">
        <f t="shared" si="172"/>
        <v>2.4079712150567322E-2</v>
      </c>
      <c r="T1487" s="101"/>
      <c r="U1487" s="102">
        <v>870000</v>
      </c>
      <c r="V1487" s="103"/>
      <c r="W1487" s="272">
        <v>870</v>
      </c>
      <c r="X1487" s="273"/>
      <c r="Y1487" s="486"/>
      <c r="Z1487" s="423"/>
      <c r="AA1487" s="477"/>
      <c r="AB1487" s="477"/>
      <c r="AC1487" s="477"/>
      <c r="AD1487" s="477"/>
      <c r="AE1487" s="477"/>
    </row>
    <row r="1488" spans="1:204" s="423" customFormat="1" ht="25.5" x14ac:dyDescent="0.25">
      <c r="A1488" s="331" t="s">
        <v>2174</v>
      </c>
      <c r="B1488" s="323" t="s">
        <v>2056</v>
      </c>
      <c r="C1488" s="277" t="s">
        <v>2215</v>
      </c>
      <c r="D1488" s="332" t="s">
        <v>2205</v>
      </c>
      <c r="E1488" s="326">
        <v>72.260000000000005</v>
      </c>
      <c r="F1488" s="336">
        <v>70</v>
      </c>
      <c r="G1488" s="220"/>
      <c r="H1488" s="334"/>
      <c r="I1488" s="371" t="s">
        <v>21</v>
      </c>
      <c r="J1488" s="378"/>
      <c r="K1488" s="332"/>
      <c r="L1488" s="384"/>
      <c r="M1488" s="381">
        <v>1</v>
      </c>
      <c r="N1488" s="379">
        <v>1</v>
      </c>
      <c r="O1488" s="385"/>
      <c r="P1488" s="377">
        <f t="shared" si="170"/>
        <v>74</v>
      </c>
      <c r="Q1488" s="16">
        <f t="shared" si="169"/>
        <v>74.009699999999995</v>
      </c>
      <c r="R1488" s="23">
        <f t="shared" si="171"/>
        <v>1.7399999999999949</v>
      </c>
      <c r="S1488" s="18">
        <f t="shared" si="172"/>
        <v>2.4079712150567322E-2</v>
      </c>
      <c r="T1488" s="101"/>
      <c r="U1488" s="102">
        <v>880000</v>
      </c>
      <c r="V1488" s="103"/>
      <c r="W1488" s="272">
        <v>880</v>
      </c>
      <c r="X1488" s="273"/>
      <c r="Y1488" s="486"/>
      <c r="AA1488" s="477"/>
      <c r="AB1488" s="477"/>
      <c r="AC1488" s="477"/>
      <c r="AD1488" s="477"/>
      <c r="AE1488" s="477"/>
      <c r="AF1488" s="425"/>
      <c r="AG1488" s="425"/>
      <c r="AH1488" s="425"/>
      <c r="AI1488" s="425"/>
      <c r="AJ1488" s="425"/>
      <c r="AK1488" s="425"/>
      <c r="AL1488" s="425"/>
      <c r="AM1488" s="425"/>
      <c r="AN1488" s="425"/>
      <c r="AO1488" s="425"/>
      <c r="AP1488" s="425"/>
      <c r="AQ1488" s="425"/>
      <c r="AR1488" s="425"/>
      <c r="AS1488" s="425"/>
      <c r="AT1488" s="425"/>
      <c r="AU1488" s="425"/>
      <c r="AV1488" s="425"/>
      <c r="AW1488" s="425"/>
      <c r="AX1488" s="425"/>
      <c r="AY1488" s="425"/>
      <c r="AZ1488" s="425"/>
      <c r="BA1488" s="425"/>
      <c r="BB1488" s="425"/>
      <c r="BC1488" s="425"/>
      <c r="BD1488" s="425"/>
      <c r="BE1488" s="425"/>
      <c r="BF1488" s="425"/>
      <c r="BG1488" s="425"/>
      <c r="BH1488" s="425"/>
      <c r="BI1488" s="425"/>
      <c r="BJ1488" s="425"/>
      <c r="BK1488" s="425"/>
      <c r="BL1488" s="425"/>
      <c r="BM1488" s="425"/>
      <c r="BN1488" s="425"/>
      <c r="BO1488" s="425"/>
      <c r="BP1488" s="425"/>
      <c r="BQ1488" s="425"/>
      <c r="BR1488" s="425"/>
      <c r="BS1488" s="425"/>
      <c r="BT1488" s="425"/>
      <c r="BU1488" s="425"/>
      <c r="BV1488" s="425"/>
      <c r="BW1488" s="425"/>
      <c r="BX1488" s="425"/>
      <c r="BY1488" s="425"/>
      <c r="BZ1488" s="425"/>
      <c r="CA1488" s="425"/>
      <c r="CB1488" s="425"/>
      <c r="CC1488" s="425"/>
      <c r="CD1488" s="425"/>
      <c r="CE1488" s="425"/>
      <c r="CF1488" s="425"/>
      <c r="CG1488" s="425"/>
      <c r="CH1488" s="425"/>
      <c r="CI1488" s="425"/>
      <c r="CJ1488" s="425"/>
      <c r="CK1488" s="425"/>
      <c r="CL1488" s="425"/>
      <c r="CM1488" s="425"/>
      <c r="CN1488" s="425"/>
      <c r="CO1488" s="425"/>
      <c r="CP1488" s="425"/>
      <c r="CQ1488" s="425"/>
      <c r="CR1488" s="425"/>
      <c r="CS1488" s="425"/>
      <c r="CT1488" s="425"/>
      <c r="CU1488" s="425"/>
      <c r="CV1488" s="425"/>
      <c r="CW1488" s="425"/>
      <c r="CX1488" s="425"/>
      <c r="CY1488" s="425"/>
      <c r="CZ1488" s="425"/>
      <c r="DA1488" s="425"/>
      <c r="DB1488" s="425"/>
      <c r="DC1488" s="425"/>
      <c r="DD1488" s="425"/>
      <c r="DE1488" s="425"/>
      <c r="DF1488" s="425"/>
      <c r="DG1488" s="425"/>
      <c r="DH1488" s="425"/>
      <c r="DI1488" s="425"/>
      <c r="DJ1488" s="425"/>
      <c r="DK1488" s="425"/>
      <c r="DL1488" s="425"/>
      <c r="DM1488" s="425"/>
      <c r="DN1488" s="425"/>
      <c r="DO1488" s="425"/>
      <c r="DP1488" s="425"/>
      <c r="DQ1488" s="425"/>
      <c r="DR1488" s="425"/>
      <c r="DS1488" s="425"/>
      <c r="DT1488" s="425"/>
      <c r="DU1488" s="425"/>
      <c r="DV1488" s="425"/>
      <c r="DW1488" s="425"/>
      <c r="DX1488" s="425"/>
      <c r="DY1488" s="425"/>
      <c r="DZ1488" s="425"/>
      <c r="EA1488" s="425"/>
      <c r="EB1488" s="425"/>
      <c r="EC1488" s="425"/>
      <c r="ED1488" s="425"/>
      <c r="EE1488" s="425"/>
      <c r="EF1488" s="425"/>
      <c r="EG1488" s="425"/>
      <c r="EH1488" s="425"/>
      <c r="EI1488" s="425"/>
      <c r="EJ1488" s="425"/>
      <c r="EK1488" s="425"/>
      <c r="EL1488" s="425"/>
      <c r="EM1488" s="425"/>
      <c r="EN1488" s="425"/>
      <c r="EO1488" s="425"/>
      <c r="EP1488" s="425"/>
      <c r="EQ1488" s="425"/>
      <c r="ER1488" s="425"/>
      <c r="ES1488" s="425"/>
      <c r="ET1488" s="425"/>
      <c r="EU1488" s="425"/>
      <c r="EV1488" s="425"/>
      <c r="EW1488" s="425"/>
      <c r="EX1488" s="425"/>
      <c r="EY1488" s="425"/>
      <c r="EZ1488" s="425"/>
      <c r="FA1488" s="425"/>
      <c r="FB1488" s="425"/>
      <c r="FC1488" s="425"/>
      <c r="FD1488" s="425"/>
      <c r="FE1488" s="425"/>
      <c r="FF1488" s="425"/>
      <c r="FG1488" s="425"/>
      <c r="FH1488" s="425"/>
      <c r="FI1488" s="425"/>
      <c r="FJ1488" s="425"/>
      <c r="FK1488" s="425"/>
      <c r="FL1488" s="425"/>
      <c r="FM1488" s="425"/>
      <c r="FN1488" s="425"/>
      <c r="FO1488" s="425"/>
      <c r="FP1488" s="425"/>
      <c r="FQ1488" s="425"/>
      <c r="FR1488" s="425"/>
      <c r="FS1488" s="425"/>
      <c r="FT1488" s="425"/>
      <c r="FU1488" s="425"/>
      <c r="FV1488" s="425"/>
      <c r="FW1488" s="425"/>
      <c r="FX1488" s="425"/>
      <c r="FY1488" s="425"/>
      <c r="FZ1488" s="425"/>
      <c r="GA1488" s="425"/>
      <c r="GB1488" s="425"/>
      <c r="GC1488" s="425"/>
      <c r="GD1488" s="425"/>
      <c r="GE1488" s="425"/>
      <c r="GF1488" s="425"/>
      <c r="GG1488" s="425"/>
      <c r="GH1488" s="425"/>
      <c r="GI1488" s="425"/>
      <c r="GJ1488" s="425"/>
      <c r="GK1488" s="425"/>
      <c r="GL1488" s="425"/>
      <c r="GM1488" s="425"/>
      <c r="GN1488" s="425"/>
      <c r="GO1488" s="425"/>
      <c r="GP1488" s="425"/>
      <c r="GQ1488" s="425"/>
      <c r="GR1488" s="425"/>
      <c r="GS1488" s="425"/>
      <c r="GT1488" s="425"/>
      <c r="GU1488" s="425"/>
      <c r="GV1488" s="425"/>
    </row>
    <row r="1489" spans="1:204" s="423" customFormat="1" ht="38.25" x14ac:dyDescent="0.25">
      <c r="A1489" s="331" t="s">
        <v>2174</v>
      </c>
      <c r="B1489" s="323" t="s">
        <v>2056</v>
      </c>
      <c r="C1489" s="277" t="s">
        <v>2216</v>
      </c>
      <c r="D1489" s="334" t="s">
        <v>3210</v>
      </c>
      <c r="E1489" s="326">
        <v>213.6</v>
      </c>
      <c r="F1489" s="336">
        <v>213.6</v>
      </c>
      <c r="G1489" s="220"/>
      <c r="H1489" s="454" t="s">
        <v>2128</v>
      </c>
      <c r="I1489" s="371" t="s">
        <v>21</v>
      </c>
      <c r="J1489" s="378"/>
      <c r="K1489" s="332"/>
      <c r="L1489" s="384"/>
      <c r="M1489" s="381">
        <v>1</v>
      </c>
      <c r="N1489" s="453">
        <v>1</v>
      </c>
      <c r="O1489" s="385"/>
      <c r="P1489" s="377">
        <f t="shared" si="170"/>
        <v>218.77</v>
      </c>
      <c r="Q1489" s="16">
        <f t="shared" si="169"/>
        <v>218.77209999999999</v>
      </c>
      <c r="R1489" s="23">
        <f t="shared" si="171"/>
        <v>5.1700000000000159</v>
      </c>
      <c r="S1489" s="18">
        <f t="shared" si="172"/>
        <v>2.420411985018734E-2</v>
      </c>
      <c r="T1489" s="101"/>
      <c r="U1489" s="102">
        <v>890000</v>
      </c>
      <c r="V1489" s="103"/>
      <c r="W1489" s="272">
        <v>890</v>
      </c>
      <c r="X1489" s="273"/>
      <c r="Y1489" s="486"/>
      <c r="AA1489" s="477"/>
      <c r="AB1489" s="477"/>
      <c r="AC1489" s="477"/>
      <c r="AD1489" s="477"/>
      <c r="AE1489" s="477"/>
      <c r="AF1489" s="425"/>
      <c r="AG1489" s="425"/>
      <c r="AH1489" s="425"/>
      <c r="AI1489" s="425"/>
      <c r="AJ1489" s="425"/>
      <c r="AK1489" s="425"/>
      <c r="AL1489" s="425"/>
      <c r="AM1489" s="425"/>
      <c r="AN1489" s="425"/>
      <c r="AO1489" s="425"/>
      <c r="AP1489" s="425"/>
      <c r="AQ1489" s="425"/>
      <c r="AR1489" s="425"/>
      <c r="AS1489" s="425"/>
      <c r="AT1489" s="425"/>
      <c r="AU1489" s="425"/>
      <c r="AV1489" s="425"/>
      <c r="AW1489" s="425"/>
      <c r="AX1489" s="425"/>
      <c r="AY1489" s="425"/>
      <c r="AZ1489" s="425"/>
      <c r="BA1489" s="425"/>
      <c r="BB1489" s="425"/>
      <c r="BC1489" s="425"/>
      <c r="BD1489" s="425"/>
      <c r="BE1489" s="425"/>
      <c r="BF1489" s="425"/>
      <c r="BG1489" s="425"/>
      <c r="BH1489" s="425"/>
      <c r="BI1489" s="425"/>
      <c r="BJ1489" s="425"/>
      <c r="BK1489" s="425"/>
      <c r="BL1489" s="425"/>
      <c r="BM1489" s="425"/>
      <c r="BN1489" s="425"/>
      <c r="BO1489" s="425"/>
      <c r="BP1489" s="425"/>
      <c r="BQ1489" s="425"/>
      <c r="BR1489" s="425"/>
      <c r="BS1489" s="425"/>
      <c r="BT1489" s="425"/>
      <c r="BU1489" s="425"/>
      <c r="BV1489" s="425"/>
      <c r="BW1489" s="425"/>
      <c r="BX1489" s="425"/>
      <c r="BY1489" s="425"/>
      <c r="BZ1489" s="425"/>
      <c r="CA1489" s="425"/>
      <c r="CB1489" s="425"/>
      <c r="CC1489" s="425"/>
      <c r="CD1489" s="425"/>
      <c r="CE1489" s="425"/>
      <c r="CF1489" s="425"/>
      <c r="CG1489" s="425"/>
      <c r="CH1489" s="425"/>
      <c r="CI1489" s="425"/>
      <c r="CJ1489" s="425"/>
      <c r="CK1489" s="425"/>
      <c r="CL1489" s="425"/>
      <c r="CM1489" s="425"/>
      <c r="CN1489" s="425"/>
      <c r="CO1489" s="425"/>
      <c r="CP1489" s="425"/>
      <c r="CQ1489" s="425"/>
      <c r="CR1489" s="425"/>
      <c r="CS1489" s="425"/>
      <c r="CT1489" s="425"/>
      <c r="CU1489" s="425"/>
      <c r="CV1489" s="425"/>
      <c r="CW1489" s="425"/>
      <c r="CX1489" s="425"/>
      <c r="CY1489" s="425"/>
      <c r="CZ1489" s="425"/>
      <c r="DA1489" s="425"/>
      <c r="DB1489" s="425"/>
      <c r="DC1489" s="425"/>
      <c r="DD1489" s="425"/>
      <c r="DE1489" s="425"/>
      <c r="DF1489" s="425"/>
      <c r="DG1489" s="425"/>
      <c r="DH1489" s="425"/>
      <c r="DI1489" s="425"/>
      <c r="DJ1489" s="425"/>
      <c r="DK1489" s="425"/>
      <c r="DL1489" s="425"/>
      <c r="DM1489" s="425"/>
      <c r="DN1489" s="425"/>
      <c r="DO1489" s="425"/>
      <c r="DP1489" s="425"/>
      <c r="DQ1489" s="425"/>
      <c r="DR1489" s="425"/>
      <c r="DS1489" s="425"/>
      <c r="DT1489" s="425"/>
      <c r="DU1489" s="425"/>
      <c r="DV1489" s="425"/>
      <c r="DW1489" s="425"/>
      <c r="DX1489" s="425"/>
      <c r="DY1489" s="425"/>
      <c r="DZ1489" s="425"/>
      <c r="EA1489" s="425"/>
      <c r="EB1489" s="425"/>
      <c r="EC1489" s="425"/>
      <c r="ED1489" s="425"/>
      <c r="EE1489" s="425"/>
      <c r="EF1489" s="425"/>
      <c r="EG1489" s="425"/>
      <c r="EH1489" s="425"/>
      <c r="EI1489" s="425"/>
      <c r="EJ1489" s="425"/>
      <c r="EK1489" s="425"/>
      <c r="EL1489" s="425"/>
      <c r="EM1489" s="425"/>
      <c r="EN1489" s="425"/>
      <c r="EO1489" s="425"/>
      <c r="EP1489" s="425"/>
      <c r="EQ1489" s="425"/>
      <c r="ER1489" s="425"/>
      <c r="ES1489" s="425"/>
      <c r="ET1489" s="425"/>
      <c r="EU1489" s="425"/>
      <c r="EV1489" s="425"/>
      <c r="EW1489" s="425"/>
      <c r="EX1489" s="425"/>
      <c r="EY1489" s="425"/>
      <c r="EZ1489" s="425"/>
      <c r="FA1489" s="425"/>
      <c r="FB1489" s="425"/>
      <c r="FC1489" s="425"/>
      <c r="FD1489" s="425"/>
      <c r="FE1489" s="425"/>
      <c r="FF1489" s="425"/>
      <c r="FG1489" s="425"/>
      <c r="FH1489" s="425"/>
      <c r="FI1489" s="425"/>
      <c r="FJ1489" s="425"/>
      <c r="FK1489" s="425"/>
      <c r="FL1489" s="425"/>
      <c r="FM1489" s="425"/>
      <c r="FN1489" s="425"/>
      <c r="FO1489" s="425"/>
      <c r="FP1489" s="425"/>
      <c r="FQ1489" s="425"/>
      <c r="FR1489" s="425"/>
      <c r="FS1489" s="425"/>
      <c r="FT1489" s="425"/>
      <c r="FU1489" s="425"/>
      <c r="FV1489" s="425"/>
      <c r="FW1489" s="425"/>
      <c r="FX1489" s="425"/>
      <c r="FY1489" s="425"/>
      <c r="FZ1489" s="425"/>
      <c r="GA1489" s="425"/>
      <c r="GB1489" s="425"/>
      <c r="GC1489" s="425"/>
      <c r="GD1489" s="425"/>
      <c r="GE1489" s="425"/>
      <c r="GF1489" s="425"/>
      <c r="GG1489" s="425"/>
      <c r="GH1489" s="425"/>
      <c r="GI1489" s="425"/>
      <c r="GJ1489" s="425"/>
      <c r="GK1489" s="425"/>
      <c r="GL1489" s="425"/>
      <c r="GM1489" s="425"/>
      <c r="GN1489" s="425"/>
      <c r="GO1489" s="425"/>
      <c r="GP1489" s="425"/>
      <c r="GQ1489" s="425"/>
      <c r="GR1489" s="425"/>
      <c r="GS1489" s="425"/>
      <c r="GT1489" s="425"/>
      <c r="GU1489" s="425"/>
      <c r="GV1489" s="425"/>
    </row>
    <row r="1490" spans="1:204" s="429" customFormat="1" ht="25.5" x14ac:dyDescent="0.25">
      <c r="A1490" s="331" t="s">
        <v>2174</v>
      </c>
      <c r="B1490" s="323" t="s">
        <v>2056</v>
      </c>
      <c r="C1490" s="277" t="s">
        <v>2217</v>
      </c>
      <c r="D1490" s="332" t="s">
        <v>2130</v>
      </c>
      <c r="E1490" s="326">
        <v>70</v>
      </c>
      <c r="F1490" s="336">
        <v>70</v>
      </c>
      <c r="G1490" s="220"/>
      <c r="H1490" s="334"/>
      <c r="I1490" s="371" t="s">
        <v>21</v>
      </c>
      <c r="J1490" s="378"/>
      <c r="K1490" s="332"/>
      <c r="L1490" s="384"/>
      <c r="M1490" s="381">
        <v>1</v>
      </c>
      <c r="N1490" s="453">
        <v>1</v>
      </c>
      <c r="O1490" s="385"/>
      <c r="P1490" s="377">
        <f t="shared" si="170"/>
        <v>71.69</v>
      </c>
      <c r="Q1490" s="16">
        <f t="shared" si="169"/>
        <v>71.694900000000004</v>
      </c>
      <c r="R1490" s="23">
        <f t="shared" si="171"/>
        <v>1.6899999999999977</v>
      </c>
      <c r="S1490" s="18">
        <f t="shared" si="172"/>
        <v>2.4142857142857112E-2</v>
      </c>
      <c r="T1490" s="101"/>
      <c r="U1490" s="102">
        <v>900000</v>
      </c>
      <c r="V1490" s="103"/>
      <c r="W1490" s="272">
        <v>900</v>
      </c>
      <c r="X1490" s="273"/>
      <c r="Y1490" s="486"/>
      <c r="Z1490" s="423"/>
      <c r="AA1490" s="477"/>
      <c r="AB1490" s="477"/>
      <c r="AC1490" s="477"/>
      <c r="AD1490" s="477"/>
      <c r="AE1490" s="477"/>
      <c r="AF1490" s="425"/>
      <c r="AG1490" s="425"/>
      <c r="AH1490" s="425"/>
      <c r="AI1490" s="425"/>
      <c r="AJ1490" s="425"/>
      <c r="AK1490" s="425"/>
      <c r="AL1490" s="425"/>
      <c r="AM1490" s="425"/>
      <c r="AN1490" s="425"/>
      <c r="AO1490" s="425"/>
      <c r="AP1490" s="425"/>
      <c r="AQ1490" s="425"/>
      <c r="AR1490" s="425"/>
      <c r="AS1490" s="425"/>
      <c r="AT1490" s="425"/>
      <c r="AU1490" s="425"/>
      <c r="AV1490" s="425"/>
      <c r="AW1490" s="425"/>
      <c r="AX1490" s="425"/>
      <c r="AY1490" s="425"/>
      <c r="AZ1490" s="425"/>
      <c r="BA1490" s="425"/>
      <c r="BB1490" s="425"/>
      <c r="BC1490" s="425"/>
      <c r="BD1490" s="425"/>
      <c r="BE1490" s="425"/>
      <c r="BF1490" s="425"/>
      <c r="BG1490" s="425"/>
      <c r="BH1490" s="425"/>
      <c r="BI1490" s="425"/>
      <c r="BJ1490" s="425"/>
      <c r="BK1490" s="425"/>
      <c r="BL1490" s="425"/>
      <c r="BM1490" s="425"/>
      <c r="BN1490" s="425"/>
      <c r="BO1490" s="425"/>
      <c r="BP1490" s="425"/>
      <c r="BQ1490" s="425"/>
      <c r="BR1490" s="425"/>
      <c r="BS1490" s="425"/>
      <c r="BT1490" s="425"/>
      <c r="BU1490" s="425"/>
      <c r="BV1490" s="425"/>
      <c r="BW1490" s="425"/>
      <c r="BX1490" s="425"/>
      <c r="BY1490" s="425"/>
      <c r="BZ1490" s="425"/>
      <c r="CA1490" s="425"/>
      <c r="CB1490" s="425"/>
      <c r="CC1490" s="425"/>
      <c r="CD1490" s="425"/>
      <c r="CE1490" s="425"/>
      <c r="CF1490" s="425"/>
      <c r="CG1490" s="425"/>
      <c r="CH1490" s="425"/>
      <c r="CI1490" s="425"/>
      <c r="CJ1490" s="425"/>
      <c r="CK1490" s="425"/>
      <c r="CL1490" s="425"/>
      <c r="CM1490" s="425"/>
      <c r="CN1490" s="425"/>
      <c r="CO1490" s="425"/>
      <c r="CP1490" s="425"/>
      <c r="CQ1490" s="425"/>
      <c r="CR1490" s="425"/>
      <c r="CS1490" s="425"/>
      <c r="CT1490" s="425"/>
      <c r="CU1490" s="425"/>
      <c r="CV1490" s="425"/>
      <c r="CW1490" s="425"/>
      <c r="CX1490" s="425"/>
      <c r="CY1490" s="425"/>
      <c r="CZ1490" s="425"/>
      <c r="DA1490" s="425"/>
      <c r="DB1490" s="425"/>
      <c r="DC1490" s="425"/>
      <c r="DD1490" s="425"/>
      <c r="DE1490" s="425"/>
      <c r="DF1490" s="425"/>
      <c r="DG1490" s="425"/>
      <c r="DH1490" s="425"/>
      <c r="DI1490" s="425"/>
      <c r="DJ1490" s="425"/>
      <c r="DK1490" s="425"/>
      <c r="DL1490" s="425"/>
      <c r="DM1490" s="425"/>
      <c r="DN1490" s="425"/>
      <c r="DO1490" s="425"/>
      <c r="DP1490" s="425"/>
      <c r="DQ1490" s="425"/>
      <c r="DR1490" s="425"/>
      <c r="DS1490" s="425"/>
      <c r="DT1490" s="425"/>
      <c r="DU1490" s="425"/>
      <c r="DV1490" s="425"/>
      <c r="DW1490" s="425"/>
      <c r="DX1490" s="425"/>
      <c r="DY1490" s="425"/>
      <c r="DZ1490" s="425"/>
      <c r="EA1490" s="425"/>
      <c r="EB1490" s="425"/>
      <c r="EC1490" s="425"/>
      <c r="ED1490" s="425"/>
      <c r="EE1490" s="425"/>
      <c r="EF1490" s="425"/>
      <c r="EG1490" s="425"/>
      <c r="EH1490" s="425"/>
      <c r="EI1490" s="425"/>
      <c r="EJ1490" s="425"/>
      <c r="EK1490" s="425"/>
      <c r="EL1490" s="425"/>
      <c r="EM1490" s="425"/>
      <c r="EN1490" s="425"/>
      <c r="EO1490" s="425"/>
      <c r="EP1490" s="425"/>
      <c r="EQ1490" s="425"/>
      <c r="ER1490" s="425"/>
      <c r="ES1490" s="425"/>
      <c r="ET1490" s="425"/>
      <c r="EU1490" s="425"/>
      <c r="EV1490" s="425"/>
      <c r="EW1490" s="425"/>
      <c r="EX1490" s="425"/>
      <c r="EY1490" s="425"/>
      <c r="EZ1490" s="425"/>
      <c r="FA1490" s="425"/>
      <c r="FB1490" s="425"/>
      <c r="FC1490" s="425"/>
      <c r="FD1490" s="425"/>
      <c r="FE1490" s="425"/>
      <c r="FF1490" s="425"/>
      <c r="FG1490" s="425"/>
      <c r="FH1490" s="425"/>
      <c r="FI1490" s="425"/>
      <c r="FJ1490" s="425"/>
      <c r="FK1490" s="425"/>
      <c r="FL1490" s="425"/>
      <c r="FM1490" s="425"/>
      <c r="FN1490" s="425"/>
      <c r="FO1490" s="425"/>
      <c r="FP1490" s="425"/>
      <c r="FQ1490" s="425"/>
      <c r="FR1490" s="425"/>
      <c r="FS1490" s="425"/>
      <c r="FT1490" s="425"/>
      <c r="FU1490" s="425"/>
      <c r="FV1490" s="425"/>
      <c r="FW1490" s="425"/>
      <c r="FX1490" s="425"/>
      <c r="FY1490" s="425"/>
      <c r="FZ1490" s="425"/>
      <c r="GA1490" s="425"/>
      <c r="GB1490" s="425"/>
      <c r="GC1490" s="425"/>
      <c r="GD1490" s="425"/>
      <c r="GE1490" s="425"/>
      <c r="GF1490" s="425"/>
      <c r="GG1490" s="425"/>
      <c r="GH1490" s="425"/>
      <c r="GI1490" s="425"/>
      <c r="GJ1490" s="425"/>
      <c r="GK1490" s="425"/>
      <c r="GL1490" s="425"/>
      <c r="GM1490" s="425"/>
      <c r="GN1490" s="425"/>
      <c r="GO1490" s="425"/>
      <c r="GP1490" s="425"/>
      <c r="GQ1490" s="425"/>
      <c r="GR1490" s="425"/>
      <c r="GS1490" s="425"/>
      <c r="GT1490" s="425"/>
      <c r="GU1490" s="425"/>
      <c r="GV1490" s="425"/>
    </row>
    <row r="1491" spans="1:204" s="423" customFormat="1" ht="27" x14ac:dyDescent="0.25">
      <c r="A1491" s="331" t="s">
        <v>2218</v>
      </c>
      <c r="B1491" s="323" t="s">
        <v>2056</v>
      </c>
      <c r="C1491" s="277" t="s">
        <v>2219</v>
      </c>
      <c r="D1491" s="334" t="s">
        <v>3211</v>
      </c>
      <c r="E1491" s="326">
        <v>160.19999999999999</v>
      </c>
      <c r="F1491" s="335">
        <v>160.19999999999999</v>
      </c>
      <c r="G1491" s="220"/>
      <c r="H1491" s="454" t="s">
        <v>2220</v>
      </c>
      <c r="I1491" s="371" t="s">
        <v>21</v>
      </c>
      <c r="J1491" s="378"/>
      <c r="K1491" s="455"/>
      <c r="L1491" s="384"/>
      <c r="M1491" s="381">
        <v>2</v>
      </c>
      <c r="N1491" s="453">
        <v>1</v>
      </c>
      <c r="O1491" s="385"/>
      <c r="P1491" s="377">
        <f t="shared" si="170"/>
        <v>164.07</v>
      </c>
      <c r="Q1491" s="16">
        <f t="shared" si="169"/>
        <v>164.07900000000001</v>
      </c>
      <c r="R1491" s="23">
        <f t="shared" si="171"/>
        <v>3.8700000000000045</v>
      </c>
      <c r="S1491" s="18">
        <f t="shared" si="172"/>
        <v>2.4157303370786545E-2</v>
      </c>
      <c r="T1491" s="101"/>
      <c r="U1491" s="102">
        <v>910000</v>
      </c>
      <c r="V1491" s="134"/>
      <c r="W1491" s="272">
        <v>910</v>
      </c>
      <c r="X1491" s="273"/>
      <c r="Y1491" s="486"/>
      <c r="AA1491" s="477"/>
      <c r="AB1491" s="477"/>
      <c r="AC1491" s="477"/>
      <c r="AD1491" s="477"/>
      <c r="AE1491" s="477"/>
      <c r="AF1491" s="425"/>
      <c r="AG1491" s="425"/>
      <c r="AH1491" s="425"/>
      <c r="AI1491" s="425"/>
      <c r="AJ1491" s="425"/>
      <c r="AK1491" s="425"/>
      <c r="AL1491" s="425"/>
      <c r="AM1491" s="425"/>
      <c r="AN1491" s="425"/>
      <c r="AO1491" s="425"/>
      <c r="AP1491" s="425"/>
      <c r="AQ1491" s="425"/>
      <c r="AR1491" s="425"/>
      <c r="AS1491" s="425"/>
      <c r="AT1491" s="425"/>
      <c r="AU1491" s="425"/>
      <c r="AV1491" s="425"/>
      <c r="AW1491" s="425"/>
      <c r="AX1491" s="425"/>
      <c r="AY1491" s="425"/>
      <c r="AZ1491" s="425"/>
      <c r="BA1491" s="425"/>
      <c r="BB1491" s="425"/>
      <c r="BC1491" s="425"/>
      <c r="BD1491" s="425"/>
      <c r="BE1491" s="425"/>
      <c r="BF1491" s="425"/>
      <c r="BG1491" s="425"/>
      <c r="BH1491" s="425"/>
      <c r="BI1491" s="425"/>
      <c r="BJ1491" s="425"/>
      <c r="BK1491" s="425"/>
      <c r="BL1491" s="425"/>
      <c r="BM1491" s="425"/>
      <c r="BN1491" s="425"/>
      <c r="BO1491" s="425"/>
      <c r="BP1491" s="425"/>
      <c r="BQ1491" s="425"/>
      <c r="BR1491" s="425"/>
      <c r="BS1491" s="425"/>
      <c r="BT1491" s="425"/>
      <c r="BU1491" s="425"/>
      <c r="BV1491" s="425"/>
      <c r="BW1491" s="425"/>
      <c r="BX1491" s="425"/>
      <c r="BY1491" s="425"/>
      <c r="BZ1491" s="425"/>
      <c r="CA1491" s="425"/>
      <c r="CB1491" s="425"/>
      <c r="CC1491" s="425"/>
      <c r="CD1491" s="425"/>
      <c r="CE1491" s="425"/>
      <c r="CF1491" s="425"/>
      <c r="CG1491" s="425"/>
      <c r="CH1491" s="425"/>
      <c r="CI1491" s="425"/>
      <c r="CJ1491" s="425"/>
      <c r="CK1491" s="425"/>
      <c r="CL1491" s="425"/>
      <c r="CM1491" s="425"/>
      <c r="CN1491" s="425"/>
      <c r="CO1491" s="425"/>
      <c r="CP1491" s="425"/>
      <c r="CQ1491" s="425"/>
      <c r="CR1491" s="425"/>
      <c r="CS1491" s="425"/>
      <c r="CT1491" s="425"/>
      <c r="CU1491" s="425"/>
      <c r="CV1491" s="425"/>
      <c r="CW1491" s="425"/>
      <c r="CX1491" s="425"/>
      <c r="CY1491" s="425"/>
      <c r="CZ1491" s="425"/>
      <c r="DA1491" s="425"/>
      <c r="DB1491" s="425"/>
      <c r="DC1491" s="425"/>
      <c r="DD1491" s="425"/>
      <c r="DE1491" s="425"/>
      <c r="DF1491" s="425"/>
      <c r="DG1491" s="425"/>
      <c r="DH1491" s="425"/>
      <c r="DI1491" s="425"/>
      <c r="DJ1491" s="425"/>
      <c r="DK1491" s="425"/>
      <c r="DL1491" s="425"/>
      <c r="DM1491" s="425"/>
      <c r="DN1491" s="425"/>
      <c r="DO1491" s="425"/>
      <c r="DP1491" s="425"/>
      <c r="DQ1491" s="425"/>
      <c r="DR1491" s="425"/>
      <c r="DS1491" s="425"/>
      <c r="DT1491" s="425"/>
      <c r="DU1491" s="425"/>
      <c r="DV1491" s="425"/>
      <c r="DW1491" s="425"/>
      <c r="DX1491" s="425"/>
      <c r="DY1491" s="425"/>
      <c r="DZ1491" s="425"/>
      <c r="EA1491" s="425"/>
      <c r="EB1491" s="425"/>
      <c r="EC1491" s="425"/>
      <c r="ED1491" s="425"/>
      <c r="EE1491" s="425"/>
      <c r="EF1491" s="425"/>
      <c r="EG1491" s="425"/>
      <c r="EH1491" s="425"/>
      <c r="EI1491" s="425"/>
      <c r="EJ1491" s="425"/>
      <c r="EK1491" s="425"/>
      <c r="EL1491" s="425"/>
      <c r="EM1491" s="425"/>
      <c r="EN1491" s="425"/>
      <c r="EO1491" s="425"/>
      <c r="EP1491" s="425"/>
      <c r="EQ1491" s="425"/>
      <c r="ER1491" s="425"/>
      <c r="ES1491" s="425"/>
      <c r="ET1491" s="425"/>
      <c r="EU1491" s="425"/>
      <c r="EV1491" s="425"/>
      <c r="EW1491" s="425"/>
      <c r="EX1491" s="425"/>
      <c r="EY1491" s="425"/>
      <c r="EZ1491" s="425"/>
      <c r="FA1491" s="425"/>
      <c r="FB1491" s="425"/>
      <c r="FC1491" s="425"/>
      <c r="FD1491" s="425"/>
      <c r="FE1491" s="425"/>
      <c r="FF1491" s="425"/>
      <c r="FG1491" s="425"/>
      <c r="FH1491" s="425"/>
      <c r="FI1491" s="425"/>
      <c r="FJ1491" s="425"/>
      <c r="FK1491" s="425"/>
      <c r="FL1491" s="425"/>
      <c r="FM1491" s="425"/>
      <c r="FN1491" s="425"/>
      <c r="FO1491" s="425"/>
      <c r="FP1491" s="425"/>
      <c r="FQ1491" s="425"/>
      <c r="FR1491" s="425"/>
      <c r="FS1491" s="425"/>
      <c r="FT1491" s="425"/>
      <c r="FU1491" s="425"/>
      <c r="FV1491" s="425"/>
      <c r="FW1491" s="425"/>
      <c r="FX1491" s="425"/>
      <c r="FY1491" s="425"/>
      <c r="FZ1491" s="425"/>
      <c r="GA1491" s="425"/>
      <c r="GB1491" s="425"/>
      <c r="GC1491" s="425"/>
      <c r="GD1491" s="425"/>
      <c r="GE1491" s="425"/>
      <c r="GF1491" s="425"/>
      <c r="GG1491" s="425"/>
      <c r="GH1491" s="425"/>
      <c r="GI1491" s="425"/>
      <c r="GJ1491" s="425"/>
      <c r="GK1491" s="425"/>
      <c r="GL1491" s="425"/>
      <c r="GM1491" s="425"/>
      <c r="GN1491" s="425"/>
      <c r="GO1491" s="425"/>
      <c r="GP1491" s="425"/>
      <c r="GQ1491" s="425"/>
      <c r="GR1491" s="425"/>
      <c r="GS1491" s="425"/>
      <c r="GT1491" s="425"/>
      <c r="GU1491" s="425"/>
      <c r="GV1491" s="425"/>
    </row>
    <row r="1492" spans="1:204" s="423" customFormat="1" ht="38.25" x14ac:dyDescent="0.25">
      <c r="A1492" s="331" t="s">
        <v>2218</v>
      </c>
      <c r="B1492" s="323" t="s">
        <v>2056</v>
      </c>
      <c r="C1492" s="277" t="s">
        <v>2221</v>
      </c>
      <c r="D1492" s="334" t="s">
        <v>3211</v>
      </c>
      <c r="E1492" s="326">
        <v>160.19999999999999</v>
      </c>
      <c r="F1492" s="335">
        <v>160.19999999999999</v>
      </c>
      <c r="G1492" s="220"/>
      <c r="H1492" s="456" t="s">
        <v>2222</v>
      </c>
      <c r="I1492" s="371" t="s">
        <v>21</v>
      </c>
      <c r="J1492" s="378"/>
      <c r="K1492" s="457"/>
      <c r="L1492" s="384"/>
      <c r="M1492" s="381">
        <v>2</v>
      </c>
      <c r="N1492" s="453">
        <v>1</v>
      </c>
      <c r="O1492" s="385"/>
      <c r="P1492" s="377">
        <f t="shared" si="170"/>
        <v>164.07</v>
      </c>
      <c r="Q1492" s="16">
        <f t="shared" si="169"/>
        <v>164.07900000000001</v>
      </c>
      <c r="R1492" s="23">
        <f t="shared" si="171"/>
        <v>3.8700000000000045</v>
      </c>
      <c r="S1492" s="18">
        <f t="shared" si="172"/>
        <v>2.4157303370786545E-2</v>
      </c>
      <c r="T1492" s="101"/>
      <c r="U1492" s="102">
        <v>920000</v>
      </c>
      <c r="V1492" s="134"/>
      <c r="W1492" s="272">
        <v>920</v>
      </c>
      <c r="X1492" s="273"/>
      <c r="Y1492" s="486"/>
      <c r="AA1492" s="477"/>
      <c r="AB1492" s="477"/>
      <c r="AC1492" s="477"/>
      <c r="AD1492" s="477"/>
      <c r="AE1492" s="477"/>
      <c r="AF1492" s="425"/>
      <c r="AG1492" s="425"/>
      <c r="AH1492" s="425"/>
      <c r="AI1492" s="425"/>
      <c r="AJ1492" s="425"/>
      <c r="AK1492" s="425"/>
      <c r="AL1492" s="425"/>
      <c r="AM1492" s="425"/>
      <c r="AN1492" s="425"/>
      <c r="AO1492" s="425"/>
      <c r="AP1492" s="425"/>
      <c r="AQ1492" s="425"/>
      <c r="AR1492" s="425"/>
      <c r="AS1492" s="425"/>
      <c r="AT1492" s="425"/>
      <c r="AU1492" s="425"/>
      <c r="AV1492" s="425"/>
      <c r="AW1492" s="425"/>
      <c r="AX1492" s="425"/>
      <c r="AY1492" s="425"/>
      <c r="AZ1492" s="425"/>
      <c r="BA1492" s="425"/>
      <c r="BB1492" s="425"/>
      <c r="BC1492" s="425"/>
      <c r="BD1492" s="425"/>
      <c r="BE1492" s="425"/>
      <c r="BF1492" s="425"/>
      <c r="BG1492" s="425"/>
      <c r="BH1492" s="425"/>
      <c r="BI1492" s="425"/>
      <c r="BJ1492" s="425"/>
      <c r="BK1492" s="425"/>
      <c r="BL1492" s="425"/>
      <c r="BM1492" s="425"/>
      <c r="BN1492" s="425"/>
      <c r="BO1492" s="425"/>
      <c r="BP1492" s="425"/>
      <c r="BQ1492" s="425"/>
      <c r="BR1492" s="425"/>
      <c r="BS1492" s="425"/>
      <c r="BT1492" s="425"/>
      <c r="BU1492" s="425"/>
      <c r="BV1492" s="425"/>
      <c r="BW1492" s="425"/>
      <c r="BX1492" s="425"/>
      <c r="BY1492" s="425"/>
      <c r="BZ1492" s="425"/>
      <c r="CA1492" s="425"/>
      <c r="CB1492" s="425"/>
      <c r="CC1492" s="425"/>
      <c r="CD1492" s="425"/>
      <c r="CE1492" s="425"/>
      <c r="CF1492" s="425"/>
      <c r="CG1492" s="425"/>
      <c r="CH1492" s="425"/>
      <c r="CI1492" s="425"/>
      <c r="CJ1492" s="425"/>
      <c r="CK1492" s="425"/>
      <c r="CL1492" s="425"/>
      <c r="CM1492" s="425"/>
      <c r="CN1492" s="425"/>
      <c r="CO1492" s="425"/>
      <c r="CP1492" s="425"/>
      <c r="CQ1492" s="425"/>
      <c r="CR1492" s="425"/>
      <c r="CS1492" s="425"/>
      <c r="CT1492" s="425"/>
      <c r="CU1492" s="425"/>
      <c r="CV1492" s="425"/>
      <c r="CW1492" s="425"/>
      <c r="CX1492" s="425"/>
      <c r="CY1492" s="425"/>
      <c r="CZ1492" s="425"/>
      <c r="DA1492" s="425"/>
      <c r="DB1492" s="425"/>
      <c r="DC1492" s="425"/>
      <c r="DD1492" s="425"/>
      <c r="DE1492" s="425"/>
      <c r="DF1492" s="425"/>
      <c r="DG1492" s="425"/>
      <c r="DH1492" s="425"/>
      <c r="DI1492" s="425"/>
      <c r="DJ1492" s="425"/>
      <c r="DK1492" s="425"/>
      <c r="DL1492" s="425"/>
      <c r="DM1492" s="425"/>
      <c r="DN1492" s="425"/>
      <c r="DO1492" s="425"/>
      <c r="DP1492" s="425"/>
      <c r="DQ1492" s="425"/>
      <c r="DR1492" s="425"/>
      <c r="DS1492" s="425"/>
      <c r="DT1492" s="425"/>
      <c r="DU1492" s="425"/>
      <c r="DV1492" s="425"/>
      <c r="DW1492" s="425"/>
      <c r="DX1492" s="425"/>
      <c r="DY1492" s="425"/>
      <c r="DZ1492" s="425"/>
      <c r="EA1492" s="425"/>
      <c r="EB1492" s="425"/>
      <c r="EC1492" s="425"/>
      <c r="ED1492" s="425"/>
      <c r="EE1492" s="425"/>
      <c r="EF1492" s="425"/>
      <c r="EG1492" s="425"/>
      <c r="EH1492" s="425"/>
      <c r="EI1492" s="425"/>
      <c r="EJ1492" s="425"/>
      <c r="EK1492" s="425"/>
      <c r="EL1492" s="425"/>
      <c r="EM1492" s="425"/>
      <c r="EN1492" s="425"/>
      <c r="EO1492" s="425"/>
      <c r="EP1492" s="425"/>
      <c r="EQ1492" s="425"/>
      <c r="ER1492" s="425"/>
      <c r="ES1492" s="425"/>
      <c r="ET1492" s="425"/>
      <c r="EU1492" s="425"/>
      <c r="EV1492" s="425"/>
      <c r="EW1492" s="425"/>
      <c r="EX1492" s="425"/>
      <c r="EY1492" s="425"/>
      <c r="EZ1492" s="425"/>
      <c r="FA1492" s="425"/>
      <c r="FB1492" s="425"/>
      <c r="FC1492" s="425"/>
      <c r="FD1492" s="425"/>
      <c r="FE1492" s="425"/>
      <c r="FF1492" s="425"/>
      <c r="FG1492" s="425"/>
      <c r="FH1492" s="425"/>
      <c r="FI1492" s="425"/>
      <c r="FJ1492" s="425"/>
      <c r="FK1492" s="425"/>
      <c r="FL1492" s="425"/>
      <c r="FM1492" s="425"/>
      <c r="FN1492" s="425"/>
      <c r="FO1492" s="425"/>
      <c r="FP1492" s="425"/>
      <c r="FQ1492" s="425"/>
      <c r="FR1492" s="425"/>
      <c r="FS1492" s="425"/>
      <c r="FT1492" s="425"/>
      <c r="FU1492" s="425"/>
      <c r="FV1492" s="425"/>
      <c r="FW1492" s="425"/>
      <c r="FX1492" s="425"/>
      <c r="FY1492" s="425"/>
      <c r="FZ1492" s="425"/>
      <c r="GA1492" s="425"/>
      <c r="GB1492" s="425"/>
      <c r="GC1492" s="425"/>
      <c r="GD1492" s="425"/>
      <c r="GE1492" s="425"/>
      <c r="GF1492" s="425"/>
      <c r="GG1492" s="425"/>
      <c r="GH1492" s="425"/>
      <c r="GI1492" s="425"/>
      <c r="GJ1492" s="425"/>
      <c r="GK1492" s="425"/>
      <c r="GL1492" s="425"/>
      <c r="GM1492" s="425"/>
      <c r="GN1492" s="425"/>
      <c r="GO1492" s="425"/>
      <c r="GP1492" s="425"/>
      <c r="GQ1492" s="425"/>
      <c r="GR1492" s="425"/>
      <c r="GS1492" s="425"/>
      <c r="GT1492" s="425"/>
      <c r="GU1492" s="425"/>
      <c r="GV1492" s="425"/>
    </row>
    <row r="1493" spans="1:204" s="423" customFormat="1" ht="38.25" x14ac:dyDescent="0.25">
      <c r="A1493" s="331" t="s">
        <v>2218</v>
      </c>
      <c r="B1493" s="323" t="s">
        <v>2056</v>
      </c>
      <c r="C1493" s="277" t="s">
        <v>2223</v>
      </c>
      <c r="D1493" s="334" t="s">
        <v>3211</v>
      </c>
      <c r="E1493" s="326">
        <v>160.19999999999999</v>
      </c>
      <c r="F1493" s="336">
        <v>160.19999999999999</v>
      </c>
      <c r="G1493" s="220"/>
      <c r="H1493" s="456" t="s">
        <v>2224</v>
      </c>
      <c r="I1493" s="371" t="s">
        <v>21</v>
      </c>
      <c r="J1493" s="378"/>
      <c r="K1493" s="332"/>
      <c r="L1493" s="384"/>
      <c r="M1493" s="381">
        <v>6</v>
      </c>
      <c r="N1493" s="453">
        <v>1</v>
      </c>
      <c r="O1493" s="385"/>
      <c r="P1493" s="377">
        <f t="shared" si="170"/>
        <v>164.07</v>
      </c>
      <c r="Q1493" s="16">
        <f t="shared" si="169"/>
        <v>164.07900000000001</v>
      </c>
      <c r="R1493" s="23">
        <f t="shared" si="171"/>
        <v>3.8700000000000045</v>
      </c>
      <c r="S1493" s="18">
        <f t="shared" si="172"/>
        <v>2.4157303370786545E-2</v>
      </c>
      <c r="T1493" s="101"/>
      <c r="U1493" s="102">
        <v>930000</v>
      </c>
      <c r="V1493" s="134"/>
      <c r="W1493" s="272">
        <v>930</v>
      </c>
      <c r="X1493" s="273"/>
      <c r="Y1493" s="486"/>
      <c r="AA1493" s="477"/>
      <c r="AB1493" s="477"/>
      <c r="AC1493" s="477"/>
      <c r="AD1493" s="477"/>
      <c r="AE1493" s="477"/>
      <c r="AF1493" s="425"/>
      <c r="AG1493" s="425"/>
      <c r="AH1493" s="425"/>
      <c r="AI1493" s="425"/>
      <c r="AJ1493" s="425"/>
      <c r="AK1493" s="425"/>
      <c r="AL1493" s="425"/>
      <c r="AM1493" s="425"/>
      <c r="AN1493" s="425"/>
      <c r="AO1493" s="425"/>
      <c r="AP1493" s="425"/>
      <c r="AQ1493" s="425"/>
      <c r="AR1493" s="425"/>
      <c r="AS1493" s="425"/>
      <c r="AT1493" s="425"/>
      <c r="AU1493" s="425"/>
      <c r="AV1493" s="425"/>
      <c r="AW1493" s="425"/>
      <c r="AX1493" s="425"/>
      <c r="AY1493" s="425"/>
      <c r="AZ1493" s="425"/>
      <c r="BA1493" s="425"/>
      <c r="BB1493" s="425"/>
      <c r="BC1493" s="425"/>
      <c r="BD1493" s="425"/>
      <c r="BE1493" s="425"/>
      <c r="BF1493" s="425"/>
      <c r="BG1493" s="425"/>
      <c r="BH1493" s="425"/>
      <c r="BI1493" s="425"/>
      <c r="BJ1493" s="425"/>
      <c r="BK1493" s="425"/>
      <c r="BL1493" s="425"/>
      <c r="BM1493" s="425"/>
      <c r="BN1493" s="425"/>
      <c r="BO1493" s="425"/>
      <c r="BP1493" s="425"/>
      <c r="BQ1493" s="425"/>
      <c r="BR1493" s="425"/>
      <c r="BS1493" s="425"/>
      <c r="BT1493" s="425"/>
      <c r="BU1493" s="425"/>
      <c r="BV1493" s="425"/>
      <c r="BW1493" s="425"/>
      <c r="BX1493" s="425"/>
      <c r="BY1493" s="425"/>
      <c r="BZ1493" s="425"/>
      <c r="CA1493" s="425"/>
      <c r="CB1493" s="425"/>
      <c r="CC1493" s="425"/>
      <c r="CD1493" s="425"/>
      <c r="CE1493" s="425"/>
      <c r="CF1493" s="425"/>
      <c r="CG1493" s="425"/>
      <c r="CH1493" s="425"/>
      <c r="CI1493" s="425"/>
      <c r="CJ1493" s="425"/>
      <c r="CK1493" s="425"/>
      <c r="CL1493" s="425"/>
      <c r="CM1493" s="425"/>
      <c r="CN1493" s="425"/>
      <c r="CO1493" s="425"/>
      <c r="CP1493" s="425"/>
      <c r="CQ1493" s="425"/>
      <c r="CR1493" s="425"/>
      <c r="CS1493" s="425"/>
      <c r="CT1493" s="425"/>
      <c r="CU1493" s="425"/>
      <c r="CV1493" s="425"/>
      <c r="CW1493" s="425"/>
      <c r="CX1493" s="425"/>
      <c r="CY1493" s="425"/>
      <c r="CZ1493" s="425"/>
      <c r="DA1493" s="425"/>
      <c r="DB1493" s="425"/>
      <c r="DC1493" s="425"/>
      <c r="DD1493" s="425"/>
      <c r="DE1493" s="425"/>
      <c r="DF1493" s="425"/>
      <c r="DG1493" s="425"/>
      <c r="DH1493" s="425"/>
      <c r="DI1493" s="425"/>
      <c r="DJ1493" s="425"/>
      <c r="DK1493" s="425"/>
      <c r="DL1493" s="425"/>
      <c r="DM1493" s="425"/>
      <c r="DN1493" s="425"/>
      <c r="DO1493" s="425"/>
      <c r="DP1493" s="425"/>
      <c r="DQ1493" s="425"/>
      <c r="DR1493" s="425"/>
      <c r="DS1493" s="425"/>
      <c r="DT1493" s="425"/>
      <c r="DU1493" s="425"/>
      <c r="DV1493" s="425"/>
      <c r="DW1493" s="425"/>
      <c r="DX1493" s="425"/>
      <c r="DY1493" s="425"/>
      <c r="DZ1493" s="425"/>
      <c r="EA1493" s="425"/>
      <c r="EB1493" s="425"/>
      <c r="EC1493" s="425"/>
      <c r="ED1493" s="425"/>
      <c r="EE1493" s="425"/>
      <c r="EF1493" s="425"/>
      <c r="EG1493" s="425"/>
      <c r="EH1493" s="425"/>
      <c r="EI1493" s="425"/>
      <c r="EJ1493" s="425"/>
      <c r="EK1493" s="425"/>
      <c r="EL1493" s="425"/>
      <c r="EM1493" s="425"/>
      <c r="EN1493" s="425"/>
      <c r="EO1493" s="425"/>
      <c r="EP1493" s="425"/>
      <c r="EQ1493" s="425"/>
      <c r="ER1493" s="425"/>
      <c r="ES1493" s="425"/>
      <c r="ET1493" s="425"/>
      <c r="EU1493" s="425"/>
      <c r="EV1493" s="425"/>
      <c r="EW1493" s="425"/>
      <c r="EX1493" s="425"/>
      <c r="EY1493" s="425"/>
      <c r="EZ1493" s="425"/>
      <c r="FA1493" s="425"/>
      <c r="FB1493" s="425"/>
      <c r="FC1493" s="425"/>
      <c r="FD1493" s="425"/>
      <c r="FE1493" s="425"/>
      <c r="FF1493" s="425"/>
      <c r="FG1493" s="425"/>
      <c r="FH1493" s="425"/>
      <c r="FI1493" s="425"/>
      <c r="FJ1493" s="425"/>
      <c r="FK1493" s="425"/>
      <c r="FL1493" s="425"/>
      <c r="FM1493" s="425"/>
      <c r="FN1493" s="425"/>
      <c r="FO1493" s="425"/>
      <c r="FP1493" s="425"/>
      <c r="FQ1493" s="425"/>
      <c r="FR1493" s="425"/>
      <c r="FS1493" s="425"/>
      <c r="FT1493" s="425"/>
      <c r="FU1493" s="425"/>
      <c r="FV1493" s="425"/>
      <c r="FW1493" s="425"/>
      <c r="FX1493" s="425"/>
      <c r="FY1493" s="425"/>
      <c r="FZ1493" s="425"/>
      <c r="GA1493" s="425"/>
      <c r="GB1493" s="425"/>
      <c r="GC1493" s="425"/>
      <c r="GD1493" s="425"/>
      <c r="GE1493" s="425"/>
      <c r="GF1493" s="425"/>
      <c r="GG1493" s="425"/>
      <c r="GH1493" s="425"/>
      <c r="GI1493" s="425"/>
      <c r="GJ1493" s="425"/>
      <c r="GK1493" s="425"/>
      <c r="GL1493" s="425"/>
      <c r="GM1493" s="425"/>
      <c r="GN1493" s="425"/>
      <c r="GO1493" s="425"/>
      <c r="GP1493" s="425"/>
      <c r="GQ1493" s="425"/>
      <c r="GR1493" s="427"/>
      <c r="GS1493" s="427"/>
      <c r="GT1493" s="427"/>
      <c r="GU1493" s="427"/>
      <c r="GV1493" s="427"/>
    </row>
    <row r="1494" spans="1:204" s="423" customFormat="1" ht="51" x14ac:dyDescent="0.25">
      <c r="A1494" s="331" t="s">
        <v>2218</v>
      </c>
      <c r="B1494" s="323" t="s">
        <v>2056</v>
      </c>
      <c r="C1494" s="277" t="s">
        <v>2225</v>
      </c>
      <c r="D1494" s="334" t="s">
        <v>3211</v>
      </c>
      <c r="E1494" s="326">
        <v>160.19999999999999</v>
      </c>
      <c r="F1494" s="336">
        <v>160.19999999999999</v>
      </c>
      <c r="G1494" s="220"/>
      <c r="H1494" s="456" t="s">
        <v>2226</v>
      </c>
      <c r="I1494" s="371" t="s">
        <v>21</v>
      </c>
      <c r="J1494" s="378"/>
      <c r="K1494" s="332"/>
      <c r="L1494" s="384"/>
      <c r="M1494" s="381">
        <v>6</v>
      </c>
      <c r="N1494" s="453">
        <v>1</v>
      </c>
      <c r="O1494" s="385"/>
      <c r="P1494" s="377">
        <f t="shared" si="170"/>
        <v>164.07</v>
      </c>
      <c r="Q1494" s="16">
        <f t="shared" si="169"/>
        <v>164.07900000000001</v>
      </c>
      <c r="R1494" s="23">
        <f t="shared" si="171"/>
        <v>3.8700000000000045</v>
      </c>
      <c r="S1494" s="18">
        <f t="shared" si="172"/>
        <v>2.4157303370786545E-2</v>
      </c>
      <c r="T1494" s="101"/>
      <c r="U1494" s="102">
        <v>940000</v>
      </c>
      <c r="V1494" s="134"/>
      <c r="W1494" s="272">
        <v>940</v>
      </c>
      <c r="X1494" s="273"/>
      <c r="Y1494" s="486"/>
      <c r="AA1494" s="477"/>
      <c r="AB1494" s="477"/>
      <c r="AC1494" s="477"/>
      <c r="AD1494" s="477"/>
      <c r="AE1494" s="477"/>
      <c r="AF1494" s="425"/>
      <c r="AG1494" s="425"/>
      <c r="AH1494" s="425"/>
      <c r="AI1494" s="425"/>
      <c r="AJ1494" s="425"/>
      <c r="AK1494" s="425"/>
      <c r="AL1494" s="425"/>
      <c r="AM1494" s="425"/>
      <c r="AN1494" s="425"/>
      <c r="AO1494" s="425"/>
      <c r="AP1494" s="425"/>
      <c r="AQ1494" s="425"/>
      <c r="AR1494" s="425"/>
      <c r="AS1494" s="425"/>
      <c r="AT1494" s="425"/>
      <c r="AU1494" s="425"/>
      <c r="AV1494" s="425"/>
      <c r="AW1494" s="425"/>
      <c r="AX1494" s="425"/>
      <c r="AY1494" s="425"/>
      <c r="AZ1494" s="425"/>
      <c r="BA1494" s="425"/>
      <c r="BB1494" s="425"/>
      <c r="BC1494" s="425"/>
      <c r="BD1494" s="425"/>
      <c r="BE1494" s="425"/>
      <c r="BF1494" s="425"/>
      <c r="BG1494" s="425"/>
      <c r="BH1494" s="425"/>
      <c r="BI1494" s="425"/>
      <c r="BJ1494" s="425"/>
      <c r="BK1494" s="425"/>
      <c r="BL1494" s="425"/>
      <c r="BM1494" s="425"/>
      <c r="BN1494" s="425"/>
      <c r="BO1494" s="425"/>
      <c r="BP1494" s="425"/>
      <c r="BQ1494" s="425"/>
      <c r="BR1494" s="425"/>
      <c r="BS1494" s="425"/>
      <c r="BT1494" s="425"/>
      <c r="BU1494" s="425"/>
      <c r="BV1494" s="425"/>
      <c r="BW1494" s="425"/>
      <c r="BX1494" s="425"/>
      <c r="BY1494" s="425"/>
      <c r="BZ1494" s="425"/>
      <c r="CA1494" s="425"/>
      <c r="CB1494" s="425"/>
      <c r="CC1494" s="425"/>
      <c r="CD1494" s="425"/>
      <c r="CE1494" s="425"/>
      <c r="CF1494" s="425"/>
      <c r="CG1494" s="425"/>
      <c r="CH1494" s="425"/>
      <c r="CI1494" s="425"/>
      <c r="CJ1494" s="425"/>
      <c r="CK1494" s="425"/>
      <c r="CL1494" s="425"/>
      <c r="CM1494" s="425"/>
      <c r="CN1494" s="425"/>
      <c r="CO1494" s="425"/>
      <c r="CP1494" s="425"/>
      <c r="CQ1494" s="425"/>
      <c r="CR1494" s="425"/>
      <c r="CS1494" s="425"/>
      <c r="CT1494" s="425"/>
      <c r="CU1494" s="425"/>
      <c r="CV1494" s="425"/>
      <c r="CW1494" s="425"/>
      <c r="CX1494" s="425"/>
      <c r="CY1494" s="425"/>
      <c r="CZ1494" s="425"/>
      <c r="DA1494" s="425"/>
      <c r="DB1494" s="425"/>
      <c r="DC1494" s="425"/>
      <c r="DD1494" s="425"/>
      <c r="DE1494" s="425"/>
      <c r="DF1494" s="425"/>
      <c r="DG1494" s="425"/>
      <c r="DH1494" s="425"/>
      <c r="DI1494" s="425"/>
      <c r="DJ1494" s="425"/>
      <c r="DK1494" s="425"/>
      <c r="DL1494" s="425"/>
      <c r="DM1494" s="425"/>
      <c r="DN1494" s="425"/>
      <c r="DO1494" s="425"/>
      <c r="DP1494" s="425"/>
      <c r="DQ1494" s="425"/>
      <c r="DR1494" s="425"/>
      <c r="DS1494" s="425"/>
      <c r="DT1494" s="425"/>
      <c r="DU1494" s="425"/>
      <c r="DV1494" s="425"/>
      <c r="DW1494" s="425"/>
      <c r="DX1494" s="425"/>
      <c r="DY1494" s="425"/>
      <c r="DZ1494" s="425"/>
      <c r="EA1494" s="425"/>
      <c r="EB1494" s="425"/>
      <c r="EC1494" s="425"/>
      <c r="ED1494" s="425"/>
      <c r="EE1494" s="425"/>
      <c r="EF1494" s="425"/>
      <c r="EG1494" s="425"/>
      <c r="EH1494" s="425"/>
      <c r="EI1494" s="425"/>
      <c r="EJ1494" s="425"/>
      <c r="EK1494" s="425"/>
      <c r="EL1494" s="425"/>
      <c r="EM1494" s="425"/>
      <c r="EN1494" s="425"/>
      <c r="EO1494" s="425"/>
      <c r="EP1494" s="425"/>
      <c r="EQ1494" s="425"/>
      <c r="ER1494" s="425"/>
      <c r="ES1494" s="425"/>
      <c r="ET1494" s="425"/>
      <c r="EU1494" s="425"/>
      <c r="EV1494" s="425"/>
      <c r="EW1494" s="425"/>
      <c r="EX1494" s="425"/>
      <c r="EY1494" s="425"/>
      <c r="EZ1494" s="425"/>
      <c r="FA1494" s="425"/>
      <c r="FB1494" s="425"/>
      <c r="FC1494" s="425"/>
      <c r="FD1494" s="425"/>
      <c r="FE1494" s="425"/>
      <c r="FF1494" s="425"/>
      <c r="FG1494" s="425"/>
      <c r="FH1494" s="425"/>
      <c r="FI1494" s="425"/>
      <c r="FJ1494" s="425"/>
      <c r="FK1494" s="425"/>
      <c r="FL1494" s="425"/>
      <c r="FM1494" s="425"/>
      <c r="FN1494" s="425"/>
      <c r="FO1494" s="425"/>
      <c r="FP1494" s="425"/>
      <c r="FQ1494" s="425"/>
      <c r="FR1494" s="425"/>
      <c r="FS1494" s="425"/>
      <c r="FT1494" s="425"/>
      <c r="FU1494" s="425"/>
      <c r="FV1494" s="425"/>
      <c r="FW1494" s="425"/>
      <c r="FX1494" s="425"/>
      <c r="FY1494" s="425"/>
      <c r="FZ1494" s="425"/>
      <c r="GA1494" s="425"/>
      <c r="GB1494" s="425"/>
      <c r="GC1494" s="425"/>
      <c r="GD1494" s="425"/>
      <c r="GE1494" s="425"/>
      <c r="GF1494" s="425"/>
      <c r="GG1494" s="425"/>
      <c r="GH1494" s="425"/>
      <c r="GI1494" s="425"/>
      <c r="GJ1494" s="425"/>
      <c r="GK1494" s="425"/>
      <c r="GL1494" s="425"/>
      <c r="GM1494" s="425"/>
      <c r="GN1494" s="425"/>
      <c r="GO1494" s="425"/>
      <c r="GP1494" s="425"/>
      <c r="GQ1494" s="425"/>
      <c r="GR1494" s="425"/>
      <c r="GS1494" s="425"/>
      <c r="GT1494" s="425"/>
      <c r="GU1494" s="425"/>
      <c r="GV1494" s="425"/>
    </row>
    <row r="1495" spans="1:204" s="423" customFormat="1" ht="25.5" x14ac:dyDescent="0.25">
      <c r="A1495" s="331" t="s">
        <v>2227</v>
      </c>
      <c r="B1495" s="323" t="s">
        <v>2056</v>
      </c>
      <c r="C1495" s="277" t="s">
        <v>2228</v>
      </c>
      <c r="D1495" s="334" t="s">
        <v>3211</v>
      </c>
      <c r="E1495" s="326">
        <v>160.19999999999999</v>
      </c>
      <c r="F1495" s="335">
        <v>160.19999999999999</v>
      </c>
      <c r="G1495" s="220"/>
      <c r="H1495" s="456" t="s">
        <v>2229</v>
      </c>
      <c r="I1495" s="371" t="s">
        <v>21</v>
      </c>
      <c r="J1495" s="458"/>
      <c r="K1495" s="332"/>
      <c r="L1495" s="384"/>
      <c r="M1495" s="381">
        <v>2</v>
      </c>
      <c r="N1495" s="453">
        <v>1</v>
      </c>
      <c r="O1495" s="385"/>
      <c r="P1495" s="377">
        <f t="shared" si="170"/>
        <v>164.07</v>
      </c>
      <c r="Q1495" s="16">
        <f t="shared" si="169"/>
        <v>164.07900000000001</v>
      </c>
      <c r="R1495" s="23">
        <f t="shared" si="171"/>
        <v>3.8700000000000045</v>
      </c>
      <c r="S1495" s="18">
        <f t="shared" si="172"/>
        <v>2.4157303370786545E-2</v>
      </c>
      <c r="T1495" s="101"/>
      <c r="U1495" s="102">
        <v>950000</v>
      </c>
      <c r="V1495" s="134"/>
      <c r="W1495" s="272">
        <v>950</v>
      </c>
      <c r="X1495" s="273"/>
      <c r="Y1495" s="486"/>
      <c r="AA1495" s="477"/>
      <c r="AB1495" s="477"/>
      <c r="AC1495" s="477"/>
      <c r="AD1495" s="477"/>
      <c r="AE1495" s="477"/>
      <c r="AF1495" s="425"/>
      <c r="AG1495" s="425"/>
      <c r="AH1495" s="425"/>
      <c r="AI1495" s="425"/>
      <c r="AJ1495" s="425"/>
      <c r="AK1495" s="425"/>
      <c r="AL1495" s="425"/>
      <c r="AM1495" s="425"/>
      <c r="AN1495" s="425"/>
      <c r="AO1495" s="425"/>
      <c r="AP1495" s="425"/>
      <c r="AQ1495" s="425"/>
      <c r="AR1495" s="425"/>
      <c r="AS1495" s="425"/>
      <c r="AT1495" s="425"/>
      <c r="AU1495" s="425"/>
      <c r="AV1495" s="425"/>
      <c r="AW1495" s="425"/>
      <c r="AX1495" s="425"/>
      <c r="AY1495" s="425"/>
      <c r="AZ1495" s="425"/>
      <c r="BA1495" s="425"/>
      <c r="BB1495" s="425"/>
      <c r="BC1495" s="425"/>
      <c r="BD1495" s="425"/>
      <c r="BE1495" s="425"/>
      <c r="BF1495" s="425"/>
      <c r="BG1495" s="425"/>
      <c r="BH1495" s="425"/>
      <c r="BI1495" s="425"/>
      <c r="BJ1495" s="425"/>
      <c r="BK1495" s="425"/>
      <c r="BL1495" s="425"/>
      <c r="BM1495" s="425"/>
      <c r="BN1495" s="425"/>
      <c r="BO1495" s="425"/>
      <c r="BP1495" s="425"/>
      <c r="BQ1495" s="425"/>
      <c r="BR1495" s="425"/>
      <c r="BS1495" s="425"/>
      <c r="BT1495" s="425"/>
      <c r="BU1495" s="425"/>
      <c r="BV1495" s="425"/>
      <c r="BW1495" s="425"/>
      <c r="BX1495" s="425"/>
      <c r="BY1495" s="425"/>
      <c r="BZ1495" s="425"/>
      <c r="CA1495" s="425"/>
      <c r="CB1495" s="425"/>
      <c r="CC1495" s="425"/>
      <c r="CD1495" s="425"/>
      <c r="CE1495" s="425"/>
      <c r="CF1495" s="425"/>
      <c r="CG1495" s="425"/>
      <c r="CH1495" s="425"/>
      <c r="CI1495" s="425"/>
      <c r="CJ1495" s="425"/>
      <c r="CK1495" s="425"/>
      <c r="CL1495" s="425"/>
      <c r="CM1495" s="425"/>
      <c r="CN1495" s="425"/>
      <c r="CO1495" s="425"/>
      <c r="CP1495" s="425"/>
      <c r="CQ1495" s="425"/>
      <c r="CR1495" s="425"/>
      <c r="CS1495" s="425"/>
      <c r="CT1495" s="425"/>
      <c r="CU1495" s="425"/>
      <c r="CV1495" s="425"/>
      <c r="CW1495" s="425"/>
      <c r="CX1495" s="425"/>
      <c r="CY1495" s="425"/>
      <c r="CZ1495" s="425"/>
      <c r="DA1495" s="425"/>
      <c r="DB1495" s="425"/>
      <c r="DC1495" s="425"/>
      <c r="DD1495" s="425"/>
      <c r="DE1495" s="425"/>
      <c r="DF1495" s="425"/>
      <c r="DG1495" s="425"/>
      <c r="DH1495" s="425"/>
      <c r="DI1495" s="425"/>
      <c r="DJ1495" s="425"/>
      <c r="DK1495" s="425"/>
      <c r="DL1495" s="425"/>
      <c r="DM1495" s="425"/>
      <c r="DN1495" s="425"/>
      <c r="DO1495" s="425"/>
      <c r="DP1495" s="425"/>
      <c r="DQ1495" s="425"/>
      <c r="DR1495" s="425"/>
      <c r="DS1495" s="425"/>
      <c r="DT1495" s="425"/>
      <c r="DU1495" s="425"/>
      <c r="DV1495" s="425"/>
      <c r="DW1495" s="425"/>
      <c r="DX1495" s="425"/>
      <c r="DY1495" s="425"/>
      <c r="DZ1495" s="425"/>
      <c r="EA1495" s="425"/>
      <c r="EB1495" s="425"/>
      <c r="EC1495" s="425"/>
      <c r="ED1495" s="425"/>
      <c r="EE1495" s="425"/>
      <c r="EF1495" s="425"/>
      <c r="EG1495" s="425"/>
      <c r="EH1495" s="425"/>
      <c r="EI1495" s="425"/>
      <c r="EJ1495" s="425"/>
      <c r="EK1495" s="425"/>
      <c r="EL1495" s="425"/>
      <c r="EM1495" s="425"/>
      <c r="EN1495" s="425"/>
      <c r="EO1495" s="425"/>
      <c r="EP1495" s="425"/>
      <c r="EQ1495" s="425"/>
      <c r="ER1495" s="425"/>
      <c r="ES1495" s="425"/>
      <c r="ET1495" s="425"/>
      <c r="EU1495" s="425"/>
      <c r="EV1495" s="425"/>
      <c r="EW1495" s="425"/>
      <c r="EX1495" s="425"/>
      <c r="EY1495" s="425"/>
      <c r="EZ1495" s="425"/>
      <c r="FA1495" s="425"/>
      <c r="FB1495" s="425"/>
      <c r="FC1495" s="425"/>
      <c r="FD1495" s="425"/>
      <c r="FE1495" s="425"/>
      <c r="FF1495" s="425"/>
      <c r="FG1495" s="425"/>
      <c r="FH1495" s="425"/>
      <c r="FI1495" s="425"/>
      <c r="FJ1495" s="425"/>
      <c r="FK1495" s="425"/>
      <c r="FL1495" s="425"/>
      <c r="FM1495" s="425"/>
      <c r="FN1495" s="425"/>
      <c r="FO1495" s="425"/>
      <c r="FP1495" s="425"/>
      <c r="FQ1495" s="425"/>
      <c r="FR1495" s="425"/>
      <c r="FS1495" s="425"/>
      <c r="FT1495" s="425"/>
      <c r="FU1495" s="425"/>
      <c r="FV1495" s="425"/>
      <c r="FW1495" s="425"/>
      <c r="FX1495" s="425"/>
      <c r="FY1495" s="425"/>
      <c r="FZ1495" s="425"/>
      <c r="GA1495" s="425"/>
      <c r="GB1495" s="425"/>
      <c r="GC1495" s="425"/>
      <c r="GD1495" s="425"/>
      <c r="GE1495" s="425"/>
      <c r="GF1495" s="425"/>
      <c r="GG1495" s="425"/>
      <c r="GH1495" s="425"/>
      <c r="GI1495" s="425"/>
      <c r="GJ1495" s="425"/>
      <c r="GK1495" s="425"/>
      <c r="GL1495" s="425"/>
      <c r="GM1495" s="425"/>
      <c r="GN1495" s="425"/>
      <c r="GO1495" s="425"/>
      <c r="GP1495" s="425"/>
      <c r="GQ1495" s="425"/>
      <c r="GR1495" s="424"/>
      <c r="GS1495" s="424"/>
      <c r="GT1495" s="424"/>
      <c r="GU1495" s="424"/>
      <c r="GV1495" s="424"/>
    </row>
    <row r="1496" spans="1:204" s="423" customFormat="1" ht="38.25" x14ac:dyDescent="0.25">
      <c r="A1496" s="331" t="s">
        <v>2230</v>
      </c>
      <c r="B1496" s="323" t="s">
        <v>2056</v>
      </c>
      <c r="C1496" s="277" t="s">
        <v>2231</v>
      </c>
      <c r="D1496" s="334" t="s">
        <v>3211</v>
      </c>
      <c r="E1496" s="326">
        <v>160.19999999999999</v>
      </c>
      <c r="F1496" s="335">
        <v>160.19999999999999</v>
      </c>
      <c r="G1496" s="220"/>
      <c r="H1496" s="454" t="s">
        <v>2232</v>
      </c>
      <c r="I1496" s="371" t="s">
        <v>21</v>
      </c>
      <c r="J1496" s="458"/>
      <c r="K1496" s="332"/>
      <c r="L1496" s="384"/>
      <c r="M1496" s="381">
        <v>2</v>
      </c>
      <c r="N1496" s="453">
        <v>1</v>
      </c>
      <c r="O1496" s="385"/>
      <c r="P1496" s="377">
        <f t="shared" si="170"/>
        <v>164.07</v>
      </c>
      <c r="Q1496" s="16">
        <f t="shared" si="169"/>
        <v>164.07900000000001</v>
      </c>
      <c r="R1496" s="23">
        <f t="shared" si="171"/>
        <v>3.8700000000000045</v>
      </c>
      <c r="S1496" s="18">
        <f t="shared" si="172"/>
        <v>2.4157303370786545E-2</v>
      </c>
      <c r="T1496" s="101"/>
      <c r="U1496" s="102">
        <v>960000</v>
      </c>
      <c r="V1496" s="134"/>
      <c r="W1496" s="272">
        <v>960</v>
      </c>
      <c r="X1496" s="273"/>
      <c r="Y1496" s="486"/>
      <c r="AA1496" s="477"/>
      <c r="AB1496" s="477"/>
      <c r="AC1496" s="477"/>
      <c r="AD1496" s="477"/>
      <c r="AE1496" s="477"/>
      <c r="AF1496" s="425"/>
      <c r="AG1496" s="425"/>
      <c r="AH1496" s="425"/>
      <c r="AI1496" s="425"/>
      <c r="AJ1496" s="425"/>
      <c r="AK1496" s="425"/>
      <c r="AL1496" s="425"/>
      <c r="AM1496" s="425"/>
      <c r="AN1496" s="425"/>
      <c r="AO1496" s="425"/>
      <c r="AP1496" s="425"/>
      <c r="AQ1496" s="425"/>
      <c r="AR1496" s="425"/>
      <c r="AS1496" s="425"/>
      <c r="AT1496" s="425"/>
      <c r="AU1496" s="425"/>
      <c r="AV1496" s="425"/>
      <c r="AW1496" s="425"/>
      <c r="AX1496" s="425"/>
      <c r="AY1496" s="425"/>
      <c r="AZ1496" s="425"/>
      <c r="BA1496" s="425"/>
      <c r="BB1496" s="425"/>
      <c r="BC1496" s="425"/>
      <c r="BD1496" s="425"/>
      <c r="BE1496" s="425"/>
      <c r="BF1496" s="425"/>
      <c r="BG1496" s="425"/>
      <c r="BH1496" s="425"/>
      <c r="BI1496" s="425"/>
      <c r="BJ1496" s="425"/>
      <c r="BK1496" s="425"/>
      <c r="BL1496" s="425"/>
      <c r="BM1496" s="425"/>
      <c r="BN1496" s="425"/>
      <c r="BO1496" s="425"/>
      <c r="BP1496" s="425"/>
      <c r="BQ1496" s="425"/>
      <c r="BR1496" s="425"/>
      <c r="BS1496" s="425"/>
      <c r="BT1496" s="425"/>
      <c r="BU1496" s="425"/>
      <c r="BV1496" s="425"/>
      <c r="BW1496" s="425"/>
      <c r="BX1496" s="425"/>
      <c r="BY1496" s="425"/>
      <c r="BZ1496" s="425"/>
      <c r="CA1496" s="425"/>
      <c r="CB1496" s="425"/>
      <c r="CC1496" s="425"/>
      <c r="CD1496" s="425"/>
      <c r="CE1496" s="425"/>
      <c r="CF1496" s="425"/>
      <c r="CG1496" s="425"/>
      <c r="CH1496" s="425"/>
      <c r="CI1496" s="425"/>
      <c r="CJ1496" s="425"/>
      <c r="CK1496" s="425"/>
      <c r="CL1496" s="425"/>
      <c r="CM1496" s="425"/>
      <c r="CN1496" s="425"/>
      <c r="CO1496" s="425"/>
      <c r="CP1496" s="425"/>
      <c r="CQ1496" s="425"/>
      <c r="CR1496" s="425"/>
      <c r="CS1496" s="425"/>
      <c r="CT1496" s="425"/>
      <c r="CU1496" s="425"/>
      <c r="CV1496" s="425"/>
      <c r="CW1496" s="425"/>
      <c r="CX1496" s="425"/>
      <c r="CY1496" s="425"/>
      <c r="CZ1496" s="425"/>
      <c r="DA1496" s="425"/>
      <c r="DB1496" s="425"/>
      <c r="DC1496" s="425"/>
      <c r="DD1496" s="425"/>
      <c r="DE1496" s="425"/>
      <c r="DF1496" s="425"/>
      <c r="DG1496" s="425"/>
      <c r="DH1496" s="425"/>
      <c r="DI1496" s="425"/>
      <c r="DJ1496" s="425"/>
      <c r="DK1496" s="425"/>
      <c r="DL1496" s="425"/>
      <c r="DM1496" s="425"/>
      <c r="DN1496" s="425"/>
      <c r="DO1496" s="425"/>
      <c r="DP1496" s="425"/>
      <c r="DQ1496" s="425"/>
      <c r="DR1496" s="425"/>
      <c r="DS1496" s="425"/>
      <c r="DT1496" s="425"/>
      <c r="DU1496" s="425"/>
      <c r="DV1496" s="425"/>
      <c r="DW1496" s="425"/>
      <c r="DX1496" s="425"/>
      <c r="DY1496" s="425"/>
      <c r="DZ1496" s="425"/>
      <c r="EA1496" s="425"/>
      <c r="EB1496" s="425"/>
      <c r="EC1496" s="425"/>
      <c r="ED1496" s="425"/>
      <c r="EE1496" s="425"/>
      <c r="EF1496" s="425"/>
      <c r="EG1496" s="425"/>
      <c r="EH1496" s="425"/>
      <c r="EI1496" s="425"/>
      <c r="EJ1496" s="425"/>
      <c r="EK1496" s="425"/>
      <c r="EL1496" s="425"/>
      <c r="EM1496" s="425"/>
      <c r="EN1496" s="425"/>
      <c r="EO1496" s="425"/>
      <c r="EP1496" s="425"/>
      <c r="EQ1496" s="425"/>
      <c r="ER1496" s="425"/>
      <c r="ES1496" s="425"/>
      <c r="ET1496" s="425"/>
      <c r="EU1496" s="425"/>
      <c r="EV1496" s="425"/>
      <c r="EW1496" s="425"/>
      <c r="EX1496" s="425"/>
      <c r="EY1496" s="425"/>
      <c r="EZ1496" s="425"/>
      <c r="FA1496" s="425"/>
      <c r="FB1496" s="425"/>
      <c r="FC1496" s="425"/>
      <c r="FD1496" s="425"/>
      <c r="FE1496" s="425"/>
      <c r="FF1496" s="425"/>
      <c r="FG1496" s="425"/>
      <c r="FH1496" s="425"/>
      <c r="FI1496" s="425"/>
      <c r="FJ1496" s="425"/>
      <c r="FK1496" s="425"/>
      <c r="FL1496" s="425"/>
      <c r="FM1496" s="425"/>
      <c r="FN1496" s="425"/>
      <c r="FO1496" s="425"/>
      <c r="FP1496" s="425"/>
      <c r="FQ1496" s="425"/>
      <c r="FR1496" s="425"/>
      <c r="FS1496" s="425"/>
      <c r="FT1496" s="425"/>
      <c r="FU1496" s="425"/>
      <c r="FV1496" s="425"/>
      <c r="FW1496" s="425"/>
      <c r="FX1496" s="425"/>
      <c r="FY1496" s="425"/>
      <c r="FZ1496" s="425"/>
      <c r="GA1496" s="425"/>
      <c r="GB1496" s="425"/>
      <c r="GC1496" s="425"/>
      <c r="GD1496" s="425"/>
      <c r="GE1496" s="425"/>
      <c r="GF1496" s="425"/>
      <c r="GG1496" s="425"/>
      <c r="GH1496" s="425"/>
      <c r="GI1496" s="425"/>
      <c r="GJ1496" s="425"/>
      <c r="GK1496" s="425"/>
      <c r="GL1496" s="425"/>
      <c r="GM1496" s="425"/>
      <c r="GN1496" s="425"/>
      <c r="GO1496" s="425"/>
      <c r="GP1496" s="425"/>
      <c r="GQ1496" s="425"/>
      <c r="GR1496" s="425"/>
      <c r="GS1496" s="425"/>
      <c r="GT1496" s="425"/>
      <c r="GU1496" s="425"/>
      <c r="GV1496" s="425"/>
    </row>
    <row r="1497" spans="1:204" s="423" customFormat="1" ht="25.5" x14ac:dyDescent="0.25">
      <c r="A1497" s="331" t="s">
        <v>2230</v>
      </c>
      <c r="B1497" s="323" t="s">
        <v>2056</v>
      </c>
      <c r="C1497" s="277" t="s">
        <v>2233</v>
      </c>
      <c r="D1497" s="334" t="s">
        <v>3211</v>
      </c>
      <c r="E1497" s="326">
        <v>160.19999999999999</v>
      </c>
      <c r="F1497" s="335">
        <v>160.19999999999999</v>
      </c>
      <c r="G1497" s="220"/>
      <c r="H1497" s="454" t="s">
        <v>2232</v>
      </c>
      <c r="I1497" s="391" t="s">
        <v>21</v>
      </c>
      <c r="J1497" s="458"/>
      <c r="K1497" s="332"/>
      <c r="L1497" s="384"/>
      <c r="M1497" s="381">
        <v>2</v>
      </c>
      <c r="N1497" s="459">
        <v>1</v>
      </c>
      <c r="O1497" s="385"/>
      <c r="P1497" s="377">
        <f t="shared" si="170"/>
        <v>164.07</v>
      </c>
      <c r="Q1497" s="16">
        <f t="shared" si="169"/>
        <v>164.07900000000001</v>
      </c>
      <c r="R1497" s="23">
        <f t="shared" si="171"/>
        <v>3.8700000000000045</v>
      </c>
      <c r="S1497" s="18">
        <f t="shared" si="172"/>
        <v>2.4157303370786545E-2</v>
      </c>
      <c r="T1497" s="101"/>
      <c r="U1497" s="102">
        <v>970000</v>
      </c>
      <c r="V1497" s="134"/>
      <c r="W1497" s="272">
        <v>970</v>
      </c>
      <c r="X1497" s="273"/>
      <c r="Y1497" s="486"/>
      <c r="AA1497" s="477"/>
      <c r="AB1497" s="477"/>
      <c r="AC1497" s="477"/>
      <c r="AD1497" s="477"/>
      <c r="AE1497" s="477"/>
    </row>
    <row r="1498" spans="1:204" s="423" customFormat="1" ht="25.5" x14ac:dyDescent="0.25">
      <c r="A1498" s="436" t="s">
        <v>2230</v>
      </c>
      <c r="B1498" s="323" t="s">
        <v>2056</v>
      </c>
      <c r="C1498" s="277" t="s">
        <v>2234</v>
      </c>
      <c r="D1498" s="334" t="s">
        <v>3211</v>
      </c>
      <c r="E1498" s="326">
        <v>160.19999999999999</v>
      </c>
      <c r="F1498" s="335">
        <v>160.19999999999999</v>
      </c>
      <c r="G1498" s="220"/>
      <c r="H1498" s="454" t="s">
        <v>2232</v>
      </c>
      <c r="I1498" s="391" t="s">
        <v>21</v>
      </c>
      <c r="J1498" s="458"/>
      <c r="K1498" s="332"/>
      <c r="L1498" s="384"/>
      <c r="M1498" s="381">
        <v>2</v>
      </c>
      <c r="N1498" s="459">
        <v>1</v>
      </c>
      <c r="O1498" s="385"/>
      <c r="P1498" s="377">
        <f t="shared" si="170"/>
        <v>164.07</v>
      </c>
      <c r="Q1498" s="16">
        <f t="shared" si="169"/>
        <v>164.07900000000001</v>
      </c>
      <c r="R1498" s="23">
        <f t="shared" si="171"/>
        <v>3.8700000000000045</v>
      </c>
      <c r="S1498" s="18">
        <f t="shared" si="172"/>
        <v>2.4157303370786545E-2</v>
      </c>
      <c r="T1498" s="101"/>
      <c r="U1498" s="102">
        <v>980000</v>
      </c>
      <c r="V1498" s="134"/>
      <c r="W1498" s="272">
        <v>980</v>
      </c>
      <c r="X1498" s="273"/>
      <c r="Y1498" s="486"/>
      <c r="AA1498" s="477"/>
      <c r="AB1498" s="477"/>
      <c r="AC1498" s="477"/>
      <c r="AD1498" s="477"/>
      <c r="AE1498" s="477"/>
    </row>
    <row r="1499" spans="1:204" s="423" customFormat="1" ht="25.5" x14ac:dyDescent="0.25">
      <c r="A1499" s="331" t="s">
        <v>2230</v>
      </c>
      <c r="B1499" s="323" t="s">
        <v>2056</v>
      </c>
      <c r="C1499" s="277" t="s">
        <v>2235</v>
      </c>
      <c r="D1499" s="334" t="s">
        <v>3211</v>
      </c>
      <c r="E1499" s="326">
        <v>160.19999999999999</v>
      </c>
      <c r="F1499" s="437">
        <v>160.19999999999999</v>
      </c>
      <c r="G1499" s="73"/>
      <c r="H1499" s="454" t="s">
        <v>2232</v>
      </c>
      <c r="I1499" s="391" t="s">
        <v>21</v>
      </c>
      <c r="J1499" s="378"/>
      <c r="K1499" s="332"/>
      <c r="L1499" s="384"/>
      <c r="M1499" s="381">
        <v>2</v>
      </c>
      <c r="N1499" s="379">
        <v>1</v>
      </c>
      <c r="O1499" s="385"/>
      <c r="P1499" s="377">
        <f t="shared" si="170"/>
        <v>164.07</v>
      </c>
      <c r="Q1499" s="16">
        <f t="shared" si="169"/>
        <v>164.07900000000001</v>
      </c>
      <c r="R1499" s="23">
        <f t="shared" si="171"/>
        <v>3.8700000000000045</v>
      </c>
      <c r="S1499" s="18">
        <f t="shared" si="172"/>
        <v>2.4157303370786545E-2</v>
      </c>
      <c r="T1499" s="101"/>
      <c r="U1499" s="102">
        <v>990000</v>
      </c>
      <c r="V1499" s="103"/>
      <c r="W1499" s="272">
        <v>990</v>
      </c>
      <c r="X1499" s="273"/>
      <c r="Y1499" s="486"/>
      <c r="AA1499" s="477"/>
      <c r="AB1499" s="477"/>
      <c r="AC1499" s="477"/>
      <c r="AD1499" s="477"/>
      <c r="AE1499" s="477"/>
    </row>
    <row r="1500" spans="1:204" s="423" customFormat="1" ht="25.5" x14ac:dyDescent="0.25">
      <c r="A1500" s="331" t="s">
        <v>2230</v>
      </c>
      <c r="B1500" s="323" t="s">
        <v>2056</v>
      </c>
      <c r="C1500" s="277" t="s">
        <v>2236</v>
      </c>
      <c r="D1500" s="334" t="s">
        <v>3211</v>
      </c>
      <c r="E1500" s="326">
        <v>80.099999999999994</v>
      </c>
      <c r="F1500" s="437">
        <v>80.099999999999994</v>
      </c>
      <c r="G1500" s="73"/>
      <c r="H1500" s="334"/>
      <c r="I1500" s="391" t="s">
        <v>21</v>
      </c>
      <c r="J1500" s="378"/>
      <c r="K1500" s="332"/>
      <c r="L1500" s="384"/>
      <c r="M1500" s="381">
        <v>2</v>
      </c>
      <c r="N1500" s="379">
        <v>1</v>
      </c>
      <c r="O1500" s="385"/>
      <c r="P1500" s="377">
        <f t="shared" si="170"/>
        <v>82.03</v>
      </c>
      <c r="Q1500" s="16">
        <f t="shared" si="169"/>
        <v>82.039500000000004</v>
      </c>
      <c r="R1500" s="23">
        <f t="shared" si="171"/>
        <v>1.9300000000000068</v>
      </c>
      <c r="S1500" s="18">
        <f t="shared" si="172"/>
        <v>2.409488139825227E-2</v>
      </c>
      <c r="T1500" s="101"/>
      <c r="U1500" s="102">
        <v>1000000</v>
      </c>
      <c r="V1500" s="103"/>
      <c r="W1500" s="272">
        <v>1000</v>
      </c>
      <c r="X1500" s="273"/>
      <c r="Y1500" s="486"/>
      <c r="AA1500" s="477"/>
      <c r="AB1500" s="477"/>
      <c r="AC1500" s="477"/>
      <c r="AD1500" s="477"/>
      <c r="AE1500" s="477"/>
    </row>
    <row r="1501" spans="1:204" s="423" customFormat="1" ht="25.5" x14ac:dyDescent="0.25">
      <c r="A1501" s="331" t="s">
        <v>2230</v>
      </c>
      <c r="B1501" s="323" t="s">
        <v>2056</v>
      </c>
      <c r="C1501" s="277" t="s">
        <v>2237</v>
      </c>
      <c r="D1501" s="334" t="s">
        <v>3211</v>
      </c>
      <c r="E1501" s="326">
        <v>80.099999999999994</v>
      </c>
      <c r="F1501" s="437">
        <v>80.099999999999994</v>
      </c>
      <c r="G1501" s="73"/>
      <c r="H1501" s="334"/>
      <c r="I1501" s="391" t="s">
        <v>21</v>
      </c>
      <c r="J1501" s="378"/>
      <c r="K1501" s="332"/>
      <c r="L1501" s="384"/>
      <c r="M1501" s="381">
        <v>2</v>
      </c>
      <c r="N1501" s="379">
        <v>1</v>
      </c>
      <c r="O1501" s="385"/>
      <c r="P1501" s="377">
        <f t="shared" si="170"/>
        <v>82.03</v>
      </c>
      <c r="Q1501" s="16">
        <f t="shared" si="169"/>
        <v>82.039500000000004</v>
      </c>
      <c r="R1501" s="23">
        <f t="shared" si="171"/>
        <v>1.9300000000000068</v>
      </c>
      <c r="S1501" s="18">
        <f t="shared" si="172"/>
        <v>2.409488139825227E-2</v>
      </c>
      <c r="T1501" s="101"/>
      <c r="U1501" s="102">
        <v>1010000</v>
      </c>
      <c r="V1501" s="103"/>
      <c r="W1501" s="272">
        <v>1010</v>
      </c>
      <c r="X1501" s="273"/>
      <c r="Y1501" s="486"/>
      <c r="AA1501" s="477"/>
      <c r="AB1501" s="477"/>
      <c r="AC1501" s="477"/>
      <c r="AD1501" s="477"/>
      <c r="AE1501" s="477"/>
    </row>
    <row r="1502" spans="1:204" s="423" customFormat="1" ht="25.5" x14ac:dyDescent="0.25">
      <c r="A1502" s="331" t="s">
        <v>2230</v>
      </c>
      <c r="B1502" s="323" t="s">
        <v>2056</v>
      </c>
      <c r="C1502" s="277" t="s">
        <v>2238</v>
      </c>
      <c r="D1502" s="334" t="s">
        <v>3211</v>
      </c>
      <c r="E1502" s="326">
        <v>80.099999999999994</v>
      </c>
      <c r="F1502" s="437">
        <v>80.099999999999994</v>
      </c>
      <c r="G1502" s="73"/>
      <c r="H1502" s="334"/>
      <c r="I1502" s="391" t="s">
        <v>21</v>
      </c>
      <c r="J1502" s="378"/>
      <c r="K1502" s="332"/>
      <c r="L1502" s="384"/>
      <c r="M1502" s="381">
        <v>2</v>
      </c>
      <c r="N1502" s="379">
        <v>1</v>
      </c>
      <c r="O1502" s="385"/>
      <c r="P1502" s="377">
        <f t="shared" si="170"/>
        <v>82.03</v>
      </c>
      <c r="Q1502" s="16">
        <f t="shared" si="169"/>
        <v>82.039500000000004</v>
      </c>
      <c r="R1502" s="23">
        <f t="shared" si="171"/>
        <v>1.9300000000000068</v>
      </c>
      <c r="S1502" s="18">
        <f t="shared" si="172"/>
        <v>2.409488139825227E-2</v>
      </c>
      <c r="T1502" s="101"/>
      <c r="U1502" s="102">
        <v>1020000</v>
      </c>
      <c r="V1502" s="103"/>
      <c r="W1502" s="272">
        <v>1020</v>
      </c>
      <c r="X1502" s="273"/>
      <c r="Y1502" s="486"/>
      <c r="AA1502" s="477"/>
      <c r="AB1502" s="477"/>
      <c r="AC1502" s="477"/>
      <c r="AD1502" s="477"/>
      <c r="AE1502" s="477"/>
    </row>
    <row r="1503" spans="1:204" s="423" customFormat="1" ht="25.5" x14ac:dyDescent="0.25">
      <c r="A1503" s="331" t="s">
        <v>2230</v>
      </c>
      <c r="B1503" s="323" t="s">
        <v>2056</v>
      </c>
      <c r="C1503" s="277" t="s">
        <v>2239</v>
      </c>
      <c r="D1503" s="334" t="s">
        <v>3211</v>
      </c>
      <c r="E1503" s="326">
        <v>42.72</v>
      </c>
      <c r="F1503" s="437">
        <v>42.72</v>
      </c>
      <c r="G1503" s="73"/>
      <c r="H1503" s="334"/>
      <c r="I1503" s="391" t="s">
        <v>21</v>
      </c>
      <c r="J1503" s="378"/>
      <c r="K1503" s="332"/>
      <c r="L1503" s="384"/>
      <c r="M1503" s="381">
        <v>2</v>
      </c>
      <c r="N1503" s="379">
        <v>1</v>
      </c>
      <c r="O1503" s="385"/>
      <c r="P1503" s="377">
        <f t="shared" si="170"/>
        <v>43.75</v>
      </c>
      <c r="Q1503" s="16">
        <f t="shared" si="169"/>
        <v>43.754399999999997</v>
      </c>
      <c r="R1503" s="23">
        <f t="shared" si="171"/>
        <v>1.0300000000000011</v>
      </c>
      <c r="S1503" s="18">
        <f t="shared" si="172"/>
        <v>2.4110486891385795E-2</v>
      </c>
      <c r="T1503" s="101"/>
      <c r="U1503" s="102">
        <v>1030000</v>
      </c>
      <c r="V1503" s="103"/>
      <c r="W1503" s="272">
        <v>1030</v>
      </c>
      <c r="X1503" s="273"/>
      <c r="Y1503" s="486"/>
      <c r="AA1503" s="477"/>
      <c r="AB1503" s="477"/>
      <c r="AC1503" s="477"/>
      <c r="AD1503" s="477"/>
      <c r="AE1503" s="477"/>
    </row>
    <row r="1504" spans="1:204" s="423" customFormat="1" ht="25.5" x14ac:dyDescent="0.25">
      <c r="A1504" s="331" t="s">
        <v>2240</v>
      </c>
      <c r="B1504" s="323" t="s">
        <v>2056</v>
      </c>
      <c r="C1504" s="277" t="s">
        <v>2241</v>
      </c>
      <c r="D1504" s="334" t="s">
        <v>3211</v>
      </c>
      <c r="E1504" s="326">
        <v>42.72</v>
      </c>
      <c r="F1504" s="437">
        <v>42.72</v>
      </c>
      <c r="G1504" s="73"/>
      <c r="H1504" s="334"/>
      <c r="I1504" s="391" t="s">
        <v>21</v>
      </c>
      <c r="J1504" s="378"/>
      <c r="K1504" s="332"/>
      <c r="L1504" s="384"/>
      <c r="M1504" s="381">
        <v>2</v>
      </c>
      <c r="N1504" s="379">
        <v>1</v>
      </c>
      <c r="O1504" s="385"/>
      <c r="P1504" s="377">
        <f t="shared" si="170"/>
        <v>43.75</v>
      </c>
      <c r="Q1504" s="16">
        <f t="shared" si="169"/>
        <v>43.754399999999997</v>
      </c>
      <c r="R1504" s="23">
        <f t="shared" si="171"/>
        <v>1.0300000000000011</v>
      </c>
      <c r="S1504" s="18">
        <f t="shared" si="172"/>
        <v>2.4110486891385795E-2</v>
      </c>
      <c r="T1504" s="101"/>
      <c r="U1504" s="102">
        <v>1040000</v>
      </c>
      <c r="V1504" s="103"/>
      <c r="W1504" s="272">
        <v>1040</v>
      </c>
      <c r="X1504" s="273"/>
      <c r="Y1504" s="486"/>
      <c r="AA1504" s="477"/>
      <c r="AB1504" s="477"/>
      <c r="AC1504" s="477"/>
      <c r="AD1504" s="477"/>
      <c r="AE1504" s="477"/>
    </row>
    <row r="1505" spans="1:204" s="423" customFormat="1" ht="25.5" x14ac:dyDescent="0.25">
      <c r="A1505" s="331" t="s">
        <v>2240</v>
      </c>
      <c r="B1505" s="323" t="s">
        <v>2056</v>
      </c>
      <c r="C1505" s="277" t="s">
        <v>2242</v>
      </c>
      <c r="D1505" s="334" t="s">
        <v>3211</v>
      </c>
      <c r="E1505" s="326">
        <v>42.72</v>
      </c>
      <c r="F1505" s="437">
        <v>42.72</v>
      </c>
      <c r="G1505" s="73"/>
      <c r="H1505" s="334"/>
      <c r="I1505" s="391" t="s">
        <v>21</v>
      </c>
      <c r="J1505" s="378"/>
      <c r="K1505" s="332"/>
      <c r="L1505" s="384"/>
      <c r="M1505" s="381">
        <v>2</v>
      </c>
      <c r="N1505" s="379">
        <v>1</v>
      </c>
      <c r="O1505" s="385"/>
      <c r="P1505" s="377">
        <f t="shared" si="170"/>
        <v>43.75</v>
      </c>
      <c r="Q1505" s="16">
        <f t="shared" si="169"/>
        <v>43.754399999999997</v>
      </c>
      <c r="R1505" s="23">
        <f t="shared" si="171"/>
        <v>1.0300000000000011</v>
      </c>
      <c r="S1505" s="18">
        <f t="shared" si="172"/>
        <v>2.4110486891385795E-2</v>
      </c>
      <c r="T1505" s="101"/>
      <c r="U1505" s="102">
        <v>1050000</v>
      </c>
      <c r="V1505" s="103"/>
      <c r="W1505" s="272">
        <v>1050</v>
      </c>
      <c r="X1505" s="273"/>
      <c r="Y1505" s="486"/>
      <c r="AA1505" s="477"/>
      <c r="AB1505" s="477"/>
      <c r="AC1505" s="477"/>
      <c r="AD1505" s="477"/>
      <c r="AE1505" s="477"/>
    </row>
    <row r="1506" spans="1:204" s="425" customFormat="1" ht="25.5" x14ac:dyDescent="0.25">
      <c r="A1506" s="331" t="s">
        <v>2240</v>
      </c>
      <c r="B1506" s="323" t="s">
        <v>2056</v>
      </c>
      <c r="C1506" s="277" t="s">
        <v>2243</v>
      </c>
      <c r="D1506" s="334" t="s">
        <v>3211</v>
      </c>
      <c r="E1506" s="326">
        <v>26.7</v>
      </c>
      <c r="F1506" s="438">
        <v>26.7</v>
      </c>
      <c r="G1506" s="73"/>
      <c r="H1506" s="334"/>
      <c r="I1506" s="391" t="s">
        <v>21</v>
      </c>
      <c r="J1506" s="378"/>
      <c r="K1506" s="332"/>
      <c r="L1506" s="384"/>
      <c r="M1506" s="381">
        <v>2</v>
      </c>
      <c r="N1506" s="379">
        <v>1</v>
      </c>
      <c r="O1506" s="385"/>
      <c r="P1506" s="377">
        <f t="shared" si="170"/>
        <v>27.34</v>
      </c>
      <c r="Q1506" s="16">
        <f t="shared" si="169"/>
        <v>27.346499999999999</v>
      </c>
      <c r="R1506" s="23">
        <f t="shared" si="171"/>
        <v>0.64000000000000057</v>
      </c>
      <c r="S1506" s="18">
        <f t="shared" si="172"/>
        <v>2.3970037453183542E-2</v>
      </c>
      <c r="T1506" s="140"/>
      <c r="U1506" s="102">
        <v>1060000</v>
      </c>
      <c r="V1506" s="103"/>
      <c r="W1506" s="272">
        <v>1060</v>
      </c>
      <c r="X1506" s="273"/>
      <c r="Y1506" s="486"/>
      <c r="Z1506" s="423"/>
      <c r="AA1506" s="477"/>
      <c r="AB1506" s="477"/>
      <c r="AC1506" s="477"/>
      <c r="AD1506" s="477"/>
      <c r="AE1506" s="477"/>
      <c r="AF1506" s="423"/>
      <c r="AG1506" s="423"/>
      <c r="AH1506" s="423"/>
      <c r="AI1506" s="423"/>
      <c r="AJ1506" s="423"/>
      <c r="AK1506" s="423"/>
      <c r="AL1506" s="423"/>
      <c r="AM1506" s="423"/>
      <c r="AN1506" s="423"/>
      <c r="AO1506" s="423"/>
      <c r="AP1506" s="423"/>
      <c r="AQ1506" s="423"/>
      <c r="AR1506" s="423"/>
      <c r="AS1506" s="423"/>
      <c r="AT1506" s="423"/>
      <c r="AU1506" s="423"/>
      <c r="AV1506" s="423"/>
      <c r="AW1506" s="423"/>
      <c r="AX1506" s="423"/>
      <c r="AY1506" s="423"/>
      <c r="AZ1506" s="423"/>
      <c r="BA1506" s="423"/>
      <c r="BB1506" s="423"/>
      <c r="BC1506" s="423"/>
      <c r="BD1506" s="423"/>
      <c r="BE1506" s="423"/>
      <c r="BF1506" s="423"/>
      <c r="BG1506" s="423"/>
      <c r="BH1506" s="423"/>
      <c r="BI1506" s="423"/>
      <c r="BJ1506" s="423"/>
      <c r="BK1506" s="423"/>
      <c r="BL1506" s="423"/>
      <c r="BM1506" s="423"/>
      <c r="BN1506" s="423"/>
      <c r="BO1506" s="423"/>
      <c r="BP1506" s="423"/>
      <c r="BQ1506" s="423"/>
      <c r="BR1506" s="423"/>
      <c r="BS1506" s="423"/>
      <c r="BT1506" s="423"/>
      <c r="BU1506" s="423"/>
      <c r="BV1506" s="423"/>
      <c r="BW1506" s="423"/>
      <c r="BX1506" s="423"/>
      <c r="BY1506" s="423"/>
      <c r="BZ1506" s="423"/>
      <c r="CA1506" s="423"/>
      <c r="CB1506" s="423"/>
      <c r="CC1506" s="423"/>
      <c r="CD1506" s="423"/>
      <c r="CE1506" s="423"/>
      <c r="CF1506" s="423"/>
      <c r="CG1506" s="423"/>
      <c r="CH1506" s="423"/>
      <c r="CI1506" s="423"/>
      <c r="CJ1506" s="423"/>
      <c r="CK1506" s="423"/>
      <c r="CL1506" s="423"/>
      <c r="CM1506" s="423"/>
      <c r="CN1506" s="423"/>
      <c r="CO1506" s="423"/>
      <c r="CP1506" s="423"/>
      <c r="CQ1506" s="423"/>
      <c r="CR1506" s="423"/>
      <c r="CS1506" s="423"/>
      <c r="CT1506" s="423"/>
      <c r="CU1506" s="423"/>
      <c r="CV1506" s="423"/>
      <c r="CW1506" s="423"/>
      <c r="CX1506" s="423"/>
      <c r="CY1506" s="423"/>
      <c r="CZ1506" s="423"/>
      <c r="DA1506" s="423"/>
      <c r="DB1506" s="423"/>
      <c r="DC1506" s="423"/>
      <c r="DD1506" s="423"/>
      <c r="DE1506" s="423"/>
      <c r="DF1506" s="423"/>
      <c r="DG1506" s="423"/>
      <c r="DH1506" s="423"/>
      <c r="DI1506" s="423"/>
      <c r="DJ1506" s="423"/>
      <c r="DK1506" s="423"/>
      <c r="DL1506" s="423"/>
      <c r="DM1506" s="423"/>
      <c r="DN1506" s="423"/>
      <c r="DO1506" s="423"/>
      <c r="DP1506" s="423"/>
      <c r="DQ1506" s="423"/>
      <c r="DR1506" s="423"/>
      <c r="DS1506" s="423"/>
      <c r="DT1506" s="423"/>
      <c r="DU1506" s="423"/>
      <c r="DV1506" s="423"/>
      <c r="DW1506" s="423"/>
      <c r="DX1506" s="423"/>
      <c r="DY1506" s="423"/>
      <c r="DZ1506" s="423"/>
      <c r="EA1506" s="423"/>
      <c r="EB1506" s="423"/>
      <c r="EC1506" s="423"/>
      <c r="ED1506" s="423"/>
      <c r="EE1506" s="423"/>
      <c r="EF1506" s="423"/>
      <c r="EG1506" s="423"/>
      <c r="EH1506" s="423"/>
      <c r="EI1506" s="423"/>
      <c r="EJ1506" s="423"/>
      <c r="EK1506" s="423"/>
      <c r="EL1506" s="423"/>
      <c r="EM1506" s="423"/>
      <c r="EN1506" s="423"/>
      <c r="EO1506" s="423"/>
      <c r="EP1506" s="423"/>
      <c r="EQ1506" s="423"/>
      <c r="ER1506" s="423"/>
      <c r="ES1506" s="423"/>
      <c r="ET1506" s="423"/>
      <c r="EU1506" s="423"/>
      <c r="EV1506" s="423"/>
      <c r="EW1506" s="423"/>
      <c r="EX1506" s="423"/>
      <c r="EY1506" s="423"/>
      <c r="EZ1506" s="423"/>
      <c r="FA1506" s="423"/>
      <c r="FB1506" s="423"/>
      <c r="FC1506" s="423"/>
      <c r="FD1506" s="423"/>
      <c r="FE1506" s="423"/>
      <c r="FF1506" s="423"/>
      <c r="FG1506" s="423"/>
      <c r="FH1506" s="423"/>
      <c r="FI1506" s="423"/>
      <c r="FJ1506" s="423"/>
      <c r="FK1506" s="423"/>
      <c r="FL1506" s="423"/>
      <c r="FM1506" s="423"/>
      <c r="FN1506" s="423"/>
      <c r="FO1506" s="423"/>
      <c r="FP1506" s="423"/>
      <c r="FQ1506" s="423"/>
      <c r="FR1506" s="423"/>
      <c r="FS1506" s="423"/>
      <c r="FT1506" s="423"/>
      <c r="FU1506" s="423"/>
      <c r="FV1506" s="423"/>
      <c r="FW1506" s="423"/>
      <c r="FX1506" s="423"/>
      <c r="FY1506" s="423"/>
      <c r="FZ1506" s="423"/>
      <c r="GA1506" s="423"/>
      <c r="GB1506" s="423"/>
      <c r="GC1506" s="423"/>
      <c r="GD1506" s="423"/>
      <c r="GE1506" s="423"/>
      <c r="GF1506" s="423"/>
      <c r="GG1506" s="423"/>
      <c r="GH1506" s="423"/>
      <c r="GI1506" s="423"/>
      <c r="GJ1506" s="423"/>
      <c r="GK1506" s="423"/>
      <c r="GL1506" s="423"/>
      <c r="GM1506" s="423"/>
      <c r="GN1506" s="423"/>
      <c r="GO1506" s="423"/>
      <c r="GP1506" s="423"/>
      <c r="GQ1506" s="423"/>
      <c r="GR1506" s="423"/>
      <c r="GS1506" s="423"/>
      <c r="GT1506" s="423"/>
      <c r="GU1506" s="423"/>
      <c r="GV1506" s="423"/>
    </row>
    <row r="1507" spans="1:204" s="425" customFormat="1" ht="25.5" x14ac:dyDescent="0.25">
      <c r="A1507" s="331" t="s">
        <v>2240</v>
      </c>
      <c r="B1507" s="323" t="s">
        <v>2056</v>
      </c>
      <c r="C1507" s="277" t="s">
        <v>2244</v>
      </c>
      <c r="D1507" s="334" t="s">
        <v>3211</v>
      </c>
      <c r="E1507" s="326">
        <v>26.7</v>
      </c>
      <c r="F1507" s="438">
        <v>26.7</v>
      </c>
      <c r="G1507" s="73"/>
      <c r="H1507" s="334"/>
      <c r="I1507" s="391" t="s">
        <v>21</v>
      </c>
      <c r="J1507" s="378"/>
      <c r="K1507" s="332"/>
      <c r="L1507" s="384"/>
      <c r="M1507" s="381">
        <v>2</v>
      </c>
      <c r="N1507" s="379">
        <v>1</v>
      </c>
      <c r="O1507" s="385"/>
      <c r="P1507" s="377">
        <f t="shared" si="170"/>
        <v>27.34</v>
      </c>
      <c r="Q1507" s="16">
        <f t="shared" si="169"/>
        <v>27.346499999999999</v>
      </c>
      <c r="R1507" s="23">
        <f t="shared" si="171"/>
        <v>0.64000000000000057</v>
      </c>
      <c r="S1507" s="18">
        <f t="shared" si="172"/>
        <v>2.3970037453183542E-2</v>
      </c>
      <c r="T1507" s="101"/>
      <c r="U1507" s="102">
        <v>1070000</v>
      </c>
      <c r="V1507" s="134"/>
      <c r="W1507" s="272">
        <v>1070</v>
      </c>
      <c r="X1507" s="273"/>
      <c r="Y1507" s="486"/>
      <c r="Z1507" s="423"/>
      <c r="AA1507" s="477"/>
      <c r="AB1507" s="477"/>
      <c r="AC1507" s="477"/>
      <c r="AD1507" s="477"/>
      <c r="AE1507" s="477"/>
      <c r="AF1507" s="423"/>
      <c r="AG1507" s="423"/>
      <c r="AH1507" s="423"/>
      <c r="AI1507" s="423"/>
      <c r="AJ1507" s="423"/>
      <c r="AK1507" s="423"/>
      <c r="AL1507" s="423"/>
      <c r="AM1507" s="423"/>
      <c r="AN1507" s="423"/>
      <c r="AO1507" s="423"/>
      <c r="AP1507" s="423"/>
      <c r="AQ1507" s="423"/>
      <c r="AR1507" s="423"/>
      <c r="AS1507" s="423"/>
      <c r="AT1507" s="423"/>
      <c r="AU1507" s="423"/>
      <c r="AV1507" s="423"/>
      <c r="AW1507" s="423"/>
      <c r="AX1507" s="423"/>
      <c r="AY1507" s="423"/>
      <c r="AZ1507" s="423"/>
      <c r="BA1507" s="423"/>
      <c r="BB1507" s="423"/>
      <c r="BC1507" s="423"/>
      <c r="BD1507" s="423"/>
      <c r="BE1507" s="423"/>
      <c r="BF1507" s="423"/>
      <c r="BG1507" s="423"/>
      <c r="BH1507" s="423"/>
      <c r="BI1507" s="423"/>
      <c r="BJ1507" s="423"/>
      <c r="BK1507" s="423"/>
      <c r="BL1507" s="423"/>
      <c r="BM1507" s="423"/>
      <c r="BN1507" s="423"/>
      <c r="BO1507" s="423"/>
      <c r="BP1507" s="423"/>
      <c r="BQ1507" s="423"/>
      <c r="BR1507" s="423"/>
      <c r="BS1507" s="423"/>
      <c r="BT1507" s="423"/>
      <c r="BU1507" s="423"/>
      <c r="BV1507" s="423"/>
      <c r="BW1507" s="423"/>
      <c r="BX1507" s="423"/>
      <c r="BY1507" s="423"/>
      <c r="BZ1507" s="423"/>
      <c r="CA1507" s="423"/>
      <c r="CB1507" s="423"/>
      <c r="CC1507" s="423"/>
      <c r="CD1507" s="423"/>
      <c r="CE1507" s="423"/>
      <c r="CF1507" s="423"/>
      <c r="CG1507" s="423"/>
      <c r="CH1507" s="423"/>
      <c r="CI1507" s="423"/>
      <c r="CJ1507" s="423"/>
      <c r="CK1507" s="423"/>
      <c r="CL1507" s="423"/>
      <c r="CM1507" s="423"/>
      <c r="CN1507" s="423"/>
      <c r="CO1507" s="423"/>
      <c r="CP1507" s="423"/>
      <c r="CQ1507" s="423"/>
      <c r="CR1507" s="423"/>
      <c r="CS1507" s="423"/>
      <c r="CT1507" s="423"/>
      <c r="CU1507" s="423"/>
      <c r="CV1507" s="423"/>
      <c r="CW1507" s="423"/>
      <c r="CX1507" s="423"/>
      <c r="CY1507" s="423"/>
      <c r="CZ1507" s="423"/>
      <c r="DA1507" s="423"/>
      <c r="DB1507" s="423"/>
      <c r="DC1507" s="423"/>
      <c r="DD1507" s="423"/>
      <c r="DE1507" s="423"/>
      <c r="DF1507" s="423"/>
      <c r="DG1507" s="423"/>
      <c r="DH1507" s="423"/>
      <c r="DI1507" s="423"/>
      <c r="DJ1507" s="423"/>
      <c r="DK1507" s="423"/>
      <c r="DL1507" s="423"/>
      <c r="DM1507" s="423"/>
      <c r="DN1507" s="423"/>
      <c r="DO1507" s="423"/>
      <c r="DP1507" s="423"/>
      <c r="DQ1507" s="423"/>
      <c r="DR1507" s="423"/>
      <c r="DS1507" s="423"/>
      <c r="DT1507" s="423"/>
      <c r="DU1507" s="423"/>
      <c r="DV1507" s="423"/>
      <c r="DW1507" s="423"/>
      <c r="DX1507" s="423"/>
      <c r="DY1507" s="423"/>
      <c r="DZ1507" s="423"/>
      <c r="EA1507" s="423"/>
      <c r="EB1507" s="423"/>
      <c r="EC1507" s="423"/>
      <c r="ED1507" s="423"/>
      <c r="EE1507" s="423"/>
      <c r="EF1507" s="423"/>
      <c r="EG1507" s="423"/>
      <c r="EH1507" s="423"/>
      <c r="EI1507" s="423"/>
      <c r="EJ1507" s="423"/>
      <c r="EK1507" s="423"/>
      <c r="EL1507" s="423"/>
      <c r="EM1507" s="423"/>
      <c r="EN1507" s="423"/>
      <c r="EO1507" s="423"/>
      <c r="EP1507" s="423"/>
      <c r="EQ1507" s="423"/>
      <c r="ER1507" s="423"/>
      <c r="ES1507" s="423"/>
      <c r="ET1507" s="423"/>
      <c r="EU1507" s="423"/>
      <c r="EV1507" s="423"/>
      <c r="EW1507" s="423"/>
      <c r="EX1507" s="423"/>
      <c r="EY1507" s="423"/>
      <c r="EZ1507" s="423"/>
      <c r="FA1507" s="423"/>
      <c r="FB1507" s="423"/>
      <c r="FC1507" s="423"/>
      <c r="FD1507" s="423"/>
      <c r="FE1507" s="423"/>
      <c r="FF1507" s="423"/>
      <c r="FG1507" s="423"/>
      <c r="FH1507" s="423"/>
      <c r="FI1507" s="423"/>
      <c r="FJ1507" s="423"/>
      <c r="FK1507" s="423"/>
      <c r="FL1507" s="423"/>
      <c r="FM1507" s="423"/>
      <c r="FN1507" s="423"/>
      <c r="FO1507" s="423"/>
      <c r="FP1507" s="423"/>
      <c r="FQ1507" s="423"/>
      <c r="FR1507" s="423"/>
      <c r="FS1507" s="423"/>
      <c r="FT1507" s="423"/>
      <c r="FU1507" s="423"/>
      <c r="FV1507" s="423"/>
      <c r="FW1507" s="423"/>
      <c r="FX1507" s="423"/>
      <c r="FY1507" s="423"/>
      <c r="FZ1507" s="423"/>
      <c r="GA1507" s="423"/>
      <c r="GB1507" s="423"/>
      <c r="GC1507" s="423"/>
      <c r="GD1507" s="423"/>
      <c r="GE1507" s="423"/>
      <c r="GF1507" s="423"/>
      <c r="GG1507" s="423"/>
      <c r="GH1507" s="423"/>
      <c r="GI1507" s="423"/>
      <c r="GJ1507" s="423"/>
      <c r="GK1507" s="423"/>
      <c r="GL1507" s="423"/>
      <c r="GM1507" s="423"/>
      <c r="GN1507" s="423"/>
      <c r="GO1507" s="423"/>
      <c r="GP1507" s="423"/>
      <c r="GQ1507" s="423"/>
      <c r="GR1507" s="423"/>
      <c r="GS1507" s="423"/>
      <c r="GT1507" s="423"/>
      <c r="GU1507" s="423"/>
      <c r="GV1507" s="423"/>
    </row>
    <row r="1508" spans="1:204" s="423" customFormat="1" ht="25.5" x14ac:dyDescent="0.25">
      <c r="A1508" s="331" t="s">
        <v>2240</v>
      </c>
      <c r="B1508" s="323" t="s">
        <v>2056</v>
      </c>
      <c r="C1508" s="277" t="s">
        <v>2245</v>
      </c>
      <c r="D1508" s="334" t="s">
        <v>3211</v>
      </c>
      <c r="E1508" s="326">
        <v>16.02</v>
      </c>
      <c r="F1508" s="438">
        <v>16.02</v>
      </c>
      <c r="G1508" s="223"/>
      <c r="H1508" s="334"/>
      <c r="I1508" s="391" t="s">
        <v>21</v>
      </c>
      <c r="J1508" s="378"/>
      <c r="K1508" s="332"/>
      <c r="L1508" s="384"/>
      <c r="M1508" s="381">
        <v>2</v>
      </c>
      <c r="N1508" s="379">
        <v>1</v>
      </c>
      <c r="O1508" s="385"/>
      <c r="P1508" s="377">
        <f t="shared" si="170"/>
        <v>16.399999999999999</v>
      </c>
      <c r="Q1508" s="16">
        <f t="shared" si="169"/>
        <v>16.407900000000001</v>
      </c>
      <c r="R1508" s="23">
        <f t="shared" si="171"/>
        <v>0.37999999999999901</v>
      </c>
      <c r="S1508" s="18">
        <f t="shared" si="172"/>
        <v>2.3720349563046132E-2</v>
      </c>
      <c r="T1508" s="101"/>
      <c r="U1508" s="102">
        <v>1080000</v>
      </c>
      <c r="V1508" s="134"/>
      <c r="W1508" s="272">
        <v>1080</v>
      </c>
      <c r="X1508" s="273"/>
      <c r="Y1508" s="486"/>
      <c r="AA1508" s="477"/>
      <c r="AB1508" s="477"/>
      <c r="AC1508" s="477"/>
      <c r="AD1508" s="477"/>
      <c r="AE1508" s="477"/>
    </row>
    <row r="1509" spans="1:204" s="425" customFormat="1" ht="102" x14ac:dyDescent="0.25">
      <c r="A1509" s="331" t="s">
        <v>2246</v>
      </c>
      <c r="B1509" s="323" t="s">
        <v>2056</v>
      </c>
      <c r="C1509" s="277" t="s">
        <v>2247</v>
      </c>
      <c r="D1509" s="332" t="s">
        <v>2248</v>
      </c>
      <c r="E1509" s="326">
        <v>72.260000000000005</v>
      </c>
      <c r="F1509" s="336">
        <v>70</v>
      </c>
      <c r="G1509" s="220"/>
      <c r="H1509" s="334"/>
      <c r="I1509" s="371" t="s">
        <v>21</v>
      </c>
      <c r="J1509" s="378"/>
      <c r="K1509" s="332"/>
      <c r="L1509" s="384"/>
      <c r="M1509" s="381">
        <v>1</v>
      </c>
      <c r="N1509" s="379">
        <v>1</v>
      </c>
      <c r="O1509" s="385"/>
      <c r="P1509" s="377">
        <f t="shared" si="170"/>
        <v>74</v>
      </c>
      <c r="Q1509" s="16">
        <f t="shared" si="169"/>
        <v>74.009699999999995</v>
      </c>
      <c r="R1509" s="23">
        <f t="shared" si="171"/>
        <v>1.7399999999999949</v>
      </c>
      <c r="S1509" s="18">
        <f t="shared" si="172"/>
        <v>2.4079712150567322E-2</v>
      </c>
      <c r="T1509" s="101"/>
      <c r="U1509" s="102">
        <v>1090000</v>
      </c>
      <c r="V1509" s="103"/>
      <c r="W1509" s="272">
        <v>1090</v>
      </c>
      <c r="X1509" s="273"/>
      <c r="Y1509" s="486"/>
      <c r="Z1509" s="423"/>
      <c r="AA1509" s="477"/>
      <c r="AB1509" s="477"/>
      <c r="AC1509" s="477"/>
      <c r="AD1509" s="477"/>
      <c r="AE1509" s="477"/>
      <c r="AF1509" s="423"/>
      <c r="AG1509" s="423"/>
      <c r="AH1509" s="423"/>
      <c r="AI1509" s="423"/>
      <c r="AJ1509" s="423"/>
      <c r="AK1509" s="423"/>
      <c r="AL1509" s="423"/>
      <c r="AM1509" s="423"/>
      <c r="AN1509" s="423"/>
      <c r="AO1509" s="423"/>
      <c r="AP1509" s="423"/>
      <c r="AQ1509" s="423"/>
      <c r="AR1509" s="423"/>
      <c r="AS1509" s="423"/>
      <c r="AT1509" s="423"/>
      <c r="AU1509" s="423"/>
      <c r="AV1509" s="423"/>
      <c r="AW1509" s="423"/>
      <c r="AX1509" s="423"/>
      <c r="AY1509" s="423"/>
      <c r="AZ1509" s="423"/>
      <c r="BA1509" s="423"/>
      <c r="BB1509" s="423"/>
      <c r="BC1509" s="423"/>
      <c r="BD1509" s="423"/>
      <c r="BE1509" s="423"/>
      <c r="BF1509" s="423"/>
      <c r="BG1509" s="423"/>
      <c r="BH1509" s="423"/>
      <c r="BI1509" s="423"/>
      <c r="BJ1509" s="423"/>
      <c r="BK1509" s="423"/>
      <c r="BL1509" s="423"/>
      <c r="BM1509" s="423"/>
      <c r="BN1509" s="423"/>
      <c r="BO1509" s="423"/>
      <c r="BP1509" s="423"/>
      <c r="BQ1509" s="423"/>
      <c r="BR1509" s="423"/>
      <c r="BS1509" s="423"/>
      <c r="BT1509" s="423"/>
      <c r="BU1509" s="423"/>
      <c r="BV1509" s="423"/>
      <c r="BW1509" s="423"/>
      <c r="BX1509" s="423"/>
      <c r="BY1509" s="423"/>
      <c r="BZ1509" s="423"/>
      <c r="CA1509" s="423"/>
      <c r="CB1509" s="423"/>
      <c r="CC1509" s="423"/>
      <c r="CD1509" s="423"/>
      <c r="CE1509" s="423"/>
      <c r="CF1509" s="423"/>
      <c r="CG1509" s="423"/>
      <c r="CH1509" s="423"/>
      <c r="CI1509" s="423"/>
      <c r="CJ1509" s="423"/>
      <c r="CK1509" s="423"/>
      <c r="CL1509" s="423"/>
      <c r="CM1509" s="423"/>
      <c r="CN1509" s="423"/>
      <c r="CO1509" s="423"/>
      <c r="CP1509" s="423"/>
      <c r="CQ1509" s="423"/>
      <c r="CR1509" s="423"/>
      <c r="CS1509" s="423"/>
      <c r="CT1509" s="423"/>
      <c r="CU1509" s="423"/>
      <c r="CV1509" s="423"/>
      <c r="CW1509" s="423"/>
      <c r="CX1509" s="423"/>
      <c r="CY1509" s="423"/>
      <c r="CZ1509" s="423"/>
      <c r="DA1509" s="423"/>
      <c r="DB1509" s="423"/>
      <c r="DC1509" s="423"/>
      <c r="DD1509" s="423"/>
      <c r="DE1509" s="423"/>
      <c r="DF1509" s="423"/>
      <c r="DG1509" s="423"/>
      <c r="DH1509" s="423"/>
      <c r="DI1509" s="423"/>
      <c r="DJ1509" s="423"/>
      <c r="DK1509" s="423"/>
      <c r="DL1509" s="423"/>
      <c r="DM1509" s="423"/>
      <c r="DN1509" s="423"/>
      <c r="DO1509" s="423"/>
      <c r="DP1509" s="423"/>
      <c r="DQ1509" s="423"/>
      <c r="DR1509" s="423"/>
      <c r="DS1509" s="423"/>
      <c r="DT1509" s="423"/>
      <c r="DU1509" s="423"/>
      <c r="DV1509" s="423"/>
      <c r="DW1509" s="423"/>
      <c r="DX1509" s="423"/>
      <c r="DY1509" s="423"/>
      <c r="DZ1509" s="423"/>
      <c r="EA1509" s="423"/>
      <c r="EB1509" s="423"/>
      <c r="EC1509" s="423"/>
      <c r="ED1509" s="423"/>
      <c r="EE1509" s="423"/>
      <c r="EF1509" s="423"/>
      <c r="EG1509" s="423"/>
      <c r="EH1509" s="423"/>
      <c r="EI1509" s="423"/>
      <c r="EJ1509" s="423"/>
      <c r="EK1509" s="423"/>
      <c r="EL1509" s="423"/>
      <c r="EM1509" s="423"/>
      <c r="EN1509" s="423"/>
      <c r="EO1509" s="423"/>
      <c r="EP1509" s="423"/>
      <c r="EQ1509" s="423"/>
      <c r="ER1509" s="423"/>
      <c r="ES1509" s="423"/>
      <c r="ET1509" s="423"/>
      <c r="EU1509" s="423"/>
      <c r="EV1509" s="423"/>
      <c r="EW1509" s="423"/>
      <c r="EX1509" s="423"/>
      <c r="EY1509" s="423"/>
      <c r="EZ1509" s="423"/>
      <c r="FA1509" s="423"/>
      <c r="FB1509" s="423"/>
      <c r="FC1509" s="423"/>
      <c r="FD1509" s="423"/>
      <c r="FE1509" s="423"/>
      <c r="FF1509" s="423"/>
      <c r="FG1509" s="423"/>
      <c r="FH1509" s="423"/>
      <c r="FI1509" s="423"/>
      <c r="FJ1509" s="423"/>
      <c r="FK1509" s="423"/>
      <c r="FL1509" s="423"/>
      <c r="FM1509" s="423"/>
      <c r="FN1509" s="423"/>
      <c r="FO1509" s="423"/>
      <c r="FP1509" s="423"/>
      <c r="FQ1509" s="423"/>
      <c r="FR1509" s="423"/>
      <c r="FS1509" s="423"/>
      <c r="FT1509" s="423"/>
      <c r="FU1509" s="423"/>
      <c r="FV1509" s="423"/>
      <c r="FW1509" s="423"/>
      <c r="FX1509" s="423"/>
      <c r="FY1509" s="423"/>
      <c r="FZ1509" s="423"/>
      <c r="GA1509" s="423"/>
      <c r="GB1509" s="423"/>
      <c r="GC1509" s="423"/>
      <c r="GD1509" s="423"/>
      <c r="GE1509" s="423"/>
      <c r="GF1509" s="423"/>
      <c r="GG1509" s="423"/>
      <c r="GH1509" s="423"/>
      <c r="GI1509" s="423"/>
      <c r="GJ1509" s="423"/>
      <c r="GK1509" s="423"/>
      <c r="GL1509" s="423"/>
      <c r="GM1509" s="423"/>
      <c r="GN1509" s="423"/>
      <c r="GO1509" s="423"/>
      <c r="GP1509" s="423"/>
      <c r="GQ1509" s="423"/>
      <c r="GR1509" s="423"/>
      <c r="GS1509" s="423"/>
      <c r="GT1509" s="423"/>
      <c r="GU1509" s="423"/>
      <c r="GV1509" s="423"/>
    </row>
    <row r="1510" spans="1:204" s="425" customFormat="1" ht="140.25" x14ac:dyDescent="0.25">
      <c r="A1510" s="331" t="s">
        <v>2246</v>
      </c>
      <c r="B1510" s="323" t="s">
        <v>2056</v>
      </c>
      <c r="C1510" s="277" t="s">
        <v>2249</v>
      </c>
      <c r="D1510" s="332" t="s">
        <v>2248</v>
      </c>
      <c r="E1510" s="326">
        <v>2.06</v>
      </c>
      <c r="F1510" s="336">
        <v>2</v>
      </c>
      <c r="G1510" s="220"/>
      <c r="H1510" s="334"/>
      <c r="I1510" s="371" t="s">
        <v>21</v>
      </c>
      <c r="J1510" s="378"/>
      <c r="K1510" s="332"/>
      <c r="L1510" s="384"/>
      <c r="M1510" s="381">
        <v>1</v>
      </c>
      <c r="N1510" s="379">
        <v>1</v>
      </c>
      <c r="O1510" s="385"/>
      <c r="P1510" s="377">
        <f t="shared" si="170"/>
        <v>2.1</v>
      </c>
      <c r="Q1510" s="16">
        <f t="shared" si="169"/>
        <v>2.1097999999999999</v>
      </c>
      <c r="R1510" s="23">
        <f t="shared" si="171"/>
        <v>4.0000000000000036E-2</v>
      </c>
      <c r="S1510" s="18">
        <f t="shared" si="172"/>
        <v>1.9417475728155355E-2</v>
      </c>
      <c r="T1510" s="101"/>
      <c r="U1510" s="102">
        <v>1100000</v>
      </c>
      <c r="V1510" s="103"/>
      <c r="W1510" s="272">
        <v>1100</v>
      </c>
      <c r="X1510" s="273"/>
      <c r="Y1510" s="486"/>
      <c r="Z1510" s="423"/>
      <c r="AA1510" s="477"/>
      <c r="AB1510" s="477"/>
      <c r="AC1510" s="477"/>
      <c r="AD1510" s="477"/>
      <c r="AE1510" s="477"/>
    </row>
    <row r="1511" spans="1:204" s="425" customFormat="1" ht="38.25" x14ac:dyDescent="0.25">
      <c r="A1511" s="331" t="s">
        <v>2246</v>
      </c>
      <c r="B1511" s="323" t="s">
        <v>2056</v>
      </c>
      <c r="C1511" s="277" t="s">
        <v>2250</v>
      </c>
      <c r="D1511" s="332" t="s">
        <v>2248</v>
      </c>
      <c r="E1511" s="326">
        <v>516.15</v>
      </c>
      <c r="F1511" s="336">
        <v>500</v>
      </c>
      <c r="G1511" s="220"/>
      <c r="H1511" s="334"/>
      <c r="I1511" s="371" t="s">
        <v>21</v>
      </c>
      <c r="J1511" s="378"/>
      <c r="K1511" s="332"/>
      <c r="L1511" s="384"/>
      <c r="M1511" s="381">
        <v>1</v>
      </c>
      <c r="N1511" s="379">
        <v>1</v>
      </c>
      <c r="O1511" s="385"/>
      <c r="P1511" s="377">
        <f t="shared" si="170"/>
        <v>528.64</v>
      </c>
      <c r="Q1511" s="16">
        <f t="shared" si="169"/>
        <v>528.64800000000002</v>
      </c>
      <c r="R1511" s="23">
        <f t="shared" si="171"/>
        <v>12.490000000000009</v>
      </c>
      <c r="S1511" s="18">
        <f t="shared" si="172"/>
        <v>2.4198391940327444E-2</v>
      </c>
      <c r="T1511" s="101"/>
      <c r="U1511" s="102">
        <v>1110000</v>
      </c>
      <c r="V1511" s="103"/>
      <c r="W1511" s="272">
        <v>1110</v>
      </c>
      <c r="X1511" s="273"/>
      <c r="Y1511" s="486"/>
      <c r="Z1511" s="423"/>
      <c r="AA1511" s="477"/>
      <c r="AB1511" s="477"/>
      <c r="AC1511" s="477"/>
      <c r="AD1511" s="477"/>
      <c r="AE1511" s="477"/>
    </row>
    <row r="1512" spans="1:204" s="425" customFormat="1" ht="102" x14ac:dyDescent="0.25">
      <c r="A1512" s="331" t="s">
        <v>2246</v>
      </c>
      <c r="B1512" s="323" t="s">
        <v>2056</v>
      </c>
      <c r="C1512" s="277" t="s">
        <v>2251</v>
      </c>
      <c r="D1512" s="332" t="s">
        <v>2248</v>
      </c>
      <c r="E1512" s="326">
        <v>26.32</v>
      </c>
      <c r="F1512" s="336">
        <v>25.5</v>
      </c>
      <c r="G1512" s="220"/>
      <c r="H1512" s="334"/>
      <c r="I1512" s="371" t="s">
        <v>21</v>
      </c>
      <c r="J1512" s="378"/>
      <c r="K1512" s="332"/>
      <c r="L1512" s="384"/>
      <c r="M1512" s="381">
        <v>1</v>
      </c>
      <c r="N1512" s="379">
        <v>1</v>
      </c>
      <c r="O1512" s="385"/>
      <c r="P1512" s="377">
        <f t="shared" si="170"/>
        <v>26.95</v>
      </c>
      <c r="Q1512" s="16">
        <f t="shared" si="169"/>
        <v>26.9573</v>
      </c>
      <c r="R1512" s="23">
        <f t="shared" si="171"/>
        <v>0.62999999999999901</v>
      </c>
      <c r="S1512" s="18">
        <f t="shared" si="172"/>
        <v>2.3936170212765919E-2</v>
      </c>
      <c r="T1512" s="101"/>
      <c r="U1512" s="102">
        <v>1120000</v>
      </c>
      <c r="V1512" s="103"/>
      <c r="W1512" s="272">
        <v>1120</v>
      </c>
      <c r="X1512" s="273"/>
      <c r="Y1512" s="486"/>
      <c r="Z1512" s="423"/>
      <c r="AA1512" s="477"/>
      <c r="AB1512" s="477"/>
      <c r="AC1512" s="477"/>
      <c r="AD1512" s="477"/>
      <c r="AE1512" s="477"/>
    </row>
    <row r="1513" spans="1:204" s="425" customFormat="1" ht="140.25" x14ac:dyDescent="0.25">
      <c r="A1513" s="331" t="s">
        <v>2252</v>
      </c>
      <c r="B1513" s="323" t="s">
        <v>2056</v>
      </c>
      <c r="C1513" s="277" t="s">
        <v>2253</v>
      </c>
      <c r="D1513" s="332" t="s">
        <v>2248</v>
      </c>
      <c r="E1513" s="326">
        <v>2.06</v>
      </c>
      <c r="F1513" s="336">
        <v>2</v>
      </c>
      <c r="G1513" s="220"/>
      <c r="H1513" s="334"/>
      <c r="I1513" s="371" t="s">
        <v>21</v>
      </c>
      <c r="J1513" s="378"/>
      <c r="K1513" s="332"/>
      <c r="L1513" s="384"/>
      <c r="M1513" s="381">
        <v>1</v>
      </c>
      <c r="N1513" s="379">
        <v>1</v>
      </c>
      <c r="O1513" s="385"/>
      <c r="P1513" s="377">
        <f t="shared" si="170"/>
        <v>2.1</v>
      </c>
      <c r="Q1513" s="16">
        <f t="shared" si="169"/>
        <v>2.1097999999999999</v>
      </c>
      <c r="R1513" s="23">
        <f t="shared" si="171"/>
        <v>4.0000000000000036E-2</v>
      </c>
      <c r="S1513" s="18">
        <f t="shared" si="172"/>
        <v>1.9417475728155355E-2</v>
      </c>
      <c r="T1513" s="101"/>
      <c r="U1513" s="102">
        <v>1130000</v>
      </c>
      <c r="V1513" s="103"/>
      <c r="W1513" s="272">
        <v>1130</v>
      </c>
      <c r="X1513" s="273"/>
      <c r="Y1513" s="486"/>
      <c r="Z1513" s="423"/>
      <c r="AA1513" s="477"/>
      <c r="AB1513" s="477"/>
      <c r="AC1513" s="477"/>
      <c r="AD1513" s="477"/>
      <c r="AE1513" s="477"/>
      <c r="AF1513" s="423"/>
      <c r="AG1513" s="423"/>
      <c r="AH1513" s="423"/>
      <c r="AI1513" s="423"/>
      <c r="AJ1513" s="423"/>
      <c r="AK1513" s="423"/>
      <c r="AL1513" s="423"/>
      <c r="AM1513" s="423"/>
      <c r="AN1513" s="423"/>
      <c r="AO1513" s="423"/>
      <c r="AP1513" s="423"/>
      <c r="AQ1513" s="423"/>
      <c r="AR1513" s="423"/>
      <c r="AS1513" s="423"/>
      <c r="AT1513" s="423"/>
      <c r="AU1513" s="423"/>
      <c r="AV1513" s="423"/>
      <c r="AW1513" s="423"/>
      <c r="AX1513" s="423"/>
      <c r="AY1513" s="423"/>
      <c r="AZ1513" s="423"/>
      <c r="BA1513" s="423"/>
      <c r="BB1513" s="423"/>
      <c r="BC1513" s="423"/>
      <c r="BD1513" s="423"/>
      <c r="BE1513" s="423"/>
      <c r="BF1513" s="423"/>
      <c r="BG1513" s="423"/>
      <c r="BH1513" s="423"/>
      <c r="BI1513" s="423"/>
      <c r="BJ1513" s="423"/>
      <c r="BK1513" s="423"/>
      <c r="BL1513" s="423"/>
      <c r="BM1513" s="423"/>
      <c r="BN1513" s="423"/>
      <c r="BO1513" s="423"/>
      <c r="BP1513" s="423"/>
      <c r="BQ1513" s="423"/>
      <c r="BR1513" s="423"/>
      <c r="BS1513" s="423"/>
      <c r="BT1513" s="423"/>
      <c r="BU1513" s="423"/>
      <c r="BV1513" s="423"/>
      <c r="BW1513" s="423"/>
      <c r="BX1513" s="423"/>
      <c r="BY1513" s="423"/>
      <c r="BZ1513" s="423"/>
      <c r="CA1513" s="423"/>
      <c r="CB1513" s="423"/>
      <c r="CC1513" s="423"/>
      <c r="CD1513" s="423"/>
      <c r="CE1513" s="423"/>
      <c r="CF1513" s="423"/>
      <c r="CG1513" s="423"/>
      <c r="CH1513" s="423"/>
      <c r="CI1513" s="423"/>
      <c r="CJ1513" s="423"/>
      <c r="CK1513" s="423"/>
      <c r="CL1513" s="423"/>
      <c r="CM1513" s="423"/>
      <c r="CN1513" s="423"/>
      <c r="CO1513" s="423"/>
      <c r="CP1513" s="423"/>
      <c r="CQ1513" s="423"/>
      <c r="CR1513" s="423"/>
      <c r="CS1513" s="423"/>
      <c r="CT1513" s="423"/>
      <c r="CU1513" s="423"/>
      <c r="CV1513" s="423"/>
      <c r="CW1513" s="423"/>
      <c r="CX1513" s="423"/>
      <c r="CY1513" s="423"/>
      <c r="CZ1513" s="423"/>
      <c r="DA1513" s="423"/>
      <c r="DB1513" s="423"/>
      <c r="DC1513" s="423"/>
      <c r="DD1513" s="423"/>
      <c r="DE1513" s="423"/>
      <c r="DF1513" s="423"/>
      <c r="DG1513" s="423"/>
      <c r="DH1513" s="423"/>
      <c r="DI1513" s="423"/>
      <c r="DJ1513" s="423"/>
      <c r="DK1513" s="423"/>
      <c r="DL1513" s="423"/>
      <c r="DM1513" s="423"/>
      <c r="DN1513" s="423"/>
      <c r="DO1513" s="423"/>
      <c r="DP1513" s="423"/>
      <c r="DQ1513" s="423"/>
      <c r="DR1513" s="423"/>
      <c r="DS1513" s="423"/>
      <c r="DT1513" s="423"/>
      <c r="DU1513" s="423"/>
      <c r="DV1513" s="423"/>
      <c r="DW1513" s="423"/>
      <c r="DX1513" s="423"/>
      <c r="DY1513" s="423"/>
      <c r="DZ1513" s="423"/>
      <c r="EA1513" s="423"/>
      <c r="EB1513" s="423"/>
      <c r="EC1513" s="423"/>
      <c r="ED1513" s="423"/>
      <c r="EE1513" s="423"/>
      <c r="EF1513" s="423"/>
      <c r="EG1513" s="423"/>
      <c r="EH1513" s="423"/>
      <c r="EI1513" s="423"/>
      <c r="EJ1513" s="423"/>
      <c r="EK1513" s="423"/>
      <c r="EL1513" s="423"/>
      <c r="EM1513" s="423"/>
      <c r="EN1513" s="423"/>
      <c r="EO1513" s="423"/>
      <c r="EP1513" s="423"/>
      <c r="EQ1513" s="423"/>
      <c r="ER1513" s="423"/>
      <c r="ES1513" s="423"/>
      <c r="ET1513" s="423"/>
      <c r="EU1513" s="423"/>
      <c r="EV1513" s="423"/>
      <c r="EW1513" s="423"/>
      <c r="EX1513" s="423"/>
      <c r="EY1513" s="423"/>
      <c r="EZ1513" s="423"/>
      <c r="FA1513" s="423"/>
      <c r="FB1513" s="423"/>
      <c r="FC1513" s="423"/>
      <c r="FD1513" s="423"/>
      <c r="FE1513" s="423"/>
      <c r="FF1513" s="423"/>
      <c r="FG1513" s="423"/>
      <c r="FH1513" s="423"/>
      <c r="FI1513" s="423"/>
      <c r="FJ1513" s="423"/>
      <c r="FK1513" s="423"/>
      <c r="FL1513" s="423"/>
      <c r="FM1513" s="423"/>
      <c r="FN1513" s="423"/>
      <c r="FO1513" s="423"/>
      <c r="FP1513" s="423"/>
      <c r="FQ1513" s="423"/>
      <c r="FR1513" s="423"/>
      <c r="FS1513" s="423"/>
      <c r="FT1513" s="423"/>
      <c r="FU1513" s="423"/>
      <c r="FV1513" s="423"/>
      <c r="FW1513" s="423"/>
      <c r="FX1513" s="423"/>
      <c r="FY1513" s="423"/>
      <c r="FZ1513" s="423"/>
      <c r="GA1513" s="423"/>
      <c r="GB1513" s="423"/>
      <c r="GC1513" s="423"/>
      <c r="GD1513" s="423"/>
      <c r="GE1513" s="423"/>
      <c r="GF1513" s="423"/>
      <c r="GG1513" s="423"/>
      <c r="GH1513" s="423"/>
      <c r="GI1513" s="423"/>
      <c r="GJ1513" s="423"/>
      <c r="GK1513" s="423"/>
      <c r="GL1513" s="423"/>
      <c r="GM1513" s="423"/>
      <c r="GN1513" s="423"/>
      <c r="GO1513" s="423"/>
      <c r="GP1513" s="423"/>
      <c r="GQ1513" s="423"/>
      <c r="GR1513" s="423"/>
      <c r="GS1513" s="423"/>
      <c r="GT1513" s="423"/>
      <c r="GU1513" s="423"/>
      <c r="GV1513" s="423"/>
    </row>
    <row r="1514" spans="1:204" s="425" customFormat="1" ht="51" x14ac:dyDescent="0.25">
      <c r="A1514" s="331" t="s">
        <v>2254</v>
      </c>
      <c r="B1514" s="323" t="s">
        <v>2056</v>
      </c>
      <c r="C1514" s="277" t="s">
        <v>2255</v>
      </c>
      <c r="D1514" s="332" t="s">
        <v>2256</v>
      </c>
      <c r="E1514" s="326">
        <v>154.84</v>
      </c>
      <c r="F1514" s="336">
        <v>150</v>
      </c>
      <c r="G1514" s="220"/>
      <c r="H1514" s="334"/>
      <c r="I1514" s="371" t="s">
        <v>21</v>
      </c>
      <c r="J1514" s="378"/>
      <c r="K1514" s="332"/>
      <c r="L1514" s="384"/>
      <c r="M1514" s="381">
        <v>3</v>
      </c>
      <c r="N1514" s="379">
        <v>1</v>
      </c>
      <c r="O1514" s="385"/>
      <c r="P1514" s="377">
        <f t="shared" si="170"/>
        <v>158.58000000000001</v>
      </c>
      <c r="Q1514" s="16">
        <f t="shared" si="169"/>
        <v>158.58920000000001</v>
      </c>
      <c r="R1514" s="23">
        <f t="shared" si="171"/>
        <v>3.7400000000000091</v>
      </c>
      <c r="S1514" s="18">
        <f t="shared" si="172"/>
        <v>2.4153965383621863E-2</v>
      </c>
      <c r="T1514" s="101"/>
      <c r="U1514" s="102">
        <v>1140000</v>
      </c>
      <c r="V1514" s="103"/>
      <c r="W1514" s="272">
        <v>1140</v>
      </c>
      <c r="X1514" s="273"/>
      <c r="Y1514" s="486"/>
      <c r="Z1514" s="423"/>
      <c r="AA1514" s="477"/>
      <c r="AB1514" s="477"/>
      <c r="AC1514" s="477"/>
      <c r="AD1514" s="477"/>
      <c r="AE1514" s="477"/>
      <c r="AF1514" s="423"/>
      <c r="AG1514" s="423"/>
      <c r="AH1514" s="423"/>
      <c r="AI1514" s="423"/>
      <c r="AJ1514" s="423"/>
      <c r="AK1514" s="423"/>
      <c r="AL1514" s="423"/>
      <c r="AM1514" s="423"/>
      <c r="AN1514" s="423"/>
      <c r="AO1514" s="423"/>
      <c r="AP1514" s="423"/>
      <c r="AQ1514" s="423"/>
      <c r="AR1514" s="423"/>
      <c r="AS1514" s="423"/>
      <c r="AT1514" s="423"/>
      <c r="AU1514" s="423"/>
      <c r="AV1514" s="423"/>
      <c r="AW1514" s="423"/>
      <c r="AX1514" s="423"/>
      <c r="AY1514" s="423"/>
      <c r="AZ1514" s="423"/>
      <c r="BA1514" s="423"/>
      <c r="BB1514" s="423"/>
      <c r="BC1514" s="423"/>
      <c r="BD1514" s="423"/>
      <c r="BE1514" s="423"/>
      <c r="BF1514" s="423"/>
      <c r="BG1514" s="423"/>
      <c r="BH1514" s="423"/>
      <c r="BI1514" s="423"/>
      <c r="BJ1514" s="423"/>
      <c r="BK1514" s="423"/>
      <c r="BL1514" s="423"/>
      <c r="BM1514" s="423"/>
      <c r="BN1514" s="423"/>
      <c r="BO1514" s="423"/>
      <c r="BP1514" s="423"/>
      <c r="BQ1514" s="423"/>
      <c r="BR1514" s="423"/>
      <c r="BS1514" s="423"/>
      <c r="BT1514" s="423"/>
      <c r="BU1514" s="423"/>
      <c r="BV1514" s="423"/>
      <c r="BW1514" s="423"/>
      <c r="BX1514" s="423"/>
      <c r="BY1514" s="423"/>
      <c r="BZ1514" s="423"/>
      <c r="CA1514" s="423"/>
      <c r="CB1514" s="423"/>
      <c r="CC1514" s="423"/>
      <c r="CD1514" s="423"/>
      <c r="CE1514" s="423"/>
      <c r="CF1514" s="423"/>
      <c r="CG1514" s="423"/>
      <c r="CH1514" s="423"/>
      <c r="CI1514" s="423"/>
      <c r="CJ1514" s="423"/>
      <c r="CK1514" s="423"/>
      <c r="CL1514" s="423"/>
      <c r="CM1514" s="423"/>
      <c r="CN1514" s="423"/>
      <c r="CO1514" s="423"/>
      <c r="CP1514" s="423"/>
      <c r="CQ1514" s="423"/>
      <c r="CR1514" s="423"/>
      <c r="CS1514" s="423"/>
      <c r="CT1514" s="423"/>
      <c r="CU1514" s="423"/>
      <c r="CV1514" s="423"/>
      <c r="CW1514" s="423"/>
      <c r="CX1514" s="423"/>
      <c r="CY1514" s="423"/>
      <c r="CZ1514" s="423"/>
      <c r="DA1514" s="423"/>
      <c r="DB1514" s="423"/>
      <c r="DC1514" s="423"/>
      <c r="DD1514" s="423"/>
      <c r="DE1514" s="423"/>
      <c r="DF1514" s="423"/>
      <c r="DG1514" s="423"/>
      <c r="DH1514" s="423"/>
      <c r="DI1514" s="423"/>
      <c r="DJ1514" s="423"/>
      <c r="DK1514" s="423"/>
      <c r="DL1514" s="423"/>
      <c r="DM1514" s="423"/>
      <c r="DN1514" s="423"/>
      <c r="DO1514" s="423"/>
      <c r="DP1514" s="423"/>
      <c r="DQ1514" s="423"/>
      <c r="DR1514" s="423"/>
      <c r="DS1514" s="423"/>
      <c r="DT1514" s="423"/>
      <c r="DU1514" s="423"/>
      <c r="DV1514" s="423"/>
      <c r="DW1514" s="423"/>
      <c r="DX1514" s="423"/>
      <c r="DY1514" s="423"/>
      <c r="DZ1514" s="423"/>
      <c r="EA1514" s="423"/>
      <c r="EB1514" s="423"/>
      <c r="EC1514" s="423"/>
      <c r="ED1514" s="423"/>
      <c r="EE1514" s="423"/>
      <c r="EF1514" s="423"/>
      <c r="EG1514" s="423"/>
      <c r="EH1514" s="423"/>
      <c r="EI1514" s="423"/>
      <c r="EJ1514" s="423"/>
      <c r="EK1514" s="423"/>
      <c r="EL1514" s="423"/>
      <c r="EM1514" s="423"/>
      <c r="EN1514" s="423"/>
      <c r="EO1514" s="423"/>
      <c r="EP1514" s="423"/>
      <c r="EQ1514" s="423"/>
      <c r="ER1514" s="423"/>
      <c r="ES1514" s="423"/>
      <c r="ET1514" s="423"/>
      <c r="EU1514" s="423"/>
      <c r="EV1514" s="423"/>
      <c r="EW1514" s="423"/>
      <c r="EX1514" s="423"/>
      <c r="EY1514" s="423"/>
      <c r="EZ1514" s="423"/>
      <c r="FA1514" s="423"/>
      <c r="FB1514" s="423"/>
      <c r="FC1514" s="423"/>
      <c r="FD1514" s="423"/>
      <c r="FE1514" s="423"/>
      <c r="FF1514" s="423"/>
      <c r="FG1514" s="423"/>
      <c r="FH1514" s="423"/>
      <c r="FI1514" s="423"/>
      <c r="FJ1514" s="423"/>
      <c r="FK1514" s="423"/>
      <c r="FL1514" s="423"/>
      <c r="FM1514" s="423"/>
      <c r="FN1514" s="423"/>
      <c r="FO1514" s="423"/>
      <c r="FP1514" s="423"/>
      <c r="FQ1514" s="423"/>
      <c r="FR1514" s="423"/>
      <c r="FS1514" s="423"/>
      <c r="FT1514" s="423"/>
      <c r="FU1514" s="423"/>
      <c r="FV1514" s="423"/>
      <c r="FW1514" s="423"/>
      <c r="FX1514" s="423"/>
      <c r="FY1514" s="423"/>
      <c r="FZ1514" s="423"/>
      <c r="GA1514" s="423"/>
      <c r="GB1514" s="423"/>
      <c r="GC1514" s="423"/>
      <c r="GD1514" s="423"/>
      <c r="GE1514" s="423"/>
      <c r="GF1514" s="423"/>
      <c r="GG1514" s="423"/>
      <c r="GH1514" s="423"/>
      <c r="GI1514" s="423"/>
      <c r="GJ1514" s="423"/>
      <c r="GK1514" s="423"/>
      <c r="GL1514" s="423"/>
      <c r="GM1514" s="423"/>
      <c r="GN1514" s="423"/>
      <c r="GO1514" s="423"/>
      <c r="GP1514" s="423"/>
      <c r="GQ1514" s="423"/>
      <c r="GR1514" s="423"/>
      <c r="GS1514" s="423"/>
      <c r="GT1514" s="423"/>
      <c r="GU1514" s="423"/>
      <c r="GV1514" s="423"/>
    </row>
    <row r="1515" spans="1:204" s="425" customFormat="1" ht="25.5" x14ac:dyDescent="0.25">
      <c r="A1515" s="331" t="s">
        <v>2254</v>
      </c>
      <c r="B1515" s="323" t="s">
        <v>2056</v>
      </c>
      <c r="C1515" s="277" t="s">
        <v>2257</v>
      </c>
      <c r="D1515" s="332" t="s">
        <v>2256</v>
      </c>
      <c r="E1515" s="326">
        <v>77.42</v>
      </c>
      <c r="F1515" s="336">
        <v>75</v>
      </c>
      <c r="G1515" s="220"/>
      <c r="H1515" s="334"/>
      <c r="I1515" s="371" t="s">
        <v>21</v>
      </c>
      <c r="J1515" s="378"/>
      <c r="K1515" s="332"/>
      <c r="L1515" s="384"/>
      <c r="M1515" s="381">
        <v>3</v>
      </c>
      <c r="N1515" s="379">
        <v>1</v>
      </c>
      <c r="O1515" s="385"/>
      <c r="P1515" s="377">
        <f t="shared" si="170"/>
        <v>79.290000000000006</v>
      </c>
      <c r="Q1515" s="16">
        <f t="shared" si="169"/>
        <v>79.294600000000003</v>
      </c>
      <c r="R1515" s="23">
        <f t="shared" si="171"/>
        <v>1.8700000000000045</v>
      </c>
      <c r="S1515" s="18">
        <f t="shared" si="172"/>
        <v>2.4153965383621863E-2</v>
      </c>
      <c r="T1515" s="101"/>
      <c r="U1515" s="102">
        <v>1150000</v>
      </c>
      <c r="V1515" s="103"/>
      <c r="W1515" s="272">
        <v>1150</v>
      </c>
      <c r="X1515" s="273"/>
      <c r="Y1515" s="486"/>
      <c r="Z1515" s="423"/>
      <c r="AA1515" s="477"/>
      <c r="AB1515" s="477"/>
      <c r="AC1515" s="477"/>
      <c r="AD1515" s="477"/>
      <c r="AE1515" s="477"/>
      <c r="AF1515" s="423"/>
      <c r="AG1515" s="423"/>
      <c r="AH1515" s="423"/>
      <c r="AI1515" s="423"/>
      <c r="AJ1515" s="423"/>
      <c r="AK1515" s="423"/>
      <c r="AL1515" s="423"/>
      <c r="AM1515" s="423"/>
      <c r="AN1515" s="423"/>
      <c r="AO1515" s="423"/>
      <c r="AP1515" s="423"/>
      <c r="AQ1515" s="423"/>
      <c r="AR1515" s="423"/>
      <c r="AS1515" s="423"/>
      <c r="AT1515" s="423"/>
      <c r="AU1515" s="423"/>
      <c r="AV1515" s="423"/>
      <c r="AW1515" s="423"/>
      <c r="AX1515" s="423"/>
      <c r="AY1515" s="423"/>
      <c r="AZ1515" s="423"/>
      <c r="BA1515" s="423"/>
      <c r="BB1515" s="423"/>
      <c r="BC1515" s="423"/>
      <c r="BD1515" s="423"/>
      <c r="BE1515" s="423"/>
      <c r="BF1515" s="423"/>
      <c r="BG1515" s="423"/>
      <c r="BH1515" s="423"/>
      <c r="BI1515" s="423"/>
      <c r="BJ1515" s="423"/>
      <c r="BK1515" s="423"/>
      <c r="BL1515" s="423"/>
      <c r="BM1515" s="423"/>
      <c r="BN1515" s="423"/>
      <c r="BO1515" s="423"/>
      <c r="BP1515" s="423"/>
      <c r="BQ1515" s="423"/>
      <c r="BR1515" s="423"/>
      <c r="BS1515" s="423"/>
      <c r="BT1515" s="423"/>
      <c r="BU1515" s="423"/>
      <c r="BV1515" s="423"/>
      <c r="BW1515" s="423"/>
      <c r="BX1515" s="423"/>
      <c r="BY1515" s="423"/>
      <c r="BZ1515" s="423"/>
      <c r="CA1515" s="423"/>
      <c r="CB1515" s="423"/>
      <c r="CC1515" s="423"/>
      <c r="CD1515" s="423"/>
      <c r="CE1515" s="423"/>
      <c r="CF1515" s="423"/>
      <c r="CG1515" s="423"/>
      <c r="CH1515" s="423"/>
      <c r="CI1515" s="423"/>
      <c r="CJ1515" s="423"/>
      <c r="CK1515" s="423"/>
      <c r="CL1515" s="423"/>
      <c r="CM1515" s="423"/>
      <c r="CN1515" s="423"/>
      <c r="CO1515" s="423"/>
      <c r="CP1515" s="423"/>
      <c r="CQ1515" s="423"/>
      <c r="CR1515" s="423"/>
      <c r="CS1515" s="423"/>
      <c r="CT1515" s="423"/>
      <c r="CU1515" s="423"/>
      <c r="CV1515" s="423"/>
      <c r="CW1515" s="423"/>
      <c r="CX1515" s="423"/>
      <c r="CY1515" s="423"/>
      <c r="CZ1515" s="423"/>
      <c r="DA1515" s="423"/>
      <c r="DB1515" s="423"/>
      <c r="DC1515" s="423"/>
      <c r="DD1515" s="423"/>
      <c r="DE1515" s="423"/>
      <c r="DF1515" s="423"/>
      <c r="DG1515" s="423"/>
      <c r="DH1515" s="423"/>
      <c r="DI1515" s="423"/>
      <c r="DJ1515" s="423"/>
      <c r="DK1515" s="423"/>
      <c r="DL1515" s="423"/>
      <c r="DM1515" s="423"/>
      <c r="DN1515" s="423"/>
      <c r="DO1515" s="423"/>
      <c r="DP1515" s="423"/>
      <c r="DQ1515" s="423"/>
      <c r="DR1515" s="423"/>
      <c r="DS1515" s="423"/>
      <c r="DT1515" s="423"/>
      <c r="DU1515" s="423"/>
      <c r="DV1515" s="423"/>
      <c r="DW1515" s="423"/>
      <c r="DX1515" s="423"/>
      <c r="DY1515" s="423"/>
      <c r="DZ1515" s="423"/>
      <c r="EA1515" s="423"/>
      <c r="EB1515" s="423"/>
      <c r="EC1515" s="423"/>
      <c r="ED1515" s="423"/>
      <c r="EE1515" s="423"/>
      <c r="EF1515" s="423"/>
      <c r="EG1515" s="423"/>
      <c r="EH1515" s="423"/>
      <c r="EI1515" s="423"/>
      <c r="EJ1515" s="423"/>
      <c r="EK1515" s="423"/>
      <c r="EL1515" s="423"/>
      <c r="EM1515" s="423"/>
      <c r="EN1515" s="423"/>
      <c r="EO1515" s="423"/>
      <c r="EP1515" s="423"/>
      <c r="EQ1515" s="423"/>
      <c r="ER1515" s="423"/>
      <c r="ES1515" s="423"/>
      <c r="ET1515" s="423"/>
      <c r="EU1515" s="423"/>
      <c r="EV1515" s="423"/>
      <c r="EW1515" s="423"/>
      <c r="EX1515" s="423"/>
      <c r="EY1515" s="423"/>
      <c r="EZ1515" s="423"/>
      <c r="FA1515" s="423"/>
      <c r="FB1515" s="423"/>
      <c r="FC1515" s="423"/>
      <c r="FD1515" s="423"/>
      <c r="FE1515" s="423"/>
      <c r="FF1515" s="423"/>
      <c r="FG1515" s="423"/>
      <c r="FH1515" s="423"/>
      <c r="FI1515" s="423"/>
      <c r="FJ1515" s="423"/>
      <c r="FK1515" s="423"/>
      <c r="FL1515" s="423"/>
      <c r="FM1515" s="423"/>
      <c r="FN1515" s="423"/>
      <c r="FO1515" s="423"/>
      <c r="FP1515" s="423"/>
      <c r="FQ1515" s="423"/>
      <c r="FR1515" s="423"/>
      <c r="FS1515" s="423"/>
      <c r="FT1515" s="423"/>
      <c r="FU1515" s="423"/>
      <c r="FV1515" s="423"/>
      <c r="FW1515" s="423"/>
      <c r="FX1515" s="423"/>
      <c r="FY1515" s="423"/>
      <c r="FZ1515" s="423"/>
      <c r="GA1515" s="423"/>
      <c r="GB1515" s="423"/>
      <c r="GC1515" s="423"/>
      <c r="GD1515" s="423"/>
      <c r="GE1515" s="423"/>
      <c r="GF1515" s="423"/>
      <c r="GG1515" s="423"/>
      <c r="GH1515" s="423"/>
      <c r="GI1515" s="423"/>
      <c r="GJ1515" s="423"/>
      <c r="GK1515" s="423"/>
      <c r="GL1515" s="423"/>
      <c r="GM1515" s="423"/>
      <c r="GN1515" s="423"/>
      <c r="GO1515" s="423"/>
      <c r="GP1515" s="423"/>
      <c r="GQ1515" s="423"/>
      <c r="GR1515" s="423"/>
      <c r="GS1515" s="423"/>
      <c r="GT1515" s="423"/>
      <c r="GU1515" s="423"/>
      <c r="GV1515" s="423"/>
    </row>
    <row r="1516" spans="1:204" s="425" customFormat="1" ht="25.5" x14ac:dyDescent="0.25">
      <c r="A1516" s="331" t="s">
        <v>2254</v>
      </c>
      <c r="B1516" s="323" t="s">
        <v>2056</v>
      </c>
      <c r="C1516" s="277" t="s">
        <v>2258</v>
      </c>
      <c r="D1516" s="332" t="s">
        <v>2256</v>
      </c>
      <c r="E1516" s="326">
        <v>51.61</v>
      </c>
      <c r="F1516" s="336">
        <v>50</v>
      </c>
      <c r="G1516" s="220"/>
      <c r="H1516" s="334"/>
      <c r="I1516" s="371" t="s">
        <v>21</v>
      </c>
      <c r="J1516" s="378"/>
      <c r="K1516" s="332"/>
      <c r="L1516" s="384"/>
      <c r="M1516" s="381">
        <v>3</v>
      </c>
      <c r="N1516" s="379">
        <v>1</v>
      </c>
      <c r="O1516" s="385"/>
      <c r="P1516" s="377">
        <f t="shared" si="170"/>
        <v>52.85</v>
      </c>
      <c r="Q1516" s="16">
        <f t="shared" si="169"/>
        <v>52.8596</v>
      </c>
      <c r="R1516" s="23">
        <f t="shared" si="171"/>
        <v>1.240000000000002</v>
      </c>
      <c r="S1516" s="18">
        <f t="shared" si="172"/>
        <v>2.4026351482270916E-2</v>
      </c>
      <c r="T1516" s="101"/>
      <c r="U1516" s="102">
        <v>1160000</v>
      </c>
      <c r="V1516" s="103"/>
      <c r="W1516" s="272">
        <v>1160</v>
      </c>
      <c r="X1516" s="273"/>
      <c r="Y1516" s="486"/>
      <c r="Z1516" s="423"/>
      <c r="AA1516" s="477"/>
      <c r="AB1516" s="477"/>
      <c r="AC1516" s="477"/>
      <c r="AD1516" s="477"/>
      <c r="AE1516" s="477"/>
      <c r="AF1516" s="423"/>
      <c r="AG1516" s="423"/>
      <c r="AH1516" s="423"/>
      <c r="AI1516" s="423"/>
      <c r="AJ1516" s="423"/>
      <c r="AK1516" s="423"/>
      <c r="AL1516" s="423"/>
      <c r="AM1516" s="423"/>
      <c r="AN1516" s="423"/>
      <c r="AO1516" s="423"/>
      <c r="AP1516" s="423"/>
      <c r="AQ1516" s="423"/>
      <c r="AR1516" s="423"/>
      <c r="AS1516" s="423"/>
      <c r="AT1516" s="423"/>
      <c r="AU1516" s="423"/>
      <c r="AV1516" s="423"/>
      <c r="AW1516" s="423"/>
      <c r="AX1516" s="423"/>
      <c r="AY1516" s="423"/>
      <c r="AZ1516" s="423"/>
      <c r="BA1516" s="423"/>
      <c r="BB1516" s="423"/>
      <c r="BC1516" s="423"/>
      <c r="BD1516" s="423"/>
      <c r="BE1516" s="423"/>
      <c r="BF1516" s="423"/>
      <c r="BG1516" s="423"/>
      <c r="BH1516" s="423"/>
      <c r="BI1516" s="423"/>
      <c r="BJ1516" s="423"/>
      <c r="BK1516" s="423"/>
      <c r="BL1516" s="423"/>
      <c r="BM1516" s="423"/>
      <c r="BN1516" s="423"/>
      <c r="BO1516" s="423"/>
      <c r="BP1516" s="423"/>
      <c r="BQ1516" s="423"/>
      <c r="BR1516" s="423"/>
      <c r="BS1516" s="423"/>
      <c r="BT1516" s="423"/>
      <c r="BU1516" s="423"/>
      <c r="BV1516" s="423"/>
      <c r="BW1516" s="423"/>
      <c r="BX1516" s="423"/>
      <c r="BY1516" s="423"/>
      <c r="BZ1516" s="423"/>
      <c r="CA1516" s="423"/>
      <c r="CB1516" s="423"/>
      <c r="CC1516" s="423"/>
      <c r="CD1516" s="423"/>
      <c r="CE1516" s="423"/>
      <c r="CF1516" s="423"/>
      <c r="CG1516" s="423"/>
      <c r="CH1516" s="423"/>
      <c r="CI1516" s="423"/>
      <c r="CJ1516" s="423"/>
      <c r="CK1516" s="423"/>
      <c r="CL1516" s="423"/>
      <c r="CM1516" s="423"/>
      <c r="CN1516" s="423"/>
      <c r="CO1516" s="423"/>
      <c r="CP1516" s="423"/>
      <c r="CQ1516" s="423"/>
      <c r="CR1516" s="423"/>
      <c r="CS1516" s="423"/>
      <c r="CT1516" s="423"/>
      <c r="CU1516" s="423"/>
      <c r="CV1516" s="423"/>
      <c r="CW1516" s="423"/>
      <c r="CX1516" s="423"/>
      <c r="CY1516" s="423"/>
      <c r="CZ1516" s="423"/>
      <c r="DA1516" s="423"/>
      <c r="DB1516" s="423"/>
      <c r="DC1516" s="423"/>
      <c r="DD1516" s="423"/>
      <c r="DE1516" s="423"/>
      <c r="DF1516" s="423"/>
      <c r="DG1516" s="423"/>
      <c r="DH1516" s="423"/>
      <c r="DI1516" s="423"/>
      <c r="DJ1516" s="423"/>
      <c r="DK1516" s="423"/>
      <c r="DL1516" s="423"/>
      <c r="DM1516" s="423"/>
      <c r="DN1516" s="423"/>
      <c r="DO1516" s="423"/>
      <c r="DP1516" s="423"/>
      <c r="DQ1516" s="423"/>
      <c r="DR1516" s="423"/>
      <c r="DS1516" s="423"/>
      <c r="DT1516" s="423"/>
      <c r="DU1516" s="423"/>
      <c r="DV1516" s="423"/>
      <c r="DW1516" s="423"/>
      <c r="DX1516" s="423"/>
      <c r="DY1516" s="423"/>
      <c r="DZ1516" s="423"/>
      <c r="EA1516" s="423"/>
      <c r="EB1516" s="423"/>
      <c r="EC1516" s="423"/>
      <c r="ED1516" s="423"/>
      <c r="EE1516" s="423"/>
      <c r="EF1516" s="423"/>
      <c r="EG1516" s="423"/>
      <c r="EH1516" s="423"/>
      <c r="EI1516" s="423"/>
      <c r="EJ1516" s="423"/>
      <c r="EK1516" s="423"/>
      <c r="EL1516" s="423"/>
      <c r="EM1516" s="423"/>
      <c r="EN1516" s="423"/>
      <c r="EO1516" s="423"/>
      <c r="EP1516" s="423"/>
      <c r="EQ1516" s="423"/>
      <c r="ER1516" s="423"/>
      <c r="ES1516" s="423"/>
      <c r="ET1516" s="423"/>
      <c r="EU1516" s="423"/>
      <c r="EV1516" s="423"/>
      <c r="EW1516" s="423"/>
      <c r="EX1516" s="423"/>
      <c r="EY1516" s="423"/>
      <c r="EZ1516" s="423"/>
      <c r="FA1516" s="423"/>
      <c r="FB1516" s="423"/>
      <c r="FC1516" s="423"/>
      <c r="FD1516" s="423"/>
      <c r="FE1516" s="423"/>
      <c r="FF1516" s="423"/>
      <c r="FG1516" s="423"/>
      <c r="FH1516" s="423"/>
      <c r="FI1516" s="423"/>
      <c r="FJ1516" s="423"/>
      <c r="FK1516" s="423"/>
      <c r="FL1516" s="423"/>
      <c r="FM1516" s="423"/>
      <c r="FN1516" s="423"/>
      <c r="FO1516" s="423"/>
      <c r="FP1516" s="423"/>
      <c r="FQ1516" s="423"/>
      <c r="FR1516" s="423"/>
      <c r="FS1516" s="423"/>
      <c r="FT1516" s="423"/>
      <c r="FU1516" s="423"/>
      <c r="FV1516" s="423"/>
      <c r="FW1516" s="423"/>
      <c r="FX1516" s="423"/>
      <c r="FY1516" s="423"/>
      <c r="FZ1516" s="423"/>
      <c r="GA1516" s="423"/>
      <c r="GB1516" s="423"/>
      <c r="GC1516" s="423"/>
      <c r="GD1516" s="423"/>
      <c r="GE1516" s="423"/>
      <c r="GF1516" s="423"/>
      <c r="GG1516" s="423"/>
      <c r="GH1516" s="423"/>
      <c r="GI1516" s="423"/>
      <c r="GJ1516" s="423"/>
      <c r="GK1516" s="423"/>
      <c r="GL1516" s="423"/>
      <c r="GM1516" s="423"/>
      <c r="GN1516" s="423"/>
      <c r="GO1516" s="423"/>
      <c r="GP1516" s="423"/>
      <c r="GQ1516" s="423"/>
      <c r="GR1516" s="423"/>
      <c r="GS1516" s="423"/>
      <c r="GT1516" s="423"/>
      <c r="GU1516" s="423"/>
      <c r="GV1516" s="423"/>
    </row>
    <row r="1517" spans="1:204" s="425" customFormat="1" ht="25.5" x14ac:dyDescent="0.25">
      <c r="A1517" s="331" t="s">
        <v>2254</v>
      </c>
      <c r="B1517" s="323" t="s">
        <v>2056</v>
      </c>
      <c r="C1517" s="277" t="s">
        <v>2259</v>
      </c>
      <c r="D1517" s="332" t="s">
        <v>2256</v>
      </c>
      <c r="E1517" s="326">
        <v>77.42</v>
      </c>
      <c r="F1517" s="336">
        <v>75</v>
      </c>
      <c r="G1517" s="220"/>
      <c r="H1517" s="334"/>
      <c r="I1517" s="371" t="s">
        <v>21</v>
      </c>
      <c r="J1517" s="378"/>
      <c r="K1517" s="332"/>
      <c r="L1517" s="384"/>
      <c r="M1517" s="381">
        <v>3</v>
      </c>
      <c r="N1517" s="379">
        <v>1</v>
      </c>
      <c r="O1517" s="385"/>
      <c r="P1517" s="377">
        <f t="shared" si="170"/>
        <v>79.290000000000006</v>
      </c>
      <c r="Q1517" s="16">
        <f t="shared" si="169"/>
        <v>79.294600000000003</v>
      </c>
      <c r="R1517" s="23">
        <f t="shared" si="171"/>
        <v>1.8700000000000045</v>
      </c>
      <c r="S1517" s="18">
        <f t="shared" si="172"/>
        <v>2.4153965383621863E-2</v>
      </c>
      <c r="T1517" s="101"/>
      <c r="U1517" s="102">
        <v>1170000</v>
      </c>
      <c r="V1517" s="103"/>
      <c r="W1517" s="272">
        <v>1170</v>
      </c>
      <c r="X1517" s="273"/>
      <c r="Y1517" s="486"/>
      <c r="Z1517" s="423"/>
      <c r="AA1517" s="477"/>
      <c r="AB1517" s="477"/>
      <c r="AC1517" s="477"/>
      <c r="AD1517" s="477"/>
      <c r="AE1517" s="477"/>
      <c r="AF1517" s="423"/>
      <c r="AG1517" s="423"/>
      <c r="AH1517" s="423"/>
      <c r="AI1517" s="423"/>
      <c r="AJ1517" s="423"/>
      <c r="AK1517" s="423"/>
      <c r="AL1517" s="423"/>
      <c r="AM1517" s="423"/>
      <c r="AN1517" s="423"/>
      <c r="AO1517" s="423"/>
      <c r="AP1517" s="423"/>
      <c r="AQ1517" s="423"/>
      <c r="AR1517" s="423"/>
      <c r="AS1517" s="423"/>
      <c r="AT1517" s="423"/>
      <c r="AU1517" s="423"/>
      <c r="AV1517" s="423"/>
      <c r="AW1517" s="423"/>
      <c r="AX1517" s="423"/>
      <c r="AY1517" s="423"/>
      <c r="AZ1517" s="423"/>
      <c r="BA1517" s="423"/>
      <c r="BB1517" s="423"/>
      <c r="BC1517" s="423"/>
      <c r="BD1517" s="423"/>
      <c r="BE1517" s="423"/>
      <c r="BF1517" s="423"/>
      <c r="BG1517" s="423"/>
      <c r="BH1517" s="423"/>
      <c r="BI1517" s="423"/>
      <c r="BJ1517" s="423"/>
      <c r="BK1517" s="423"/>
      <c r="BL1517" s="423"/>
      <c r="BM1517" s="423"/>
      <c r="BN1517" s="423"/>
      <c r="BO1517" s="423"/>
      <c r="BP1517" s="423"/>
      <c r="BQ1517" s="423"/>
      <c r="BR1517" s="423"/>
      <c r="BS1517" s="423"/>
      <c r="BT1517" s="423"/>
      <c r="BU1517" s="423"/>
      <c r="BV1517" s="423"/>
      <c r="BW1517" s="423"/>
      <c r="BX1517" s="423"/>
      <c r="BY1517" s="423"/>
      <c r="BZ1517" s="423"/>
      <c r="CA1517" s="423"/>
      <c r="CB1517" s="423"/>
      <c r="CC1517" s="423"/>
      <c r="CD1517" s="423"/>
      <c r="CE1517" s="423"/>
      <c r="CF1517" s="423"/>
      <c r="CG1517" s="423"/>
      <c r="CH1517" s="423"/>
      <c r="CI1517" s="423"/>
      <c r="CJ1517" s="423"/>
      <c r="CK1517" s="423"/>
      <c r="CL1517" s="423"/>
      <c r="CM1517" s="423"/>
      <c r="CN1517" s="423"/>
      <c r="CO1517" s="423"/>
      <c r="CP1517" s="423"/>
      <c r="CQ1517" s="423"/>
      <c r="CR1517" s="423"/>
      <c r="CS1517" s="423"/>
      <c r="CT1517" s="423"/>
      <c r="CU1517" s="423"/>
      <c r="CV1517" s="423"/>
      <c r="CW1517" s="423"/>
      <c r="CX1517" s="423"/>
      <c r="CY1517" s="423"/>
      <c r="CZ1517" s="423"/>
      <c r="DA1517" s="423"/>
      <c r="DB1517" s="423"/>
      <c r="DC1517" s="423"/>
      <c r="DD1517" s="423"/>
      <c r="DE1517" s="423"/>
      <c r="DF1517" s="423"/>
      <c r="DG1517" s="423"/>
      <c r="DH1517" s="423"/>
      <c r="DI1517" s="423"/>
      <c r="DJ1517" s="423"/>
      <c r="DK1517" s="423"/>
      <c r="DL1517" s="423"/>
      <c r="DM1517" s="423"/>
      <c r="DN1517" s="423"/>
      <c r="DO1517" s="423"/>
      <c r="DP1517" s="423"/>
      <c r="DQ1517" s="423"/>
      <c r="DR1517" s="423"/>
      <c r="DS1517" s="423"/>
      <c r="DT1517" s="423"/>
      <c r="DU1517" s="423"/>
      <c r="DV1517" s="423"/>
      <c r="DW1517" s="423"/>
      <c r="DX1517" s="423"/>
      <c r="DY1517" s="423"/>
      <c r="DZ1517" s="423"/>
      <c r="EA1517" s="423"/>
      <c r="EB1517" s="423"/>
      <c r="EC1517" s="423"/>
      <c r="ED1517" s="423"/>
      <c r="EE1517" s="423"/>
      <c r="EF1517" s="423"/>
      <c r="EG1517" s="423"/>
      <c r="EH1517" s="423"/>
      <c r="EI1517" s="423"/>
      <c r="EJ1517" s="423"/>
      <c r="EK1517" s="423"/>
      <c r="EL1517" s="423"/>
      <c r="EM1517" s="423"/>
      <c r="EN1517" s="423"/>
      <c r="EO1517" s="423"/>
      <c r="EP1517" s="423"/>
      <c r="EQ1517" s="423"/>
      <c r="ER1517" s="423"/>
      <c r="ES1517" s="423"/>
      <c r="ET1517" s="423"/>
      <c r="EU1517" s="423"/>
      <c r="EV1517" s="423"/>
      <c r="EW1517" s="423"/>
      <c r="EX1517" s="423"/>
      <c r="EY1517" s="423"/>
      <c r="EZ1517" s="423"/>
      <c r="FA1517" s="423"/>
      <c r="FB1517" s="423"/>
      <c r="FC1517" s="423"/>
      <c r="FD1517" s="423"/>
      <c r="FE1517" s="423"/>
      <c r="FF1517" s="423"/>
      <c r="FG1517" s="423"/>
      <c r="FH1517" s="423"/>
      <c r="FI1517" s="423"/>
      <c r="FJ1517" s="423"/>
      <c r="FK1517" s="423"/>
      <c r="FL1517" s="423"/>
      <c r="FM1517" s="423"/>
      <c r="FN1517" s="423"/>
      <c r="FO1517" s="423"/>
      <c r="FP1517" s="423"/>
      <c r="FQ1517" s="423"/>
      <c r="FR1517" s="423"/>
      <c r="FS1517" s="423"/>
      <c r="FT1517" s="423"/>
      <c r="FU1517" s="423"/>
      <c r="FV1517" s="423"/>
      <c r="FW1517" s="423"/>
      <c r="FX1517" s="423"/>
      <c r="FY1517" s="423"/>
      <c r="FZ1517" s="423"/>
      <c r="GA1517" s="423"/>
      <c r="GB1517" s="423"/>
      <c r="GC1517" s="423"/>
      <c r="GD1517" s="423"/>
      <c r="GE1517" s="423"/>
      <c r="GF1517" s="423"/>
      <c r="GG1517" s="423"/>
      <c r="GH1517" s="423"/>
      <c r="GI1517" s="423"/>
      <c r="GJ1517" s="423"/>
      <c r="GK1517" s="423"/>
      <c r="GL1517" s="423"/>
      <c r="GM1517" s="423"/>
      <c r="GN1517" s="423"/>
      <c r="GO1517" s="423"/>
      <c r="GP1517" s="423"/>
      <c r="GQ1517" s="423"/>
      <c r="GR1517" s="423"/>
      <c r="GS1517" s="423"/>
      <c r="GT1517" s="423"/>
      <c r="GU1517" s="423"/>
      <c r="GV1517" s="423"/>
    </row>
    <row r="1518" spans="1:204" s="425" customFormat="1" ht="25.5" x14ac:dyDescent="0.25">
      <c r="A1518" s="331" t="s">
        <v>2254</v>
      </c>
      <c r="B1518" s="323" t="s">
        <v>2056</v>
      </c>
      <c r="C1518" s="277" t="s">
        <v>2260</v>
      </c>
      <c r="D1518" s="332" t="s">
        <v>2256</v>
      </c>
      <c r="E1518" s="326">
        <v>309.69</v>
      </c>
      <c r="F1518" s="336">
        <v>300</v>
      </c>
      <c r="G1518" s="220"/>
      <c r="H1518" s="334"/>
      <c r="I1518" s="371" t="s">
        <v>21</v>
      </c>
      <c r="J1518" s="378"/>
      <c r="K1518" s="332"/>
      <c r="L1518" s="384"/>
      <c r="M1518" s="381">
        <v>3</v>
      </c>
      <c r="N1518" s="379">
        <v>1</v>
      </c>
      <c r="O1518" s="385"/>
      <c r="P1518" s="377">
        <f t="shared" si="170"/>
        <v>317.18</v>
      </c>
      <c r="Q1518" s="16">
        <f t="shared" si="169"/>
        <v>317.18880000000001</v>
      </c>
      <c r="R1518" s="23">
        <f t="shared" si="171"/>
        <v>7.4900000000000091</v>
      </c>
      <c r="S1518" s="18">
        <f t="shared" si="172"/>
        <v>2.4185475798379055E-2</v>
      </c>
      <c r="T1518" s="101"/>
      <c r="U1518" s="102">
        <v>1180000</v>
      </c>
      <c r="V1518" s="103"/>
      <c r="W1518" s="272">
        <v>1180</v>
      </c>
      <c r="X1518" s="273"/>
      <c r="Y1518" s="486"/>
      <c r="Z1518" s="423"/>
      <c r="AA1518" s="477"/>
      <c r="AB1518" s="477"/>
      <c r="AC1518" s="477"/>
      <c r="AD1518" s="477"/>
      <c r="AE1518" s="477"/>
      <c r="AF1518" s="423"/>
      <c r="AG1518" s="423"/>
      <c r="AH1518" s="423"/>
      <c r="AI1518" s="423"/>
      <c r="AJ1518" s="423"/>
      <c r="AK1518" s="423"/>
      <c r="AL1518" s="423"/>
      <c r="AM1518" s="423"/>
      <c r="AN1518" s="423"/>
      <c r="AO1518" s="423"/>
      <c r="AP1518" s="423"/>
      <c r="AQ1518" s="423"/>
      <c r="AR1518" s="423"/>
      <c r="AS1518" s="423"/>
      <c r="AT1518" s="423"/>
      <c r="AU1518" s="423"/>
      <c r="AV1518" s="423"/>
      <c r="AW1518" s="423"/>
      <c r="AX1518" s="423"/>
      <c r="AY1518" s="423"/>
      <c r="AZ1518" s="423"/>
      <c r="BA1518" s="423"/>
      <c r="BB1518" s="423"/>
      <c r="BC1518" s="423"/>
      <c r="BD1518" s="423"/>
      <c r="BE1518" s="423"/>
      <c r="BF1518" s="423"/>
      <c r="BG1518" s="423"/>
      <c r="BH1518" s="423"/>
      <c r="BI1518" s="423"/>
      <c r="BJ1518" s="423"/>
      <c r="BK1518" s="423"/>
      <c r="BL1518" s="423"/>
      <c r="BM1518" s="423"/>
      <c r="BN1518" s="423"/>
      <c r="BO1518" s="423"/>
      <c r="BP1518" s="423"/>
      <c r="BQ1518" s="423"/>
      <c r="BR1518" s="423"/>
      <c r="BS1518" s="423"/>
      <c r="BT1518" s="423"/>
      <c r="BU1518" s="423"/>
      <c r="BV1518" s="423"/>
      <c r="BW1518" s="423"/>
      <c r="BX1518" s="423"/>
      <c r="BY1518" s="423"/>
      <c r="BZ1518" s="423"/>
      <c r="CA1518" s="423"/>
      <c r="CB1518" s="423"/>
      <c r="CC1518" s="423"/>
      <c r="CD1518" s="423"/>
      <c r="CE1518" s="423"/>
      <c r="CF1518" s="423"/>
      <c r="CG1518" s="423"/>
      <c r="CH1518" s="423"/>
      <c r="CI1518" s="423"/>
      <c r="CJ1518" s="423"/>
      <c r="CK1518" s="423"/>
      <c r="CL1518" s="423"/>
      <c r="CM1518" s="423"/>
      <c r="CN1518" s="423"/>
      <c r="CO1518" s="423"/>
      <c r="CP1518" s="423"/>
      <c r="CQ1518" s="423"/>
      <c r="CR1518" s="423"/>
      <c r="CS1518" s="423"/>
      <c r="CT1518" s="423"/>
      <c r="CU1518" s="423"/>
      <c r="CV1518" s="423"/>
      <c r="CW1518" s="423"/>
      <c r="CX1518" s="423"/>
      <c r="CY1518" s="423"/>
      <c r="CZ1518" s="423"/>
      <c r="DA1518" s="423"/>
      <c r="DB1518" s="423"/>
      <c r="DC1518" s="423"/>
      <c r="DD1518" s="423"/>
      <c r="DE1518" s="423"/>
      <c r="DF1518" s="423"/>
      <c r="DG1518" s="423"/>
      <c r="DH1518" s="423"/>
      <c r="DI1518" s="423"/>
      <c r="DJ1518" s="423"/>
      <c r="DK1518" s="423"/>
      <c r="DL1518" s="423"/>
      <c r="DM1518" s="423"/>
      <c r="DN1518" s="423"/>
      <c r="DO1518" s="423"/>
      <c r="DP1518" s="423"/>
      <c r="DQ1518" s="423"/>
      <c r="DR1518" s="423"/>
      <c r="DS1518" s="423"/>
      <c r="DT1518" s="423"/>
      <c r="DU1518" s="423"/>
      <c r="DV1518" s="423"/>
      <c r="DW1518" s="423"/>
      <c r="DX1518" s="423"/>
      <c r="DY1518" s="423"/>
      <c r="DZ1518" s="423"/>
      <c r="EA1518" s="423"/>
      <c r="EB1518" s="423"/>
      <c r="EC1518" s="423"/>
      <c r="ED1518" s="423"/>
      <c r="EE1518" s="423"/>
      <c r="EF1518" s="423"/>
      <c r="EG1518" s="423"/>
      <c r="EH1518" s="423"/>
      <c r="EI1518" s="423"/>
      <c r="EJ1518" s="423"/>
      <c r="EK1518" s="423"/>
      <c r="EL1518" s="423"/>
      <c r="EM1518" s="423"/>
      <c r="EN1518" s="423"/>
      <c r="EO1518" s="423"/>
      <c r="EP1518" s="423"/>
      <c r="EQ1518" s="423"/>
      <c r="ER1518" s="423"/>
      <c r="ES1518" s="423"/>
      <c r="ET1518" s="423"/>
      <c r="EU1518" s="423"/>
      <c r="EV1518" s="423"/>
      <c r="EW1518" s="423"/>
      <c r="EX1518" s="423"/>
      <c r="EY1518" s="423"/>
      <c r="EZ1518" s="423"/>
      <c r="FA1518" s="423"/>
      <c r="FB1518" s="423"/>
      <c r="FC1518" s="423"/>
      <c r="FD1518" s="423"/>
      <c r="FE1518" s="423"/>
      <c r="FF1518" s="423"/>
      <c r="FG1518" s="423"/>
      <c r="FH1518" s="423"/>
      <c r="FI1518" s="423"/>
      <c r="FJ1518" s="423"/>
      <c r="FK1518" s="423"/>
      <c r="FL1518" s="423"/>
      <c r="FM1518" s="423"/>
      <c r="FN1518" s="423"/>
      <c r="FO1518" s="423"/>
      <c r="FP1518" s="423"/>
      <c r="FQ1518" s="423"/>
      <c r="FR1518" s="423"/>
      <c r="FS1518" s="423"/>
      <c r="FT1518" s="423"/>
      <c r="FU1518" s="423"/>
      <c r="FV1518" s="423"/>
      <c r="FW1518" s="423"/>
      <c r="FX1518" s="423"/>
      <c r="FY1518" s="423"/>
      <c r="FZ1518" s="423"/>
      <c r="GA1518" s="423"/>
      <c r="GB1518" s="423"/>
      <c r="GC1518" s="423"/>
      <c r="GD1518" s="423"/>
      <c r="GE1518" s="423"/>
      <c r="GF1518" s="423"/>
      <c r="GG1518" s="423"/>
      <c r="GH1518" s="423"/>
      <c r="GI1518" s="423"/>
      <c r="GJ1518" s="423"/>
      <c r="GK1518" s="423"/>
      <c r="GL1518" s="423"/>
      <c r="GM1518" s="423"/>
      <c r="GN1518" s="423"/>
      <c r="GO1518" s="423"/>
      <c r="GP1518" s="423"/>
      <c r="GQ1518" s="423"/>
      <c r="GR1518" s="423"/>
      <c r="GS1518" s="423"/>
      <c r="GT1518" s="423"/>
      <c r="GU1518" s="423"/>
      <c r="GV1518" s="423"/>
    </row>
    <row r="1519" spans="1:204" s="425" customFormat="1" ht="76.5" x14ac:dyDescent="0.25">
      <c r="A1519" s="331" t="s">
        <v>2254</v>
      </c>
      <c r="B1519" s="323" t="s">
        <v>2056</v>
      </c>
      <c r="C1519" s="277" t="s">
        <v>2261</v>
      </c>
      <c r="D1519" s="332" t="s">
        <v>2256</v>
      </c>
      <c r="E1519" s="326">
        <v>154.84</v>
      </c>
      <c r="F1519" s="336">
        <v>150</v>
      </c>
      <c r="G1519" s="220"/>
      <c r="H1519" s="334"/>
      <c r="I1519" s="371" t="s">
        <v>21</v>
      </c>
      <c r="J1519" s="378"/>
      <c r="K1519" s="332"/>
      <c r="L1519" s="384"/>
      <c r="M1519" s="381">
        <v>3</v>
      </c>
      <c r="N1519" s="379">
        <v>1</v>
      </c>
      <c r="O1519" s="385"/>
      <c r="P1519" s="377">
        <f t="shared" si="170"/>
        <v>158.58000000000001</v>
      </c>
      <c r="Q1519" s="16">
        <f t="shared" si="169"/>
        <v>158.58920000000001</v>
      </c>
      <c r="R1519" s="23">
        <f t="shared" si="171"/>
        <v>3.7400000000000091</v>
      </c>
      <c r="S1519" s="18">
        <f t="shared" si="172"/>
        <v>2.4153965383621863E-2</v>
      </c>
      <c r="T1519" s="101"/>
      <c r="U1519" s="102">
        <v>1190000</v>
      </c>
      <c r="V1519" s="103"/>
      <c r="W1519" s="272">
        <v>1190</v>
      </c>
      <c r="X1519" s="273"/>
      <c r="Y1519" s="486"/>
      <c r="Z1519" s="423"/>
      <c r="AA1519" s="477"/>
      <c r="AB1519" s="477"/>
      <c r="AC1519" s="477"/>
      <c r="AD1519" s="477"/>
      <c r="AE1519" s="477"/>
    </row>
    <row r="1520" spans="1:204" s="425" customFormat="1" ht="25.5" x14ac:dyDescent="0.25">
      <c r="A1520" s="331" t="s">
        <v>2254</v>
      </c>
      <c r="B1520" s="323" t="s">
        <v>2056</v>
      </c>
      <c r="C1520" s="277" t="s">
        <v>2262</v>
      </c>
      <c r="D1520" s="332" t="s">
        <v>2256</v>
      </c>
      <c r="E1520" s="326">
        <v>129.03</v>
      </c>
      <c r="F1520" s="336">
        <v>125</v>
      </c>
      <c r="G1520" s="220"/>
      <c r="H1520" s="334"/>
      <c r="I1520" s="371" t="s">
        <v>21</v>
      </c>
      <c r="J1520" s="378"/>
      <c r="K1520" s="332"/>
      <c r="L1520" s="384"/>
      <c r="M1520" s="381">
        <v>3</v>
      </c>
      <c r="N1520" s="379">
        <v>1</v>
      </c>
      <c r="O1520" s="385"/>
      <c r="P1520" s="377">
        <f t="shared" si="170"/>
        <v>132.15</v>
      </c>
      <c r="Q1520" s="16">
        <f t="shared" si="169"/>
        <v>132.15430000000001</v>
      </c>
      <c r="R1520" s="23">
        <f t="shared" si="171"/>
        <v>3.1200000000000045</v>
      </c>
      <c r="S1520" s="18">
        <f t="shared" si="172"/>
        <v>2.418042315740529E-2</v>
      </c>
      <c r="T1520" s="101"/>
      <c r="U1520" s="102">
        <v>1200000</v>
      </c>
      <c r="V1520" s="103"/>
      <c r="W1520" s="272">
        <v>1200</v>
      </c>
      <c r="X1520" s="273"/>
      <c r="Y1520" s="486"/>
      <c r="Z1520" s="423"/>
      <c r="AA1520" s="477"/>
      <c r="AB1520" s="477"/>
      <c r="AC1520" s="477"/>
      <c r="AD1520" s="477"/>
      <c r="AE1520" s="477"/>
    </row>
    <row r="1521" spans="1:204" s="425" customFormat="1" ht="25.5" x14ac:dyDescent="0.25">
      <c r="A1521" s="331" t="s">
        <v>2254</v>
      </c>
      <c r="B1521" s="323" t="s">
        <v>2056</v>
      </c>
      <c r="C1521" s="277" t="s">
        <v>2263</v>
      </c>
      <c r="D1521" s="332" t="s">
        <v>2256</v>
      </c>
      <c r="E1521" s="326">
        <v>77.42</v>
      </c>
      <c r="F1521" s="336">
        <v>75</v>
      </c>
      <c r="G1521" s="220"/>
      <c r="H1521" s="334"/>
      <c r="I1521" s="371" t="s">
        <v>21</v>
      </c>
      <c r="J1521" s="378"/>
      <c r="K1521" s="332"/>
      <c r="L1521" s="384"/>
      <c r="M1521" s="381">
        <v>3</v>
      </c>
      <c r="N1521" s="379">
        <v>1</v>
      </c>
      <c r="O1521" s="385"/>
      <c r="P1521" s="377">
        <f t="shared" si="170"/>
        <v>79.290000000000006</v>
      </c>
      <c r="Q1521" s="16">
        <f t="shared" si="169"/>
        <v>79.294600000000003</v>
      </c>
      <c r="R1521" s="23">
        <f t="shared" si="171"/>
        <v>1.8700000000000045</v>
      </c>
      <c r="S1521" s="18">
        <f t="shared" si="172"/>
        <v>2.4153965383621863E-2</v>
      </c>
      <c r="T1521" s="101"/>
      <c r="U1521" s="102">
        <v>1210000</v>
      </c>
      <c r="V1521" s="103"/>
      <c r="W1521" s="272">
        <v>1210</v>
      </c>
      <c r="X1521" s="273"/>
      <c r="Y1521" s="486"/>
      <c r="Z1521" s="423"/>
      <c r="AA1521" s="477"/>
      <c r="AB1521" s="477"/>
      <c r="AC1521" s="477"/>
      <c r="AD1521" s="477"/>
      <c r="AE1521" s="477"/>
    </row>
    <row r="1522" spans="1:204" s="425" customFormat="1" ht="25.5" x14ac:dyDescent="0.25">
      <c r="A1522" s="331" t="s">
        <v>2254</v>
      </c>
      <c r="B1522" s="323" t="s">
        <v>2056</v>
      </c>
      <c r="C1522" s="277" t="s">
        <v>2264</v>
      </c>
      <c r="D1522" s="332" t="s">
        <v>2256</v>
      </c>
      <c r="E1522" s="326">
        <v>129.03</v>
      </c>
      <c r="F1522" s="336">
        <v>125</v>
      </c>
      <c r="G1522" s="220"/>
      <c r="H1522" s="334"/>
      <c r="I1522" s="371" t="s">
        <v>21</v>
      </c>
      <c r="J1522" s="378"/>
      <c r="K1522" s="332"/>
      <c r="L1522" s="384"/>
      <c r="M1522" s="381">
        <v>3</v>
      </c>
      <c r="N1522" s="379">
        <v>1</v>
      </c>
      <c r="O1522" s="385"/>
      <c r="P1522" s="377">
        <f t="shared" si="170"/>
        <v>132.15</v>
      </c>
      <c r="Q1522" s="16">
        <f t="shared" si="169"/>
        <v>132.15430000000001</v>
      </c>
      <c r="R1522" s="23">
        <f t="shared" si="171"/>
        <v>3.1200000000000045</v>
      </c>
      <c r="S1522" s="18">
        <f t="shared" si="172"/>
        <v>2.418042315740529E-2</v>
      </c>
      <c r="T1522" s="101"/>
      <c r="U1522" s="102">
        <v>1220000</v>
      </c>
      <c r="V1522" s="103"/>
      <c r="W1522" s="272">
        <v>1220</v>
      </c>
      <c r="X1522" s="273"/>
      <c r="Y1522" s="486"/>
      <c r="Z1522" s="423"/>
      <c r="AA1522" s="477"/>
      <c r="AB1522" s="477"/>
      <c r="AC1522" s="477"/>
      <c r="AD1522" s="477"/>
      <c r="AE1522" s="477"/>
    </row>
    <row r="1523" spans="1:204" s="425" customFormat="1" ht="25.5" x14ac:dyDescent="0.25">
      <c r="A1523" s="331" t="s">
        <v>2254</v>
      </c>
      <c r="B1523" s="323" t="s">
        <v>2056</v>
      </c>
      <c r="C1523" s="277" t="s">
        <v>2265</v>
      </c>
      <c r="D1523" s="332" t="s">
        <v>2256</v>
      </c>
      <c r="E1523" s="326">
        <v>129.03</v>
      </c>
      <c r="F1523" s="336">
        <v>125</v>
      </c>
      <c r="G1523" s="220"/>
      <c r="H1523" s="334"/>
      <c r="I1523" s="371" t="s">
        <v>21</v>
      </c>
      <c r="J1523" s="378"/>
      <c r="K1523" s="332"/>
      <c r="L1523" s="384"/>
      <c r="M1523" s="381">
        <v>3</v>
      </c>
      <c r="N1523" s="379">
        <v>1</v>
      </c>
      <c r="O1523" s="385"/>
      <c r="P1523" s="377">
        <f t="shared" si="170"/>
        <v>132.15</v>
      </c>
      <c r="Q1523" s="16">
        <f t="shared" si="169"/>
        <v>132.15430000000001</v>
      </c>
      <c r="R1523" s="23">
        <f t="shared" si="171"/>
        <v>3.1200000000000045</v>
      </c>
      <c r="S1523" s="18">
        <f t="shared" si="172"/>
        <v>2.418042315740529E-2</v>
      </c>
      <c r="T1523" s="101"/>
      <c r="U1523" s="102">
        <v>1230000</v>
      </c>
      <c r="V1523" s="103"/>
      <c r="W1523" s="272">
        <v>1230</v>
      </c>
      <c r="X1523" s="273"/>
      <c r="Y1523" s="486"/>
      <c r="Z1523" s="423"/>
      <c r="AA1523" s="477"/>
      <c r="AB1523" s="477"/>
      <c r="AC1523" s="477"/>
      <c r="AD1523" s="477"/>
      <c r="AE1523" s="477"/>
    </row>
    <row r="1524" spans="1:204" s="425" customFormat="1" ht="25.5" x14ac:dyDescent="0.25">
      <c r="A1524" s="331" t="s">
        <v>2254</v>
      </c>
      <c r="B1524" s="323" t="s">
        <v>2056</v>
      </c>
      <c r="C1524" s="277" t="s">
        <v>2266</v>
      </c>
      <c r="D1524" s="332" t="s">
        <v>2256</v>
      </c>
      <c r="E1524" s="326">
        <v>129.03</v>
      </c>
      <c r="F1524" s="336">
        <v>125</v>
      </c>
      <c r="G1524" s="220"/>
      <c r="H1524" s="334"/>
      <c r="I1524" s="371" t="s">
        <v>21</v>
      </c>
      <c r="J1524" s="378"/>
      <c r="K1524" s="332"/>
      <c r="L1524" s="384"/>
      <c r="M1524" s="381">
        <v>3</v>
      </c>
      <c r="N1524" s="379">
        <v>1</v>
      </c>
      <c r="O1524" s="385"/>
      <c r="P1524" s="377">
        <f t="shared" si="170"/>
        <v>132.15</v>
      </c>
      <c r="Q1524" s="16">
        <f t="shared" si="169"/>
        <v>132.15430000000001</v>
      </c>
      <c r="R1524" s="23">
        <f t="shared" si="171"/>
        <v>3.1200000000000045</v>
      </c>
      <c r="S1524" s="18">
        <f t="shared" si="172"/>
        <v>2.418042315740529E-2</v>
      </c>
      <c r="T1524" s="101"/>
      <c r="U1524" s="102">
        <v>1240000</v>
      </c>
      <c r="V1524" s="103"/>
      <c r="W1524" s="272">
        <v>1240</v>
      </c>
      <c r="X1524" s="273"/>
      <c r="Y1524" s="486"/>
      <c r="Z1524" s="423"/>
      <c r="AA1524" s="477"/>
      <c r="AB1524" s="477"/>
      <c r="AC1524" s="477"/>
      <c r="AD1524" s="477"/>
      <c r="AE1524" s="477"/>
      <c r="AF1524" s="423"/>
      <c r="AG1524" s="423"/>
      <c r="AH1524" s="423"/>
      <c r="AI1524" s="423"/>
      <c r="AJ1524" s="423"/>
      <c r="AK1524" s="423"/>
      <c r="AL1524" s="423"/>
      <c r="AM1524" s="423"/>
      <c r="AN1524" s="423"/>
      <c r="AO1524" s="423"/>
      <c r="AP1524" s="423"/>
      <c r="AQ1524" s="423"/>
      <c r="AR1524" s="423"/>
      <c r="AS1524" s="423"/>
      <c r="AT1524" s="423"/>
      <c r="AU1524" s="423"/>
      <c r="AV1524" s="423"/>
      <c r="AW1524" s="423"/>
      <c r="AX1524" s="423"/>
      <c r="AY1524" s="423"/>
      <c r="AZ1524" s="423"/>
      <c r="BA1524" s="423"/>
      <c r="BB1524" s="423"/>
      <c r="BC1524" s="423"/>
      <c r="BD1524" s="423"/>
      <c r="BE1524" s="423"/>
      <c r="BF1524" s="423"/>
      <c r="BG1524" s="423"/>
      <c r="BH1524" s="423"/>
      <c r="BI1524" s="423"/>
      <c r="BJ1524" s="423"/>
      <c r="BK1524" s="423"/>
      <c r="BL1524" s="423"/>
      <c r="BM1524" s="423"/>
      <c r="BN1524" s="423"/>
      <c r="BO1524" s="423"/>
      <c r="BP1524" s="423"/>
      <c r="BQ1524" s="423"/>
      <c r="BR1524" s="423"/>
      <c r="BS1524" s="423"/>
      <c r="BT1524" s="423"/>
      <c r="BU1524" s="423"/>
      <c r="BV1524" s="423"/>
      <c r="BW1524" s="423"/>
      <c r="BX1524" s="423"/>
      <c r="BY1524" s="423"/>
      <c r="BZ1524" s="423"/>
      <c r="CA1524" s="423"/>
      <c r="CB1524" s="423"/>
      <c r="CC1524" s="423"/>
      <c r="CD1524" s="423"/>
      <c r="CE1524" s="423"/>
      <c r="CF1524" s="423"/>
      <c r="CG1524" s="423"/>
      <c r="CH1524" s="423"/>
      <c r="CI1524" s="423"/>
      <c r="CJ1524" s="423"/>
      <c r="CK1524" s="423"/>
      <c r="CL1524" s="423"/>
      <c r="CM1524" s="423"/>
      <c r="CN1524" s="423"/>
      <c r="CO1524" s="423"/>
      <c r="CP1524" s="423"/>
      <c r="CQ1524" s="423"/>
      <c r="CR1524" s="423"/>
      <c r="CS1524" s="423"/>
      <c r="CT1524" s="423"/>
      <c r="CU1524" s="423"/>
      <c r="CV1524" s="423"/>
      <c r="CW1524" s="423"/>
      <c r="CX1524" s="423"/>
      <c r="CY1524" s="423"/>
      <c r="CZ1524" s="423"/>
      <c r="DA1524" s="423"/>
      <c r="DB1524" s="423"/>
      <c r="DC1524" s="423"/>
      <c r="DD1524" s="423"/>
      <c r="DE1524" s="423"/>
      <c r="DF1524" s="423"/>
      <c r="DG1524" s="423"/>
      <c r="DH1524" s="423"/>
      <c r="DI1524" s="423"/>
      <c r="DJ1524" s="423"/>
      <c r="DK1524" s="423"/>
      <c r="DL1524" s="423"/>
      <c r="DM1524" s="423"/>
      <c r="DN1524" s="423"/>
      <c r="DO1524" s="423"/>
      <c r="DP1524" s="423"/>
      <c r="DQ1524" s="423"/>
      <c r="DR1524" s="423"/>
      <c r="DS1524" s="423"/>
      <c r="DT1524" s="423"/>
      <c r="DU1524" s="423"/>
      <c r="DV1524" s="423"/>
      <c r="DW1524" s="423"/>
      <c r="DX1524" s="423"/>
      <c r="DY1524" s="423"/>
      <c r="DZ1524" s="423"/>
      <c r="EA1524" s="423"/>
      <c r="EB1524" s="423"/>
      <c r="EC1524" s="423"/>
      <c r="ED1524" s="423"/>
      <c r="EE1524" s="423"/>
      <c r="EF1524" s="423"/>
      <c r="EG1524" s="423"/>
      <c r="EH1524" s="423"/>
      <c r="EI1524" s="423"/>
      <c r="EJ1524" s="423"/>
      <c r="EK1524" s="423"/>
      <c r="EL1524" s="423"/>
      <c r="EM1524" s="423"/>
      <c r="EN1524" s="423"/>
      <c r="EO1524" s="423"/>
      <c r="EP1524" s="423"/>
      <c r="EQ1524" s="423"/>
      <c r="ER1524" s="423"/>
      <c r="ES1524" s="423"/>
      <c r="ET1524" s="423"/>
      <c r="EU1524" s="423"/>
      <c r="EV1524" s="423"/>
      <c r="EW1524" s="423"/>
      <c r="EX1524" s="423"/>
      <c r="EY1524" s="423"/>
      <c r="EZ1524" s="423"/>
      <c r="FA1524" s="423"/>
      <c r="FB1524" s="423"/>
      <c r="FC1524" s="423"/>
      <c r="FD1524" s="423"/>
      <c r="FE1524" s="423"/>
      <c r="FF1524" s="423"/>
      <c r="FG1524" s="423"/>
      <c r="FH1524" s="423"/>
      <c r="FI1524" s="423"/>
      <c r="FJ1524" s="423"/>
      <c r="FK1524" s="423"/>
      <c r="FL1524" s="423"/>
      <c r="FM1524" s="423"/>
      <c r="FN1524" s="423"/>
      <c r="FO1524" s="423"/>
      <c r="FP1524" s="423"/>
      <c r="FQ1524" s="423"/>
      <c r="FR1524" s="423"/>
      <c r="FS1524" s="423"/>
      <c r="FT1524" s="423"/>
      <c r="FU1524" s="423"/>
      <c r="FV1524" s="423"/>
      <c r="FW1524" s="423"/>
      <c r="FX1524" s="423"/>
      <c r="FY1524" s="423"/>
      <c r="FZ1524" s="423"/>
      <c r="GA1524" s="423"/>
      <c r="GB1524" s="423"/>
      <c r="GC1524" s="423"/>
      <c r="GD1524" s="423"/>
      <c r="GE1524" s="423"/>
      <c r="GF1524" s="423"/>
      <c r="GG1524" s="423"/>
      <c r="GH1524" s="423"/>
      <c r="GI1524" s="423"/>
      <c r="GJ1524" s="423"/>
      <c r="GK1524" s="423"/>
      <c r="GL1524" s="423"/>
      <c r="GM1524" s="423"/>
      <c r="GN1524" s="423"/>
      <c r="GO1524" s="423"/>
      <c r="GP1524" s="423"/>
      <c r="GQ1524" s="423"/>
      <c r="GR1524" s="423"/>
      <c r="GS1524" s="423"/>
      <c r="GT1524" s="423"/>
      <c r="GU1524" s="423"/>
      <c r="GV1524" s="423"/>
    </row>
    <row r="1525" spans="1:204" s="425" customFormat="1" ht="38.25" x14ac:dyDescent="0.25">
      <c r="A1525" s="331" t="s">
        <v>2254</v>
      </c>
      <c r="B1525" s="323" t="s">
        <v>2056</v>
      </c>
      <c r="C1525" s="277" t="s">
        <v>2267</v>
      </c>
      <c r="D1525" s="332" t="s">
        <v>2256</v>
      </c>
      <c r="E1525" s="326">
        <v>103.23</v>
      </c>
      <c r="F1525" s="336">
        <v>100</v>
      </c>
      <c r="G1525" s="220"/>
      <c r="H1525" s="334"/>
      <c r="I1525" s="371" t="s">
        <v>21</v>
      </c>
      <c r="J1525" s="378"/>
      <c r="K1525" s="332"/>
      <c r="L1525" s="384"/>
      <c r="M1525" s="381">
        <v>3</v>
      </c>
      <c r="N1525" s="379">
        <v>1</v>
      </c>
      <c r="O1525" s="385"/>
      <c r="P1525" s="377">
        <f t="shared" si="170"/>
        <v>105.72</v>
      </c>
      <c r="Q1525" s="16">
        <f t="shared" si="169"/>
        <v>105.7296</v>
      </c>
      <c r="R1525" s="23">
        <f t="shared" si="171"/>
        <v>2.4899999999999949</v>
      </c>
      <c r="S1525" s="18">
        <f t="shared" si="172"/>
        <v>2.4120895088636973E-2</v>
      </c>
      <c r="T1525" s="101"/>
      <c r="U1525" s="102">
        <v>1250000</v>
      </c>
      <c r="V1525" s="103"/>
      <c r="W1525" s="272">
        <v>1250</v>
      </c>
      <c r="X1525" s="273"/>
      <c r="Y1525" s="486"/>
      <c r="Z1525" s="423"/>
      <c r="AA1525" s="477"/>
      <c r="AB1525" s="477"/>
      <c r="AC1525" s="477"/>
      <c r="AD1525" s="477"/>
      <c r="AE1525" s="477"/>
      <c r="AF1525" s="423"/>
      <c r="AG1525" s="423"/>
      <c r="AH1525" s="423"/>
      <c r="AI1525" s="423"/>
      <c r="AJ1525" s="423"/>
      <c r="AK1525" s="423"/>
      <c r="AL1525" s="423"/>
      <c r="AM1525" s="423"/>
      <c r="AN1525" s="423"/>
      <c r="AO1525" s="423"/>
      <c r="AP1525" s="423"/>
      <c r="AQ1525" s="423"/>
      <c r="AR1525" s="423"/>
      <c r="AS1525" s="423"/>
      <c r="AT1525" s="423"/>
      <c r="AU1525" s="423"/>
      <c r="AV1525" s="423"/>
      <c r="AW1525" s="423"/>
      <c r="AX1525" s="423"/>
      <c r="AY1525" s="423"/>
      <c r="AZ1525" s="423"/>
      <c r="BA1525" s="423"/>
      <c r="BB1525" s="423"/>
      <c r="BC1525" s="423"/>
      <c r="BD1525" s="423"/>
      <c r="BE1525" s="423"/>
      <c r="BF1525" s="423"/>
      <c r="BG1525" s="423"/>
      <c r="BH1525" s="423"/>
      <c r="BI1525" s="423"/>
      <c r="BJ1525" s="423"/>
      <c r="BK1525" s="423"/>
      <c r="BL1525" s="423"/>
      <c r="BM1525" s="423"/>
      <c r="BN1525" s="423"/>
      <c r="BO1525" s="423"/>
      <c r="BP1525" s="423"/>
      <c r="BQ1525" s="423"/>
      <c r="BR1525" s="423"/>
      <c r="BS1525" s="423"/>
      <c r="BT1525" s="423"/>
      <c r="BU1525" s="423"/>
      <c r="BV1525" s="423"/>
      <c r="BW1525" s="423"/>
      <c r="BX1525" s="423"/>
      <c r="BY1525" s="423"/>
      <c r="BZ1525" s="423"/>
      <c r="CA1525" s="423"/>
      <c r="CB1525" s="423"/>
      <c r="CC1525" s="423"/>
      <c r="CD1525" s="423"/>
      <c r="CE1525" s="423"/>
      <c r="CF1525" s="423"/>
      <c r="CG1525" s="423"/>
      <c r="CH1525" s="423"/>
      <c r="CI1525" s="423"/>
      <c r="CJ1525" s="423"/>
      <c r="CK1525" s="423"/>
      <c r="CL1525" s="423"/>
      <c r="CM1525" s="423"/>
      <c r="CN1525" s="423"/>
      <c r="CO1525" s="423"/>
      <c r="CP1525" s="423"/>
      <c r="CQ1525" s="423"/>
      <c r="CR1525" s="423"/>
      <c r="CS1525" s="423"/>
      <c r="CT1525" s="423"/>
      <c r="CU1525" s="423"/>
      <c r="CV1525" s="423"/>
      <c r="CW1525" s="423"/>
      <c r="CX1525" s="423"/>
      <c r="CY1525" s="423"/>
      <c r="CZ1525" s="423"/>
      <c r="DA1525" s="423"/>
      <c r="DB1525" s="423"/>
      <c r="DC1525" s="423"/>
      <c r="DD1525" s="423"/>
      <c r="DE1525" s="423"/>
      <c r="DF1525" s="423"/>
      <c r="DG1525" s="423"/>
      <c r="DH1525" s="423"/>
      <c r="DI1525" s="423"/>
      <c r="DJ1525" s="423"/>
      <c r="DK1525" s="423"/>
      <c r="DL1525" s="423"/>
      <c r="DM1525" s="423"/>
      <c r="DN1525" s="423"/>
      <c r="DO1525" s="423"/>
      <c r="DP1525" s="423"/>
      <c r="DQ1525" s="423"/>
      <c r="DR1525" s="423"/>
      <c r="DS1525" s="423"/>
      <c r="DT1525" s="423"/>
      <c r="DU1525" s="423"/>
      <c r="DV1525" s="423"/>
      <c r="DW1525" s="423"/>
      <c r="DX1525" s="423"/>
      <c r="DY1525" s="423"/>
      <c r="DZ1525" s="423"/>
      <c r="EA1525" s="423"/>
      <c r="EB1525" s="423"/>
      <c r="EC1525" s="423"/>
      <c r="ED1525" s="423"/>
      <c r="EE1525" s="423"/>
      <c r="EF1525" s="423"/>
      <c r="EG1525" s="423"/>
      <c r="EH1525" s="423"/>
      <c r="EI1525" s="423"/>
      <c r="EJ1525" s="423"/>
      <c r="EK1525" s="423"/>
      <c r="EL1525" s="423"/>
      <c r="EM1525" s="423"/>
      <c r="EN1525" s="423"/>
      <c r="EO1525" s="423"/>
      <c r="EP1525" s="423"/>
      <c r="EQ1525" s="423"/>
      <c r="ER1525" s="423"/>
      <c r="ES1525" s="423"/>
      <c r="ET1525" s="423"/>
      <c r="EU1525" s="423"/>
      <c r="EV1525" s="423"/>
      <c r="EW1525" s="423"/>
      <c r="EX1525" s="423"/>
      <c r="EY1525" s="423"/>
      <c r="EZ1525" s="423"/>
      <c r="FA1525" s="423"/>
      <c r="FB1525" s="423"/>
      <c r="FC1525" s="423"/>
      <c r="FD1525" s="423"/>
      <c r="FE1525" s="423"/>
      <c r="FF1525" s="423"/>
      <c r="FG1525" s="423"/>
      <c r="FH1525" s="423"/>
      <c r="FI1525" s="423"/>
      <c r="FJ1525" s="423"/>
      <c r="FK1525" s="423"/>
      <c r="FL1525" s="423"/>
      <c r="FM1525" s="423"/>
      <c r="FN1525" s="423"/>
      <c r="FO1525" s="423"/>
      <c r="FP1525" s="423"/>
      <c r="FQ1525" s="423"/>
      <c r="FR1525" s="423"/>
      <c r="FS1525" s="423"/>
      <c r="FT1525" s="423"/>
      <c r="FU1525" s="423"/>
      <c r="FV1525" s="423"/>
      <c r="FW1525" s="423"/>
      <c r="FX1525" s="423"/>
      <c r="FY1525" s="423"/>
      <c r="FZ1525" s="423"/>
      <c r="GA1525" s="423"/>
      <c r="GB1525" s="423"/>
      <c r="GC1525" s="423"/>
      <c r="GD1525" s="423"/>
      <c r="GE1525" s="423"/>
      <c r="GF1525" s="423"/>
      <c r="GG1525" s="423"/>
      <c r="GH1525" s="423"/>
      <c r="GI1525" s="423"/>
      <c r="GJ1525" s="423"/>
      <c r="GK1525" s="423"/>
      <c r="GL1525" s="423"/>
      <c r="GM1525" s="423"/>
      <c r="GN1525" s="423"/>
      <c r="GO1525" s="423"/>
      <c r="GP1525" s="423"/>
      <c r="GQ1525" s="423"/>
      <c r="GR1525" s="423"/>
      <c r="GS1525" s="423"/>
      <c r="GT1525" s="423"/>
      <c r="GU1525" s="423"/>
      <c r="GV1525" s="423"/>
    </row>
    <row r="1526" spans="1:204" s="425" customFormat="1" ht="51" x14ac:dyDescent="0.25">
      <c r="A1526" s="331" t="s">
        <v>2254</v>
      </c>
      <c r="B1526" s="323" t="s">
        <v>2056</v>
      </c>
      <c r="C1526" s="277" t="s">
        <v>2268</v>
      </c>
      <c r="D1526" s="332" t="s">
        <v>2256</v>
      </c>
      <c r="E1526" s="326">
        <v>6.19</v>
      </c>
      <c r="F1526" s="336">
        <v>6</v>
      </c>
      <c r="G1526" s="220"/>
      <c r="H1526" s="334"/>
      <c r="I1526" s="371" t="s">
        <v>21</v>
      </c>
      <c r="J1526" s="378"/>
      <c r="K1526" s="332"/>
      <c r="L1526" s="384"/>
      <c r="M1526" s="381">
        <v>3</v>
      </c>
      <c r="N1526" s="379">
        <v>1</v>
      </c>
      <c r="O1526" s="385"/>
      <c r="P1526" s="377">
        <f t="shared" si="170"/>
        <v>6.33</v>
      </c>
      <c r="Q1526" s="16">
        <f t="shared" si="169"/>
        <v>6.3398000000000003</v>
      </c>
      <c r="R1526" s="23">
        <f t="shared" si="171"/>
        <v>0.13999999999999968</v>
      </c>
      <c r="S1526" s="18">
        <f t="shared" si="172"/>
        <v>2.2617124394184115E-2</v>
      </c>
      <c r="T1526" s="101"/>
      <c r="U1526" s="102">
        <v>1260000</v>
      </c>
      <c r="V1526" s="103"/>
      <c r="W1526" s="272">
        <v>1260</v>
      </c>
      <c r="X1526" s="273"/>
      <c r="Y1526" s="486"/>
      <c r="Z1526" s="423"/>
      <c r="AA1526" s="477"/>
      <c r="AB1526" s="477"/>
      <c r="AC1526" s="477"/>
      <c r="AD1526" s="477"/>
      <c r="AE1526" s="477"/>
    </row>
    <row r="1527" spans="1:204" s="425" customFormat="1" ht="38.25" x14ac:dyDescent="0.25">
      <c r="A1527" s="331" t="s">
        <v>2254</v>
      </c>
      <c r="B1527" s="323" t="s">
        <v>2056</v>
      </c>
      <c r="C1527" s="277" t="s">
        <v>2269</v>
      </c>
      <c r="D1527" s="332" t="s">
        <v>2256</v>
      </c>
      <c r="E1527" s="326">
        <v>129.03</v>
      </c>
      <c r="F1527" s="336">
        <v>125</v>
      </c>
      <c r="G1527" s="220"/>
      <c r="H1527" s="334"/>
      <c r="I1527" s="371" t="s">
        <v>21</v>
      </c>
      <c r="J1527" s="378"/>
      <c r="K1527" s="332"/>
      <c r="L1527" s="384"/>
      <c r="M1527" s="381">
        <v>3</v>
      </c>
      <c r="N1527" s="379">
        <v>1</v>
      </c>
      <c r="O1527" s="385"/>
      <c r="P1527" s="377">
        <f t="shared" si="170"/>
        <v>132.15</v>
      </c>
      <c r="Q1527" s="16">
        <f t="shared" ref="Q1527:Q1590" si="173">IF(N1527=1,INT(E1527*$T$1*10000)/10000,E1527)</f>
        <v>132.15430000000001</v>
      </c>
      <c r="R1527" s="23">
        <f t="shared" si="171"/>
        <v>3.1200000000000045</v>
      </c>
      <c r="S1527" s="18">
        <f t="shared" si="172"/>
        <v>2.418042315740529E-2</v>
      </c>
      <c r="T1527" s="101"/>
      <c r="U1527" s="102">
        <v>1270000</v>
      </c>
      <c r="V1527" s="103"/>
      <c r="W1527" s="272">
        <v>1270</v>
      </c>
      <c r="X1527" s="273"/>
      <c r="Y1527" s="486"/>
      <c r="Z1527" s="423"/>
      <c r="AA1527" s="477"/>
      <c r="AB1527" s="477"/>
      <c r="AC1527" s="477"/>
      <c r="AD1527" s="477"/>
      <c r="AE1527" s="477"/>
      <c r="AF1527" s="423"/>
      <c r="AG1527" s="423"/>
      <c r="AH1527" s="423"/>
      <c r="AI1527" s="423"/>
      <c r="AJ1527" s="423"/>
      <c r="AK1527" s="423"/>
      <c r="AL1527" s="423"/>
      <c r="AM1527" s="423"/>
      <c r="AN1527" s="423"/>
      <c r="AO1527" s="423"/>
      <c r="AP1527" s="423"/>
      <c r="AQ1527" s="423"/>
      <c r="AR1527" s="423"/>
      <c r="AS1527" s="423"/>
      <c r="AT1527" s="423"/>
      <c r="AU1527" s="423"/>
      <c r="AV1527" s="423"/>
      <c r="AW1527" s="423"/>
      <c r="AX1527" s="423"/>
      <c r="AY1527" s="423"/>
      <c r="AZ1527" s="423"/>
      <c r="BA1527" s="423"/>
      <c r="BB1527" s="423"/>
      <c r="BC1527" s="423"/>
      <c r="BD1527" s="423"/>
      <c r="BE1527" s="423"/>
      <c r="BF1527" s="423"/>
      <c r="BG1527" s="423"/>
      <c r="BH1527" s="423"/>
      <c r="BI1527" s="423"/>
      <c r="BJ1527" s="423"/>
      <c r="BK1527" s="423"/>
      <c r="BL1527" s="423"/>
      <c r="BM1527" s="423"/>
      <c r="BN1527" s="423"/>
      <c r="BO1527" s="423"/>
      <c r="BP1527" s="423"/>
      <c r="BQ1527" s="423"/>
      <c r="BR1527" s="423"/>
      <c r="BS1527" s="423"/>
      <c r="BT1527" s="423"/>
      <c r="BU1527" s="423"/>
      <c r="BV1527" s="423"/>
      <c r="BW1527" s="423"/>
      <c r="BX1527" s="423"/>
      <c r="BY1527" s="423"/>
      <c r="BZ1527" s="423"/>
      <c r="CA1527" s="423"/>
      <c r="CB1527" s="423"/>
      <c r="CC1527" s="423"/>
      <c r="CD1527" s="423"/>
      <c r="CE1527" s="423"/>
      <c r="CF1527" s="423"/>
      <c r="CG1527" s="423"/>
      <c r="CH1527" s="423"/>
      <c r="CI1527" s="423"/>
      <c r="CJ1527" s="423"/>
      <c r="CK1527" s="423"/>
      <c r="CL1527" s="423"/>
      <c r="CM1527" s="423"/>
      <c r="CN1527" s="423"/>
      <c r="CO1527" s="423"/>
      <c r="CP1527" s="423"/>
      <c r="CQ1527" s="423"/>
      <c r="CR1527" s="423"/>
      <c r="CS1527" s="423"/>
      <c r="CT1527" s="423"/>
      <c r="CU1527" s="423"/>
      <c r="CV1527" s="423"/>
      <c r="CW1527" s="423"/>
      <c r="CX1527" s="423"/>
      <c r="CY1527" s="423"/>
      <c r="CZ1527" s="423"/>
      <c r="DA1527" s="423"/>
      <c r="DB1527" s="423"/>
      <c r="DC1527" s="423"/>
      <c r="DD1527" s="423"/>
      <c r="DE1527" s="423"/>
      <c r="DF1527" s="423"/>
      <c r="DG1527" s="423"/>
      <c r="DH1527" s="423"/>
      <c r="DI1527" s="423"/>
      <c r="DJ1527" s="423"/>
      <c r="DK1527" s="423"/>
      <c r="DL1527" s="423"/>
      <c r="DM1527" s="423"/>
      <c r="DN1527" s="423"/>
      <c r="DO1527" s="423"/>
      <c r="DP1527" s="423"/>
      <c r="DQ1527" s="423"/>
      <c r="DR1527" s="423"/>
      <c r="DS1527" s="423"/>
      <c r="DT1527" s="423"/>
      <c r="DU1527" s="423"/>
      <c r="DV1527" s="423"/>
      <c r="DW1527" s="423"/>
      <c r="DX1527" s="423"/>
      <c r="DY1527" s="423"/>
      <c r="DZ1527" s="423"/>
      <c r="EA1527" s="423"/>
      <c r="EB1527" s="423"/>
      <c r="EC1527" s="423"/>
      <c r="ED1527" s="423"/>
      <c r="EE1527" s="423"/>
      <c r="EF1527" s="423"/>
      <c r="EG1527" s="423"/>
      <c r="EH1527" s="423"/>
      <c r="EI1527" s="423"/>
      <c r="EJ1527" s="423"/>
      <c r="EK1527" s="423"/>
      <c r="EL1527" s="423"/>
      <c r="EM1527" s="423"/>
      <c r="EN1527" s="423"/>
      <c r="EO1527" s="423"/>
      <c r="EP1527" s="423"/>
      <c r="EQ1527" s="423"/>
      <c r="ER1527" s="423"/>
      <c r="ES1527" s="423"/>
      <c r="ET1527" s="423"/>
      <c r="EU1527" s="423"/>
      <c r="EV1527" s="423"/>
      <c r="EW1527" s="423"/>
      <c r="EX1527" s="423"/>
      <c r="EY1527" s="423"/>
      <c r="EZ1527" s="423"/>
      <c r="FA1527" s="423"/>
      <c r="FB1527" s="423"/>
      <c r="FC1527" s="423"/>
      <c r="FD1527" s="423"/>
      <c r="FE1527" s="423"/>
      <c r="FF1527" s="423"/>
      <c r="FG1527" s="423"/>
      <c r="FH1527" s="423"/>
      <c r="FI1527" s="423"/>
      <c r="FJ1527" s="423"/>
      <c r="FK1527" s="423"/>
      <c r="FL1527" s="423"/>
      <c r="FM1527" s="423"/>
      <c r="FN1527" s="423"/>
      <c r="FO1527" s="423"/>
      <c r="FP1527" s="423"/>
      <c r="FQ1527" s="423"/>
      <c r="FR1527" s="423"/>
      <c r="FS1527" s="423"/>
      <c r="FT1527" s="423"/>
      <c r="FU1527" s="423"/>
      <c r="FV1527" s="423"/>
      <c r="FW1527" s="423"/>
      <c r="FX1527" s="423"/>
      <c r="FY1527" s="423"/>
      <c r="FZ1527" s="423"/>
      <c r="GA1527" s="423"/>
      <c r="GB1527" s="423"/>
      <c r="GC1527" s="423"/>
      <c r="GD1527" s="423"/>
      <c r="GE1527" s="423"/>
      <c r="GF1527" s="423"/>
      <c r="GG1527" s="423"/>
      <c r="GH1527" s="423"/>
      <c r="GI1527" s="423"/>
      <c r="GJ1527" s="423"/>
      <c r="GK1527" s="423"/>
      <c r="GL1527" s="423"/>
      <c r="GM1527" s="423"/>
      <c r="GN1527" s="423"/>
      <c r="GO1527" s="423"/>
      <c r="GP1527" s="423"/>
      <c r="GQ1527" s="423"/>
      <c r="GR1527" s="423"/>
      <c r="GS1527" s="423"/>
      <c r="GT1527" s="423"/>
      <c r="GU1527" s="423"/>
      <c r="GV1527" s="423"/>
    </row>
    <row r="1528" spans="1:204" s="425" customFormat="1" ht="25.5" x14ac:dyDescent="0.25">
      <c r="A1528" s="331" t="s">
        <v>2254</v>
      </c>
      <c r="B1528" s="323" t="s">
        <v>2056</v>
      </c>
      <c r="C1528" s="277" t="s">
        <v>2270</v>
      </c>
      <c r="D1528" s="332" t="s">
        <v>2256</v>
      </c>
      <c r="E1528" s="326">
        <v>258.07</v>
      </c>
      <c r="F1528" s="336">
        <v>250</v>
      </c>
      <c r="G1528" s="220"/>
      <c r="H1528" s="334"/>
      <c r="I1528" s="371" t="s">
        <v>21</v>
      </c>
      <c r="J1528" s="378"/>
      <c r="K1528" s="332"/>
      <c r="L1528" s="384"/>
      <c r="M1528" s="381">
        <v>1</v>
      </c>
      <c r="N1528" s="379">
        <v>1</v>
      </c>
      <c r="O1528" s="385"/>
      <c r="P1528" s="377">
        <f t="shared" si="170"/>
        <v>264.31</v>
      </c>
      <c r="Q1528" s="16">
        <f t="shared" si="173"/>
        <v>264.31889999999999</v>
      </c>
      <c r="R1528" s="23">
        <f t="shared" si="171"/>
        <v>6.2400000000000091</v>
      </c>
      <c r="S1528" s="18">
        <f t="shared" si="172"/>
        <v>2.4179486185918586E-2</v>
      </c>
      <c r="T1528" s="101"/>
      <c r="U1528" s="102">
        <v>1280000</v>
      </c>
      <c r="V1528" s="103"/>
      <c r="W1528" s="272">
        <v>1280</v>
      </c>
      <c r="X1528" s="273"/>
      <c r="Y1528" s="486"/>
      <c r="Z1528" s="423"/>
      <c r="AA1528" s="477"/>
      <c r="AB1528" s="477"/>
      <c r="AC1528" s="477"/>
      <c r="AD1528" s="477"/>
      <c r="AE1528" s="477"/>
      <c r="AF1528" s="423"/>
      <c r="AG1528" s="423"/>
      <c r="AH1528" s="423"/>
      <c r="AI1528" s="423"/>
      <c r="AJ1528" s="423"/>
      <c r="AK1528" s="423"/>
      <c r="AL1528" s="423"/>
      <c r="AM1528" s="423"/>
      <c r="AN1528" s="423"/>
      <c r="AO1528" s="423"/>
      <c r="AP1528" s="423"/>
      <c r="AQ1528" s="423"/>
      <c r="AR1528" s="423"/>
      <c r="AS1528" s="423"/>
      <c r="AT1528" s="423"/>
      <c r="AU1528" s="423"/>
      <c r="AV1528" s="423"/>
      <c r="AW1528" s="423"/>
      <c r="AX1528" s="423"/>
      <c r="AY1528" s="423"/>
      <c r="AZ1528" s="423"/>
      <c r="BA1528" s="423"/>
      <c r="BB1528" s="423"/>
      <c r="BC1528" s="423"/>
      <c r="BD1528" s="423"/>
      <c r="BE1528" s="423"/>
      <c r="BF1528" s="423"/>
      <c r="BG1528" s="423"/>
      <c r="BH1528" s="423"/>
      <c r="BI1528" s="423"/>
      <c r="BJ1528" s="423"/>
      <c r="BK1528" s="423"/>
      <c r="BL1528" s="423"/>
      <c r="BM1528" s="423"/>
      <c r="BN1528" s="423"/>
      <c r="BO1528" s="423"/>
      <c r="BP1528" s="423"/>
      <c r="BQ1528" s="423"/>
      <c r="BR1528" s="423"/>
      <c r="BS1528" s="423"/>
      <c r="BT1528" s="423"/>
      <c r="BU1528" s="423"/>
      <c r="BV1528" s="423"/>
      <c r="BW1528" s="423"/>
      <c r="BX1528" s="423"/>
      <c r="BY1528" s="423"/>
      <c r="BZ1528" s="423"/>
      <c r="CA1528" s="423"/>
      <c r="CB1528" s="423"/>
      <c r="CC1528" s="423"/>
      <c r="CD1528" s="423"/>
      <c r="CE1528" s="423"/>
      <c r="CF1528" s="423"/>
      <c r="CG1528" s="423"/>
      <c r="CH1528" s="423"/>
      <c r="CI1528" s="423"/>
      <c r="CJ1528" s="423"/>
      <c r="CK1528" s="423"/>
      <c r="CL1528" s="423"/>
      <c r="CM1528" s="423"/>
      <c r="CN1528" s="423"/>
      <c r="CO1528" s="423"/>
      <c r="CP1528" s="423"/>
      <c r="CQ1528" s="423"/>
      <c r="CR1528" s="423"/>
      <c r="CS1528" s="423"/>
      <c r="CT1528" s="423"/>
      <c r="CU1528" s="423"/>
      <c r="CV1528" s="423"/>
      <c r="CW1528" s="423"/>
      <c r="CX1528" s="423"/>
      <c r="CY1528" s="423"/>
      <c r="CZ1528" s="423"/>
      <c r="DA1528" s="423"/>
      <c r="DB1528" s="423"/>
      <c r="DC1528" s="423"/>
      <c r="DD1528" s="423"/>
      <c r="DE1528" s="423"/>
      <c r="DF1528" s="423"/>
      <c r="DG1528" s="423"/>
      <c r="DH1528" s="423"/>
      <c r="DI1528" s="423"/>
      <c r="DJ1528" s="423"/>
      <c r="DK1528" s="423"/>
      <c r="DL1528" s="423"/>
      <c r="DM1528" s="423"/>
      <c r="DN1528" s="423"/>
      <c r="DO1528" s="423"/>
      <c r="DP1528" s="423"/>
      <c r="DQ1528" s="423"/>
      <c r="DR1528" s="423"/>
      <c r="DS1528" s="423"/>
      <c r="DT1528" s="423"/>
      <c r="DU1528" s="423"/>
      <c r="DV1528" s="423"/>
      <c r="DW1528" s="423"/>
      <c r="DX1528" s="423"/>
      <c r="DY1528" s="423"/>
      <c r="DZ1528" s="423"/>
      <c r="EA1528" s="423"/>
      <c r="EB1528" s="423"/>
      <c r="EC1528" s="423"/>
      <c r="ED1528" s="423"/>
      <c r="EE1528" s="423"/>
      <c r="EF1528" s="423"/>
      <c r="EG1528" s="423"/>
      <c r="EH1528" s="423"/>
      <c r="EI1528" s="423"/>
      <c r="EJ1528" s="423"/>
      <c r="EK1528" s="423"/>
      <c r="EL1528" s="423"/>
      <c r="EM1528" s="423"/>
      <c r="EN1528" s="423"/>
      <c r="EO1528" s="423"/>
      <c r="EP1528" s="423"/>
      <c r="EQ1528" s="423"/>
      <c r="ER1528" s="423"/>
      <c r="ES1528" s="423"/>
      <c r="ET1528" s="423"/>
      <c r="EU1528" s="423"/>
      <c r="EV1528" s="423"/>
      <c r="EW1528" s="423"/>
      <c r="EX1528" s="423"/>
      <c r="EY1528" s="423"/>
      <c r="EZ1528" s="423"/>
      <c r="FA1528" s="423"/>
      <c r="FB1528" s="423"/>
      <c r="FC1528" s="423"/>
      <c r="FD1528" s="423"/>
      <c r="FE1528" s="423"/>
      <c r="FF1528" s="423"/>
      <c r="FG1528" s="423"/>
      <c r="FH1528" s="423"/>
      <c r="FI1528" s="423"/>
      <c r="FJ1528" s="423"/>
      <c r="FK1528" s="423"/>
      <c r="FL1528" s="423"/>
      <c r="FM1528" s="423"/>
      <c r="FN1528" s="423"/>
      <c r="FO1528" s="423"/>
      <c r="FP1528" s="423"/>
      <c r="FQ1528" s="423"/>
      <c r="FR1528" s="423"/>
      <c r="FS1528" s="423"/>
      <c r="FT1528" s="423"/>
      <c r="FU1528" s="423"/>
      <c r="FV1528" s="423"/>
      <c r="FW1528" s="423"/>
      <c r="FX1528" s="423"/>
      <c r="FY1528" s="423"/>
      <c r="FZ1528" s="423"/>
      <c r="GA1528" s="423"/>
      <c r="GB1528" s="423"/>
      <c r="GC1528" s="423"/>
      <c r="GD1528" s="423"/>
      <c r="GE1528" s="423"/>
      <c r="GF1528" s="423"/>
      <c r="GG1528" s="423"/>
      <c r="GH1528" s="423"/>
      <c r="GI1528" s="423"/>
      <c r="GJ1528" s="423"/>
      <c r="GK1528" s="423"/>
      <c r="GL1528" s="423"/>
      <c r="GM1528" s="423"/>
      <c r="GN1528" s="423"/>
      <c r="GO1528" s="423"/>
      <c r="GP1528" s="423"/>
      <c r="GQ1528" s="423"/>
      <c r="GR1528" s="423"/>
      <c r="GS1528" s="423"/>
      <c r="GT1528" s="423"/>
      <c r="GU1528" s="423"/>
      <c r="GV1528" s="423"/>
    </row>
    <row r="1529" spans="1:204" s="425" customFormat="1" ht="25.5" x14ac:dyDescent="0.25">
      <c r="A1529" s="331" t="s">
        <v>2254</v>
      </c>
      <c r="B1529" s="323" t="s">
        <v>2056</v>
      </c>
      <c r="C1529" s="277" t="s">
        <v>2271</v>
      </c>
      <c r="D1529" s="332" t="s">
        <v>2256</v>
      </c>
      <c r="E1529" s="326">
        <v>77.42</v>
      </c>
      <c r="F1529" s="336">
        <v>75</v>
      </c>
      <c r="G1529" s="220"/>
      <c r="H1529" s="334"/>
      <c r="I1529" s="371" t="s">
        <v>21</v>
      </c>
      <c r="J1529" s="378"/>
      <c r="K1529" s="332"/>
      <c r="L1529" s="384"/>
      <c r="M1529" s="381">
        <v>1</v>
      </c>
      <c r="N1529" s="379">
        <v>1</v>
      </c>
      <c r="O1529" s="385"/>
      <c r="P1529" s="377">
        <f t="shared" ref="P1529:P1592" si="174">IF(N1529=1,INT(E1529*$T$1*100)/100,E1529)</f>
        <v>79.290000000000006</v>
      </c>
      <c r="Q1529" s="16">
        <f t="shared" si="173"/>
        <v>79.294600000000003</v>
      </c>
      <c r="R1529" s="23">
        <f t="shared" ref="R1529:R1592" si="175">P1529-E1529</f>
        <v>1.8700000000000045</v>
      </c>
      <c r="S1529" s="18">
        <f t="shared" ref="S1529:S1592" si="176">IF(E1529&lt;&gt;0,R1529/E1529,0)</f>
        <v>2.4153965383621863E-2</v>
      </c>
      <c r="T1529" s="101"/>
      <c r="U1529" s="102">
        <v>1290000</v>
      </c>
      <c r="V1529" s="103"/>
      <c r="W1529" s="272">
        <v>1290</v>
      </c>
      <c r="X1529" s="273"/>
      <c r="Y1529" s="486"/>
      <c r="Z1529" s="423"/>
      <c r="AA1529" s="477"/>
      <c r="AB1529" s="477"/>
      <c r="AC1529" s="477"/>
      <c r="AD1529" s="477"/>
      <c r="AE1529" s="477"/>
      <c r="AF1529" s="423"/>
      <c r="AG1529" s="423"/>
      <c r="AH1529" s="423"/>
      <c r="AI1529" s="423"/>
      <c r="AJ1529" s="423"/>
      <c r="AK1529" s="423"/>
      <c r="AL1529" s="423"/>
      <c r="AM1529" s="423"/>
      <c r="AN1529" s="423"/>
      <c r="AO1529" s="423"/>
      <c r="AP1529" s="423"/>
      <c r="AQ1529" s="423"/>
      <c r="AR1529" s="423"/>
      <c r="AS1529" s="423"/>
      <c r="AT1529" s="423"/>
      <c r="AU1529" s="423"/>
      <c r="AV1529" s="423"/>
      <c r="AW1529" s="423"/>
      <c r="AX1529" s="423"/>
      <c r="AY1529" s="423"/>
      <c r="AZ1529" s="423"/>
      <c r="BA1529" s="423"/>
      <c r="BB1529" s="423"/>
      <c r="BC1529" s="423"/>
      <c r="BD1529" s="423"/>
      <c r="BE1529" s="423"/>
      <c r="BF1529" s="423"/>
      <c r="BG1529" s="423"/>
      <c r="BH1529" s="423"/>
      <c r="BI1529" s="423"/>
      <c r="BJ1529" s="423"/>
      <c r="BK1529" s="423"/>
      <c r="BL1529" s="423"/>
      <c r="BM1529" s="423"/>
      <c r="BN1529" s="423"/>
      <c r="BO1529" s="423"/>
      <c r="BP1529" s="423"/>
      <c r="BQ1529" s="423"/>
      <c r="BR1529" s="423"/>
      <c r="BS1529" s="423"/>
      <c r="BT1529" s="423"/>
      <c r="BU1529" s="423"/>
      <c r="BV1529" s="423"/>
      <c r="BW1529" s="423"/>
      <c r="BX1529" s="423"/>
      <c r="BY1529" s="423"/>
      <c r="BZ1529" s="423"/>
      <c r="CA1529" s="423"/>
      <c r="CB1529" s="423"/>
      <c r="CC1529" s="423"/>
      <c r="CD1529" s="423"/>
      <c r="CE1529" s="423"/>
      <c r="CF1529" s="423"/>
      <c r="CG1529" s="423"/>
      <c r="CH1529" s="423"/>
      <c r="CI1529" s="423"/>
      <c r="CJ1529" s="423"/>
      <c r="CK1529" s="423"/>
      <c r="CL1529" s="423"/>
      <c r="CM1529" s="423"/>
      <c r="CN1529" s="423"/>
      <c r="CO1529" s="423"/>
      <c r="CP1529" s="423"/>
      <c r="CQ1529" s="423"/>
      <c r="CR1529" s="423"/>
      <c r="CS1529" s="423"/>
      <c r="CT1529" s="423"/>
      <c r="CU1529" s="423"/>
      <c r="CV1529" s="423"/>
      <c r="CW1529" s="423"/>
      <c r="CX1529" s="423"/>
      <c r="CY1529" s="423"/>
      <c r="CZ1529" s="423"/>
      <c r="DA1529" s="423"/>
      <c r="DB1529" s="423"/>
      <c r="DC1529" s="423"/>
      <c r="DD1529" s="423"/>
      <c r="DE1529" s="423"/>
      <c r="DF1529" s="423"/>
      <c r="DG1529" s="423"/>
      <c r="DH1529" s="423"/>
      <c r="DI1529" s="423"/>
      <c r="DJ1529" s="423"/>
      <c r="DK1529" s="423"/>
      <c r="DL1529" s="423"/>
      <c r="DM1529" s="423"/>
      <c r="DN1529" s="423"/>
      <c r="DO1529" s="423"/>
      <c r="DP1529" s="423"/>
      <c r="DQ1529" s="423"/>
      <c r="DR1529" s="423"/>
      <c r="DS1529" s="423"/>
      <c r="DT1529" s="423"/>
      <c r="DU1529" s="423"/>
      <c r="DV1529" s="423"/>
      <c r="DW1529" s="423"/>
      <c r="DX1529" s="423"/>
      <c r="DY1529" s="423"/>
      <c r="DZ1529" s="423"/>
      <c r="EA1529" s="423"/>
      <c r="EB1529" s="423"/>
      <c r="EC1529" s="423"/>
      <c r="ED1529" s="423"/>
      <c r="EE1529" s="423"/>
      <c r="EF1529" s="423"/>
      <c r="EG1529" s="423"/>
      <c r="EH1529" s="423"/>
      <c r="EI1529" s="423"/>
      <c r="EJ1529" s="423"/>
      <c r="EK1529" s="423"/>
      <c r="EL1529" s="423"/>
      <c r="EM1529" s="423"/>
      <c r="EN1529" s="423"/>
      <c r="EO1529" s="423"/>
      <c r="EP1529" s="423"/>
      <c r="EQ1529" s="423"/>
      <c r="ER1529" s="423"/>
      <c r="ES1529" s="423"/>
      <c r="ET1529" s="423"/>
      <c r="EU1529" s="423"/>
      <c r="EV1529" s="423"/>
      <c r="EW1529" s="423"/>
      <c r="EX1529" s="423"/>
      <c r="EY1529" s="423"/>
      <c r="EZ1529" s="423"/>
      <c r="FA1529" s="423"/>
      <c r="FB1529" s="423"/>
      <c r="FC1529" s="423"/>
      <c r="FD1529" s="423"/>
      <c r="FE1529" s="423"/>
      <c r="FF1529" s="423"/>
      <c r="FG1529" s="423"/>
      <c r="FH1529" s="423"/>
      <c r="FI1529" s="423"/>
      <c r="FJ1529" s="423"/>
      <c r="FK1529" s="423"/>
      <c r="FL1529" s="423"/>
      <c r="FM1529" s="423"/>
      <c r="FN1529" s="423"/>
      <c r="FO1529" s="423"/>
      <c r="FP1529" s="423"/>
      <c r="FQ1529" s="423"/>
      <c r="FR1529" s="423"/>
      <c r="FS1529" s="423"/>
      <c r="FT1529" s="423"/>
      <c r="FU1529" s="423"/>
      <c r="FV1529" s="423"/>
      <c r="FW1529" s="423"/>
      <c r="FX1529" s="423"/>
      <c r="FY1529" s="423"/>
      <c r="FZ1529" s="423"/>
      <c r="GA1529" s="423"/>
      <c r="GB1529" s="423"/>
      <c r="GC1529" s="423"/>
      <c r="GD1529" s="423"/>
      <c r="GE1529" s="423"/>
      <c r="GF1529" s="423"/>
      <c r="GG1529" s="423"/>
      <c r="GH1529" s="423"/>
      <c r="GI1529" s="423"/>
      <c r="GJ1529" s="423"/>
      <c r="GK1529" s="423"/>
      <c r="GL1529" s="423"/>
      <c r="GM1529" s="423"/>
      <c r="GN1529" s="423"/>
      <c r="GO1529" s="423"/>
      <c r="GP1529" s="423"/>
      <c r="GQ1529" s="423"/>
      <c r="GR1529" s="423"/>
      <c r="GS1529" s="423"/>
      <c r="GT1529" s="423"/>
      <c r="GU1529" s="423"/>
      <c r="GV1529" s="423"/>
    </row>
    <row r="1530" spans="1:204" s="425" customFormat="1" ht="25.5" x14ac:dyDescent="0.25">
      <c r="A1530" s="331" t="s">
        <v>2254</v>
      </c>
      <c r="B1530" s="323" t="s">
        <v>2056</v>
      </c>
      <c r="C1530" s="277" t="s">
        <v>2272</v>
      </c>
      <c r="D1530" s="332" t="s">
        <v>2256</v>
      </c>
      <c r="E1530" s="326">
        <v>20.64</v>
      </c>
      <c r="F1530" s="336">
        <v>20</v>
      </c>
      <c r="G1530" s="220"/>
      <c r="H1530" s="334"/>
      <c r="I1530" s="371" t="s">
        <v>21</v>
      </c>
      <c r="J1530" s="378"/>
      <c r="K1530" s="332"/>
      <c r="L1530" s="384"/>
      <c r="M1530" s="381">
        <v>1</v>
      </c>
      <c r="N1530" s="379">
        <v>1</v>
      </c>
      <c r="O1530" s="385"/>
      <c r="P1530" s="377">
        <f t="shared" si="174"/>
        <v>21.13</v>
      </c>
      <c r="Q1530" s="16">
        <f t="shared" si="173"/>
        <v>21.139700000000001</v>
      </c>
      <c r="R1530" s="23">
        <f t="shared" si="175"/>
        <v>0.48999999999999844</v>
      </c>
      <c r="S1530" s="18">
        <f t="shared" si="176"/>
        <v>2.3740310077519304E-2</v>
      </c>
      <c r="T1530" s="101"/>
      <c r="U1530" s="102">
        <v>1300000</v>
      </c>
      <c r="V1530" s="103"/>
      <c r="W1530" s="272">
        <v>1300</v>
      </c>
      <c r="X1530" s="273"/>
      <c r="Y1530" s="486"/>
      <c r="Z1530" s="423"/>
      <c r="AA1530" s="477"/>
      <c r="AB1530" s="477"/>
      <c r="AC1530" s="477"/>
      <c r="AD1530" s="477"/>
      <c r="AE1530" s="477"/>
      <c r="AF1530" s="423"/>
      <c r="AG1530" s="423"/>
      <c r="AH1530" s="423"/>
      <c r="AI1530" s="423"/>
      <c r="AJ1530" s="423"/>
      <c r="AK1530" s="423"/>
      <c r="AL1530" s="423"/>
      <c r="AM1530" s="423"/>
      <c r="AN1530" s="423"/>
      <c r="AO1530" s="423"/>
      <c r="AP1530" s="423"/>
      <c r="AQ1530" s="423"/>
      <c r="AR1530" s="423"/>
      <c r="AS1530" s="423"/>
      <c r="AT1530" s="423"/>
      <c r="AU1530" s="423"/>
      <c r="AV1530" s="423"/>
      <c r="AW1530" s="423"/>
      <c r="AX1530" s="423"/>
      <c r="AY1530" s="423"/>
      <c r="AZ1530" s="423"/>
      <c r="BA1530" s="423"/>
      <c r="BB1530" s="423"/>
      <c r="BC1530" s="423"/>
      <c r="BD1530" s="423"/>
      <c r="BE1530" s="423"/>
      <c r="BF1530" s="423"/>
      <c r="BG1530" s="423"/>
      <c r="BH1530" s="423"/>
      <c r="BI1530" s="423"/>
      <c r="BJ1530" s="423"/>
      <c r="BK1530" s="423"/>
      <c r="BL1530" s="423"/>
      <c r="BM1530" s="423"/>
      <c r="BN1530" s="423"/>
      <c r="BO1530" s="423"/>
      <c r="BP1530" s="423"/>
      <c r="BQ1530" s="423"/>
      <c r="BR1530" s="423"/>
      <c r="BS1530" s="423"/>
      <c r="BT1530" s="423"/>
      <c r="BU1530" s="423"/>
      <c r="BV1530" s="423"/>
      <c r="BW1530" s="423"/>
      <c r="BX1530" s="423"/>
      <c r="BY1530" s="423"/>
      <c r="BZ1530" s="423"/>
      <c r="CA1530" s="423"/>
      <c r="CB1530" s="423"/>
      <c r="CC1530" s="423"/>
      <c r="CD1530" s="423"/>
      <c r="CE1530" s="423"/>
      <c r="CF1530" s="423"/>
      <c r="CG1530" s="423"/>
      <c r="CH1530" s="423"/>
      <c r="CI1530" s="423"/>
      <c r="CJ1530" s="423"/>
      <c r="CK1530" s="423"/>
      <c r="CL1530" s="423"/>
      <c r="CM1530" s="423"/>
      <c r="CN1530" s="423"/>
      <c r="CO1530" s="423"/>
      <c r="CP1530" s="423"/>
      <c r="CQ1530" s="423"/>
      <c r="CR1530" s="423"/>
      <c r="CS1530" s="423"/>
      <c r="CT1530" s="423"/>
      <c r="CU1530" s="423"/>
      <c r="CV1530" s="423"/>
      <c r="CW1530" s="423"/>
      <c r="CX1530" s="423"/>
      <c r="CY1530" s="423"/>
      <c r="CZ1530" s="423"/>
      <c r="DA1530" s="423"/>
      <c r="DB1530" s="423"/>
      <c r="DC1530" s="423"/>
      <c r="DD1530" s="423"/>
      <c r="DE1530" s="423"/>
      <c r="DF1530" s="423"/>
      <c r="DG1530" s="423"/>
      <c r="DH1530" s="423"/>
      <c r="DI1530" s="423"/>
      <c r="DJ1530" s="423"/>
      <c r="DK1530" s="423"/>
      <c r="DL1530" s="423"/>
      <c r="DM1530" s="423"/>
      <c r="DN1530" s="423"/>
      <c r="DO1530" s="423"/>
      <c r="DP1530" s="423"/>
      <c r="DQ1530" s="423"/>
      <c r="DR1530" s="423"/>
      <c r="DS1530" s="423"/>
      <c r="DT1530" s="423"/>
      <c r="DU1530" s="423"/>
      <c r="DV1530" s="423"/>
      <c r="DW1530" s="423"/>
      <c r="DX1530" s="423"/>
      <c r="DY1530" s="423"/>
      <c r="DZ1530" s="423"/>
      <c r="EA1530" s="423"/>
      <c r="EB1530" s="423"/>
      <c r="EC1530" s="423"/>
      <c r="ED1530" s="423"/>
      <c r="EE1530" s="423"/>
      <c r="EF1530" s="423"/>
      <c r="EG1530" s="423"/>
      <c r="EH1530" s="423"/>
      <c r="EI1530" s="423"/>
      <c r="EJ1530" s="423"/>
      <c r="EK1530" s="423"/>
      <c r="EL1530" s="423"/>
      <c r="EM1530" s="423"/>
      <c r="EN1530" s="423"/>
      <c r="EO1530" s="423"/>
      <c r="EP1530" s="423"/>
      <c r="EQ1530" s="423"/>
      <c r="ER1530" s="423"/>
      <c r="ES1530" s="423"/>
      <c r="ET1530" s="423"/>
      <c r="EU1530" s="423"/>
      <c r="EV1530" s="423"/>
      <c r="EW1530" s="423"/>
      <c r="EX1530" s="423"/>
      <c r="EY1530" s="423"/>
      <c r="EZ1530" s="423"/>
      <c r="FA1530" s="423"/>
      <c r="FB1530" s="423"/>
      <c r="FC1530" s="423"/>
      <c r="FD1530" s="423"/>
      <c r="FE1530" s="423"/>
      <c r="FF1530" s="423"/>
      <c r="FG1530" s="423"/>
      <c r="FH1530" s="423"/>
      <c r="FI1530" s="423"/>
      <c r="FJ1530" s="423"/>
      <c r="FK1530" s="423"/>
      <c r="FL1530" s="423"/>
      <c r="FM1530" s="423"/>
      <c r="FN1530" s="423"/>
      <c r="FO1530" s="423"/>
      <c r="FP1530" s="423"/>
      <c r="FQ1530" s="423"/>
      <c r="FR1530" s="423"/>
      <c r="FS1530" s="423"/>
      <c r="FT1530" s="423"/>
      <c r="FU1530" s="423"/>
      <c r="FV1530" s="423"/>
      <c r="FW1530" s="423"/>
      <c r="FX1530" s="423"/>
      <c r="FY1530" s="423"/>
      <c r="FZ1530" s="423"/>
      <c r="GA1530" s="423"/>
      <c r="GB1530" s="423"/>
      <c r="GC1530" s="423"/>
      <c r="GD1530" s="423"/>
      <c r="GE1530" s="423"/>
      <c r="GF1530" s="423"/>
      <c r="GG1530" s="423"/>
      <c r="GH1530" s="423"/>
      <c r="GI1530" s="423"/>
      <c r="GJ1530" s="423"/>
      <c r="GK1530" s="423"/>
      <c r="GL1530" s="423"/>
      <c r="GM1530" s="423"/>
      <c r="GN1530" s="423"/>
      <c r="GO1530" s="423"/>
      <c r="GP1530" s="423"/>
      <c r="GQ1530" s="423"/>
      <c r="GR1530" s="423"/>
      <c r="GS1530" s="423"/>
      <c r="GT1530" s="423"/>
      <c r="GU1530" s="423"/>
      <c r="GV1530" s="423"/>
    </row>
    <row r="1531" spans="1:204" s="425" customFormat="1" ht="25.5" x14ac:dyDescent="0.25">
      <c r="A1531" s="331" t="s">
        <v>2254</v>
      </c>
      <c r="B1531" s="323" t="s">
        <v>2056</v>
      </c>
      <c r="C1531" s="277" t="s">
        <v>2273</v>
      </c>
      <c r="D1531" s="332" t="s">
        <v>2256</v>
      </c>
      <c r="E1531" s="326">
        <v>129.03</v>
      </c>
      <c r="F1531" s="336">
        <v>125</v>
      </c>
      <c r="G1531" s="220"/>
      <c r="H1531" s="334"/>
      <c r="I1531" s="371" t="s">
        <v>21</v>
      </c>
      <c r="J1531" s="378"/>
      <c r="K1531" s="332"/>
      <c r="L1531" s="384"/>
      <c r="M1531" s="381">
        <v>1</v>
      </c>
      <c r="N1531" s="379">
        <v>1</v>
      </c>
      <c r="O1531" s="385"/>
      <c r="P1531" s="377">
        <f t="shared" si="174"/>
        <v>132.15</v>
      </c>
      <c r="Q1531" s="16">
        <f t="shared" si="173"/>
        <v>132.15430000000001</v>
      </c>
      <c r="R1531" s="23">
        <f t="shared" si="175"/>
        <v>3.1200000000000045</v>
      </c>
      <c r="S1531" s="18">
        <f t="shared" si="176"/>
        <v>2.418042315740529E-2</v>
      </c>
      <c r="T1531" s="101"/>
      <c r="U1531" s="102">
        <v>1310000</v>
      </c>
      <c r="V1531" s="103"/>
      <c r="W1531" s="272">
        <v>1310</v>
      </c>
      <c r="X1531" s="273"/>
      <c r="Y1531" s="486"/>
      <c r="Z1531" s="423"/>
      <c r="AA1531" s="477"/>
      <c r="AB1531" s="477"/>
      <c r="AC1531" s="477"/>
      <c r="AD1531" s="477"/>
      <c r="AE1531" s="477"/>
      <c r="AF1531" s="423"/>
      <c r="AG1531" s="423"/>
      <c r="AH1531" s="423"/>
      <c r="AI1531" s="423"/>
      <c r="AJ1531" s="423"/>
      <c r="AK1531" s="423"/>
      <c r="AL1531" s="423"/>
      <c r="AM1531" s="423"/>
      <c r="AN1531" s="423"/>
      <c r="AO1531" s="423"/>
      <c r="AP1531" s="423"/>
      <c r="AQ1531" s="423"/>
      <c r="AR1531" s="423"/>
      <c r="AS1531" s="423"/>
      <c r="AT1531" s="423"/>
      <c r="AU1531" s="423"/>
      <c r="AV1531" s="423"/>
      <c r="AW1531" s="423"/>
      <c r="AX1531" s="423"/>
      <c r="AY1531" s="423"/>
      <c r="AZ1531" s="423"/>
      <c r="BA1531" s="423"/>
      <c r="BB1531" s="423"/>
      <c r="BC1531" s="423"/>
      <c r="BD1531" s="423"/>
      <c r="BE1531" s="423"/>
      <c r="BF1531" s="423"/>
      <c r="BG1531" s="423"/>
      <c r="BH1531" s="423"/>
      <c r="BI1531" s="423"/>
      <c r="BJ1531" s="423"/>
      <c r="BK1531" s="423"/>
      <c r="BL1531" s="423"/>
      <c r="BM1531" s="423"/>
      <c r="BN1531" s="423"/>
      <c r="BO1531" s="423"/>
      <c r="BP1531" s="423"/>
      <c r="BQ1531" s="423"/>
      <c r="BR1531" s="423"/>
      <c r="BS1531" s="423"/>
      <c r="BT1531" s="423"/>
      <c r="BU1531" s="423"/>
      <c r="BV1531" s="423"/>
      <c r="BW1531" s="423"/>
      <c r="BX1531" s="423"/>
      <c r="BY1531" s="423"/>
      <c r="BZ1531" s="423"/>
      <c r="CA1531" s="423"/>
      <c r="CB1531" s="423"/>
      <c r="CC1531" s="423"/>
      <c r="CD1531" s="423"/>
      <c r="CE1531" s="423"/>
      <c r="CF1531" s="423"/>
      <c r="CG1531" s="423"/>
      <c r="CH1531" s="423"/>
      <c r="CI1531" s="423"/>
      <c r="CJ1531" s="423"/>
      <c r="CK1531" s="423"/>
      <c r="CL1531" s="423"/>
      <c r="CM1531" s="423"/>
      <c r="CN1531" s="423"/>
      <c r="CO1531" s="423"/>
      <c r="CP1531" s="423"/>
      <c r="CQ1531" s="423"/>
      <c r="CR1531" s="423"/>
      <c r="CS1531" s="423"/>
      <c r="CT1531" s="423"/>
      <c r="CU1531" s="423"/>
      <c r="CV1531" s="423"/>
      <c r="CW1531" s="423"/>
      <c r="CX1531" s="423"/>
      <c r="CY1531" s="423"/>
      <c r="CZ1531" s="423"/>
      <c r="DA1531" s="423"/>
      <c r="DB1531" s="423"/>
      <c r="DC1531" s="423"/>
      <c r="DD1531" s="423"/>
      <c r="DE1531" s="423"/>
      <c r="DF1531" s="423"/>
      <c r="DG1531" s="423"/>
      <c r="DH1531" s="423"/>
      <c r="DI1531" s="423"/>
      <c r="DJ1531" s="423"/>
      <c r="DK1531" s="423"/>
      <c r="DL1531" s="423"/>
      <c r="DM1531" s="423"/>
      <c r="DN1531" s="423"/>
      <c r="DO1531" s="423"/>
      <c r="DP1531" s="423"/>
      <c r="DQ1531" s="423"/>
      <c r="DR1531" s="423"/>
      <c r="DS1531" s="423"/>
      <c r="DT1531" s="423"/>
      <c r="DU1531" s="423"/>
      <c r="DV1531" s="423"/>
      <c r="DW1531" s="423"/>
      <c r="DX1531" s="423"/>
      <c r="DY1531" s="423"/>
      <c r="DZ1531" s="423"/>
      <c r="EA1531" s="423"/>
      <c r="EB1531" s="423"/>
      <c r="EC1531" s="423"/>
      <c r="ED1531" s="423"/>
      <c r="EE1531" s="423"/>
      <c r="EF1531" s="423"/>
      <c r="EG1531" s="423"/>
      <c r="EH1531" s="423"/>
      <c r="EI1531" s="423"/>
      <c r="EJ1531" s="423"/>
      <c r="EK1531" s="423"/>
      <c r="EL1531" s="423"/>
      <c r="EM1531" s="423"/>
      <c r="EN1531" s="423"/>
      <c r="EO1531" s="423"/>
      <c r="EP1531" s="423"/>
      <c r="EQ1531" s="423"/>
      <c r="ER1531" s="423"/>
      <c r="ES1531" s="423"/>
      <c r="ET1531" s="423"/>
      <c r="EU1531" s="423"/>
      <c r="EV1531" s="423"/>
      <c r="EW1531" s="423"/>
      <c r="EX1531" s="423"/>
      <c r="EY1531" s="423"/>
      <c r="EZ1531" s="423"/>
      <c r="FA1531" s="423"/>
      <c r="FB1531" s="423"/>
      <c r="FC1531" s="423"/>
      <c r="FD1531" s="423"/>
      <c r="FE1531" s="423"/>
      <c r="FF1531" s="423"/>
      <c r="FG1531" s="423"/>
      <c r="FH1531" s="423"/>
      <c r="FI1531" s="423"/>
      <c r="FJ1531" s="423"/>
      <c r="FK1531" s="423"/>
      <c r="FL1531" s="423"/>
      <c r="FM1531" s="423"/>
      <c r="FN1531" s="423"/>
      <c r="FO1531" s="423"/>
      <c r="FP1531" s="423"/>
      <c r="FQ1531" s="423"/>
      <c r="FR1531" s="423"/>
      <c r="FS1531" s="423"/>
      <c r="FT1531" s="423"/>
      <c r="FU1531" s="423"/>
      <c r="FV1531" s="423"/>
      <c r="FW1531" s="423"/>
      <c r="FX1531" s="423"/>
      <c r="FY1531" s="423"/>
      <c r="FZ1531" s="423"/>
      <c r="GA1531" s="423"/>
      <c r="GB1531" s="423"/>
      <c r="GC1531" s="423"/>
      <c r="GD1531" s="423"/>
      <c r="GE1531" s="423"/>
      <c r="GF1531" s="423"/>
      <c r="GG1531" s="423"/>
      <c r="GH1531" s="423"/>
      <c r="GI1531" s="423"/>
      <c r="GJ1531" s="423"/>
      <c r="GK1531" s="423"/>
      <c r="GL1531" s="423"/>
      <c r="GM1531" s="423"/>
      <c r="GN1531" s="423"/>
      <c r="GO1531" s="423"/>
      <c r="GP1531" s="423"/>
      <c r="GQ1531" s="423"/>
      <c r="GR1531" s="423"/>
      <c r="GS1531" s="423"/>
      <c r="GT1531" s="423"/>
      <c r="GU1531" s="423"/>
      <c r="GV1531" s="423"/>
    </row>
    <row r="1532" spans="1:204" s="425" customFormat="1" ht="25.5" x14ac:dyDescent="0.25">
      <c r="A1532" s="331" t="s">
        <v>2254</v>
      </c>
      <c r="B1532" s="323" t="s">
        <v>2056</v>
      </c>
      <c r="C1532" s="277" t="s">
        <v>2274</v>
      </c>
      <c r="D1532" s="332" t="s">
        <v>2256</v>
      </c>
      <c r="E1532" s="326">
        <v>129.03</v>
      </c>
      <c r="F1532" s="336">
        <v>125</v>
      </c>
      <c r="G1532" s="220"/>
      <c r="H1532" s="334"/>
      <c r="I1532" s="371" t="s">
        <v>21</v>
      </c>
      <c r="J1532" s="378"/>
      <c r="K1532" s="332"/>
      <c r="L1532" s="384"/>
      <c r="M1532" s="381">
        <v>1</v>
      </c>
      <c r="N1532" s="379">
        <v>1</v>
      </c>
      <c r="O1532" s="385"/>
      <c r="P1532" s="377">
        <f t="shared" si="174"/>
        <v>132.15</v>
      </c>
      <c r="Q1532" s="16">
        <f t="shared" si="173"/>
        <v>132.15430000000001</v>
      </c>
      <c r="R1532" s="23">
        <f t="shared" si="175"/>
        <v>3.1200000000000045</v>
      </c>
      <c r="S1532" s="18">
        <f t="shared" si="176"/>
        <v>2.418042315740529E-2</v>
      </c>
      <c r="T1532" s="101"/>
      <c r="U1532" s="102">
        <v>1320000</v>
      </c>
      <c r="V1532" s="103"/>
      <c r="W1532" s="272">
        <v>1320</v>
      </c>
      <c r="X1532" s="273"/>
      <c r="Y1532" s="486"/>
      <c r="Z1532" s="423"/>
      <c r="AA1532" s="477"/>
      <c r="AB1532" s="477"/>
      <c r="AC1532" s="477"/>
      <c r="AD1532" s="477"/>
      <c r="AE1532" s="477"/>
      <c r="AF1532" s="423"/>
      <c r="AG1532" s="423"/>
      <c r="AH1532" s="423"/>
      <c r="AI1532" s="423"/>
      <c r="AJ1532" s="423"/>
      <c r="AK1532" s="423"/>
      <c r="AL1532" s="423"/>
      <c r="AM1532" s="423"/>
      <c r="AN1532" s="423"/>
      <c r="AO1532" s="423"/>
      <c r="AP1532" s="423"/>
      <c r="AQ1532" s="423"/>
      <c r="AR1532" s="423"/>
      <c r="AS1532" s="423"/>
      <c r="AT1532" s="423"/>
      <c r="AU1532" s="423"/>
      <c r="AV1532" s="423"/>
      <c r="AW1532" s="423"/>
      <c r="AX1532" s="423"/>
      <c r="AY1532" s="423"/>
      <c r="AZ1532" s="423"/>
      <c r="BA1532" s="423"/>
      <c r="BB1532" s="423"/>
      <c r="BC1532" s="423"/>
      <c r="BD1532" s="423"/>
      <c r="BE1532" s="423"/>
      <c r="BF1532" s="423"/>
      <c r="BG1532" s="423"/>
      <c r="BH1532" s="423"/>
      <c r="BI1532" s="423"/>
      <c r="BJ1532" s="423"/>
      <c r="BK1532" s="423"/>
      <c r="BL1532" s="423"/>
      <c r="BM1532" s="423"/>
      <c r="BN1532" s="423"/>
      <c r="BO1532" s="423"/>
      <c r="BP1532" s="423"/>
      <c r="BQ1532" s="423"/>
      <c r="BR1532" s="423"/>
      <c r="BS1532" s="423"/>
      <c r="BT1532" s="423"/>
      <c r="BU1532" s="423"/>
      <c r="BV1532" s="423"/>
      <c r="BW1532" s="423"/>
      <c r="BX1532" s="423"/>
      <c r="BY1532" s="423"/>
      <c r="BZ1532" s="423"/>
      <c r="CA1532" s="423"/>
      <c r="CB1532" s="423"/>
      <c r="CC1532" s="423"/>
      <c r="CD1532" s="423"/>
      <c r="CE1532" s="423"/>
      <c r="CF1532" s="423"/>
      <c r="CG1532" s="423"/>
      <c r="CH1532" s="423"/>
      <c r="CI1532" s="423"/>
      <c r="CJ1532" s="423"/>
      <c r="CK1532" s="423"/>
      <c r="CL1532" s="423"/>
      <c r="CM1532" s="423"/>
      <c r="CN1532" s="423"/>
      <c r="CO1532" s="423"/>
      <c r="CP1532" s="423"/>
      <c r="CQ1532" s="423"/>
      <c r="CR1532" s="423"/>
      <c r="CS1532" s="423"/>
      <c r="CT1532" s="423"/>
      <c r="CU1532" s="423"/>
      <c r="CV1532" s="423"/>
      <c r="CW1532" s="423"/>
      <c r="CX1532" s="423"/>
      <c r="CY1532" s="423"/>
      <c r="CZ1532" s="423"/>
      <c r="DA1532" s="423"/>
      <c r="DB1532" s="423"/>
      <c r="DC1532" s="423"/>
      <c r="DD1532" s="423"/>
      <c r="DE1532" s="423"/>
      <c r="DF1532" s="423"/>
      <c r="DG1532" s="423"/>
      <c r="DH1532" s="423"/>
      <c r="DI1532" s="423"/>
      <c r="DJ1532" s="423"/>
      <c r="DK1532" s="423"/>
      <c r="DL1532" s="423"/>
      <c r="DM1532" s="423"/>
      <c r="DN1532" s="423"/>
      <c r="DO1532" s="423"/>
      <c r="DP1532" s="423"/>
      <c r="DQ1532" s="423"/>
      <c r="DR1532" s="423"/>
      <c r="DS1532" s="423"/>
      <c r="DT1532" s="423"/>
      <c r="DU1532" s="423"/>
      <c r="DV1532" s="423"/>
      <c r="DW1532" s="423"/>
      <c r="DX1532" s="423"/>
      <c r="DY1532" s="423"/>
      <c r="DZ1532" s="423"/>
      <c r="EA1532" s="423"/>
      <c r="EB1532" s="423"/>
      <c r="EC1532" s="423"/>
      <c r="ED1532" s="423"/>
      <c r="EE1532" s="423"/>
      <c r="EF1532" s="423"/>
      <c r="EG1532" s="423"/>
      <c r="EH1532" s="423"/>
      <c r="EI1532" s="423"/>
      <c r="EJ1532" s="423"/>
      <c r="EK1532" s="423"/>
      <c r="EL1532" s="423"/>
      <c r="EM1532" s="423"/>
      <c r="EN1532" s="423"/>
      <c r="EO1532" s="423"/>
      <c r="EP1532" s="423"/>
      <c r="EQ1532" s="423"/>
      <c r="ER1532" s="423"/>
      <c r="ES1532" s="423"/>
      <c r="ET1532" s="423"/>
      <c r="EU1532" s="423"/>
      <c r="EV1532" s="423"/>
      <c r="EW1532" s="423"/>
      <c r="EX1532" s="423"/>
      <c r="EY1532" s="423"/>
      <c r="EZ1532" s="423"/>
      <c r="FA1532" s="423"/>
      <c r="FB1532" s="423"/>
      <c r="FC1532" s="423"/>
      <c r="FD1532" s="423"/>
      <c r="FE1532" s="423"/>
      <c r="FF1532" s="423"/>
      <c r="FG1532" s="423"/>
      <c r="FH1532" s="423"/>
      <c r="FI1532" s="423"/>
      <c r="FJ1532" s="423"/>
      <c r="FK1532" s="423"/>
      <c r="FL1532" s="423"/>
      <c r="FM1532" s="423"/>
      <c r="FN1532" s="423"/>
      <c r="FO1532" s="423"/>
      <c r="FP1532" s="423"/>
      <c r="FQ1532" s="423"/>
      <c r="FR1532" s="423"/>
      <c r="FS1532" s="423"/>
      <c r="FT1532" s="423"/>
      <c r="FU1532" s="423"/>
      <c r="FV1532" s="423"/>
      <c r="FW1532" s="423"/>
      <c r="FX1532" s="423"/>
      <c r="FY1532" s="423"/>
      <c r="FZ1532" s="423"/>
      <c r="GA1532" s="423"/>
      <c r="GB1532" s="423"/>
      <c r="GC1532" s="423"/>
      <c r="GD1532" s="423"/>
      <c r="GE1532" s="423"/>
      <c r="GF1532" s="423"/>
      <c r="GG1532" s="423"/>
      <c r="GH1532" s="423"/>
      <c r="GI1532" s="423"/>
      <c r="GJ1532" s="423"/>
      <c r="GK1532" s="423"/>
      <c r="GL1532" s="423"/>
      <c r="GM1532" s="423"/>
      <c r="GN1532" s="423"/>
      <c r="GO1532" s="423"/>
      <c r="GP1532" s="423"/>
      <c r="GQ1532" s="423"/>
      <c r="GR1532" s="423"/>
      <c r="GS1532" s="423"/>
      <c r="GT1532" s="423"/>
      <c r="GU1532" s="423"/>
      <c r="GV1532" s="423"/>
    </row>
    <row r="1533" spans="1:204" s="425" customFormat="1" ht="25.5" x14ac:dyDescent="0.25">
      <c r="A1533" s="331" t="s">
        <v>2254</v>
      </c>
      <c r="B1533" s="323" t="s">
        <v>2056</v>
      </c>
      <c r="C1533" s="277" t="s">
        <v>2275</v>
      </c>
      <c r="D1533" s="332" t="s">
        <v>2256</v>
      </c>
      <c r="E1533" s="326">
        <v>103.23</v>
      </c>
      <c r="F1533" s="336">
        <v>100</v>
      </c>
      <c r="G1533" s="220"/>
      <c r="H1533" s="334"/>
      <c r="I1533" s="371" t="s">
        <v>21</v>
      </c>
      <c r="J1533" s="378"/>
      <c r="K1533" s="332"/>
      <c r="L1533" s="384"/>
      <c r="M1533" s="381">
        <v>1</v>
      </c>
      <c r="N1533" s="379">
        <v>1</v>
      </c>
      <c r="O1533" s="385"/>
      <c r="P1533" s="377">
        <f t="shared" si="174"/>
        <v>105.72</v>
      </c>
      <c r="Q1533" s="16">
        <f t="shared" si="173"/>
        <v>105.7296</v>
      </c>
      <c r="R1533" s="23">
        <f t="shared" si="175"/>
        <v>2.4899999999999949</v>
      </c>
      <c r="S1533" s="18">
        <f t="shared" si="176"/>
        <v>2.4120895088636973E-2</v>
      </c>
      <c r="T1533" s="101"/>
      <c r="U1533" s="102">
        <v>1330000</v>
      </c>
      <c r="V1533" s="103"/>
      <c r="W1533" s="272">
        <v>1330</v>
      </c>
      <c r="X1533" s="273"/>
      <c r="Y1533" s="486"/>
      <c r="Z1533" s="423"/>
      <c r="AA1533" s="477"/>
      <c r="AB1533" s="477"/>
      <c r="AC1533" s="477"/>
      <c r="AD1533" s="477"/>
      <c r="AE1533" s="477"/>
      <c r="AF1533" s="423"/>
      <c r="AG1533" s="423"/>
      <c r="AH1533" s="423"/>
      <c r="AI1533" s="423"/>
      <c r="AJ1533" s="423"/>
      <c r="AK1533" s="423"/>
      <c r="AL1533" s="423"/>
      <c r="AM1533" s="423"/>
      <c r="AN1533" s="423"/>
      <c r="AO1533" s="423"/>
      <c r="AP1533" s="423"/>
      <c r="AQ1533" s="423"/>
      <c r="AR1533" s="423"/>
      <c r="AS1533" s="423"/>
      <c r="AT1533" s="423"/>
      <c r="AU1533" s="423"/>
      <c r="AV1533" s="423"/>
      <c r="AW1533" s="423"/>
      <c r="AX1533" s="423"/>
      <c r="AY1533" s="423"/>
      <c r="AZ1533" s="423"/>
      <c r="BA1533" s="423"/>
      <c r="BB1533" s="423"/>
      <c r="BC1533" s="423"/>
      <c r="BD1533" s="423"/>
      <c r="BE1533" s="423"/>
      <c r="BF1533" s="423"/>
      <c r="BG1533" s="423"/>
      <c r="BH1533" s="423"/>
      <c r="BI1533" s="423"/>
      <c r="BJ1533" s="423"/>
      <c r="BK1533" s="423"/>
      <c r="BL1533" s="423"/>
      <c r="BM1533" s="423"/>
      <c r="BN1533" s="423"/>
      <c r="BO1533" s="423"/>
      <c r="BP1533" s="423"/>
      <c r="BQ1533" s="423"/>
      <c r="BR1533" s="423"/>
      <c r="BS1533" s="423"/>
      <c r="BT1533" s="423"/>
      <c r="BU1533" s="423"/>
      <c r="BV1533" s="423"/>
      <c r="BW1533" s="423"/>
      <c r="BX1533" s="423"/>
      <c r="BY1533" s="423"/>
      <c r="BZ1533" s="423"/>
      <c r="CA1533" s="423"/>
      <c r="CB1533" s="423"/>
      <c r="CC1533" s="423"/>
      <c r="CD1533" s="423"/>
      <c r="CE1533" s="423"/>
      <c r="CF1533" s="423"/>
      <c r="CG1533" s="423"/>
      <c r="CH1533" s="423"/>
      <c r="CI1533" s="423"/>
      <c r="CJ1533" s="423"/>
      <c r="CK1533" s="423"/>
      <c r="CL1533" s="423"/>
      <c r="CM1533" s="423"/>
      <c r="CN1533" s="423"/>
      <c r="CO1533" s="423"/>
      <c r="CP1533" s="423"/>
      <c r="CQ1533" s="423"/>
      <c r="CR1533" s="423"/>
      <c r="CS1533" s="423"/>
      <c r="CT1533" s="423"/>
      <c r="CU1533" s="423"/>
      <c r="CV1533" s="423"/>
      <c r="CW1533" s="423"/>
      <c r="CX1533" s="423"/>
      <c r="CY1533" s="423"/>
      <c r="CZ1533" s="423"/>
      <c r="DA1533" s="423"/>
      <c r="DB1533" s="423"/>
      <c r="DC1533" s="423"/>
      <c r="DD1533" s="423"/>
      <c r="DE1533" s="423"/>
      <c r="DF1533" s="423"/>
      <c r="DG1533" s="423"/>
      <c r="DH1533" s="423"/>
      <c r="DI1533" s="423"/>
      <c r="DJ1533" s="423"/>
      <c r="DK1533" s="423"/>
      <c r="DL1533" s="423"/>
      <c r="DM1533" s="423"/>
      <c r="DN1533" s="423"/>
      <c r="DO1533" s="423"/>
      <c r="DP1533" s="423"/>
      <c r="DQ1533" s="423"/>
      <c r="DR1533" s="423"/>
      <c r="DS1533" s="423"/>
      <c r="DT1533" s="423"/>
      <c r="DU1533" s="423"/>
      <c r="DV1533" s="423"/>
      <c r="DW1533" s="423"/>
      <c r="DX1533" s="423"/>
      <c r="DY1533" s="423"/>
      <c r="DZ1533" s="423"/>
      <c r="EA1533" s="423"/>
      <c r="EB1533" s="423"/>
      <c r="EC1533" s="423"/>
      <c r="ED1533" s="423"/>
      <c r="EE1533" s="423"/>
      <c r="EF1533" s="423"/>
      <c r="EG1533" s="423"/>
      <c r="EH1533" s="423"/>
      <c r="EI1533" s="423"/>
      <c r="EJ1533" s="423"/>
      <c r="EK1533" s="423"/>
      <c r="EL1533" s="423"/>
      <c r="EM1533" s="423"/>
      <c r="EN1533" s="423"/>
      <c r="EO1533" s="423"/>
      <c r="EP1533" s="423"/>
      <c r="EQ1533" s="423"/>
      <c r="ER1533" s="423"/>
      <c r="ES1533" s="423"/>
      <c r="ET1533" s="423"/>
      <c r="EU1533" s="423"/>
      <c r="EV1533" s="423"/>
      <c r="EW1533" s="423"/>
      <c r="EX1533" s="423"/>
      <c r="EY1533" s="423"/>
      <c r="EZ1533" s="423"/>
      <c r="FA1533" s="423"/>
      <c r="FB1533" s="423"/>
      <c r="FC1533" s="423"/>
      <c r="FD1533" s="423"/>
      <c r="FE1533" s="423"/>
      <c r="FF1533" s="423"/>
      <c r="FG1533" s="423"/>
      <c r="FH1533" s="423"/>
      <c r="FI1533" s="423"/>
      <c r="FJ1533" s="423"/>
      <c r="FK1533" s="423"/>
      <c r="FL1533" s="423"/>
      <c r="FM1533" s="423"/>
      <c r="FN1533" s="423"/>
      <c r="FO1533" s="423"/>
      <c r="FP1533" s="423"/>
      <c r="FQ1533" s="423"/>
      <c r="FR1533" s="423"/>
      <c r="FS1533" s="423"/>
      <c r="FT1533" s="423"/>
      <c r="FU1533" s="423"/>
      <c r="FV1533" s="423"/>
      <c r="FW1533" s="423"/>
      <c r="FX1533" s="423"/>
      <c r="FY1533" s="423"/>
      <c r="FZ1533" s="423"/>
      <c r="GA1533" s="423"/>
      <c r="GB1533" s="423"/>
      <c r="GC1533" s="423"/>
      <c r="GD1533" s="423"/>
      <c r="GE1533" s="423"/>
      <c r="GF1533" s="423"/>
      <c r="GG1533" s="423"/>
      <c r="GH1533" s="423"/>
      <c r="GI1533" s="423"/>
      <c r="GJ1533" s="423"/>
      <c r="GK1533" s="423"/>
      <c r="GL1533" s="423"/>
      <c r="GM1533" s="423"/>
      <c r="GN1533" s="423"/>
      <c r="GO1533" s="423"/>
      <c r="GP1533" s="423"/>
      <c r="GQ1533" s="423"/>
      <c r="GR1533" s="423"/>
      <c r="GS1533" s="423"/>
      <c r="GT1533" s="423"/>
      <c r="GU1533" s="423"/>
      <c r="GV1533" s="423"/>
    </row>
    <row r="1534" spans="1:204" s="425" customFormat="1" ht="51" x14ac:dyDescent="0.25">
      <c r="A1534" s="331" t="s">
        <v>2254</v>
      </c>
      <c r="B1534" s="323" t="s">
        <v>2056</v>
      </c>
      <c r="C1534" s="277" t="s">
        <v>2276</v>
      </c>
      <c r="D1534" s="332" t="s">
        <v>2256</v>
      </c>
      <c r="E1534" s="326">
        <v>51.61</v>
      </c>
      <c r="F1534" s="336">
        <v>50</v>
      </c>
      <c r="G1534" s="220"/>
      <c r="H1534" s="334"/>
      <c r="I1534" s="371" t="s">
        <v>21</v>
      </c>
      <c r="J1534" s="378"/>
      <c r="K1534" s="332"/>
      <c r="L1534" s="384"/>
      <c r="M1534" s="381">
        <v>6</v>
      </c>
      <c r="N1534" s="379">
        <v>1</v>
      </c>
      <c r="O1534" s="385"/>
      <c r="P1534" s="377">
        <f t="shared" si="174"/>
        <v>52.85</v>
      </c>
      <c r="Q1534" s="16">
        <f t="shared" si="173"/>
        <v>52.8596</v>
      </c>
      <c r="R1534" s="23">
        <f t="shared" si="175"/>
        <v>1.240000000000002</v>
      </c>
      <c r="S1534" s="18">
        <f t="shared" si="176"/>
        <v>2.4026351482270916E-2</v>
      </c>
      <c r="T1534" s="101"/>
      <c r="U1534" s="102">
        <v>1340000</v>
      </c>
      <c r="V1534" s="103"/>
      <c r="W1534" s="272">
        <v>1340</v>
      </c>
      <c r="X1534" s="273"/>
      <c r="Y1534" s="486"/>
      <c r="Z1534" s="423"/>
      <c r="AA1534" s="477"/>
      <c r="AB1534" s="477"/>
      <c r="AC1534" s="477"/>
      <c r="AD1534" s="477"/>
      <c r="AE1534" s="477"/>
      <c r="AF1534" s="423"/>
      <c r="AG1534" s="423"/>
      <c r="AH1534" s="423"/>
      <c r="AI1534" s="423"/>
      <c r="AJ1534" s="423"/>
      <c r="AK1534" s="423"/>
      <c r="AL1534" s="423"/>
      <c r="AM1534" s="423"/>
      <c r="AN1534" s="423"/>
      <c r="AO1534" s="423"/>
      <c r="AP1534" s="423"/>
      <c r="AQ1534" s="423"/>
      <c r="AR1534" s="423"/>
      <c r="AS1534" s="423"/>
      <c r="AT1534" s="423"/>
      <c r="AU1534" s="423"/>
      <c r="AV1534" s="423"/>
      <c r="AW1534" s="423"/>
      <c r="AX1534" s="423"/>
      <c r="AY1534" s="423"/>
      <c r="AZ1534" s="423"/>
      <c r="BA1534" s="423"/>
      <c r="BB1534" s="423"/>
      <c r="BC1534" s="423"/>
      <c r="BD1534" s="423"/>
      <c r="BE1534" s="423"/>
      <c r="BF1534" s="423"/>
      <c r="BG1534" s="423"/>
      <c r="BH1534" s="423"/>
      <c r="BI1534" s="423"/>
      <c r="BJ1534" s="423"/>
      <c r="BK1534" s="423"/>
      <c r="BL1534" s="423"/>
      <c r="BM1534" s="423"/>
      <c r="BN1534" s="423"/>
      <c r="BO1534" s="423"/>
      <c r="BP1534" s="423"/>
      <c r="BQ1534" s="423"/>
      <c r="BR1534" s="423"/>
      <c r="BS1534" s="423"/>
      <c r="BT1534" s="423"/>
      <c r="BU1534" s="423"/>
      <c r="BV1534" s="423"/>
      <c r="BW1534" s="423"/>
      <c r="BX1534" s="423"/>
      <c r="BY1534" s="423"/>
      <c r="BZ1534" s="423"/>
      <c r="CA1534" s="423"/>
      <c r="CB1534" s="423"/>
      <c r="CC1534" s="423"/>
      <c r="CD1534" s="423"/>
      <c r="CE1534" s="423"/>
      <c r="CF1534" s="423"/>
      <c r="CG1534" s="423"/>
      <c r="CH1534" s="423"/>
      <c r="CI1534" s="423"/>
      <c r="CJ1534" s="423"/>
      <c r="CK1534" s="423"/>
      <c r="CL1534" s="423"/>
      <c r="CM1534" s="423"/>
      <c r="CN1534" s="423"/>
      <c r="CO1534" s="423"/>
      <c r="CP1534" s="423"/>
      <c r="CQ1534" s="423"/>
      <c r="CR1534" s="423"/>
      <c r="CS1534" s="423"/>
      <c r="CT1534" s="423"/>
      <c r="CU1534" s="423"/>
      <c r="CV1534" s="423"/>
      <c r="CW1534" s="423"/>
      <c r="CX1534" s="423"/>
      <c r="CY1534" s="423"/>
      <c r="CZ1534" s="423"/>
      <c r="DA1534" s="423"/>
      <c r="DB1534" s="423"/>
      <c r="DC1534" s="423"/>
      <c r="DD1534" s="423"/>
      <c r="DE1534" s="423"/>
      <c r="DF1534" s="423"/>
      <c r="DG1534" s="423"/>
      <c r="DH1534" s="423"/>
      <c r="DI1534" s="423"/>
      <c r="DJ1534" s="423"/>
      <c r="DK1534" s="423"/>
      <c r="DL1534" s="423"/>
      <c r="DM1534" s="423"/>
      <c r="DN1534" s="423"/>
      <c r="DO1534" s="423"/>
      <c r="DP1534" s="423"/>
      <c r="DQ1534" s="423"/>
      <c r="DR1534" s="423"/>
      <c r="DS1534" s="423"/>
      <c r="DT1534" s="423"/>
      <c r="DU1534" s="423"/>
      <c r="DV1534" s="423"/>
      <c r="DW1534" s="423"/>
      <c r="DX1534" s="423"/>
      <c r="DY1534" s="423"/>
      <c r="DZ1534" s="423"/>
      <c r="EA1534" s="423"/>
      <c r="EB1534" s="423"/>
      <c r="EC1534" s="423"/>
      <c r="ED1534" s="423"/>
      <c r="EE1534" s="423"/>
      <c r="EF1534" s="423"/>
      <c r="EG1534" s="423"/>
      <c r="EH1534" s="423"/>
      <c r="EI1534" s="423"/>
      <c r="EJ1534" s="423"/>
      <c r="EK1534" s="423"/>
      <c r="EL1534" s="423"/>
      <c r="EM1534" s="423"/>
      <c r="EN1534" s="423"/>
      <c r="EO1534" s="423"/>
      <c r="EP1534" s="423"/>
      <c r="EQ1534" s="423"/>
      <c r="ER1534" s="423"/>
      <c r="ES1534" s="423"/>
      <c r="ET1534" s="423"/>
      <c r="EU1534" s="423"/>
      <c r="EV1534" s="423"/>
      <c r="EW1534" s="423"/>
      <c r="EX1534" s="423"/>
      <c r="EY1534" s="423"/>
      <c r="EZ1534" s="423"/>
      <c r="FA1534" s="423"/>
      <c r="FB1534" s="423"/>
      <c r="FC1534" s="423"/>
      <c r="FD1534" s="423"/>
      <c r="FE1534" s="423"/>
      <c r="FF1534" s="423"/>
      <c r="FG1534" s="423"/>
      <c r="FH1534" s="423"/>
      <c r="FI1534" s="423"/>
      <c r="FJ1534" s="423"/>
      <c r="FK1534" s="423"/>
      <c r="FL1534" s="423"/>
      <c r="FM1534" s="423"/>
      <c r="FN1534" s="423"/>
      <c r="FO1534" s="423"/>
      <c r="FP1534" s="423"/>
      <c r="FQ1534" s="423"/>
      <c r="FR1534" s="423"/>
      <c r="FS1534" s="423"/>
      <c r="FT1534" s="423"/>
      <c r="FU1534" s="423"/>
      <c r="FV1534" s="423"/>
      <c r="FW1534" s="423"/>
      <c r="FX1534" s="423"/>
      <c r="FY1534" s="423"/>
      <c r="FZ1534" s="423"/>
      <c r="GA1534" s="423"/>
      <c r="GB1534" s="423"/>
      <c r="GC1534" s="423"/>
      <c r="GD1534" s="423"/>
      <c r="GE1534" s="423"/>
      <c r="GF1534" s="423"/>
      <c r="GG1534" s="423"/>
      <c r="GH1534" s="423"/>
      <c r="GI1534" s="423"/>
      <c r="GJ1534" s="423"/>
      <c r="GK1534" s="423"/>
      <c r="GL1534" s="423"/>
      <c r="GM1534" s="423"/>
      <c r="GN1534" s="423"/>
      <c r="GO1534" s="423"/>
      <c r="GP1534" s="423"/>
      <c r="GQ1534" s="423"/>
      <c r="GR1534" s="423"/>
      <c r="GS1534" s="423"/>
      <c r="GT1534" s="423"/>
      <c r="GU1534" s="423"/>
      <c r="GV1534" s="423"/>
    </row>
    <row r="1535" spans="1:204" s="425" customFormat="1" ht="25.5" x14ac:dyDescent="0.25">
      <c r="A1535" s="331" t="s">
        <v>2254</v>
      </c>
      <c r="B1535" s="323" t="s">
        <v>2056</v>
      </c>
      <c r="C1535" s="277" t="s">
        <v>2277</v>
      </c>
      <c r="D1535" s="332" t="s">
        <v>2278</v>
      </c>
      <c r="E1535" s="326">
        <v>72.260000000000005</v>
      </c>
      <c r="F1535" s="336">
        <v>70</v>
      </c>
      <c r="G1535" s="220"/>
      <c r="H1535" s="334"/>
      <c r="I1535" s="371" t="s">
        <v>21</v>
      </c>
      <c r="J1535" s="378"/>
      <c r="K1535" s="332"/>
      <c r="L1535" s="384"/>
      <c r="M1535" s="381">
        <v>3</v>
      </c>
      <c r="N1535" s="379">
        <v>1</v>
      </c>
      <c r="O1535" s="385"/>
      <c r="P1535" s="377">
        <f t="shared" si="174"/>
        <v>74</v>
      </c>
      <c r="Q1535" s="16">
        <f t="shared" si="173"/>
        <v>74.009699999999995</v>
      </c>
      <c r="R1535" s="23">
        <f t="shared" si="175"/>
        <v>1.7399999999999949</v>
      </c>
      <c r="S1535" s="18">
        <f t="shared" si="176"/>
        <v>2.4079712150567322E-2</v>
      </c>
      <c r="T1535" s="101"/>
      <c r="U1535" s="102">
        <v>1350000</v>
      </c>
      <c r="V1535" s="103"/>
      <c r="W1535" s="272">
        <v>1350</v>
      </c>
      <c r="X1535" s="273"/>
      <c r="Y1535" s="486"/>
      <c r="Z1535" s="423"/>
      <c r="AA1535" s="477"/>
      <c r="AB1535" s="477"/>
      <c r="AC1535" s="477"/>
      <c r="AD1535" s="477"/>
      <c r="AE1535" s="477"/>
      <c r="AF1535" s="423"/>
      <c r="AG1535" s="423"/>
      <c r="AH1535" s="423"/>
      <c r="AI1535" s="423"/>
      <c r="AJ1535" s="423"/>
      <c r="AK1535" s="423"/>
      <c r="AL1535" s="423"/>
      <c r="AM1535" s="423"/>
      <c r="AN1535" s="423"/>
      <c r="AO1535" s="423"/>
      <c r="AP1535" s="423"/>
      <c r="AQ1535" s="423"/>
      <c r="AR1535" s="423"/>
      <c r="AS1535" s="423"/>
      <c r="AT1535" s="423"/>
      <c r="AU1535" s="423"/>
      <c r="AV1535" s="423"/>
      <c r="AW1535" s="423"/>
      <c r="AX1535" s="423"/>
      <c r="AY1535" s="423"/>
      <c r="AZ1535" s="423"/>
      <c r="BA1535" s="423"/>
      <c r="BB1535" s="423"/>
      <c r="BC1535" s="423"/>
      <c r="BD1535" s="423"/>
      <c r="BE1535" s="423"/>
      <c r="BF1535" s="423"/>
      <c r="BG1535" s="423"/>
      <c r="BH1535" s="423"/>
      <c r="BI1535" s="423"/>
      <c r="BJ1535" s="423"/>
      <c r="BK1535" s="423"/>
      <c r="BL1535" s="423"/>
      <c r="BM1535" s="423"/>
      <c r="BN1535" s="423"/>
      <c r="BO1535" s="423"/>
      <c r="BP1535" s="423"/>
      <c r="BQ1535" s="423"/>
      <c r="BR1535" s="423"/>
      <c r="BS1535" s="423"/>
      <c r="BT1535" s="423"/>
      <c r="BU1535" s="423"/>
      <c r="BV1535" s="423"/>
      <c r="BW1535" s="423"/>
      <c r="BX1535" s="423"/>
      <c r="BY1535" s="423"/>
      <c r="BZ1535" s="423"/>
      <c r="CA1535" s="423"/>
      <c r="CB1535" s="423"/>
      <c r="CC1535" s="423"/>
      <c r="CD1535" s="423"/>
      <c r="CE1535" s="423"/>
      <c r="CF1535" s="423"/>
      <c r="CG1535" s="423"/>
      <c r="CH1535" s="423"/>
      <c r="CI1535" s="423"/>
      <c r="CJ1535" s="423"/>
      <c r="CK1535" s="423"/>
      <c r="CL1535" s="423"/>
      <c r="CM1535" s="423"/>
      <c r="CN1535" s="423"/>
      <c r="CO1535" s="423"/>
      <c r="CP1535" s="423"/>
      <c r="CQ1535" s="423"/>
      <c r="CR1535" s="423"/>
      <c r="CS1535" s="423"/>
      <c r="CT1535" s="423"/>
      <c r="CU1535" s="423"/>
      <c r="CV1535" s="423"/>
      <c r="CW1535" s="423"/>
      <c r="CX1535" s="423"/>
      <c r="CY1535" s="423"/>
      <c r="CZ1535" s="423"/>
      <c r="DA1535" s="423"/>
      <c r="DB1535" s="423"/>
      <c r="DC1535" s="423"/>
      <c r="DD1535" s="423"/>
      <c r="DE1535" s="423"/>
      <c r="DF1535" s="423"/>
      <c r="DG1535" s="423"/>
      <c r="DH1535" s="423"/>
      <c r="DI1535" s="423"/>
      <c r="DJ1535" s="423"/>
      <c r="DK1535" s="423"/>
      <c r="DL1535" s="423"/>
      <c r="DM1535" s="423"/>
      <c r="DN1535" s="423"/>
      <c r="DO1535" s="423"/>
      <c r="DP1535" s="423"/>
      <c r="DQ1535" s="423"/>
      <c r="DR1535" s="423"/>
      <c r="DS1535" s="423"/>
      <c r="DT1535" s="423"/>
      <c r="DU1535" s="423"/>
      <c r="DV1535" s="423"/>
      <c r="DW1535" s="423"/>
      <c r="DX1535" s="423"/>
      <c r="DY1535" s="423"/>
      <c r="DZ1535" s="423"/>
      <c r="EA1535" s="423"/>
      <c r="EB1535" s="423"/>
      <c r="EC1535" s="423"/>
      <c r="ED1535" s="423"/>
      <c r="EE1535" s="423"/>
      <c r="EF1535" s="423"/>
      <c r="EG1535" s="423"/>
      <c r="EH1535" s="423"/>
      <c r="EI1535" s="423"/>
      <c r="EJ1535" s="423"/>
      <c r="EK1535" s="423"/>
      <c r="EL1535" s="423"/>
      <c r="EM1535" s="423"/>
      <c r="EN1535" s="423"/>
      <c r="EO1535" s="423"/>
      <c r="EP1535" s="423"/>
      <c r="EQ1535" s="423"/>
      <c r="ER1535" s="423"/>
      <c r="ES1535" s="423"/>
      <c r="ET1535" s="423"/>
      <c r="EU1535" s="423"/>
      <c r="EV1535" s="423"/>
      <c r="EW1535" s="423"/>
      <c r="EX1535" s="423"/>
      <c r="EY1535" s="423"/>
      <c r="EZ1535" s="423"/>
      <c r="FA1535" s="423"/>
      <c r="FB1535" s="423"/>
      <c r="FC1535" s="423"/>
      <c r="FD1535" s="423"/>
      <c r="FE1535" s="423"/>
      <c r="FF1535" s="423"/>
      <c r="FG1535" s="423"/>
      <c r="FH1535" s="423"/>
      <c r="FI1535" s="423"/>
      <c r="FJ1535" s="423"/>
      <c r="FK1535" s="423"/>
      <c r="FL1535" s="423"/>
      <c r="FM1535" s="423"/>
      <c r="FN1535" s="423"/>
      <c r="FO1535" s="423"/>
      <c r="FP1535" s="423"/>
      <c r="FQ1535" s="423"/>
      <c r="FR1535" s="423"/>
      <c r="FS1535" s="423"/>
      <c r="FT1535" s="423"/>
      <c r="FU1535" s="423"/>
      <c r="FV1535" s="423"/>
      <c r="FW1535" s="423"/>
      <c r="FX1535" s="423"/>
      <c r="FY1535" s="423"/>
      <c r="FZ1535" s="423"/>
      <c r="GA1535" s="423"/>
      <c r="GB1535" s="423"/>
      <c r="GC1535" s="423"/>
      <c r="GD1535" s="423"/>
      <c r="GE1535" s="423"/>
      <c r="GF1535" s="423"/>
      <c r="GG1535" s="423"/>
      <c r="GH1535" s="423"/>
      <c r="GI1535" s="423"/>
      <c r="GJ1535" s="423"/>
      <c r="GK1535" s="423"/>
      <c r="GL1535" s="423"/>
      <c r="GM1535" s="423"/>
      <c r="GN1535" s="423"/>
      <c r="GO1535" s="423"/>
      <c r="GP1535" s="423"/>
      <c r="GQ1535" s="423"/>
      <c r="GR1535" s="423"/>
      <c r="GS1535" s="423"/>
      <c r="GT1535" s="423"/>
      <c r="GU1535" s="423"/>
      <c r="GV1535" s="423"/>
    </row>
    <row r="1536" spans="1:204" s="425" customFormat="1" ht="63.75" x14ac:dyDescent="0.25">
      <c r="A1536" s="331" t="s">
        <v>2246</v>
      </c>
      <c r="B1536" s="323" t="s">
        <v>2056</v>
      </c>
      <c r="C1536" s="277" t="s">
        <v>2279</v>
      </c>
      <c r="D1536" s="332" t="s">
        <v>2280</v>
      </c>
      <c r="E1536" s="326">
        <v>51.61</v>
      </c>
      <c r="F1536" s="336">
        <v>50</v>
      </c>
      <c r="G1536" s="224"/>
      <c r="H1536" s="334"/>
      <c r="I1536" s="371" t="s">
        <v>21</v>
      </c>
      <c r="J1536" s="378"/>
      <c r="K1536" s="332"/>
      <c r="L1536" s="384"/>
      <c r="M1536" s="381">
        <v>1</v>
      </c>
      <c r="N1536" s="379">
        <v>1</v>
      </c>
      <c r="O1536" s="385"/>
      <c r="P1536" s="377">
        <f t="shared" si="174"/>
        <v>52.85</v>
      </c>
      <c r="Q1536" s="16">
        <f t="shared" si="173"/>
        <v>52.8596</v>
      </c>
      <c r="R1536" s="23">
        <f t="shared" si="175"/>
        <v>1.240000000000002</v>
      </c>
      <c r="S1536" s="18">
        <f t="shared" si="176"/>
        <v>2.4026351482270916E-2</v>
      </c>
      <c r="T1536" s="101"/>
      <c r="U1536" s="102">
        <v>1360000</v>
      </c>
      <c r="V1536" s="103"/>
      <c r="W1536" s="272">
        <v>1360</v>
      </c>
      <c r="X1536" s="273"/>
      <c r="Y1536" s="486"/>
      <c r="Z1536" s="423"/>
      <c r="AA1536" s="477"/>
      <c r="AB1536" s="477"/>
      <c r="AC1536" s="477"/>
      <c r="AD1536" s="477"/>
      <c r="AE1536" s="477"/>
      <c r="AF1536" s="423"/>
      <c r="AG1536" s="423"/>
      <c r="AH1536" s="423"/>
      <c r="AI1536" s="423"/>
      <c r="AJ1536" s="423"/>
      <c r="AK1536" s="423"/>
      <c r="AL1536" s="423"/>
      <c r="AM1536" s="423"/>
      <c r="AN1536" s="423"/>
      <c r="AO1536" s="423"/>
      <c r="AP1536" s="423"/>
      <c r="AQ1536" s="423"/>
      <c r="AR1536" s="423"/>
      <c r="AS1536" s="423"/>
      <c r="AT1536" s="423"/>
      <c r="AU1536" s="423"/>
      <c r="AV1536" s="423"/>
      <c r="AW1536" s="423"/>
      <c r="AX1536" s="423"/>
      <c r="AY1536" s="423"/>
      <c r="AZ1536" s="423"/>
      <c r="BA1536" s="423"/>
      <c r="BB1536" s="423"/>
      <c r="BC1536" s="423"/>
      <c r="BD1536" s="423"/>
      <c r="BE1536" s="423"/>
      <c r="BF1536" s="423"/>
      <c r="BG1536" s="423"/>
      <c r="BH1536" s="423"/>
      <c r="BI1536" s="423"/>
      <c r="BJ1536" s="423"/>
      <c r="BK1536" s="423"/>
      <c r="BL1536" s="423"/>
      <c r="BM1536" s="423"/>
      <c r="BN1536" s="423"/>
      <c r="BO1536" s="423"/>
      <c r="BP1536" s="423"/>
      <c r="BQ1536" s="423"/>
      <c r="BR1536" s="423"/>
      <c r="BS1536" s="423"/>
      <c r="BT1536" s="423"/>
      <c r="BU1536" s="423"/>
      <c r="BV1536" s="423"/>
      <c r="BW1536" s="423"/>
      <c r="BX1536" s="423"/>
      <c r="BY1536" s="423"/>
      <c r="BZ1536" s="423"/>
      <c r="CA1536" s="423"/>
      <c r="CB1536" s="423"/>
      <c r="CC1536" s="423"/>
      <c r="CD1536" s="423"/>
      <c r="CE1536" s="423"/>
      <c r="CF1536" s="423"/>
      <c r="CG1536" s="423"/>
      <c r="CH1536" s="423"/>
      <c r="CI1536" s="423"/>
      <c r="CJ1536" s="423"/>
      <c r="CK1536" s="423"/>
      <c r="CL1536" s="423"/>
      <c r="CM1536" s="423"/>
      <c r="CN1536" s="423"/>
      <c r="CO1536" s="423"/>
      <c r="CP1536" s="423"/>
      <c r="CQ1536" s="423"/>
      <c r="CR1536" s="423"/>
      <c r="CS1536" s="423"/>
      <c r="CT1536" s="423"/>
      <c r="CU1536" s="423"/>
      <c r="CV1536" s="423"/>
      <c r="CW1536" s="423"/>
      <c r="CX1536" s="423"/>
      <c r="CY1536" s="423"/>
      <c r="CZ1536" s="423"/>
      <c r="DA1536" s="423"/>
      <c r="DB1536" s="423"/>
      <c r="DC1536" s="423"/>
      <c r="DD1536" s="423"/>
      <c r="DE1536" s="423"/>
      <c r="DF1536" s="423"/>
      <c r="DG1536" s="423"/>
      <c r="DH1536" s="423"/>
      <c r="DI1536" s="423"/>
      <c r="DJ1536" s="423"/>
      <c r="DK1536" s="423"/>
      <c r="DL1536" s="423"/>
      <c r="DM1536" s="423"/>
      <c r="DN1536" s="423"/>
      <c r="DO1536" s="423"/>
      <c r="DP1536" s="423"/>
      <c r="DQ1536" s="423"/>
      <c r="DR1536" s="423"/>
      <c r="DS1536" s="423"/>
      <c r="DT1536" s="423"/>
      <c r="DU1536" s="423"/>
      <c r="DV1536" s="423"/>
      <c r="DW1536" s="423"/>
      <c r="DX1536" s="423"/>
      <c r="DY1536" s="423"/>
      <c r="DZ1536" s="423"/>
      <c r="EA1536" s="423"/>
      <c r="EB1536" s="423"/>
      <c r="EC1536" s="423"/>
      <c r="ED1536" s="423"/>
      <c r="EE1536" s="423"/>
      <c r="EF1536" s="423"/>
      <c r="EG1536" s="423"/>
      <c r="EH1536" s="423"/>
      <c r="EI1536" s="423"/>
      <c r="EJ1536" s="423"/>
      <c r="EK1536" s="423"/>
      <c r="EL1536" s="423"/>
      <c r="EM1536" s="423"/>
      <c r="EN1536" s="423"/>
      <c r="EO1536" s="423"/>
      <c r="EP1536" s="423"/>
      <c r="EQ1536" s="423"/>
      <c r="ER1536" s="423"/>
      <c r="ES1536" s="423"/>
      <c r="ET1536" s="423"/>
      <c r="EU1536" s="423"/>
      <c r="EV1536" s="423"/>
      <c r="EW1536" s="423"/>
      <c r="EX1536" s="423"/>
      <c r="EY1536" s="423"/>
      <c r="EZ1536" s="423"/>
      <c r="FA1536" s="423"/>
      <c r="FB1536" s="423"/>
      <c r="FC1536" s="423"/>
      <c r="FD1536" s="423"/>
      <c r="FE1536" s="423"/>
      <c r="FF1536" s="423"/>
      <c r="FG1536" s="423"/>
      <c r="FH1536" s="423"/>
      <c r="FI1536" s="423"/>
      <c r="FJ1536" s="423"/>
      <c r="FK1536" s="423"/>
      <c r="FL1536" s="423"/>
      <c r="FM1536" s="423"/>
      <c r="FN1536" s="423"/>
      <c r="FO1536" s="423"/>
      <c r="FP1536" s="423"/>
      <c r="FQ1536" s="423"/>
      <c r="FR1536" s="423"/>
      <c r="FS1536" s="423"/>
      <c r="FT1536" s="423"/>
      <c r="FU1536" s="423"/>
      <c r="FV1536" s="423"/>
      <c r="FW1536" s="423"/>
      <c r="FX1536" s="423"/>
      <c r="FY1536" s="423"/>
      <c r="FZ1536" s="423"/>
      <c r="GA1536" s="423"/>
      <c r="GB1536" s="423"/>
      <c r="GC1536" s="423"/>
      <c r="GD1536" s="423"/>
      <c r="GE1536" s="423"/>
      <c r="GF1536" s="423"/>
      <c r="GG1536" s="423"/>
      <c r="GH1536" s="423"/>
      <c r="GI1536" s="423"/>
      <c r="GJ1536" s="423"/>
      <c r="GK1536" s="423"/>
      <c r="GL1536" s="423"/>
      <c r="GM1536" s="423"/>
      <c r="GN1536" s="423"/>
      <c r="GO1536" s="423"/>
      <c r="GP1536" s="423"/>
      <c r="GQ1536" s="423"/>
      <c r="GR1536" s="423"/>
      <c r="GS1536" s="423"/>
      <c r="GT1536" s="423"/>
      <c r="GU1536" s="423"/>
      <c r="GV1536" s="423"/>
    </row>
    <row r="1537" spans="1:204" s="425" customFormat="1" ht="38.25" x14ac:dyDescent="0.25">
      <c r="A1537" s="331" t="s">
        <v>2246</v>
      </c>
      <c r="B1537" s="323" t="s">
        <v>2056</v>
      </c>
      <c r="C1537" s="277" t="s">
        <v>2281</v>
      </c>
      <c r="D1537" s="332" t="s">
        <v>2280</v>
      </c>
      <c r="E1537" s="326">
        <v>51.61</v>
      </c>
      <c r="F1537" s="336">
        <v>50</v>
      </c>
      <c r="G1537" s="220"/>
      <c r="H1537" s="334"/>
      <c r="I1537" s="371" t="s">
        <v>21</v>
      </c>
      <c r="J1537" s="378"/>
      <c r="K1537" s="332"/>
      <c r="L1537" s="384"/>
      <c r="M1537" s="381">
        <v>1</v>
      </c>
      <c r="N1537" s="379">
        <v>1</v>
      </c>
      <c r="O1537" s="385"/>
      <c r="P1537" s="377">
        <f t="shared" si="174"/>
        <v>52.85</v>
      </c>
      <c r="Q1537" s="16">
        <f t="shared" si="173"/>
        <v>52.8596</v>
      </c>
      <c r="R1537" s="23">
        <f t="shared" si="175"/>
        <v>1.240000000000002</v>
      </c>
      <c r="S1537" s="18">
        <f t="shared" si="176"/>
        <v>2.4026351482270916E-2</v>
      </c>
      <c r="T1537" s="101"/>
      <c r="U1537" s="102">
        <v>1370000</v>
      </c>
      <c r="V1537" s="103"/>
      <c r="W1537" s="272">
        <v>1370</v>
      </c>
      <c r="X1537" s="273"/>
      <c r="Y1537" s="486"/>
      <c r="Z1537" s="423"/>
      <c r="AA1537" s="477"/>
      <c r="AB1537" s="477"/>
      <c r="AC1537" s="477"/>
      <c r="AD1537" s="477"/>
      <c r="AE1537" s="477"/>
      <c r="AF1537" s="423"/>
      <c r="AG1537" s="423"/>
      <c r="AH1537" s="423"/>
      <c r="AI1537" s="423"/>
      <c r="AJ1537" s="423"/>
      <c r="AK1537" s="423"/>
      <c r="AL1537" s="423"/>
      <c r="AM1537" s="423"/>
      <c r="AN1537" s="423"/>
      <c r="AO1537" s="423"/>
      <c r="AP1537" s="423"/>
      <c r="AQ1537" s="423"/>
      <c r="AR1537" s="423"/>
      <c r="AS1537" s="423"/>
      <c r="AT1537" s="423"/>
      <c r="AU1537" s="423"/>
      <c r="AV1537" s="423"/>
      <c r="AW1537" s="423"/>
      <c r="AX1537" s="423"/>
      <c r="AY1537" s="423"/>
      <c r="AZ1537" s="423"/>
      <c r="BA1537" s="423"/>
      <c r="BB1537" s="423"/>
      <c r="BC1537" s="423"/>
      <c r="BD1537" s="423"/>
      <c r="BE1537" s="423"/>
      <c r="BF1537" s="423"/>
      <c r="BG1537" s="423"/>
      <c r="BH1537" s="423"/>
      <c r="BI1537" s="423"/>
      <c r="BJ1537" s="423"/>
      <c r="BK1537" s="423"/>
      <c r="BL1537" s="423"/>
      <c r="BM1537" s="423"/>
      <c r="BN1537" s="423"/>
      <c r="BO1537" s="423"/>
      <c r="BP1537" s="423"/>
      <c r="BQ1537" s="423"/>
      <c r="BR1537" s="423"/>
      <c r="BS1537" s="423"/>
      <c r="BT1537" s="423"/>
      <c r="BU1537" s="423"/>
      <c r="BV1537" s="423"/>
      <c r="BW1537" s="423"/>
      <c r="BX1537" s="423"/>
      <c r="BY1537" s="423"/>
      <c r="BZ1537" s="423"/>
      <c r="CA1537" s="423"/>
      <c r="CB1537" s="423"/>
      <c r="CC1537" s="423"/>
      <c r="CD1537" s="423"/>
      <c r="CE1537" s="423"/>
      <c r="CF1537" s="423"/>
      <c r="CG1537" s="423"/>
      <c r="CH1537" s="423"/>
      <c r="CI1537" s="423"/>
      <c r="CJ1537" s="423"/>
      <c r="CK1537" s="423"/>
      <c r="CL1537" s="423"/>
      <c r="CM1537" s="423"/>
      <c r="CN1537" s="423"/>
      <c r="CO1537" s="423"/>
      <c r="CP1537" s="423"/>
      <c r="CQ1537" s="423"/>
      <c r="CR1537" s="423"/>
      <c r="CS1537" s="423"/>
      <c r="CT1537" s="423"/>
      <c r="CU1537" s="423"/>
      <c r="CV1537" s="423"/>
      <c r="CW1537" s="423"/>
      <c r="CX1537" s="423"/>
      <c r="CY1537" s="423"/>
      <c r="CZ1537" s="423"/>
      <c r="DA1537" s="423"/>
      <c r="DB1537" s="423"/>
      <c r="DC1537" s="423"/>
      <c r="DD1537" s="423"/>
      <c r="DE1537" s="423"/>
      <c r="DF1537" s="423"/>
      <c r="DG1537" s="423"/>
      <c r="DH1537" s="423"/>
      <c r="DI1537" s="423"/>
      <c r="DJ1537" s="423"/>
      <c r="DK1537" s="423"/>
      <c r="DL1537" s="423"/>
      <c r="DM1537" s="423"/>
      <c r="DN1537" s="423"/>
      <c r="DO1537" s="423"/>
      <c r="DP1537" s="423"/>
      <c r="DQ1537" s="423"/>
      <c r="DR1537" s="423"/>
      <c r="DS1537" s="423"/>
      <c r="DT1537" s="423"/>
      <c r="DU1537" s="423"/>
      <c r="DV1537" s="423"/>
      <c r="DW1537" s="423"/>
      <c r="DX1537" s="423"/>
      <c r="DY1537" s="423"/>
      <c r="DZ1537" s="423"/>
      <c r="EA1537" s="423"/>
      <c r="EB1537" s="423"/>
      <c r="EC1537" s="423"/>
      <c r="ED1537" s="423"/>
      <c r="EE1537" s="423"/>
      <c r="EF1537" s="423"/>
      <c r="EG1537" s="423"/>
      <c r="EH1537" s="423"/>
      <c r="EI1537" s="423"/>
      <c r="EJ1537" s="423"/>
      <c r="EK1537" s="423"/>
      <c r="EL1537" s="423"/>
      <c r="EM1537" s="423"/>
      <c r="EN1537" s="423"/>
      <c r="EO1537" s="423"/>
      <c r="EP1537" s="423"/>
      <c r="EQ1537" s="423"/>
      <c r="ER1537" s="423"/>
      <c r="ES1537" s="423"/>
      <c r="ET1537" s="423"/>
      <c r="EU1537" s="423"/>
      <c r="EV1537" s="423"/>
      <c r="EW1537" s="423"/>
      <c r="EX1537" s="423"/>
      <c r="EY1537" s="423"/>
      <c r="EZ1537" s="423"/>
      <c r="FA1537" s="423"/>
      <c r="FB1537" s="423"/>
      <c r="FC1537" s="423"/>
      <c r="FD1537" s="423"/>
      <c r="FE1537" s="423"/>
      <c r="FF1537" s="423"/>
      <c r="FG1537" s="423"/>
      <c r="FH1537" s="423"/>
      <c r="FI1537" s="423"/>
      <c r="FJ1537" s="423"/>
      <c r="FK1537" s="423"/>
      <c r="FL1537" s="423"/>
      <c r="FM1537" s="423"/>
      <c r="FN1537" s="423"/>
      <c r="FO1537" s="423"/>
      <c r="FP1537" s="423"/>
      <c r="FQ1537" s="423"/>
      <c r="FR1537" s="423"/>
      <c r="FS1537" s="423"/>
      <c r="FT1537" s="423"/>
      <c r="FU1537" s="423"/>
      <c r="FV1537" s="423"/>
      <c r="FW1537" s="423"/>
      <c r="FX1537" s="423"/>
      <c r="FY1537" s="423"/>
      <c r="FZ1537" s="423"/>
      <c r="GA1537" s="423"/>
      <c r="GB1537" s="423"/>
      <c r="GC1537" s="423"/>
      <c r="GD1537" s="423"/>
      <c r="GE1537" s="423"/>
      <c r="GF1537" s="423"/>
      <c r="GG1537" s="423"/>
      <c r="GH1537" s="423"/>
      <c r="GI1537" s="423"/>
      <c r="GJ1537" s="423"/>
      <c r="GK1537" s="423"/>
      <c r="GL1537" s="423"/>
      <c r="GM1537" s="423"/>
      <c r="GN1537" s="423"/>
      <c r="GO1537" s="423"/>
      <c r="GP1537" s="423"/>
      <c r="GQ1537" s="423"/>
      <c r="GR1537" s="423"/>
      <c r="GS1537" s="423"/>
      <c r="GT1537" s="423"/>
      <c r="GU1537" s="423"/>
      <c r="GV1537" s="423"/>
    </row>
    <row r="1538" spans="1:204" s="425" customFormat="1" ht="25.5" x14ac:dyDescent="0.25">
      <c r="A1538" s="331" t="s">
        <v>2246</v>
      </c>
      <c r="B1538" s="323" t="s">
        <v>2056</v>
      </c>
      <c r="C1538" s="277" t="s">
        <v>2282</v>
      </c>
      <c r="D1538" s="332" t="s">
        <v>2280</v>
      </c>
      <c r="E1538" s="326">
        <v>51.61</v>
      </c>
      <c r="F1538" s="336">
        <v>50</v>
      </c>
      <c r="G1538" s="220"/>
      <c r="H1538" s="334"/>
      <c r="I1538" s="371" t="s">
        <v>21</v>
      </c>
      <c r="J1538" s="378"/>
      <c r="K1538" s="332"/>
      <c r="L1538" s="384"/>
      <c r="M1538" s="381">
        <v>1</v>
      </c>
      <c r="N1538" s="379">
        <v>1</v>
      </c>
      <c r="O1538" s="385"/>
      <c r="P1538" s="377">
        <f t="shared" si="174"/>
        <v>52.85</v>
      </c>
      <c r="Q1538" s="16">
        <f t="shared" si="173"/>
        <v>52.8596</v>
      </c>
      <c r="R1538" s="23">
        <f t="shared" si="175"/>
        <v>1.240000000000002</v>
      </c>
      <c r="S1538" s="18">
        <f t="shared" si="176"/>
        <v>2.4026351482270916E-2</v>
      </c>
      <c r="T1538" s="101"/>
      <c r="U1538" s="102">
        <v>1380000</v>
      </c>
      <c r="V1538" s="103"/>
      <c r="W1538" s="272">
        <v>1380</v>
      </c>
      <c r="X1538" s="273"/>
      <c r="Y1538" s="486"/>
      <c r="Z1538" s="423"/>
      <c r="AA1538" s="477"/>
      <c r="AB1538" s="477"/>
      <c r="AC1538" s="477"/>
      <c r="AD1538" s="477"/>
      <c r="AE1538" s="477"/>
      <c r="AF1538" s="423"/>
      <c r="AG1538" s="423"/>
      <c r="AH1538" s="423"/>
      <c r="AI1538" s="423"/>
      <c r="AJ1538" s="423"/>
      <c r="AK1538" s="423"/>
      <c r="AL1538" s="423"/>
      <c r="AM1538" s="423"/>
      <c r="AN1538" s="423"/>
      <c r="AO1538" s="423"/>
      <c r="AP1538" s="423"/>
      <c r="AQ1538" s="423"/>
      <c r="AR1538" s="423"/>
      <c r="AS1538" s="423"/>
      <c r="AT1538" s="423"/>
      <c r="AU1538" s="423"/>
      <c r="AV1538" s="423"/>
      <c r="AW1538" s="423"/>
      <c r="AX1538" s="423"/>
      <c r="AY1538" s="423"/>
      <c r="AZ1538" s="423"/>
      <c r="BA1538" s="423"/>
      <c r="BB1538" s="423"/>
      <c r="BC1538" s="423"/>
      <c r="BD1538" s="423"/>
      <c r="BE1538" s="423"/>
      <c r="BF1538" s="423"/>
      <c r="BG1538" s="423"/>
      <c r="BH1538" s="423"/>
      <c r="BI1538" s="423"/>
      <c r="BJ1538" s="423"/>
      <c r="BK1538" s="423"/>
      <c r="BL1538" s="423"/>
      <c r="BM1538" s="423"/>
      <c r="BN1538" s="423"/>
      <c r="BO1538" s="423"/>
      <c r="BP1538" s="423"/>
      <c r="BQ1538" s="423"/>
      <c r="BR1538" s="423"/>
      <c r="BS1538" s="423"/>
      <c r="BT1538" s="423"/>
      <c r="BU1538" s="423"/>
      <c r="BV1538" s="423"/>
      <c r="BW1538" s="423"/>
      <c r="BX1538" s="423"/>
      <c r="BY1538" s="423"/>
      <c r="BZ1538" s="423"/>
      <c r="CA1538" s="423"/>
      <c r="CB1538" s="423"/>
      <c r="CC1538" s="423"/>
      <c r="CD1538" s="423"/>
      <c r="CE1538" s="423"/>
      <c r="CF1538" s="423"/>
      <c r="CG1538" s="423"/>
      <c r="CH1538" s="423"/>
      <c r="CI1538" s="423"/>
      <c r="CJ1538" s="423"/>
      <c r="CK1538" s="423"/>
      <c r="CL1538" s="423"/>
      <c r="CM1538" s="423"/>
      <c r="CN1538" s="423"/>
      <c r="CO1538" s="423"/>
      <c r="CP1538" s="423"/>
      <c r="CQ1538" s="423"/>
      <c r="CR1538" s="423"/>
      <c r="CS1538" s="423"/>
      <c r="CT1538" s="423"/>
      <c r="CU1538" s="423"/>
      <c r="CV1538" s="423"/>
      <c r="CW1538" s="423"/>
      <c r="CX1538" s="423"/>
      <c r="CY1538" s="423"/>
      <c r="CZ1538" s="423"/>
      <c r="DA1538" s="423"/>
      <c r="DB1538" s="423"/>
      <c r="DC1538" s="423"/>
      <c r="DD1538" s="423"/>
      <c r="DE1538" s="423"/>
      <c r="DF1538" s="423"/>
      <c r="DG1538" s="423"/>
      <c r="DH1538" s="423"/>
      <c r="DI1538" s="423"/>
      <c r="DJ1538" s="423"/>
      <c r="DK1538" s="423"/>
      <c r="DL1538" s="423"/>
      <c r="DM1538" s="423"/>
      <c r="DN1538" s="423"/>
      <c r="DO1538" s="423"/>
      <c r="DP1538" s="423"/>
      <c r="DQ1538" s="423"/>
      <c r="DR1538" s="423"/>
      <c r="DS1538" s="423"/>
      <c r="DT1538" s="423"/>
      <c r="DU1538" s="423"/>
      <c r="DV1538" s="423"/>
      <c r="DW1538" s="423"/>
      <c r="DX1538" s="423"/>
      <c r="DY1538" s="423"/>
      <c r="DZ1538" s="423"/>
      <c r="EA1538" s="423"/>
      <c r="EB1538" s="423"/>
      <c r="EC1538" s="423"/>
      <c r="ED1538" s="423"/>
      <c r="EE1538" s="423"/>
      <c r="EF1538" s="423"/>
      <c r="EG1538" s="423"/>
      <c r="EH1538" s="423"/>
      <c r="EI1538" s="423"/>
      <c r="EJ1538" s="423"/>
      <c r="EK1538" s="423"/>
      <c r="EL1538" s="423"/>
      <c r="EM1538" s="423"/>
      <c r="EN1538" s="423"/>
      <c r="EO1538" s="423"/>
      <c r="EP1538" s="423"/>
      <c r="EQ1538" s="423"/>
      <c r="ER1538" s="423"/>
      <c r="ES1538" s="423"/>
      <c r="ET1538" s="423"/>
      <c r="EU1538" s="423"/>
      <c r="EV1538" s="423"/>
      <c r="EW1538" s="423"/>
      <c r="EX1538" s="423"/>
      <c r="EY1538" s="423"/>
      <c r="EZ1538" s="423"/>
      <c r="FA1538" s="423"/>
      <c r="FB1538" s="423"/>
      <c r="FC1538" s="423"/>
      <c r="FD1538" s="423"/>
      <c r="FE1538" s="423"/>
      <c r="FF1538" s="423"/>
      <c r="FG1538" s="423"/>
      <c r="FH1538" s="423"/>
      <c r="FI1538" s="423"/>
      <c r="FJ1538" s="423"/>
      <c r="FK1538" s="423"/>
      <c r="FL1538" s="423"/>
      <c r="FM1538" s="423"/>
      <c r="FN1538" s="423"/>
      <c r="FO1538" s="423"/>
      <c r="FP1538" s="423"/>
      <c r="FQ1538" s="423"/>
      <c r="FR1538" s="423"/>
      <c r="FS1538" s="423"/>
      <c r="FT1538" s="423"/>
      <c r="FU1538" s="423"/>
      <c r="FV1538" s="423"/>
      <c r="FW1538" s="423"/>
      <c r="FX1538" s="423"/>
      <c r="FY1538" s="423"/>
      <c r="FZ1538" s="423"/>
      <c r="GA1538" s="423"/>
      <c r="GB1538" s="423"/>
      <c r="GC1538" s="423"/>
      <c r="GD1538" s="423"/>
      <c r="GE1538" s="423"/>
      <c r="GF1538" s="423"/>
      <c r="GG1538" s="423"/>
      <c r="GH1538" s="423"/>
      <c r="GI1538" s="423"/>
      <c r="GJ1538" s="423"/>
      <c r="GK1538" s="423"/>
      <c r="GL1538" s="423"/>
      <c r="GM1538" s="423"/>
      <c r="GN1538" s="423"/>
      <c r="GO1538" s="423"/>
      <c r="GP1538" s="423"/>
      <c r="GQ1538" s="423"/>
      <c r="GR1538" s="423"/>
      <c r="GS1538" s="423"/>
      <c r="GT1538" s="423"/>
      <c r="GU1538" s="423"/>
      <c r="GV1538" s="423"/>
    </row>
    <row r="1539" spans="1:204" s="425" customFormat="1" ht="25.5" x14ac:dyDescent="0.25">
      <c r="A1539" s="331" t="s">
        <v>2246</v>
      </c>
      <c r="B1539" s="323" t="s">
        <v>2056</v>
      </c>
      <c r="C1539" s="277" t="s">
        <v>2283</v>
      </c>
      <c r="D1539" s="332" t="s">
        <v>2280</v>
      </c>
      <c r="E1539" s="326">
        <v>51.61</v>
      </c>
      <c r="F1539" s="336">
        <v>50</v>
      </c>
      <c r="G1539" s="220"/>
      <c r="H1539" s="334"/>
      <c r="I1539" s="371" t="s">
        <v>21</v>
      </c>
      <c r="J1539" s="378"/>
      <c r="K1539" s="332"/>
      <c r="L1539" s="384"/>
      <c r="M1539" s="381">
        <v>1</v>
      </c>
      <c r="N1539" s="379">
        <v>1</v>
      </c>
      <c r="O1539" s="385"/>
      <c r="P1539" s="377">
        <f t="shared" si="174"/>
        <v>52.85</v>
      </c>
      <c r="Q1539" s="16">
        <f t="shared" si="173"/>
        <v>52.8596</v>
      </c>
      <c r="R1539" s="23">
        <f t="shared" si="175"/>
        <v>1.240000000000002</v>
      </c>
      <c r="S1539" s="18">
        <f t="shared" si="176"/>
        <v>2.4026351482270916E-2</v>
      </c>
      <c r="T1539" s="101"/>
      <c r="U1539" s="102">
        <v>1390000</v>
      </c>
      <c r="V1539" s="103"/>
      <c r="W1539" s="272">
        <v>1390</v>
      </c>
      <c r="X1539" s="273"/>
      <c r="Y1539" s="486"/>
      <c r="Z1539" s="423"/>
      <c r="AA1539" s="477"/>
      <c r="AB1539" s="477"/>
      <c r="AC1539" s="477"/>
      <c r="AD1539" s="477"/>
      <c r="AE1539" s="477"/>
      <c r="AF1539" s="423"/>
      <c r="AG1539" s="423"/>
      <c r="AH1539" s="423"/>
      <c r="AI1539" s="423"/>
      <c r="AJ1539" s="423"/>
      <c r="AK1539" s="423"/>
      <c r="AL1539" s="423"/>
      <c r="AM1539" s="423"/>
      <c r="AN1539" s="423"/>
      <c r="AO1539" s="423"/>
      <c r="AP1539" s="423"/>
      <c r="AQ1539" s="423"/>
      <c r="AR1539" s="423"/>
      <c r="AS1539" s="423"/>
      <c r="AT1539" s="423"/>
      <c r="AU1539" s="423"/>
      <c r="AV1539" s="423"/>
      <c r="AW1539" s="423"/>
      <c r="AX1539" s="423"/>
      <c r="AY1539" s="423"/>
      <c r="AZ1539" s="423"/>
      <c r="BA1539" s="423"/>
      <c r="BB1539" s="423"/>
      <c r="BC1539" s="423"/>
      <c r="BD1539" s="423"/>
      <c r="BE1539" s="423"/>
      <c r="BF1539" s="423"/>
      <c r="BG1539" s="423"/>
      <c r="BH1539" s="423"/>
      <c r="BI1539" s="423"/>
      <c r="BJ1539" s="423"/>
      <c r="BK1539" s="423"/>
      <c r="BL1539" s="423"/>
      <c r="BM1539" s="423"/>
      <c r="BN1539" s="423"/>
      <c r="BO1539" s="423"/>
      <c r="BP1539" s="423"/>
      <c r="BQ1539" s="423"/>
      <c r="BR1539" s="423"/>
      <c r="BS1539" s="423"/>
      <c r="BT1539" s="423"/>
      <c r="BU1539" s="423"/>
      <c r="BV1539" s="423"/>
      <c r="BW1539" s="423"/>
      <c r="BX1539" s="423"/>
      <c r="BY1539" s="423"/>
      <c r="BZ1539" s="423"/>
      <c r="CA1539" s="423"/>
      <c r="CB1539" s="423"/>
      <c r="CC1539" s="423"/>
      <c r="CD1539" s="423"/>
      <c r="CE1539" s="423"/>
      <c r="CF1539" s="423"/>
      <c r="CG1539" s="423"/>
      <c r="CH1539" s="423"/>
      <c r="CI1539" s="423"/>
      <c r="CJ1539" s="423"/>
      <c r="CK1539" s="423"/>
      <c r="CL1539" s="423"/>
      <c r="CM1539" s="423"/>
      <c r="CN1539" s="423"/>
      <c r="CO1539" s="423"/>
      <c r="CP1539" s="423"/>
      <c r="CQ1539" s="423"/>
      <c r="CR1539" s="423"/>
      <c r="CS1539" s="423"/>
      <c r="CT1539" s="423"/>
      <c r="CU1539" s="423"/>
      <c r="CV1539" s="423"/>
      <c r="CW1539" s="423"/>
      <c r="CX1539" s="423"/>
      <c r="CY1539" s="423"/>
      <c r="CZ1539" s="423"/>
      <c r="DA1539" s="423"/>
      <c r="DB1539" s="423"/>
      <c r="DC1539" s="423"/>
      <c r="DD1539" s="423"/>
      <c r="DE1539" s="423"/>
      <c r="DF1539" s="423"/>
      <c r="DG1539" s="423"/>
      <c r="DH1539" s="423"/>
      <c r="DI1539" s="423"/>
      <c r="DJ1539" s="423"/>
      <c r="DK1539" s="423"/>
      <c r="DL1539" s="423"/>
      <c r="DM1539" s="423"/>
      <c r="DN1539" s="423"/>
      <c r="DO1539" s="423"/>
      <c r="DP1539" s="423"/>
      <c r="DQ1539" s="423"/>
      <c r="DR1539" s="423"/>
      <c r="DS1539" s="423"/>
      <c r="DT1539" s="423"/>
      <c r="DU1539" s="423"/>
      <c r="DV1539" s="423"/>
      <c r="DW1539" s="423"/>
      <c r="DX1539" s="423"/>
      <c r="DY1539" s="423"/>
      <c r="DZ1539" s="423"/>
      <c r="EA1539" s="423"/>
      <c r="EB1539" s="423"/>
      <c r="EC1539" s="423"/>
      <c r="ED1539" s="423"/>
      <c r="EE1539" s="423"/>
      <c r="EF1539" s="423"/>
      <c r="EG1539" s="423"/>
      <c r="EH1539" s="423"/>
      <c r="EI1539" s="423"/>
      <c r="EJ1539" s="423"/>
      <c r="EK1539" s="423"/>
      <c r="EL1539" s="423"/>
      <c r="EM1539" s="423"/>
      <c r="EN1539" s="423"/>
      <c r="EO1539" s="423"/>
      <c r="EP1539" s="423"/>
      <c r="EQ1539" s="423"/>
      <c r="ER1539" s="423"/>
      <c r="ES1539" s="423"/>
      <c r="ET1539" s="423"/>
      <c r="EU1539" s="423"/>
      <c r="EV1539" s="423"/>
      <c r="EW1539" s="423"/>
      <c r="EX1539" s="423"/>
      <c r="EY1539" s="423"/>
      <c r="EZ1539" s="423"/>
      <c r="FA1539" s="423"/>
      <c r="FB1539" s="423"/>
      <c r="FC1539" s="423"/>
      <c r="FD1539" s="423"/>
      <c r="FE1539" s="423"/>
      <c r="FF1539" s="423"/>
      <c r="FG1539" s="423"/>
      <c r="FH1539" s="423"/>
      <c r="FI1539" s="423"/>
      <c r="FJ1539" s="423"/>
      <c r="FK1539" s="423"/>
      <c r="FL1539" s="423"/>
      <c r="FM1539" s="423"/>
      <c r="FN1539" s="423"/>
      <c r="FO1539" s="423"/>
      <c r="FP1539" s="423"/>
      <c r="FQ1539" s="423"/>
      <c r="FR1539" s="423"/>
      <c r="FS1539" s="423"/>
      <c r="FT1539" s="423"/>
      <c r="FU1539" s="423"/>
      <c r="FV1539" s="423"/>
      <c r="FW1539" s="423"/>
      <c r="FX1539" s="423"/>
      <c r="FY1539" s="423"/>
      <c r="FZ1539" s="423"/>
      <c r="GA1539" s="423"/>
      <c r="GB1539" s="423"/>
      <c r="GC1539" s="423"/>
      <c r="GD1539" s="423"/>
      <c r="GE1539" s="423"/>
      <c r="GF1539" s="423"/>
      <c r="GG1539" s="423"/>
      <c r="GH1539" s="423"/>
      <c r="GI1539" s="423"/>
      <c r="GJ1539" s="423"/>
      <c r="GK1539" s="423"/>
      <c r="GL1539" s="423"/>
      <c r="GM1539" s="423"/>
      <c r="GN1539" s="423"/>
      <c r="GO1539" s="423"/>
      <c r="GP1539" s="423"/>
      <c r="GQ1539" s="423"/>
      <c r="GR1539" s="423"/>
      <c r="GS1539" s="423"/>
      <c r="GT1539" s="423"/>
      <c r="GU1539" s="423"/>
      <c r="GV1539" s="423"/>
    </row>
    <row r="1540" spans="1:204" s="425" customFormat="1" ht="25.5" x14ac:dyDescent="0.25">
      <c r="A1540" s="331" t="s">
        <v>2246</v>
      </c>
      <c r="B1540" s="323" t="s">
        <v>2056</v>
      </c>
      <c r="C1540" s="277" t="s">
        <v>2284</v>
      </c>
      <c r="D1540" s="332" t="s">
        <v>2280</v>
      </c>
      <c r="E1540" s="326">
        <v>51.61</v>
      </c>
      <c r="F1540" s="336">
        <v>50</v>
      </c>
      <c r="G1540" s="220"/>
      <c r="H1540" s="334"/>
      <c r="I1540" s="371" t="s">
        <v>21</v>
      </c>
      <c r="J1540" s="378"/>
      <c r="K1540" s="332"/>
      <c r="L1540" s="384"/>
      <c r="M1540" s="381">
        <v>1</v>
      </c>
      <c r="N1540" s="379">
        <v>1</v>
      </c>
      <c r="O1540" s="385"/>
      <c r="P1540" s="377">
        <f t="shared" si="174"/>
        <v>52.85</v>
      </c>
      <c r="Q1540" s="16">
        <f t="shared" si="173"/>
        <v>52.8596</v>
      </c>
      <c r="R1540" s="23">
        <f t="shared" si="175"/>
        <v>1.240000000000002</v>
      </c>
      <c r="S1540" s="18">
        <f t="shared" si="176"/>
        <v>2.4026351482270916E-2</v>
      </c>
      <c r="T1540" s="101"/>
      <c r="U1540" s="102">
        <v>1400000</v>
      </c>
      <c r="V1540" s="103"/>
      <c r="W1540" s="272">
        <v>1400</v>
      </c>
      <c r="X1540" s="273"/>
      <c r="Y1540" s="486"/>
      <c r="Z1540" s="423"/>
      <c r="AA1540" s="477"/>
      <c r="AB1540" s="477"/>
      <c r="AC1540" s="477"/>
      <c r="AD1540" s="477"/>
      <c r="AE1540" s="477"/>
      <c r="AF1540" s="423"/>
      <c r="AG1540" s="423"/>
      <c r="AH1540" s="423"/>
      <c r="AI1540" s="423"/>
      <c r="AJ1540" s="423"/>
      <c r="AK1540" s="423"/>
      <c r="AL1540" s="423"/>
      <c r="AM1540" s="423"/>
      <c r="AN1540" s="423"/>
      <c r="AO1540" s="423"/>
      <c r="AP1540" s="423"/>
      <c r="AQ1540" s="423"/>
      <c r="AR1540" s="423"/>
      <c r="AS1540" s="423"/>
      <c r="AT1540" s="423"/>
      <c r="AU1540" s="423"/>
      <c r="AV1540" s="423"/>
      <c r="AW1540" s="423"/>
      <c r="AX1540" s="423"/>
      <c r="AY1540" s="423"/>
      <c r="AZ1540" s="423"/>
      <c r="BA1540" s="423"/>
      <c r="BB1540" s="423"/>
      <c r="BC1540" s="423"/>
      <c r="BD1540" s="423"/>
      <c r="BE1540" s="423"/>
      <c r="BF1540" s="423"/>
      <c r="BG1540" s="423"/>
      <c r="BH1540" s="423"/>
      <c r="BI1540" s="423"/>
      <c r="BJ1540" s="423"/>
      <c r="BK1540" s="423"/>
      <c r="BL1540" s="423"/>
      <c r="BM1540" s="423"/>
      <c r="BN1540" s="423"/>
      <c r="BO1540" s="423"/>
      <c r="BP1540" s="423"/>
      <c r="BQ1540" s="423"/>
      <c r="BR1540" s="423"/>
      <c r="BS1540" s="423"/>
      <c r="BT1540" s="423"/>
      <c r="BU1540" s="423"/>
      <c r="BV1540" s="423"/>
      <c r="BW1540" s="423"/>
      <c r="BX1540" s="423"/>
      <c r="BY1540" s="423"/>
      <c r="BZ1540" s="423"/>
      <c r="CA1540" s="423"/>
      <c r="CB1540" s="423"/>
      <c r="CC1540" s="423"/>
      <c r="CD1540" s="423"/>
      <c r="CE1540" s="423"/>
      <c r="CF1540" s="423"/>
      <c r="CG1540" s="423"/>
      <c r="CH1540" s="423"/>
      <c r="CI1540" s="423"/>
      <c r="CJ1540" s="423"/>
      <c r="CK1540" s="423"/>
      <c r="CL1540" s="423"/>
      <c r="CM1540" s="423"/>
      <c r="CN1540" s="423"/>
      <c r="CO1540" s="423"/>
      <c r="CP1540" s="423"/>
      <c r="CQ1540" s="423"/>
      <c r="CR1540" s="423"/>
      <c r="CS1540" s="423"/>
      <c r="CT1540" s="423"/>
      <c r="CU1540" s="423"/>
      <c r="CV1540" s="423"/>
      <c r="CW1540" s="423"/>
      <c r="CX1540" s="423"/>
      <c r="CY1540" s="423"/>
      <c r="CZ1540" s="423"/>
      <c r="DA1540" s="423"/>
      <c r="DB1540" s="423"/>
      <c r="DC1540" s="423"/>
      <c r="DD1540" s="423"/>
      <c r="DE1540" s="423"/>
      <c r="DF1540" s="423"/>
      <c r="DG1540" s="423"/>
      <c r="DH1540" s="423"/>
      <c r="DI1540" s="423"/>
      <c r="DJ1540" s="423"/>
      <c r="DK1540" s="423"/>
      <c r="DL1540" s="423"/>
      <c r="DM1540" s="423"/>
      <c r="DN1540" s="423"/>
      <c r="DO1540" s="423"/>
      <c r="DP1540" s="423"/>
      <c r="DQ1540" s="423"/>
      <c r="DR1540" s="423"/>
      <c r="DS1540" s="423"/>
      <c r="DT1540" s="423"/>
      <c r="DU1540" s="423"/>
      <c r="DV1540" s="423"/>
      <c r="DW1540" s="423"/>
      <c r="DX1540" s="423"/>
      <c r="DY1540" s="423"/>
      <c r="DZ1540" s="423"/>
      <c r="EA1540" s="423"/>
      <c r="EB1540" s="423"/>
      <c r="EC1540" s="423"/>
      <c r="ED1540" s="423"/>
      <c r="EE1540" s="423"/>
      <c r="EF1540" s="423"/>
      <c r="EG1540" s="423"/>
      <c r="EH1540" s="423"/>
      <c r="EI1540" s="423"/>
      <c r="EJ1540" s="423"/>
      <c r="EK1540" s="423"/>
      <c r="EL1540" s="423"/>
      <c r="EM1540" s="423"/>
      <c r="EN1540" s="423"/>
      <c r="EO1540" s="423"/>
      <c r="EP1540" s="423"/>
      <c r="EQ1540" s="423"/>
      <c r="ER1540" s="423"/>
      <c r="ES1540" s="423"/>
      <c r="ET1540" s="423"/>
      <c r="EU1540" s="423"/>
      <c r="EV1540" s="423"/>
      <c r="EW1540" s="423"/>
      <c r="EX1540" s="423"/>
      <c r="EY1540" s="423"/>
      <c r="EZ1540" s="423"/>
      <c r="FA1540" s="423"/>
      <c r="FB1540" s="423"/>
      <c r="FC1540" s="423"/>
      <c r="FD1540" s="423"/>
      <c r="FE1540" s="423"/>
      <c r="FF1540" s="423"/>
      <c r="FG1540" s="423"/>
      <c r="FH1540" s="423"/>
      <c r="FI1540" s="423"/>
      <c r="FJ1540" s="423"/>
      <c r="FK1540" s="423"/>
      <c r="FL1540" s="423"/>
      <c r="FM1540" s="423"/>
      <c r="FN1540" s="423"/>
      <c r="FO1540" s="423"/>
      <c r="FP1540" s="423"/>
      <c r="FQ1540" s="423"/>
      <c r="FR1540" s="423"/>
      <c r="FS1540" s="423"/>
      <c r="FT1540" s="423"/>
      <c r="FU1540" s="423"/>
      <c r="FV1540" s="423"/>
      <c r="FW1540" s="423"/>
      <c r="FX1540" s="423"/>
      <c r="FY1540" s="423"/>
      <c r="FZ1540" s="423"/>
      <c r="GA1540" s="423"/>
      <c r="GB1540" s="423"/>
      <c r="GC1540" s="423"/>
      <c r="GD1540" s="423"/>
      <c r="GE1540" s="423"/>
      <c r="GF1540" s="423"/>
      <c r="GG1540" s="423"/>
      <c r="GH1540" s="423"/>
      <c r="GI1540" s="423"/>
      <c r="GJ1540" s="423"/>
      <c r="GK1540" s="423"/>
      <c r="GL1540" s="423"/>
      <c r="GM1540" s="423"/>
      <c r="GN1540" s="423"/>
      <c r="GO1540" s="423"/>
      <c r="GP1540" s="423"/>
      <c r="GQ1540" s="423"/>
      <c r="GR1540" s="423"/>
      <c r="GS1540" s="423"/>
      <c r="GT1540" s="423"/>
      <c r="GU1540" s="423"/>
      <c r="GV1540" s="423"/>
    </row>
    <row r="1541" spans="1:204" s="425" customFormat="1" ht="25.5" x14ac:dyDescent="0.25">
      <c r="A1541" s="331" t="s">
        <v>2246</v>
      </c>
      <c r="B1541" s="323" t="s">
        <v>2056</v>
      </c>
      <c r="C1541" s="277" t="s">
        <v>2285</v>
      </c>
      <c r="D1541" s="332" t="s">
        <v>2280</v>
      </c>
      <c r="E1541" s="326">
        <v>51.61</v>
      </c>
      <c r="F1541" s="336">
        <v>50</v>
      </c>
      <c r="G1541" s="220"/>
      <c r="H1541" s="334"/>
      <c r="I1541" s="371" t="s">
        <v>21</v>
      </c>
      <c r="J1541" s="378"/>
      <c r="K1541" s="332"/>
      <c r="L1541" s="384"/>
      <c r="M1541" s="381">
        <v>1</v>
      </c>
      <c r="N1541" s="379">
        <v>1</v>
      </c>
      <c r="O1541" s="385"/>
      <c r="P1541" s="377">
        <f t="shared" si="174"/>
        <v>52.85</v>
      </c>
      <c r="Q1541" s="16">
        <f t="shared" si="173"/>
        <v>52.8596</v>
      </c>
      <c r="R1541" s="23">
        <f t="shared" si="175"/>
        <v>1.240000000000002</v>
      </c>
      <c r="S1541" s="18">
        <f t="shared" si="176"/>
        <v>2.4026351482270916E-2</v>
      </c>
      <c r="T1541" s="101"/>
      <c r="U1541" s="102">
        <v>1410000</v>
      </c>
      <c r="V1541" s="103"/>
      <c r="W1541" s="272">
        <v>1410</v>
      </c>
      <c r="X1541" s="273"/>
      <c r="Y1541" s="486"/>
      <c r="Z1541" s="423"/>
      <c r="AA1541" s="477"/>
      <c r="AB1541" s="477"/>
      <c r="AC1541" s="477"/>
      <c r="AD1541" s="477"/>
      <c r="AE1541" s="477"/>
      <c r="AF1541" s="423"/>
      <c r="AG1541" s="423"/>
      <c r="AH1541" s="423"/>
      <c r="AI1541" s="423"/>
      <c r="AJ1541" s="423"/>
      <c r="AK1541" s="423"/>
      <c r="AL1541" s="423"/>
      <c r="AM1541" s="423"/>
      <c r="AN1541" s="423"/>
      <c r="AO1541" s="423"/>
      <c r="AP1541" s="423"/>
      <c r="AQ1541" s="423"/>
      <c r="AR1541" s="423"/>
      <c r="AS1541" s="423"/>
      <c r="AT1541" s="423"/>
      <c r="AU1541" s="423"/>
      <c r="AV1541" s="423"/>
      <c r="AW1541" s="423"/>
      <c r="AX1541" s="423"/>
      <c r="AY1541" s="423"/>
      <c r="AZ1541" s="423"/>
      <c r="BA1541" s="423"/>
      <c r="BB1541" s="423"/>
      <c r="BC1541" s="423"/>
      <c r="BD1541" s="423"/>
      <c r="BE1541" s="423"/>
      <c r="BF1541" s="423"/>
      <c r="BG1541" s="423"/>
      <c r="BH1541" s="423"/>
      <c r="BI1541" s="423"/>
      <c r="BJ1541" s="423"/>
      <c r="BK1541" s="423"/>
      <c r="BL1541" s="423"/>
      <c r="BM1541" s="423"/>
      <c r="BN1541" s="423"/>
      <c r="BO1541" s="423"/>
      <c r="BP1541" s="423"/>
      <c r="BQ1541" s="423"/>
      <c r="BR1541" s="423"/>
      <c r="BS1541" s="423"/>
      <c r="BT1541" s="423"/>
      <c r="BU1541" s="423"/>
      <c r="BV1541" s="423"/>
      <c r="BW1541" s="423"/>
      <c r="BX1541" s="423"/>
      <c r="BY1541" s="423"/>
      <c r="BZ1541" s="423"/>
      <c r="CA1541" s="423"/>
      <c r="CB1541" s="423"/>
      <c r="CC1541" s="423"/>
      <c r="CD1541" s="423"/>
      <c r="CE1541" s="423"/>
      <c r="CF1541" s="423"/>
      <c r="CG1541" s="423"/>
      <c r="CH1541" s="423"/>
      <c r="CI1541" s="423"/>
      <c r="CJ1541" s="423"/>
      <c r="CK1541" s="423"/>
      <c r="CL1541" s="423"/>
      <c r="CM1541" s="423"/>
      <c r="CN1541" s="423"/>
      <c r="CO1541" s="423"/>
      <c r="CP1541" s="423"/>
      <c r="CQ1541" s="423"/>
      <c r="CR1541" s="423"/>
      <c r="CS1541" s="423"/>
      <c r="CT1541" s="423"/>
      <c r="CU1541" s="423"/>
      <c r="CV1541" s="423"/>
      <c r="CW1541" s="423"/>
      <c r="CX1541" s="423"/>
      <c r="CY1541" s="423"/>
      <c r="CZ1541" s="423"/>
      <c r="DA1541" s="423"/>
      <c r="DB1541" s="423"/>
      <c r="DC1541" s="423"/>
      <c r="DD1541" s="423"/>
      <c r="DE1541" s="423"/>
      <c r="DF1541" s="423"/>
      <c r="DG1541" s="423"/>
      <c r="DH1541" s="423"/>
      <c r="DI1541" s="423"/>
      <c r="DJ1541" s="423"/>
      <c r="DK1541" s="423"/>
      <c r="DL1541" s="423"/>
      <c r="DM1541" s="423"/>
      <c r="DN1541" s="423"/>
      <c r="DO1541" s="423"/>
      <c r="DP1541" s="423"/>
      <c r="DQ1541" s="423"/>
      <c r="DR1541" s="423"/>
      <c r="DS1541" s="423"/>
      <c r="DT1541" s="423"/>
      <c r="DU1541" s="423"/>
      <c r="DV1541" s="423"/>
      <c r="DW1541" s="423"/>
      <c r="DX1541" s="423"/>
      <c r="DY1541" s="423"/>
      <c r="DZ1541" s="423"/>
      <c r="EA1541" s="423"/>
      <c r="EB1541" s="423"/>
      <c r="EC1541" s="423"/>
      <c r="ED1541" s="423"/>
      <c r="EE1541" s="423"/>
      <c r="EF1541" s="423"/>
      <c r="EG1541" s="423"/>
      <c r="EH1541" s="423"/>
      <c r="EI1541" s="423"/>
      <c r="EJ1541" s="423"/>
      <c r="EK1541" s="423"/>
      <c r="EL1541" s="423"/>
      <c r="EM1541" s="423"/>
      <c r="EN1541" s="423"/>
      <c r="EO1541" s="423"/>
      <c r="EP1541" s="423"/>
      <c r="EQ1541" s="423"/>
      <c r="ER1541" s="423"/>
      <c r="ES1541" s="423"/>
      <c r="ET1541" s="423"/>
      <c r="EU1541" s="423"/>
      <c r="EV1541" s="423"/>
      <c r="EW1541" s="423"/>
      <c r="EX1541" s="423"/>
      <c r="EY1541" s="423"/>
      <c r="EZ1541" s="423"/>
      <c r="FA1541" s="423"/>
      <c r="FB1541" s="423"/>
      <c r="FC1541" s="423"/>
      <c r="FD1541" s="423"/>
      <c r="FE1541" s="423"/>
      <c r="FF1541" s="423"/>
      <c r="FG1541" s="423"/>
      <c r="FH1541" s="423"/>
      <c r="FI1541" s="423"/>
      <c r="FJ1541" s="423"/>
      <c r="FK1541" s="423"/>
      <c r="FL1541" s="423"/>
      <c r="FM1541" s="423"/>
      <c r="FN1541" s="423"/>
      <c r="FO1541" s="423"/>
      <c r="FP1541" s="423"/>
      <c r="FQ1541" s="423"/>
      <c r="FR1541" s="423"/>
      <c r="FS1541" s="423"/>
      <c r="FT1541" s="423"/>
      <c r="FU1541" s="423"/>
      <c r="FV1541" s="423"/>
      <c r="FW1541" s="423"/>
      <c r="FX1541" s="423"/>
      <c r="FY1541" s="423"/>
      <c r="FZ1541" s="423"/>
      <c r="GA1541" s="423"/>
      <c r="GB1541" s="423"/>
      <c r="GC1541" s="423"/>
      <c r="GD1541" s="423"/>
      <c r="GE1541" s="423"/>
      <c r="GF1541" s="423"/>
      <c r="GG1541" s="423"/>
      <c r="GH1541" s="423"/>
      <c r="GI1541" s="423"/>
      <c r="GJ1541" s="423"/>
      <c r="GK1541" s="423"/>
      <c r="GL1541" s="423"/>
      <c r="GM1541" s="423"/>
      <c r="GN1541" s="423"/>
      <c r="GO1541" s="423"/>
      <c r="GP1541" s="423"/>
      <c r="GQ1541" s="423"/>
      <c r="GR1541" s="423"/>
      <c r="GS1541" s="423"/>
      <c r="GT1541" s="423"/>
      <c r="GU1541" s="423"/>
      <c r="GV1541" s="423"/>
    </row>
    <row r="1542" spans="1:204" s="425" customFormat="1" ht="25.5" x14ac:dyDescent="0.25">
      <c r="A1542" s="331" t="s">
        <v>2246</v>
      </c>
      <c r="B1542" s="323" t="s">
        <v>2056</v>
      </c>
      <c r="C1542" s="277" t="s">
        <v>2286</v>
      </c>
      <c r="D1542" s="332" t="s">
        <v>2280</v>
      </c>
      <c r="E1542" s="326">
        <v>51.61</v>
      </c>
      <c r="F1542" s="336">
        <v>50</v>
      </c>
      <c r="G1542" s="220"/>
      <c r="H1542" s="334"/>
      <c r="I1542" s="371" t="s">
        <v>21</v>
      </c>
      <c r="J1542" s="378"/>
      <c r="K1542" s="332"/>
      <c r="L1542" s="384"/>
      <c r="M1542" s="381">
        <v>1</v>
      </c>
      <c r="N1542" s="379">
        <v>1</v>
      </c>
      <c r="O1542" s="385"/>
      <c r="P1542" s="377">
        <f t="shared" si="174"/>
        <v>52.85</v>
      </c>
      <c r="Q1542" s="16">
        <f t="shared" si="173"/>
        <v>52.8596</v>
      </c>
      <c r="R1542" s="23">
        <f t="shared" si="175"/>
        <v>1.240000000000002</v>
      </c>
      <c r="S1542" s="18">
        <f t="shared" si="176"/>
        <v>2.4026351482270916E-2</v>
      </c>
      <c r="T1542" s="101"/>
      <c r="U1542" s="102">
        <v>1420000</v>
      </c>
      <c r="V1542" s="103"/>
      <c r="W1542" s="272">
        <v>1420</v>
      </c>
      <c r="X1542" s="273"/>
      <c r="Y1542" s="486"/>
      <c r="Z1542" s="423"/>
      <c r="AA1542" s="477"/>
      <c r="AB1542" s="477"/>
      <c r="AC1542" s="477"/>
      <c r="AD1542" s="477"/>
      <c r="AE1542" s="477"/>
      <c r="AF1542" s="423"/>
      <c r="AG1542" s="423"/>
      <c r="AH1542" s="423"/>
      <c r="AI1542" s="423"/>
      <c r="AJ1542" s="423"/>
      <c r="AK1542" s="423"/>
      <c r="AL1542" s="423"/>
      <c r="AM1542" s="423"/>
      <c r="AN1542" s="423"/>
      <c r="AO1542" s="423"/>
      <c r="AP1542" s="423"/>
      <c r="AQ1542" s="423"/>
      <c r="AR1542" s="423"/>
      <c r="AS1542" s="423"/>
      <c r="AT1542" s="423"/>
      <c r="AU1542" s="423"/>
      <c r="AV1542" s="423"/>
      <c r="AW1542" s="423"/>
      <c r="AX1542" s="423"/>
      <c r="AY1542" s="423"/>
      <c r="AZ1542" s="423"/>
      <c r="BA1542" s="423"/>
      <c r="BB1542" s="423"/>
      <c r="BC1542" s="423"/>
      <c r="BD1542" s="423"/>
      <c r="BE1542" s="423"/>
      <c r="BF1542" s="423"/>
      <c r="BG1542" s="423"/>
      <c r="BH1542" s="423"/>
      <c r="BI1542" s="423"/>
      <c r="BJ1542" s="423"/>
      <c r="BK1542" s="423"/>
      <c r="BL1542" s="423"/>
      <c r="BM1542" s="423"/>
      <c r="BN1542" s="423"/>
      <c r="BO1542" s="423"/>
      <c r="BP1542" s="423"/>
      <c r="BQ1542" s="423"/>
      <c r="BR1542" s="423"/>
      <c r="BS1542" s="423"/>
      <c r="BT1542" s="423"/>
      <c r="BU1542" s="423"/>
      <c r="BV1542" s="423"/>
      <c r="BW1542" s="423"/>
      <c r="BX1542" s="423"/>
      <c r="BY1542" s="423"/>
      <c r="BZ1542" s="423"/>
      <c r="CA1542" s="423"/>
      <c r="CB1542" s="423"/>
      <c r="CC1542" s="423"/>
      <c r="CD1542" s="423"/>
      <c r="CE1542" s="423"/>
      <c r="CF1542" s="423"/>
      <c r="CG1542" s="423"/>
      <c r="CH1542" s="423"/>
      <c r="CI1542" s="423"/>
      <c r="CJ1542" s="423"/>
      <c r="CK1542" s="423"/>
      <c r="CL1542" s="423"/>
      <c r="CM1542" s="423"/>
      <c r="CN1542" s="423"/>
      <c r="CO1542" s="423"/>
      <c r="CP1542" s="423"/>
      <c r="CQ1542" s="423"/>
      <c r="CR1542" s="423"/>
      <c r="CS1542" s="423"/>
      <c r="CT1542" s="423"/>
      <c r="CU1542" s="423"/>
      <c r="CV1542" s="423"/>
      <c r="CW1542" s="423"/>
      <c r="CX1542" s="423"/>
      <c r="CY1542" s="423"/>
      <c r="CZ1542" s="423"/>
      <c r="DA1542" s="423"/>
      <c r="DB1542" s="423"/>
      <c r="DC1542" s="423"/>
      <c r="DD1542" s="423"/>
      <c r="DE1542" s="423"/>
      <c r="DF1542" s="423"/>
      <c r="DG1542" s="423"/>
      <c r="DH1542" s="423"/>
      <c r="DI1542" s="423"/>
      <c r="DJ1542" s="423"/>
      <c r="DK1542" s="423"/>
      <c r="DL1542" s="423"/>
      <c r="DM1542" s="423"/>
      <c r="DN1542" s="423"/>
      <c r="DO1542" s="423"/>
      <c r="DP1542" s="423"/>
      <c r="DQ1542" s="423"/>
      <c r="DR1542" s="423"/>
      <c r="DS1542" s="423"/>
      <c r="DT1542" s="423"/>
      <c r="DU1542" s="423"/>
      <c r="DV1542" s="423"/>
      <c r="DW1542" s="423"/>
      <c r="DX1542" s="423"/>
      <c r="DY1542" s="423"/>
      <c r="DZ1542" s="423"/>
      <c r="EA1542" s="423"/>
      <c r="EB1542" s="423"/>
      <c r="EC1542" s="423"/>
      <c r="ED1542" s="423"/>
      <c r="EE1542" s="423"/>
      <c r="EF1542" s="423"/>
      <c r="EG1542" s="423"/>
      <c r="EH1542" s="423"/>
      <c r="EI1542" s="423"/>
      <c r="EJ1542" s="423"/>
      <c r="EK1542" s="423"/>
      <c r="EL1542" s="423"/>
      <c r="EM1542" s="423"/>
      <c r="EN1542" s="423"/>
      <c r="EO1542" s="423"/>
      <c r="EP1542" s="423"/>
      <c r="EQ1542" s="423"/>
      <c r="ER1542" s="423"/>
      <c r="ES1542" s="423"/>
      <c r="ET1542" s="423"/>
      <c r="EU1542" s="423"/>
      <c r="EV1542" s="423"/>
      <c r="EW1542" s="423"/>
      <c r="EX1542" s="423"/>
      <c r="EY1542" s="423"/>
      <c r="EZ1542" s="423"/>
      <c r="FA1542" s="423"/>
      <c r="FB1542" s="423"/>
      <c r="FC1542" s="423"/>
      <c r="FD1542" s="423"/>
      <c r="FE1542" s="423"/>
      <c r="FF1542" s="423"/>
      <c r="FG1542" s="423"/>
      <c r="FH1542" s="423"/>
      <c r="FI1542" s="423"/>
      <c r="FJ1542" s="423"/>
      <c r="FK1542" s="423"/>
      <c r="FL1542" s="423"/>
      <c r="FM1542" s="423"/>
      <c r="FN1542" s="423"/>
      <c r="FO1542" s="423"/>
      <c r="FP1542" s="423"/>
      <c r="FQ1542" s="423"/>
      <c r="FR1542" s="423"/>
      <c r="FS1542" s="423"/>
      <c r="FT1542" s="423"/>
      <c r="FU1542" s="423"/>
      <c r="FV1542" s="423"/>
      <c r="FW1542" s="423"/>
      <c r="FX1542" s="423"/>
      <c r="FY1542" s="423"/>
      <c r="FZ1542" s="423"/>
      <c r="GA1542" s="423"/>
      <c r="GB1542" s="423"/>
      <c r="GC1542" s="423"/>
      <c r="GD1542" s="423"/>
      <c r="GE1542" s="423"/>
      <c r="GF1542" s="423"/>
      <c r="GG1542" s="423"/>
      <c r="GH1542" s="423"/>
      <c r="GI1542" s="423"/>
      <c r="GJ1542" s="423"/>
      <c r="GK1542" s="423"/>
      <c r="GL1542" s="423"/>
      <c r="GM1542" s="423"/>
      <c r="GN1542" s="423"/>
      <c r="GO1542" s="423"/>
      <c r="GP1542" s="423"/>
      <c r="GQ1542" s="423"/>
      <c r="GR1542" s="423"/>
      <c r="GS1542" s="423"/>
      <c r="GT1542" s="423"/>
      <c r="GU1542" s="423"/>
      <c r="GV1542" s="423"/>
    </row>
    <row r="1543" spans="1:204" s="425" customFormat="1" ht="25.5" x14ac:dyDescent="0.25">
      <c r="A1543" s="331" t="s">
        <v>2246</v>
      </c>
      <c r="B1543" s="323" t="s">
        <v>2056</v>
      </c>
      <c r="C1543" s="277" t="s">
        <v>2287</v>
      </c>
      <c r="D1543" s="332" t="s">
        <v>2130</v>
      </c>
      <c r="E1543" s="326">
        <v>70</v>
      </c>
      <c r="F1543" s="336">
        <v>70</v>
      </c>
      <c r="G1543" s="220"/>
      <c r="H1543" s="334"/>
      <c r="I1543" s="371" t="s">
        <v>21</v>
      </c>
      <c r="J1543" s="378"/>
      <c r="K1543" s="332"/>
      <c r="L1543" s="384"/>
      <c r="M1543" s="381">
        <v>1</v>
      </c>
      <c r="N1543" s="337">
        <v>1</v>
      </c>
      <c r="O1543" s="385"/>
      <c r="P1543" s="377">
        <f t="shared" si="174"/>
        <v>71.69</v>
      </c>
      <c r="Q1543" s="16">
        <f t="shared" si="173"/>
        <v>71.694900000000004</v>
      </c>
      <c r="R1543" s="23">
        <f t="shared" si="175"/>
        <v>1.6899999999999977</v>
      </c>
      <c r="S1543" s="18">
        <f t="shared" si="176"/>
        <v>2.4142857142857112E-2</v>
      </c>
      <c r="T1543" s="101"/>
      <c r="U1543" s="102">
        <v>1430000</v>
      </c>
      <c r="V1543" s="103"/>
      <c r="W1543" s="272">
        <v>1430</v>
      </c>
      <c r="X1543" s="273"/>
      <c r="Y1543" s="486"/>
      <c r="Z1543" s="423"/>
      <c r="AA1543" s="477"/>
      <c r="AB1543" s="477"/>
      <c r="AC1543" s="477"/>
      <c r="AD1543" s="477"/>
      <c r="AE1543" s="477"/>
      <c r="AF1543" s="423"/>
      <c r="AG1543" s="423"/>
      <c r="AH1543" s="423"/>
      <c r="AI1543" s="423"/>
      <c r="AJ1543" s="423"/>
      <c r="AK1543" s="423"/>
      <c r="AL1543" s="423"/>
      <c r="AM1543" s="423"/>
      <c r="AN1543" s="423"/>
      <c r="AO1543" s="423"/>
      <c r="AP1543" s="423"/>
      <c r="AQ1543" s="423"/>
      <c r="AR1543" s="423"/>
      <c r="AS1543" s="423"/>
      <c r="AT1543" s="423"/>
      <c r="AU1543" s="423"/>
      <c r="AV1543" s="423"/>
      <c r="AW1543" s="423"/>
      <c r="AX1543" s="423"/>
      <c r="AY1543" s="423"/>
      <c r="AZ1543" s="423"/>
      <c r="BA1543" s="423"/>
      <c r="BB1543" s="423"/>
      <c r="BC1543" s="423"/>
      <c r="BD1543" s="423"/>
      <c r="BE1543" s="423"/>
      <c r="BF1543" s="423"/>
      <c r="BG1543" s="423"/>
      <c r="BH1543" s="423"/>
      <c r="BI1543" s="423"/>
      <c r="BJ1543" s="423"/>
      <c r="BK1543" s="423"/>
      <c r="BL1543" s="423"/>
      <c r="BM1543" s="423"/>
      <c r="BN1543" s="423"/>
      <c r="BO1543" s="423"/>
      <c r="BP1543" s="423"/>
      <c r="BQ1543" s="423"/>
      <c r="BR1543" s="423"/>
      <c r="BS1543" s="423"/>
      <c r="BT1543" s="423"/>
      <c r="BU1543" s="423"/>
      <c r="BV1543" s="423"/>
      <c r="BW1543" s="423"/>
      <c r="BX1543" s="423"/>
      <c r="BY1543" s="423"/>
      <c r="BZ1543" s="423"/>
      <c r="CA1543" s="423"/>
      <c r="CB1543" s="423"/>
      <c r="CC1543" s="423"/>
      <c r="CD1543" s="423"/>
      <c r="CE1543" s="423"/>
      <c r="CF1543" s="423"/>
      <c r="CG1543" s="423"/>
      <c r="CH1543" s="423"/>
      <c r="CI1543" s="423"/>
      <c r="CJ1543" s="423"/>
      <c r="CK1543" s="423"/>
      <c r="CL1543" s="423"/>
      <c r="CM1543" s="423"/>
      <c r="CN1543" s="423"/>
      <c r="CO1543" s="423"/>
      <c r="CP1543" s="423"/>
      <c r="CQ1543" s="423"/>
      <c r="CR1543" s="423"/>
      <c r="CS1543" s="423"/>
      <c r="CT1543" s="423"/>
      <c r="CU1543" s="423"/>
      <c r="CV1543" s="423"/>
      <c r="CW1543" s="423"/>
      <c r="CX1543" s="423"/>
      <c r="CY1543" s="423"/>
      <c r="CZ1543" s="423"/>
      <c r="DA1543" s="423"/>
      <c r="DB1543" s="423"/>
      <c r="DC1543" s="423"/>
      <c r="DD1543" s="423"/>
      <c r="DE1543" s="423"/>
      <c r="DF1543" s="423"/>
      <c r="DG1543" s="423"/>
      <c r="DH1543" s="423"/>
      <c r="DI1543" s="423"/>
      <c r="DJ1543" s="423"/>
      <c r="DK1543" s="423"/>
      <c r="DL1543" s="423"/>
      <c r="DM1543" s="423"/>
      <c r="DN1543" s="423"/>
      <c r="DO1543" s="423"/>
      <c r="DP1543" s="423"/>
      <c r="DQ1543" s="423"/>
      <c r="DR1543" s="423"/>
      <c r="DS1543" s="423"/>
      <c r="DT1543" s="423"/>
      <c r="DU1543" s="423"/>
      <c r="DV1543" s="423"/>
      <c r="DW1543" s="423"/>
      <c r="DX1543" s="423"/>
      <c r="DY1543" s="423"/>
      <c r="DZ1543" s="423"/>
      <c r="EA1543" s="423"/>
      <c r="EB1543" s="423"/>
      <c r="EC1543" s="423"/>
      <c r="ED1543" s="423"/>
      <c r="EE1543" s="423"/>
      <c r="EF1543" s="423"/>
      <c r="EG1543" s="423"/>
      <c r="EH1543" s="423"/>
      <c r="EI1543" s="423"/>
      <c r="EJ1543" s="423"/>
      <c r="EK1543" s="423"/>
      <c r="EL1543" s="423"/>
      <c r="EM1543" s="423"/>
      <c r="EN1543" s="423"/>
      <c r="EO1543" s="423"/>
      <c r="EP1543" s="423"/>
      <c r="EQ1543" s="423"/>
      <c r="ER1543" s="423"/>
      <c r="ES1543" s="423"/>
      <c r="ET1543" s="423"/>
      <c r="EU1543" s="423"/>
      <c r="EV1543" s="423"/>
      <c r="EW1543" s="423"/>
      <c r="EX1543" s="423"/>
      <c r="EY1543" s="423"/>
      <c r="EZ1543" s="423"/>
      <c r="FA1543" s="423"/>
      <c r="FB1543" s="423"/>
      <c r="FC1543" s="423"/>
      <c r="FD1543" s="423"/>
      <c r="FE1543" s="423"/>
      <c r="FF1543" s="423"/>
      <c r="FG1543" s="423"/>
      <c r="FH1543" s="423"/>
      <c r="FI1543" s="423"/>
      <c r="FJ1543" s="423"/>
      <c r="FK1543" s="423"/>
      <c r="FL1543" s="423"/>
      <c r="FM1543" s="423"/>
      <c r="FN1543" s="423"/>
      <c r="FO1543" s="423"/>
      <c r="FP1543" s="423"/>
      <c r="FQ1543" s="423"/>
      <c r="FR1543" s="423"/>
      <c r="FS1543" s="423"/>
      <c r="FT1543" s="423"/>
      <c r="FU1543" s="423"/>
      <c r="FV1543" s="423"/>
      <c r="FW1543" s="423"/>
      <c r="FX1543" s="423"/>
      <c r="FY1543" s="423"/>
      <c r="FZ1543" s="423"/>
      <c r="GA1543" s="423"/>
      <c r="GB1543" s="423"/>
      <c r="GC1543" s="423"/>
      <c r="GD1543" s="423"/>
      <c r="GE1543" s="423"/>
      <c r="GF1543" s="423"/>
      <c r="GG1543" s="423"/>
      <c r="GH1543" s="423"/>
      <c r="GI1543" s="423"/>
      <c r="GJ1543" s="423"/>
      <c r="GK1543" s="423"/>
      <c r="GL1543" s="423"/>
      <c r="GM1543" s="423"/>
      <c r="GN1543" s="423"/>
      <c r="GO1543" s="423"/>
      <c r="GP1543" s="423"/>
      <c r="GQ1543" s="423"/>
      <c r="GR1543" s="423"/>
      <c r="GS1543" s="423"/>
      <c r="GT1543" s="423"/>
      <c r="GU1543" s="423"/>
      <c r="GV1543" s="423"/>
    </row>
    <row r="1544" spans="1:204" s="425" customFormat="1" ht="38.25" x14ac:dyDescent="0.25">
      <c r="A1544" s="331" t="s">
        <v>2288</v>
      </c>
      <c r="B1544" s="323" t="s">
        <v>2056</v>
      </c>
      <c r="C1544" s="277" t="s">
        <v>2289</v>
      </c>
      <c r="D1544" s="435" t="s">
        <v>3212</v>
      </c>
      <c r="E1544" s="326">
        <v>70</v>
      </c>
      <c r="F1544" s="336">
        <v>70</v>
      </c>
      <c r="G1544" s="220"/>
      <c r="H1544" s="334" t="s">
        <v>2149</v>
      </c>
      <c r="I1544" s="371" t="s">
        <v>21</v>
      </c>
      <c r="J1544" s="378"/>
      <c r="K1544" s="332"/>
      <c r="L1544" s="384"/>
      <c r="M1544" s="381">
        <v>3</v>
      </c>
      <c r="N1544" s="337">
        <v>1</v>
      </c>
      <c r="O1544" s="385"/>
      <c r="P1544" s="377">
        <f t="shared" si="174"/>
        <v>71.69</v>
      </c>
      <c r="Q1544" s="16">
        <f t="shared" si="173"/>
        <v>71.694900000000004</v>
      </c>
      <c r="R1544" s="23">
        <f t="shared" si="175"/>
        <v>1.6899999999999977</v>
      </c>
      <c r="S1544" s="18">
        <f t="shared" si="176"/>
        <v>2.4142857142857112E-2</v>
      </c>
      <c r="T1544" s="101"/>
      <c r="U1544" s="102">
        <v>1440000</v>
      </c>
      <c r="V1544" s="103"/>
      <c r="W1544" s="272">
        <v>1440</v>
      </c>
      <c r="X1544" s="273"/>
      <c r="Y1544" s="486"/>
      <c r="Z1544" s="423"/>
      <c r="AA1544" s="477"/>
      <c r="AB1544" s="477"/>
      <c r="AC1544" s="477"/>
      <c r="AD1544" s="477"/>
      <c r="AE1544" s="477"/>
      <c r="AF1544" s="423"/>
      <c r="AG1544" s="423"/>
      <c r="AH1544" s="423"/>
      <c r="AI1544" s="423"/>
      <c r="AJ1544" s="423"/>
      <c r="AK1544" s="423"/>
      <c r="AL1544" s="423"/>
      <c r="AM1544" s="423"/>
      <c r="AN1544" s="423"/>
      <c r="AO1544" s="423"/>
      <c r="AP1544" s="423"/>
      <c r="AQ1544" s="423"/>
      <c r="AR1544" s="423"/>
      <c r="AS1544" s="423"/>
      <c r="AT1544" s="423"/>
      <c r="AU1544" s="423"/>
      <c r="AV1544" s="423"/>
      <c r="AW1544" s="423"/>
      <c r="AX1544" s="423"/>
      <c r="AY1544" s="423"/>
      <c r="AZ1544" s="423"/>
      <c r="BA1544" s="423"/>
      <c r="BB1544" s="423"/>
      <c r="BC1544" s="423"/>
      <c r="BD1544" s="423"/>
      <c r="BE1544" s="423"/>
      <c r="BF1544" s="423"/>
      <c r="BG1544" s="423"/>
      <c r="BH1544" s="423"/>
      <c r="BI1544" s="423"/>
      <c r="BJ1544" s="423"/>
      <c r="BK1544" s="423"/>
      <c r="BL1544" s="423"/>
      <c r="BM1544" s="423"/>
      <c r="BN1544" s="423"/>
      <c r="BO1544" s="423"/>
      <c r="BP1544" s="423"/>
      <c r="BQ1544" s="423"/>
      <c r="BR1544" s="423"/>
      <c r="BS1544" s="423"/>
      <c r="BT1544" s="423"/>
      <c r="BU1544" s="423"/>
      <c r="BV1544" s="423"/>
      <c r="BW1544" s="423"/>
      <c r="BX1544" s="423"/>
      <c r="BY1544" s="423"/>
      <c r="BZ1544" s="423"/>
      <c r="CA1544" s="423"/>
      <c r="CB1544" s="423"/>
      <c r="CC1544" s="423"/>
      <c r="CD1544" s="423"/>
      <c r="CE1544" s="423"/>
      <c r="CF1544" s="423"/>
      <c r="CG1544" s="423"/>
      <c r="CH1544" s="423"/>
      <c r="CI1544" s="423"/>
      <c r="CJ1544" s="423"/>
      <c r="CK1544" s="423"/>
      <c r="CL1544" s="423"/>
      <c r="CM1544" s="423"/>
      <c r="CN1544" s="423"/>
      <c r="CO1544" s="423"/>
      <c r="CP1544" s="423"/>
      <c r="CQ1544" s="423"/>
      <c r="CR1544" s="423"/>
      <c r="CS1544" s="423"/>
      <c r="CT1544" s="423"/>
      <c r="CU1544" s="423"/>
      <c r="CV1544" s="423"/>
      <c r="CW1544" s="423"/>
      <c r="CX1544" s="423"/>
      <c r="CY1544" s="423"/>
      <c r="CZ1544" s="423"/>
      <c r="DA1544" s="423"/>
      <c r="DB1544" s="423"/>
      <c r="DC1544" s="423"/>
      <c r="DD1544" s="423"/>
      <c r="DE1544" s="423"/>
      <c r="DF1544" s="423"/>
      <c r="DG1544" s="423"/>
      <c r="DH1544" s="423"/>
      <c r="DI1544" s="423"/>
      <c r="DJ1544" s="423"/>
      <c r="DK1544" s="423"/>
      <c r="DL1544" s="423"/>
      <c r="DM1544" s="423"/>
      <c r="DN1544" s="423"/>
      <c r="DO1544" s="423"/>
      <c r="DP1544" s="423"/>
      <c r="DQ1544" s="423"/>
      <c r="DR1544" s="423"/>
      <c r="DS1544" s="423"/>
      <c r="DT1544" s="423"/>
      <c r="DU1544" s="423"/>
      <c r="DV1544" s="423"/>
      <c r="DW1544" s="423"/>
      <c r="DX1544" s="423"/>
      <c r="DY1544" s="423"/>
      <c r="DZ1544" s="423"/>
      <c r="EA1544" s="423"/>
      <c r="EB1544" s="423"/>
      <c r="EC1544" s="423"/>
      <c r="ED1544" s="423"/>
      <c r="EE1544" s="423"/>
      <c r="EF1544" s="423"/>
      <c r="EG1544" s="423"/>
      <c r="EH1544" s="423"/>
      <c r="EI1544" s="423"/>
      <c r="EJ1544" s="423"/>
      <c r="EK1544" s="423"/>
      <c r="EL1544" s="423"/>
      <c r="EM1544" s="423"/>
      <c r="EN1544" s="423"/>
      <c r="EO1544" s="423"/>
      <c r="EP1544" s="423"/>
      <c r="EQ1544" s="423"/>
      <c r="ER1544" s="423"/>
      <c r="ES1544" s="423"/>
      <c r="ET1544" s="423"/>
      <c r="EU1544" s="423"/>
      <c r="EV1544" s="423"/>
      <c r="EW1544" s="423"/>
      <c r="EX1544" s="423"/>
      <c r="EY1544" s="423"/>
      <c r="EZ1544" s="423"/>
      <c r="FA1544" s="423"/>
      <c r="FB1544" s="423"/>
      <c r="FC1544" s="423"/>
      <c r="FD1544" s="423"/>
      <c r="FE1544" s="423"/>
      <c r="FF1544" s="423"/>
      <c r="FG1544" s="423"/>
      <c r="FH1544" s="423"/>
      <c r="FI1544" s="423"/>
      <c r="FJ1544" s="423"/>
      <c r="FK1544" s="423"/>
      <c r="FL1544" s="423"/>
      <c r="FM1544" s="423"/>
      <c r="FN1544" s="423"/>
      <c r="FO1544" s="423"/>
      <c r="FP1544" s="423"/>
      <c r="FQ1544" s="423"/>
      <c r="FR1544" s="423"/>
      <c r="FS1544" s="423"/>
      <c r="FT1544" s="423"/>
      <c r="FU1544" s="423"/>
      <c r="FV1544" s="423"/>
      <c r="FW1544" s="423"/>
      <c r="FX1544" s="423"/>
      <c r="FY1544" s="423"/>
      <c r="FZ1544" s="423"/>
      <c r="GA1544" s="423"/>
      <c r="GB1544" s="423"/>
      <c r="GC1544" s="423"/>
      <c r="GD1544" s="423"/>
      <c r="GE1544" s="423"/>
      <c r="GF1544" s="423"/>
      <c r="GG1544" s="423"/>
      <c r="GH1544" s="423"/>
      <c r="GI1544" s="423"/>
      <c r="GJ1544" s="423"/>
      <c r="GK1544" s="423"/>
      <c r="GL1544" s="423"/>
      <c r="GM1544" s="423"/>
      <c r="GN1544" s="423"/>
      <c r="GO1544" s="423"/>
      <c r="GP1544" s="423"/>
      <c r="GQ1544" s="423"/>
      <c r="GR1544" s="423"/>
      <c r="GS1544" s="423"/>
      <c r="GT1544" s="423"/>
      <c r="GU1544" s="423"/>
      <c r="GV1544" s="423"/>
    </row>
    <row r="1545" spans="1:204" s="425" customFormat="1" ht="38.25" x14ac:dyDescent="0.25">
      <c r="A1545" s="331" t="s">
        <v>2288</v>
      </c>
      <c r="B1545" s="323" t="s">
        <v>2056</v>
      </c>
      <c r="C1545" s="277" t="s">
        <v>2290</v>
      </c>
      <c r="D1545" s="435" t="s">
        <v>3212</v>
      </c>
      <c r="E1545" s="326">
        <v>100</v>
      </c>
      <c r="F1545" s="336">
        <v>100</v>
      </c>
      <c r="G1545" s="220"/>
      <c r="H1545" s="334" t="s">
        <v>2149</v>
      </c>
      <c r="I1545" s="371" t="s">
        <v>21</v>
      </c>
      <c r="J1545" s="378"/>
      <c r="K1545" s="332"/>
      <c r="L1545" s="384"/>
      <c r="M1545" s="381">
        <v>3</v>
      </c>
      <c r="N1545" s="337">
        <v>1</v>
      </c>
      <c r="O1545" s="385"/>
      <c r="P1545" s="377">
        <f t="shared" si="174"/>
        <v>102.42</v>
      </c>
      <c r="Q1545" s="16">
        <f t="shared" si="173"/>
        <v>102.42140000000001</v>
      </c>
      <c r="R1545" s="23">
        <f t="shared" si="175"/>
        <v>2.4200000000000017</v>
      </c>
      <c r="S1545" s="18">
        <f t="shared" si="176"/>
        <v>2.4200000000000017E-2</v>
      </c>
      <c r="T1545" s="101"/>
      <c r="U1545" s="102">
        <v>1450000</v>
      </c>
      <c r="V1545" s="103"/>
      <c r="W1545" s="272">
        <v>1450</v>
      </c>
      <c r="X1545" s="273"/>
      <c r="Y1545" s="486"/>
      <c r="Z1545" s="423"/>
      <c r="AA1545" s="477"/>
      <c r="AB1545" s="477"/>
      <c r="AC1545" s="477"/>
      <c r="AD1545" s="477"/>
      <c r="AE1545" s="477"/>
      <c r="AF1545" s="423"/>
      <c r="AG1545" s="423"/>
      <c r="AH1545" s="423"/>
      <c r="AI1545" s="423"/>
      <c r="AJ1545" s="423"/>
      <c r="AK1545" s="423"/>
      <c r="AL1545" s="423"/>
      <c r="AM1545" s="423"/>
      <c r="AN1545" s="423"/>
      <c r="AO1545" s="423"/>
      <c r="AP1545" s="423"/>
      <c r="AQ1545" s="423"/>
      <c r="AR1545" s="423"/>
      <c r="AS1545" s="423"/>
      <c r="AT1545" s="423"/>
      <c r="AU1545" s="423"/>
      <c r="AV1545" s="423"/>
      <c r="AW1545" s="423"/>
      <c r="AX1545" s="423"/>
      <c r="AY1545" s="423"/>
      <c r="AZ1545" s="423"/>
      <c r="BA1545" s="423"/>
      <c r="BB1545" s="423"/>
      <c r="BC1545" s="423"/>
      <c r="BD1545" s="423"/>
      <c r="BE1545" s="423"/>
      <c r="BF1545" s="423"/>
      <c r="BG1545" s="423"/>
      <c r="BH1545" s="423"/>
      <c r="BI1545" s="423"/>
      <c r="BJ1545" s="423"/>
      <c r="BK1545" s="423"/>
      <c r="BL1545" s="423"/>
      <c r="BM1545" s="423"/>
      <c r="BN1545" s="423"/>
      <c r="BO1545" s="423"/>
      <c r="BP1545" s="423"/>
      <c r="BQ1545" s="423"/>
      <c r="BR1545" s="423"/>
      <c r="BS1545" s="423"/>
      <c r="BT1545" s="423"/>
      <c r="BU1545" s="423"/>
      <c r="BV1545" s="423"/>
      <c r="BW1545" s="423"/>
      <c r="BX1545" s="423"/>
      <c r="BY1545" s="423"/>
      <c r="BZ1545" s="423"/>
      <c r="CA1545" s="423"/>
      <c r="CB1545" s="423"/>
      <c r="CC1545" s="423"/>
      <c r="CD1545" s="423"/>
      <c r="CE1545" s="423"/>
      <c r="CF1545" s="423"/>
      <c r="CG1545" s="423"/>
      <c r="CH1545" s="423"/>
      <c r="CI1545" s="423"/>
      <c r="CJ1545" s="423"/>
      <c r="CK1545" s="423"/>
      <c r="CL1545" s="423"/>
      <c r="CM1545" s="423"/>
      <c r="CN1545" s="423"/>
      <c r="CO1545" s="423"/>
      <c r="CP1545" s="423"/>
      <c r="CQ1545" s="423"/>
      <c r="CR1545" s="423"/>
      <c r="CS1545" s="423"/>
      <c r="CT1545" s="423"/>
      <c r="CU1545" s="423"/>
      <c r="CV1545" s="423"/>
      <c r="CW1545" s="423"/>
      <c r="CX1545" s="423"/>
      <c r="CY1545" s="423"/>
      <c r="CZ1545" s="423"/>
      <c r="DA1545" s="423"/>
      <c r="DB1545" s="423"/>
      <c r="DC1545" s="423"/>
      <c r="DD1545" s="423"/>
      <c r="DE1545" s="423"/>
      <c r="DF1545" s="423"/>
      <c r="DG1545" s="423"/>
      <c r="DH1545" s="423"/>
      <c r="DI1545" s="423"/>
      <c r="DJ1545" s="423"/>
      <c r="DK1545" s="423"/>
      <c r="DL1545" s="423"/>
      <c r="DM1545" s="423"/>
      <c r="DN1545" s="423"/>
      <c r="DO1545" s="423"/>
      <c r="DP1545" s="423"/>
      <c r="DQ1545" s="423"/>
      <c r="DR1545" s="423"/>
      <c r="DS1545" s="423"/>
      <c r="DT1545" s="423"/>
      <c r="DU1545" s="423"/>
      <c r="DV1545" s="423"/>
      <c r="DW1545" s="423"/>
      <c r="DX1545" s="423"/>
      <c r="DY1545" s="423"/>
      <c r="DZ1545" s="423"/>
      <c r="EA1545" s="423"/>
      <c r="EB1545" s="423"/>
      <c r="EC1545" s="423"/>
      <c r="ED1545" s="423"/>
      <c r="EE1545" s="423"/>
      <c r="EF1545" s="423"/>
      <c r="EG1545" s="423"/>
      <c r="EH1545" s="423"/>
      <c r="EI1545" s="423"/>
      <c r="EJ1545" s="423"/>
      <c r="EK1545" s="423"/>
      <c r="EL1545" s="423"/>
      <c r="EM1545" s="423"/>
      <c r="EN1545" s="423"/>
      <c r="EO1545" s="423"/>
      <c r="EP1545" s="423"/>
      <c r="EQ1545" s="423"/>
      <c r="ER1545" s="423"/>
      <c r="ES1545" s="423"/>
      <c r="ET1545" s="423"/>
      <c r="EU1545" s="423"/>
      <c r="EV1545" s="423"/>
      <c r="EW1545" s="423"/>
      <c r="EX1545" s="423"/>
      <c r="EY1545" s="423"/>
      <c r="EZ1545" s="423"/>
      <c r="FA1545" s="423"/>
      <c r="FB1545" s="423"/>
      <c r="FC1545" s="423"/>
      <c r="FD1545" s="423"/>
      <c r="FE1545" s="423"/>
      <c r="FF1545" s="423"/>
      <c r="FG1545" s="423"/>
      <c r="FH1545" s="423"/>
      <c r="FI1545" s="423"/>
      <c r="FJ1545" s="423"/>
      <c r="FK1545" s="423"/>
      <c r="FL1545" s="423"/>
      <c r="FM1545" s="423"/>
      <c r="FN1545" s="423"/>
      <c r="FO1545" s="423"/>
      <c r="FP1545" s="423"/>
      <c r="FQ1545" s="423"/>
      <c r="FR1545" s="423"/>
      <c r="FS1545" s="423"/>
      <c r="FT1545" s="423"/>
      <c r="FU1545" s="423"/>
      <c r="FV1545" s="423"/>
      <c r="FW1545" s="423"/>
      <c r="FX1545" s="423"/>
      <c r="FY1545" s="423"/>
      <c r="FZ1545" s="423"/>
      <c r="GA1545" s="423"/>
      <c r="GB1545" s="423"/>
      <c r="GC1545" s="423"/>
      <c r="GD1545" s="423"/>
      <c r="GE1545" s="423"/>
      <c r="GF1545" s="423"/>
      <c r="GG1545" s="423"/>
      <c r="GH1545" s="423"/>
      <c r="GI1545" s="423"/>
      <c r="GJ1545" s="423"/>
      <c r="GK1545" s="423"/>
      <c r="GL1545" s="423"/>
      <c r="GM1545" s="423"/>
      <c r="GN1545" s="423"/>
      <c r="GO1545" s="423"/>
      <c r="GP1545" s="423"/>
      <c r="GQ1545" s="423"/>
      <c r="GR1545" s="423"/>
      <c r="GS1545" s="423"/>
      <c r="GT1545" s="423"/>
      <c r="GU1545" s="423"/>
      <c r="GV1545" s="423"/>
    </row>
    <row r="1546" spans="1:204" s="425" customFormat="1" ht="38.25" x14ac:dyDescent="0.25">
      <c r="A1546" s="331" t="s">
        <v>2288</v>
      </c>
      <c r="B1546" s="323" t="s">
        <v>2056</v>
      </c>
      <c r="C1546" s="277" t="s">
        <v>2291</v>
      </c>
      <c r="D1546" s="435" t="s">
        <v>3212</v>
      </c>
      <c r="E1546" s="326">
        <v>150</v>
      </c>
      <c r="F1546" s="336">
        <v>150</v>
      </c>
      <c r="G1546" s="220"/>
      <c r="H1546" s="334" t="s">
        <v>2149</v>
      </c>
      <c r="I1546" s="371" t="s">
        <v>21</v>
      </c>
      <c r="J1546" s="378"/>
      <c r="K1546" s="332"/>
      <c r="L1546" s="384"/>
      <c r="M1546" s="381">
        <v>3</v>
      </c>
      <c r="N1546" s="337">
        <v>1</v>
      </c>
      <c r="O1546" s="385"/>
      <c r="P1546" s="377">
        <f t="shared" si="174"/>
        <v>153.63</v>
      </c>
      <c r="Q1546" s="16">
        <f t="shared" si="173"/>
        <v>153.63210000000001</v>
      </c>
      <c r="R1546" s="23">
        <f t="shared" si="175"/>
        <v>3.6299999999999955</v>
      </c>
      <c r="S1546" s="18">
        <f t="shared" si="176"/>
        <v>2.4199999999999968E-2</v>
      </c>
      <c r="T1546" s="101"/>
      <c r="U1546" s="102">
        <v>1460000</v>
      </c>
      <c r="V1546" s="103"/>
      <c r="W1546" s="272">
        <v>1460</v>
      </c>
      <c r="X1546" s="273"/>
      <c r="Y1546" s="486"/>
      <c r="Z1546" s="423"/>
      <c r="AA1546" s="477"/>
      <c r="AB1546" s="477"/>
      <c r="AC1546" s="477"/>
      <c r="AD1546" s="477"/>
      <c r="AE1546" s="477"/>
      <c r="AF1546" s="423"/>
      <c r="AG1546" s="423"/>
      <c r="AH1546" s="423"/>
      <c r="AI1546" s="423"/>
      <c r="AJ1546" s="423"/>
      <c r="AK1546" s="423"/>
      <c r="AL1546" s="423"/>
      <c r="AM1546" s="423"/>
      <c r="AN1546" s="423"/>
      <c r="AO1546" s="423"/>
      <c r="AP1546" s="423"/>
      <c r="AQ1546" s="423"/>
      <c r="AR1546" s="423"/>
      <c r="AS1546" s="423"/>
      <c r="AT1546" s="423"/>
      <c r="AU1546" s="423"/>
      <c r="AV1546" s="423"/>
      <c r="AW1546" s="423"/>
      <c r="AX1546" s="423"/>
      <c r="AY1546" s="423"/>
      <c r="AZ1546" s="423"/>
      <c r="BA1546" s="423"/>
      <c r="BB1546" s="423"/>
      <c r="BC1546" s="423"/>
      <c r="BD1546" s="423"/>
      <c r="BE1546" s="423"/>
      <c r="BF1546" s="423"/>
      <c r="BG1546" s="423"/>
      <c r="BH1546" s="423"/>
      <c r="BI1546" s="423"/>
      <c r="BJ1546" s="423"/>
      <c r="BK1546" s="423"/>
      <c r="BL1546" s="423"/>
      <c r="BM1546" s="423"/>
      <c r="BN1546" s="423"/>
      <c r="BO1546" s="423"/>
      <c r="BP1546" s="423"/>
      <c r="BQ1546" s="423"/>
      <c r="BR1546" s="423"/>
      <c r="BS1546" s="423"/>
      <c r="BT1546" s="423"/>
      <c r="BU1546" s="423"/>
      <c r="BV1546" s="423"/>
      <c r="BW1546" s="423"/>
      <c r="BX1546" s="423"/>
      <c r="BY1546" s="423"/>
      <c r="BZ1546" s="423"/>
      <c r="CA1546" s="423"/>
      <c r="CB1546" s="423"/>
      <c r="CC1546" s="423"/>
      <c r="CD1546" s="423"/>
      <c r="CE1546" s="423"/>
      <c r="CF1546" s="423"/>
      <c r="CG1546" s="423"/>
      <c r="CH1546" s="423"/>
      <c r="CI1546" s="423"/>
      <c r="CJ1546" s="423"/>
      <c r="CK1546" s="423"/>
      <c r="CL1546" s="423"/>
      <c r="CM1546" s="423"/>
      <c r="CN1546" s="423"/>
      <c r="CO1546" s="423"/>
      <c r="CP1546" s="423"/>
      <c r="CQ1546" s="423"/>
      <c r="CR1546" s="423"/>
      <c r="CS1546" s="423"/>
      <c r="CT1546" s="423"/>
      <c r="CU1546" s="423"/>
      <c r="CV1546" s="423"/>
      <c r="CW1546" s="423"/>
      <c r="CX1546" s="423"/>
      <c r="CY1546" s="423"/>
      <c r="CZ1546" s="423"/>
      <c r="DA1546" s="423"/>
      <c r="DB1546" s="423"/>
      <c r="DC1546" s="423"/>
      <c r="DD1546" s="423"/>
      <c r="DE1546" s="423"/>
      <c r="DF1546" s="423"/>
      <c r="DG1546" s="423"/>
      <c r="DH1546" s="423"/>
      <c r="DI1546" s="423"/>
      <c r="DJ1546" s="423"/>
      <c r="DK1546" s="423"/>
      <c r="DL1546" s="423"/>
      <c r="DM1546" s="423"/>
      <c r="DN1546" s="423"/>
      <c r="DO1546" s="423"/>
      <c r="DP1546" s="423"/>
      <c r="DQ1546" s="423"/>
      <c r="DR1546" s="423"/>
      <c r="DS1546" s="423"/>
      <c r="DT1546" s="423"/>
      <c r="DU1546" s="423"/>
      <c r="DV1546" s="423"/>
      <c r="DW1546" s="423"/>
      <c r="DX1546" s="423"/>
      <c r="DY1546" s="423"/>
      <c r="DZ1546" s="423"/>
      <c r="EA1546" s="423"/>
      <c r="EB1546" s="423"/>
      <c r="EC1546" s="423"/>
      <c r="ED1546" s="423"/>
      <c r="EE1546" s="423"/>
      <c r="EF1546" s="423"/>
      <c r="EG1546" s="423"/>
      <c r="EH1546" s="423"/>
      <c r="EI1546" s="423"/>
      <c r="EJ1546" s="423"/>
      <c r="EK1546" s="423"/>
      <c r="EL1546" s="423"/>
      <c r="EM1546" s="423"/>
      <c r="EN1546" s="423"/>
      <c r="EO1546" s="423"/>
      <c r="EP1546" s="423"/>
      <c r="EQ1546" s="423"/>
      <c r="ER1546" s="423"/>
      <c r="ES1546" s="423"/>
      <c r="ET1546" s="423"/>
      <c r="EU1546" s="423"/>
      <c r="EV1546" s="423"/>
      <c r="EW1546" s="423"/>
      <c r="EX1546" s="423"/>
      <c r="EY1546" s="423"/>
      <c r="EZ1546" s="423"/>
      <c r="FA1546" s="423"/>
      <c r="FB1546" s="423"/>
      <c r="FC1546" s="423"/>
      <c r="FD1546" s="423"/>
      <c r="FE1546" s="423"/>
      <c r="FF1546" s="423"/>
      <c r="FG1546" s="423"/>
      <c r="FH1546" s="423"/>
      <c r="FI1546" s="423"/>
      <c r="FJ1546" s="423"/>
      <c r="FK1546" s="423"/>
      <c r="FL1546" s="423"/>
      <c r="FM1546" s="423"/>
      <c r="FN1546" s="423"/>
      <c r="FO1546" s="423"/>
      <c r="FP1546" s="423"/>
      <c r="FQ1546" s="423"/>
      <c r="FR1546" s="423"/>
      <c r="FS1546" s="423"/>
      <c r="FT1546" s="423"/>
      <c r="FU1546" s="423"/>
      <c r="FV1546" s="423"/>
      <c r="FW1546" s="423"/>
      <c r="FX1546" s="423"/>
      <c r="FY1546" s="423"/>
      <c r="FZ1546" s="423"/>
      <c r="GA1546" s="423"/>
      <c r="GB1546" s="423"/>
      <c r="GC1546" s="423"/>
      <c r="GD1546" s="423"/>
      <c r="GE1546" s="423"/>
      <c r="GF1546" s="423"/>
      <c r="GG1546" s="423"/>
      <c r="GH1546" s="423"/>
      <c r="GI1546" s="423"/>
      <c r="GJ1546" s="423"/>
      <c r="GK1546" s="423"/>
      <c r="GL1546" s="423"/>
      <c r="GM1546" s="423"/>
      <c r="GN1546" s="423"/>
      <c r="GO1546" s="423"/>
      <c r="GP1546" s="423"/>
      <c r="GQ1546" s="423"/>
      <c r="GR1546" s="423"/>
      <c r="GS1546" s="423"/>
      <c r="GT1546" s="423"/>
      <c r="GU1546" s="423"/>
      <c r="GV1546" s="423"/>
    </row>
    <row r="1547" spans="1:204" s="425" customFormat="1" ht="76.5" x14ac:dyDescent="0.25">
      <c r="A1547" s="331" t="s">
        <v>2288</v>
      </c>
      <c r="B1547" s="323" t="s">
        <v>2056</v>
      </c>
      <c r="C1547" s="277" t="s">
        <v>2292</v>
      </c>
      <c r="D1547" s="435" t="s">
        <v>3212</v>
      </c>
      <c r="E1547" s="326">
        <v>2.5</v>
      </c>
      <c r="F1547" s="336">
        <v>2.5</v>
      </c>
      <c r="G1547" s="220"/>
      <c r="H1547" s="334" t="s">
        <v>2149</v>
      </c>
      <c r="I1547" s="371" t="s">
        <v>21</v>
      </c>
      <c r="J1547" s="378"/>
      <c r="K1547" s="332"/>
      <c r="L1547" s="384"/>
      <c r="M1547" s="381">
        <v>3</v>
      </c>
      <c r="N1547" s="337">
        <v>1</v>
      </c>
      <c r="O1547" s="385"/>
      <c r="P1547" s="377">
        <f t="shared" si="174"/>
        <v>2.56</v>
      </c>
      <c r="Q1547" s="16">
        <f t="shared" si="173"/>
        <v>2.5605000000000002</v>
      </c>
      <c r="R1547" s="23">
        <f t="shared" si="175"/>
        <v>6.0000000000000053E-2</v>
      </c>
      <c r="S1547" s="18">
        <f t="shared" si="176"/>
        <v>2.4000000000000021E-2</v>
      </c>
      <c r="T1547" s="101"/>
      <c r="U1547" s="102">
        <v>1470000</v>
      </c>
      <c r="V1547" s="103"/>
      <c r="W1547" s="272">
        <v>1470</v>
      </c>
      <c r="X1547" s="273"/>
      <c r="Y1547" s="486"/>
      <c r="Z1547" s="423"/>
      <c r="AA1547" s="477"/>
      <c r="AB1547" s="477"/>
      <c r="AC1547" s="477"/>
      <c r="AD1547" s="477"/>
      <c r="AE1547" s="477"/>
      <c r="AF1547" s="423"/>
      <c r="AG1547" s="423"/>
      <c r="AH1547" s="423"/>
      <c r="AI1547" s="423"/>
      <c r="AJ1547" s="423"/>
      <c r="AK1547" s="423"/>
      <c r="AL1547" s="423"/>
      <c r="AM1547" s="423"/>
      <c r="AN1547" s="423"/>
      <c r="AO1547" s="423"/>
      <c r="AP1547" s="423"/>
      <c r="AQ1547" s="423"/>
      <c r="AR1547" s="423"/>
      <c r="AS1547" s="423"/>
      <c r="AT1547" s="423"/>
      <c r="AU1547" s="423"/>
      <c r="AV1547" s="423"/>
      <c r="AW1547" s="423"/>
      <c r="AX1547" s="423"/>
      <c r="AY1547" s="423"/>
      <c r="AZ1547" s="423"/>
      <c r="BA1547" s="423"/>
      <c r="BB1547" s="423"/>
      <c r="BC1547" s="423"/>
      <c r="BD1547" s="423"/>
      <c r="BE1547" s="423"/>
      <c r="BF1547" s="423"/>
      <c r="BG1547" s="423"/>
      <c r="BH1547" s="423"/>
      <c r="BI1547" s="423"/>
      <c r="BJ1547" s="423"/>
      <c r="BK1547" s="423"/>
      <c r="BL1547" s="423"/>
      <c r="BM1547" s="423"/>
      <c r="BN1547" s="423"/>
      <c r="BO1547" s="423"/>
      <c r="BP1547" s="423"/>
      <c r="BQ1547" s="423"/>
      <c r="BR1547" s="423"/>
      <c r="BS1547" s="423"/>
      <c r="BT1547" s="423"/>
      <c r="BU1547" s="423"/>
      <c r="BV1547" s="423"/>
      <c r="BW1547" s="423"/>
      <c r="BX1547" s="423"/>
      <c r="BY1547" s="423"/>
      <c r="BZ1547" s="423"/>
      <c r="CA1547" s="423"/>
      <c r="CB1547" s="423"/>
      <c r="CC1547" s="423"/>
      <c r="CD1547" s="423"/>
      <c r="CE1547" s="423"/>
      <c r="CF1547" s="423"/>
      <c r="CG1547" s="423"/>
      <c r="CH1547" s="423"/>
      <c r="CI1547" s="423"/>
      <c r="CJ1547" s="423"/>
      <c r="CK1547" s="423"/>
      <c r="CL1547" s="423"/>
      <c r="CM1547" s="423"/>
      <c r="CN1547" s="423"/>
      <c r="CO1547" s="423"/>
      <c r="CP1547" s="423"/>
      <c r="CQ1547" s="423"/>
      <c r="CR1547" s="423"/>
      <c r="CS1547" s="423"/>
      <c r="CT1547" s="423"/>
      <c r="CU1547" s="423"/>
      <c r="CV1547" s="423"/>
      <c r="CW1547" s="423"/>
      <c r="CX1547" s="423"/>
      <c r="CY1547" s="423"/>
      <c r="CZ1547" s="423"/>
      <c r="DA1547" s="423"/>
      <c r="DB1547" s="423"/>
      <c r="DC1547" s="423"/>
      <c r="DD1547" s="423"/>
      <c r="DE1547" s="423"/>
      <c r="DF1547" s="423"/>
      <c r="DG1547" s="423"/>
      <c r="DH1547" s="423"/>
      <c r="DI1547" s="423"/>
      <c r="DJ1547" s="423"/>
      <c r="DK1547" s="423"/>
      <c r="DL1547" s="423"/>
      <c r="DM1547" s="423"/>
      <c r="DN1547" s="423"/>
      <c r="DO1547" s="423"/>
      <c r="DP1547" s="423"/>
      <c r="DQ1547" s="423"/>
      <c r="DR1547" s="423"/>
      <c r="DS1547" s="423"/>
      <c r="DT1547" s="423"/>
      <c r="DU1547" s="423"/>
      <c r="DV1547" s="423"/>
      <c r="DW1547" s="423"/>
      <c r="DX1547" s="423"/>
      <c r="DY1547" s="423"/>
      <c r="DZ1547" s="423"/>
      <c r="EA1547" s="423"/>
      <c r="EB1547" s="423"/>
      <c r="EC1547" s="423"/>
      <c r="ED1547" s="423"/>
      <c r="EE1547" s="423"/>
      <c r="EF1547" s="423"/>
      <c r="EG1547" s="423"/>
      <c r="EH1547" s="423"/>
      <c r="EI1547" s="423"/>
      <c r="EJ1547" s="423"/>
      <c r="EK1547" s="423"/>
      <c r="EL1547" s="423"/>
      <c r="EM1547" s="423"/>
      <c r="EN1547" s="423"/>
      <c r="EO1547" s="423"/>
      <c r="EP1547" s="423"/>
      <c r="EQ1547" s="423"/>
      <c r="ER1547" s="423"/>
      <c r="ES1547" s="423"/>
      <c r="ET1547" s="423"/>
      <c r="EU1547" s="423"/>
      <c r="EV1547" s="423"/>
      <c r="EW1547" s="423"/>
      <c r="EX1547" s="423"/>
      <c r="EY1547" s="423"/>
      <c r="EZ1547" s="423"/>
      <c r="FA1547" s="423"/>
      <c r="FB1547" s="423"/>
      <c r="FC1547" s="423"/>
      <c r="FD1547" s="423"/>
      <c r="FE1547" s="423"/>
      <c r="FF1547" s="423"/>
      <c r="FG1547" s="423"/>
      <c r="FH1547" s="423"/>
      <c r="FI1547" s="423"/>
      <c r="FJ1547" s="423"/>
      <c r="FK1547" s="423"/>
      <c r="FL1547" s="423"/>
      <c r="FM1547" s="423"/>
      <c r="FN1547" s="423"/>
      <c r="FO1547" s="423"/>
      <c r="FP1547" s="423"/>
      <c r="FQ1547" s="423"/>
      <c r="FR1547" s="423"/>
      <c r="FS1547" s="423"/>
      <c r="FT1547" s="423"/>
      <c r="FU1547" s="423"/>
      <c r="FV1547" s="423"/>
      <c r="FW1547" s="423"/>
      <c r="FX1547" s="423"/>
      <c r="FY1547" s="423"/>
      <c r="FZ1547" s="423"/>
      <c r="GA1547" s="423"/>
      <c r="GB1547" s="423"/>
      <c r="GC1547" s="423"/>
      <c r="GD1547" s="423"/>
      <c r="GE1547" s="423"/>
      <c r="GF1547" s="423"/>
      <c r="GG1547" s="423"/>
      <c r="GH1547" s="423"/>
      <c r="GI1547" s="423"/>
      <c r="GJ1547" s="423"/>
      <c r="GK1547" s="423"/>
      <c r="GL1547" s="423"/>
      <c r="GM1547" s="423"/>
      <c r="GN1547" s="423"/>
      <c r="GO1547" s="423"/>
      <c r="GP1547" s="423"/>
      <c r="GQ1547" s="423"/>
      <c r="GR1547" s="423"/>
      <c r="GS1547" s="423"/>
      <c r="GT1547" s="423"/>
      <c r="GU1547" s="423"/>
      <c r="GV1547" s="423"/>
    </row>
    <row r="1548" spans="1:204" s="425" customFormat="1" ht="63.75" x14ac:dyDescent="0.25">
      <c r="A1548" s="331" t="s">
        <v>2293</v>
      </c>
      <c r="B1548" s="323" t="s">
        <v>2056</v>
      </c>
      <c r="C1548" s="277" t="s">
        <v>2294</v>
      </c>
      <c r="D1548" s="334" t="s">
        <v>3213</v>
      </c>
      <c r="E1548" s="326">
        <v>75</v>
      </c>
      <c r="F1548" s="336">
        <v>75</v>
      </c>
      <c r="G1548" s="225"/>
      <c r="H1548" s="334"/>
      <c r="I1548" s="371" t="s">
        <v>21</v>
      </c>
      <c r="J1548" s="378"/>
      <c r="K1548" s="332"/>
      <c r="L1548" s="384"/>
      <c r="M1548" s="381">
        <v>1</v>
      </c>
      <c r="N1548" s="337">
        <v>1</v>
      </c>
      <c r="O1548" s="385"/>
      <c r="P1548" s="377">
        <f t="shared" si="174"/>
        <v>76.81</v>
      </c>
      <c r="Q1548" s="16">
        <f t="shared" si="173"/>
        <v>76.816000000000003</v>
      </c>
      <c r="R1548" s="23">
        <f t="shared" si="175"/>
        <v>1.8100000000000023</v>
      </c>
      <c r="S1548" s="18">
        <f t="shared" si="176"/>
        <v>2.4133333333333364E-2</v>
      </c>
      <c r="T1548" s="101"/>
      <c r="U1548" s="102">
        <v>1480000</v>
      </c>
      <c r="V1548" s="78"/>
      <c r="W1548" s="272">
        <v>1480</v>
      </c>
      <c r="X1548" s="273"/>
      <c r="Y1548" s="486"/>
      <c r="Z1548" s="423"/>
      <c r="AA1548" s="477"/>
      <c r="AB1548" s="477"/>
      <c r="AC1548" s="477"/>
      <c r="AD1548" s="477"/>
      <c r="AE1548" s="477"/>
      <c r="AF1548" s="423"/>
      <c r="AG1548" s="423"/>
      <c r="AH1548" s="423"/>
      <c r="AI1548" s="423"/>
      <c r="AJ1548" s="423"/>
      <c r="AK1548" s="423"/>
      <c r="AL1548" s="423"/>
      <c r="AM1548" s="423"/>
      <c r="AN1548" s="423"/>
      <c r="AO1548" s="423"/>
      <c r="AP1548" s="423"/>
      <c r="AQ1548" s="423"/>
      <c r="AR1548" s="423"/>
      <c r="AS1548" s="423"/>
      <c r="AT1548" s="423"/>
      <c r="AU1548" s="423"/>
      <c r="AV1548" s="423"/>
      <c r="AW1548" s="423"/>
      <c r="AX1548" s="423"/>
      <c r="AY1548" s="423"/>
      <c r="AZ1548" s="423"/>
      <c r="BA1548" s="423"/>
      <c r="BB1548" s="423"/>
      <c r="BC1548" s="423"/>
      <c r="BD1548" s="423"/>
      <c r="BE1548" s="423"/>
      <c r="BF1548" s="423"/>
      <c r="BG1548" s="423"/>
      <c r="BH1548" s="423"/>
      <c r="BI1548" s="423"/>
      <c r="BJ1548" s="423"/>
      <c r="BK1548" s="423"/>
      <c r="BL1548" s="423"/>
      <c r="BM1548" s="423"/>
      <c r="BN1548" s="423"/>
      <c r="BO1548" s="423"/>
      <c r="BP1548" s="423"/>
      <c r="BQ1548" s="423"/>
      <c r="BR1548" s="423"/>
      <c r="BS1548" s="423"/>
      <c r="BT1548" s="423"/>
      <c r="BU1548" s="423"/>
      <c r="BV1548" s="423"/>
      <c r="BW1548" s="423"/>
      <c r="BX1548" s="423"/>
      <c r="BY1548" s="423"/>
      <c r="BZ1548" s="423"/>
      <c r="CA1548" s="423"/>
      <c r="CB1548" s="423"/>
      <c r="CC1548" s="423"/>
      <c r="CD1548" s="423"/>
      <c r="CE1548" s="423"/>
      <c r="CF1548" s="423"/>
      <c r="CG1548" s="423"/>
      <c r="CH1548" s="423"/>
      <c r="CI1548" s="423"/>
      <c r="CJ1548" s="423"/>
      <c r="CK1548" s="423"/>
      <c r="CL1548" s="423"/>
      <c r="CM1548" s="423"/>
      <c r="CN1548" s="423"/>
      <c r="CO1548" s="423"/>
      <c r="CP1548" s="423"/>
      <c r="CQ1548" s="423"/>
      <c r="CR1548" s="423"/>
      <c r="CS1548" s="423"/>
      <c r="CT1548" s="423"/>
      <c r="CU1548" s="423"/>
      <c r="CV1548" s="423"/>
      <c r="CW1548" s="423"/>
      <c r="CX1548" s="423"/>
      <c r="CY1548" s="423"/>
      <c r="CZ1548" s="423"/>
      <c r="DA1548" s="423"/>
      <c r="DB1548" s="423"/>
      <c r="DC1548" s="423"/>
      <c r="DD1548" s="423"/>
      <c r="DE1548" s="423"/>
      <c r="DF1548" s="423"/>
      <c r="DG1548" s="423"/>
      <c r="DH1548" s="423"/>
      <c r="DI1548" s="423"/>
      <c r="DJ1548" s="423"/>
      <c r="DK1548" s="423"/>
      <c r="DL1548" s="423"/>
      <c r="DM1548" s="423"/>
      <c r="DN1548" s="423"/>
      <c r="DO1548" s="423"/>
      <c r="DP1548" s="423"/>
      <c r="DQ1548" s="423"/>
      <c r="DR1548" s="423"/>
      <c r="DS1548" s="423"/>
      <c r="DT1548" s="423"/>
      <c r="DU1548" s="423"/>
      <c r="DV1548" s="423"/>
      <c r="DW1548" s="423"/>
      <c r="DX1548" s="423"/>
      <c r="DY1548" s="423"/>
      <c r="DZ1548" s="423"/>
      <c r="EA1548" s="423"/>
      <c r="EB1548" s="423"/>
      <c r="EC1548" s="423"/>
      <c r="ED1548" s="423"/>
      <c r="EE1548" s="423"/>
      <c r="EF1548" s="423"/>
      <c r="EG1548" s="423"/>
      <c r="EH1548" s="423"/>
      <c r="EI1548" s="423"/>
      <c r="EJ1548" s="423"/>
      <c r="EK1548" s="423"/>
      <c r="EL1548" s="423"/>
      <c r="EM1548" s="423"/>
      <c r="EN1548" s="423"/>
      <c r="EO1548" s="423"/>
      <c r="EP1548" s="423"/>
      <c r="EQ1548" s="423"/>
      <c r="ER1548" s="423"/>
      <c r="ES1548" s="423"/>
      <c r="ET1548" s="423"/>
      <c r="EU1548" s="423"/>
      <c r="EV1548" s="423"/>
      <c r="EW1548" s="423"/>
      <c r="EX1548" s="423"/>
      <c r="EY1548" s="423"/>
      <c r="EZ1548" s="423"/>
      <c r="FA1548" s="423"/>
      <c r="FB1548" s="423"/>
      <c r="FC1548" s="423"/>
      <c r="FD1548" s="423"/>
      <c r="FE1548" s="423"/>
      <c r="FF1548" s="423"/>
      <c r="FG1548" s="423"/>
      <c r="FH1548" s="423"/>
      <c r="FI1548" s="423"/>
      <c r="FJ1548" s="423"/>
      <c r="FK1548" s="423"/>
      <c r="FL1548" s="423"/>
      <c r="FM1548" s="423"/>
      <c r="FN1548" s="423"/>
      <c r="FO1548" s="423"/>
      <c r="FP1548" s="423"/>
      <c r="FQ1548" s="423"/>
      <c r="FR1548" s="423"/>
      <c r="FS1548" s="423"/>
      <c r="FT1548" s="423"/>
      <c r="FU1548" s="423"/>
      <c r="FV1548" s="423"/>
      <c r="FW1548" s="423"/>
      <c r="FX1548" s="423"/>
      <c r="FY1548" s="423"/>
      <c r="FZ1548" s="423"/>
      <c r="GA1548" s="423"/>
      <c r="GB1548" s="423"/>
      <c r="GC1548" s="423"/>
      <c r="GD1548" s="423"/>
      <c r="GE1548" s="423"/>
      <c r="GF1548" s="423"/>
      <c r="GG1548" s="423"/>
      <c r="GH1548" s="423"/>
      <c r="GI1548" s="423"/>
      <c r="GJ1548" s="423"/>
      <c r="GK1548" s="423"/>
      <c r="GL1548" s="423"/>
      <c r="GM1548" s="423"/>
      <c r="GN1548" s="423"/>
      <c r="GO1548" s="423"/>
      <c r="GP1548" s="423"/>
      <c r="GQ1548" s="423"/>
      <c r="GR1548" s="423"/>
      <c r="GS1548" s="423"/>
      <c r="GT1548" s="423"/>
      <c r="GU1548" s="423"/>
      <c r="GV1548" s="423"/>
    </row>
    <row r="1549" spans="1:204" s="425" customFormat="1" ht="63.75" x14ac:dyDescent="0.25">
      <c r="A1549" s="331" t="s">
        <v>2293</v>
      </c>
      <c r="B1549" s="323" t="s">
        <v>2056</v>
      </c>
      <c r="C1549" s="277" t="s">
        <v>2295</v>
      </c>
      <c r="D1549" s="334" t="s">
        <v>3213</v>
      </c>
      <c r="E1549" s="326">
        <v>3.5</v>
      </c>
      <c r="F1549" s="333">
        <v>3.5</v>
      </c>
      <c r="G1549" s="220"/>
      <c r="H1549" s="334"/>
      <c r="I1549" s="371" t="s">
        <v>21</v>
      </c>
      <c r="J1549" s="378"/>
      <c r="K1549" s="332"/>
      <c r="L1549" s="384"/>
      <c r="M1549" s="381">
        <v>1</v>
      </c>
      <c r="N1549" s="337">
        <v>1</v>
      </c>
      <c r="O1549" s="460"/>
      <c r="P1549" s="377">
        <f t="shared" si="174"/>
        <v>3.58</v>
      </c>
      <c r="Q1549" s="16">
        <f t="shared" si="173"/>
        <v>3.5847000000000002</v>
      </c>
      <c r="R1549" s="23">
        <f t="shared" si="175"/>
        <v>8.0000000000000071E-2</v>
      </c>
      <c r="S1549" s="18">
        <f t="shared" si="176"/>
        <v>2.2857142857142878E-2</v>
      </c>
      <c r="T1549" s="101"/>
      <c r="U1549" s="102">
        <v>1490000</v>
      </c>
      <c r="V1549" s="78"/>
      <c r="W1549" s="272">
        <v>1490</v>
      </c>
      <c r="X1549" s="273"/>
      <c r="Y1549" s="486"/>
      <c r="Z1549" s="423"/>
      <c r="AA1549" s="477"/>
      <c r="AB1549" s="477"/>
      <c r="AC1549" s="477"/>
      <c r="AD1549" s="477"/>
      <c r="AE1549" s="477"/>
      <c r="AF1549" s="423"/>
      <c r="AG1549" s="423"/>
      <c r="AH1549" s="423"/>
      <c r="AI1549" s="423"/>
      <c r="AJ1549" s="423"/>
      <c r="AK1549" s="423"/>
      <c r="AL1549" s="423"/>
      <c r="AM1549" s="423"/>
      <c r="AN1549" s="423"/>
      <c r="AO1549" s="423"/>
      <c r="AP1549" s="423"/>
      <c r="AQ1549" s="423"/>
      <c r="AR1549" s="423"/>
      <c r="AS1549" s="423"/>
      <c r="AT1549" s="423"/>
      <c r="AU1549" s="423"/>
      <c r="AV1549" s="423"/>
      <c r="AW1549" s="423"/>
      <c r="AX1549" s="423"/>
      <c r="AY1549" s="423"/>
      <c r="AZ1549" s="423"/>
      <c r="BA1549" s="423"/>
      <c r="BB1549" s="423"/>
      <c r="BC1549" s="423"/>
      <c r="BD1549" s="423"/>
      <c r="BE1549" s="423"/>
      <c r="BF1549" s="423"/>
      <c r="BG1549" s="423"/>
      <c r="BH1549" s="423"/>
      <c r="BI1549" s="423"/>
      <c r="BJ1549" s="423"/>
      <c r="BK1549" s="423"/>
      <c r="BL1549" s="423"/>
      <c r="BM1549" s="423"/>
      <c r="BN1549" s="423"/>
      <c r="BO1549" s="423"/>
      <c r="BP1549" s="423"/>
      <c r="BQ1549" s="423"/>
      <c r="BR1549" s="423"/>
      <c r="BS1549" s="423"/>
      <c r="BT1549" s="423"/>
      <c r="BU1549" s="423"/>
      <c r="BV1549" s="423"/>
      <c r="BW1549" s="423"/>
      <c r="BX1549" s="423"/>
      <c r="BY1549" s="423"/>
      <c r="BZ1549" s="423"/>
      <c r="CA1549" s="423"/>
      <c r="CB1549" s="423"/>
      <c r="CC1549" s="423"/>
      <c r="CD1549" s="423"/>
      <c r="CE1549" s="423"/>
      <c r="CF1549" s="423"/>
      <c r="CG1549" s="423"/>
      <c r="CH1549" s="423"/>
      <c r="CI1549" s="423"/>
      <c r="CJ1549" s="423"/>
      <c r="CK1549" s="423"/>
      <c r="CL1549" s="423"/>
      <c r="CM1549" s="423"/>
      <c r="CN1549" s="423"/>
      <c r="CO1549" s="423"/>
      <c r="CP1549" s="423"/>
      <c r="CQ1549" s="423"/>
      <c r="CR1549" s="423"/>
      <c r="CS1549" s="423"/>
      <c r="CT1549" s="423"/>
      <c r="CU1549" s="423"/>
      <c r="CV1549" s="423"/>
      <c r="CW1549" s="423"/>
      <c r="CX1549" s="423"/>
      <c r="CY1549" s="423"/>
      <c r="CZ1549" s="423"/>
      <c r="DA1549" s="423"/>
      <c r="DB1549" s="423"/>
      <c r="DC1549" s="423"/>
      <c r="DD1549" s="423"/>
      <c r="DE1549" s="423"/>
      <c r="DF1549" s="423"/>
      <c r="DG1549" s="423"/>
      <c r="DH1549" s="423"/>
      <c r="DI1549" s="423"/>
      <c r="DJ1549" s="423"/>
      <c r="DK1549" s="423"/>
      <c r="DL1549" s="423"/>
      <c r="DM1549" s="423"/>
      <c r="DN1549" s="423"/>
      <c r="DO1549" s="423"/>
      <c r="DP1549" s="423"/>
      <c r="DQ1549" s="423"/>
      <c r="DR1549" s="423"/>
      <c r="DS1549" s="423"/>
      <c r="DT1549" s="423"/>
      <c r="DU1549" s="423"/>
      <c r="DV1549" s="423"/>
      <c r="DW1549" s="423"/>
      <c r="DX1549" s="423"/>
      <c r="DY1549" s="423"/>
      <c r="DZ1549" s="423"/>
      <c r="EA1549" s="423"/>
      <c r="EB1549" s="423"/>
      <c r="EC1549" s="423"/>
      <c r="ED1549" s="423"/>
      <c r="EE1549" s="423"/>
      <c r="EF1549" s="423"/>
      <c r="EG1549" s="423"/>
      <c r="EH1549" s="423"/>
      <c r="EI1549" s="423"/>
      <c r="EJ1549" s="423"/>
      <c r="EK1549" s="423"/>
      <c r="EL1549" s="423"/>
      <c r="EM1549" s="423"/>
      <c r="EN1549" s="423"/>
      <c r="EO1549" s="423"/>
      <c r="EP1549" s="423"/>
      <c r="EQ1549" s="423"/>
      <c r="ER1549" s="423"/>
      <c r="ES1549" s="423"/>
      <c r="ET1549" s="423"/>
      <c r="EU1549" s="423"/>
      <c r="EV1549" s="423"/>
      <c r="EW1549" s="423"/>
      <c r="EX1549" s="423"/>
      <c r="EY1549" s="423"/>
      <c r="EZ1549" s="423"/>
      <c r="FA1549" s="423"/>
      <c r="FB1549" s="423"/>
      <c r="FC1549" s="423"/>
      <c r="FD1549" s="423"/>
      <c r="FE1549" s="423"/>
      <c r="FF1549" s="423"/>
      <c r="FG1549" s="423"/>
      <c r="FH1549" s="423"/>
      <c r="FI1549" s="423"/>
      <c r="FJ1549" s="423"/>
      <c r="FK1549" s="423"/>
      <c r="FL1549" s="423"/>
      <c r="FM1549" s="423"/>
      <c r="FN1549" s="423"/>
      <c r="FO1549" s="423"/>
      <c r="FP1549" s="423"/>
      <c r="FQ1549" s="423"/>
      <c r="FR1549" s="423"/>
      <c r="FS1549" s="423"/>
      <c r="FT1549" s="423"/>
      <c r="FU1549" s="423"/>
      <c r="FV1549" s="423"/>
      <c r="FW1549" s="423"/>
      <c r="FX1549" s="423"/>
      <c r="FY1549" s="423"/>
      <c r="FZ1549" s="423"/>
      <c r="GA1549" s="423"/>
      <c r="GB1549" s="423"/>
      <c r="GC1549" s="423"/>
      <c r="GD1549" s="423"/>
      <c r="GE1549" s="423"/>
      <c r="GF1549" s="423"/>
      <c r="GG1549" s="423"/>
      <c r="GH1549" s="423"/>
      <c r="GI1549" s="423"/>
      <c r="GJ1549" s="423"/>
      <c r="GK1549" s="423"/>
      <c r="GL1549" s="423"/>
      <c r="GM1549" s="423"/>
      <c r="GN1549" s="423"/>
      <c r="GO1549" s="423"/>
      <c r="GP1549" s="423"/>
      <c r="GQ1549" s="423"/>
      <c r="GR1549" s="423"/>
      <c r="GS1549" s="423"/>
      <c r="GT1549" s="423"/>
      <c r="GU1549" s="423"/>
      <c r="GV1549" s="423"/>
    </row>
    <row r="1550" spans="1:204" s="425" customFormat="1" ht="38.25" x14ac:dyDescent="0.25">
      <c r="A1550" s="331" t="s">
        <v>2296</v>
      </c>
      <c r="B1550" s="323" t="s">
        <v>2056</v>
      </c>
      <c r="C1550" s="277" t="s">
        <v>2297</v>
      </c>
      <c r="D1550" s="334" t="s">
        <v>3213</v>
      </c>
      <c r="E1550" s="326">
        <v>70</v>
      </c>
      <c r="F1550" s="336">
        <v>70</v>
      </c>
      <c r="G1550" s="220"/>
      <c r="H1550" s="334"/>
      <c r="I1550" s="391" t="s">
        <v>21</v>
      </c>
      <c r="J1550" s="378"/>
      <c r="K1550" s="332"/>
      <c r="L1550" s="384"/>
      <c r="M1550" s="381">
        <v>1</v>
      </c>
      <c r="N1550" s="379">
        <v>1</v>
      </c>
      <c r="O1550" s="385"/>
      <c r="P1550" s="377">
        <f t="shared" si="174"/>
        <v>71.69</v>
      </c>
      <c r="Q1550" s="16">
        <f t="shared" si="173"/>
        <v>71.694900000000004</v>
      </c>
      <c r="R1550" s="23">
        <f t="shared" si="175"/>
        <v>1.6899999999999977</v>
      </c>
      <c r="S1550" s="18">
        <f t="shared" si="176"/>
        <v>2.4142857142857112E-2</v>
      </c>
      <c r="T1550" s="78"/>
      <c r="U1550" s="102">
        <v>1500000</v>
      </c>
      <c r="V1550" s="78"/>
      <c r="W1550" s="272">
        <v>1500</v>
      </c>
      <c r="X1550" s="273"/>
      <c r="Y1550" s="486"/>
      <c r="Z1550" s="423"/>
      <c r="AA1550" s="477"/>
      <c r="AB1550" s="477"/>
      <c r="AC1550" s="477"/>
      <c r="AD1550" s="477"/>
      <c r="AE1550" s="477"/>
    </row>
    <row r="1551" spans="1:204" s="425" customFormat="1" ht="38.25" x14ac:dyDescent="0.25">
      <c r="A1551" s="331" t="s">
        <v>2298</v>
      </c>
      <c r="B1551" s="323" t="s">
        <v>2056</v>
      </c>
      <c r="C1551" s="277" t="s">
        <v>2299</v>
      </c>
      <c r="D1551" s="334" t="s">
        <v>3213</v>
      </c>
      <c r="E1551" s="326">
        <v>1.75</v>
      </c>
      <c r="F1551" s="336">
        <v>1.75</v>
      </c>
      <c r="G1551" s="220"/>
      <c r="H1551" s="334"/>
      <c r="I1551" s="391" t="s">
        <v>21</v>
      </c>
      <c r="J1551" s="378"/>
      <c r="K1551" s="332"/>
      <c r="L1551" s="384"/>
      <c r="M1551" s="381">
        <v>4</v>
      </c>
      <c r="N1551" s="379">
        <v>1</v>
      </c>
      <c r="O1551" s="385"/>
      <c r="P1551" s="377">
        <f t="shared" si="174"/>
        <v>1.79</v>
      </c>
      <c r="Q1551" s="16">
        <f t="shared" si="173"/>
        <v>1.7923</v>
      </c>
      <c r="R1551" s="23">
        <f t="shared" si="175"/>
        <v>4.0000000000000036E-2</v>
      </c>
      <c r="S1551" s="18">
        <f t="shared" si="176"/>
        <v>2.2857142857142878E-2</v>
      </c>
      <c r="T1551" s="101"/>
      <c r="U1551" s="102">
        <v>1510000</v>
      </c>
      <c r="V1551" s="78"/>
      <c r="W1551" s="272">
        <v>1510</v>
      </c>
      <c r="X1551" s="273"/>
      <c r="Y1551" s="486"/>
      <c r="Z1551" s="423"/>
      <c r="AA1551" s="477"/>
      <c r="AB1551" s="477"/>
      <c r="AC1551" s="477"/>
      <c r="AD1551" s="477"/>
      <c r="AE1551" s="477"/>
      <c r="AF1551" s="423"/>
      <c r="AG1551" s="423"/>
      <c r="AH1551" s="423"/>
      <c r="AI1551" s="423"/>
      <c r="AJ1551" s="423"/>
      <c r="AK1551" s="423"/>
      <c r="AL1551" s="423"/>
      <c r="AM1551" s="423"/>
      <c r="AN1551" s="423"/>
      <c r="AO1551" s="423"/>
      <c r="AP1551" s="423"/>
      <c r="AQ1551" s="423"/>
      <c r="AR1551" s="423"/>
      <c r="AS1551" s="423"/>
      <c r="AT1551" s="423"/>
      <c r="AU1551" s="423"/>
      <c r="AV1551" s="423"/>
      <c r="AW1551" s="423"/>
      <c r="AX1551" s="423"/>
      <c r="AY1551" s="423"/>
      <c r="AZ1551" s="423"/>
      <c r="BA1551" s="423"/>
      <c r="BB1551" s="423"/>
      <c r="BC1551" s="423"/>
      <c r="BD1551" s="423"/>
      <c r="BE1551" s="423"/>
      <c r="BF1551" s="423"/>
      <c r="BG1551" s="423"/>
      <c r="BH1551" s="423"/>
      <c r="BI1551" s="423"/>
      <c r="BJ1551" s="423"/>
      <c r="BK1551" s="423"/>
      <c r="BL1551" s="423"/>
      <c r="BM1551" s="423"/>
      <c r="BN1551" s="423"/>
      <c r="BO1551" s="423"/>
      <c r="BP1551" s="423"/>
      <c r="BQ1551" s="423"/>
      <c r="BR1551" s="423"/>
      <c r="BS1551" s="423"/>
      <c r="BT1551" s="423"/>
      <c r="BU1551" s="423"/>
      <c r="BV1551" s="423"/>
      <c r="BW1551" s="423"/>
      <c r="BX1551" s="423"/>
      <c r="BY1551" s="423"/>
      <c r="BZ1551" s="423"/>
      <c r="CA1551" s="423"/>
      <c r="CB1551" s="423"/>
      <c r="CC1551" s="423"/>
      <c r="CD1551" s="423"/>
      <c r="CE1551" s="423"/>
      <c r="CF1551" s="423"/>
      <c r="CG1551" s="423"/>
      <c r="CH1551" s="423"/>
      <c r="CI1551" s="423"/>
      <c r="CJ1551" s="423"/>
      <c r="CK1551" s="423"/>
      <c r="CL1551" s="423"/>
      <c r="CM1551" s="423"/>
      <c r="CN1551" s="423"/>
      <c r="CO1551" s="423"/>
      <c r="CP1551" s="423"/>
      <c r="CQ1551" s="423"/>
      <c r="CR1551" s="423"/>
      <c r="CS1551" s="423"/>
      <c r="CT1551" s="423"/>
      <c r="CU1551" s="423"/>
      <c r="CV1551" s="423"/>
      <c r="CW1551" s="423"/>
      <c r="CX1551" s="423"/>
      <c r="CY1551" s="423"/>
      <c r="CZ1551" s="423"/>
      <c r="DA1551" s="423"/>
      <c r="DB1551" s="423"/>
      <c r="DC1551" s="423"/>
      <c r="DD1551" s="423"/>
      <c r="DE1551" s="423"/>
      <c r="DF1551" s="423"/>
      <c r="DG1551" s="423"/>
      <c r="DH1551" s="423"/>
      <c r="DI1551" s="423"/>
      <c r="DJ1551" s="423"/>
      <c r="DK1551" s="423"/>
      <c r="DL1551" s="423"/>
      <c r="DM1551" s="423"/>
      <c r="DN1551" s="423"/>
      <c r="DO1551" s="423"/>
      <c r="DP1551" s="423"/>
      <c r="DQ1551" s="423"/>
      <c r="DR1551" s="423"/>
      <c r="DS1551" s="423"/>
      <c r="DT1551" s="423"/>
      <c r="DU1551" s="423"/>
      <c r="DV1551" s="423"/>
      <c r="DW1551" s="423"/>
      <c r="DX1551" s="423"/>
      <c r="DY1551" s="423"/>
      <c r="DZ1551" s="423"/>
      <c r="EA1551" s="423"/>
      <c r="EB1551" s="423"/>
      <c r="EC1551" s="423"/>
      <c r="ED1551" s="423"/>
      <c r="EE1551" s="423"/>
      <c r="EF1551" s="423"/>
      <c r="EG1551" s="423"/>
      <c r="EH1551" s="423"/>
      <c r="EI1551" s="423"/>
      <c r="EJ1551" s="423"/>
      <c r="EK1551" s="423"/>
      <c r="EL1551" s="423"/>
      <c r="EM1551" s="423"/>
      <c r="EN1551" s="423"/>
      <c r="EO1551" s="423"/>
      <c r="EP1551" s="423"/>
      <c r="EQ1551" s="423"/>
      <c r="ER1551" s="423"/>
      <c r="ES1551" s="423"/>
      <c r="ET1551" s="423"/>
      <c r="EU1551" s="423"/>
      <c r="EV1551" s="423"/>
      <c r="EW1551" s="423"/>
      <c r="EX1551" s="423"/>
      <c r="EY1551" s="423"/>
      <c r="EZ1551" s="423"/>
      <c r="FA1551" s="423"/>
      <c r="FB1551" s="423"/>
      <c r="FC1551" s="423"/>
      <c r="FD1551" s="423"/>
      <c r="FE1551" s="423"/>
      <c r="FF1551" s="423"/>
      <c r="FG1551" s="423"/>
      <c r="FH1551" s="423"/>
      <c r="FI1551" s="423"/>
      <c r="FJ1551" s="423"/>
      <c r="FK1551" s="423"/>
      <c r="FL1551" s="423"/>
      <c r="FM1551" s="423"/>
      <c r="FN1551" s="423"/>
      <c r="FO1551" s="423"/>
      <c r="FP1551" s="423"/>
      <c r="FQ1551" s="423"/>
      <c r="FR1551" s="423"/>
      <c r="FS1551" s="423"/>
      <c r="FT1551" s="423"/>
      <c r="FU1551" s="423"/>
      <c r="FV1551" s="423"/>
      <c r="FW1551" s="423"/>
      <c r="FX1551" s="423"/>
      <c r="FY1551" s="423"/>
      <c r="FZ1551" s="423"/>
      <c r="GA1551" s="423"/>
      <c r="GB1551" s="423"/>
      <c r="GC1551" s="423"/>
      <c r="GD1551" s="423"/>
      <c r="GE1551" s="423"/>
      <c r="GF1551" s="423"/>
      <c r="GG1551" s="423"/>
      <c r="GH1551" s="423"/>
      <c r="GI1551" s="423"/>
      <c r="GJ1551" s="423"/>
      <c r="GK1551" s="423"/>
      <c r="GL1551" s="423"/>
      <c r="GM1551" s="423"/>
      <c r="GN1551" s="423"/>
      <c r="GO1551" s="423"/>
      <c r="GP1551" s="423"/>
      <c r="GQ1551" s="423"/>
      <c r="GR1551" s="423"/>
      <c r="GS1551" s="423"/>
      <c r="GT1551" s="423"/>
      <c r="GU1551" s="423"/>
      <c r="GV1551" s="423"/>
    </row>
    <row r="1552" spans="1:204" s="425" customFormat="1" ht="51" x14ac:dyDescent="0.25">
      <c r="A1552" s="331" t="s">
        <v>2300</v>
      </c>
      <c r="B1552" s="323" t="s">
        <v>2056</v>
      </c>
      <c r="C1552" s="277" t="s">
        <v>2301</v>
      </c>
      <c r="D1552" s="334" t="s">
        <v>3214</v>
      </c>
      <c r="E1552" s="326">
        <v>350</v>
      </c>
      <c r="F1552" s="336">
        <v>350</v>
      </c>
      <c r="G1552" s="220"/>
      <c r="H1552" s="334"/>
      <c r="I1552" s="391" t="s">
        <v>21</v>
      </c>
      <c r="J1552" s="378"/>
      <c r="K1552" s="332"/>
      <c r="L1552" s="384"/>
      <c r="M1552" s="381">
        <v>3</v>
      </c>
      <c r="N1552" s="379">
        <v>1</v>
      </c>
      <c r="O1552" s="385"/>
      <c r="P1552" s="377">
        <f t="shared" si="174"/>
        <v>358.47</v>
      </c>
      <c r="Q1552" s="16">
        <f t="shared" si="173"/>
        <v>358.47489999999999</v>
      </c>
      <c r="R1552" s="23">
        <f t="shared" si="175"/>
        <v>8.4700000000000273</v>
      </c>
      <c r="S1552" s="18">
        <f t="shared" si="176"/>
        <v>2.4200000000000079E-2</v>
      </c>
      <c r="T1552" s="101"/>
      <c r="U1552" s="102">
        <v>1520000</v>
      </c>
      <c r="V1552" s="103"/>
      <c r="W1552" s="272">
        <v>1520</v>
      </c>
      <c r="X1552" s="273"/>
      <c r="Y1552" s="486"/>
      <c r="Z1552" s="423"/>
      <c r="AA1552" s="477"/>
      <c r="AB1552" s="477"/>
      <c r="AC1552" s="477"/>
      <c r="AD1552" s="477"/>
      <c r="AE1552" s="477"/>
    </row>
    <row r="1553" spans="1:204" s="425" customFormat="1" ht="51" x14ac:dyDescent="0.25">
      <c r="A1553" s="331" t="s">
        <v>2300</v>
      </c>
      <c r="B1553" s="323" t="s">
        <v>2056</v>
      </c>
      <c r="C1553" s="277" t="s">
        <v>2302</v>
      </c>
      <c r="D1553" s="334" t="s">
        <v>3214</v>
      </c>
      <c r="E1553" s="326">
        <v>300</v>
      </c>
      <c r="F1553" s="336">
        <v>300</v>
      </c>
      <c r="G1553" s="220"/>
      <c r="H1553" s="334"/>
      <c r="I1553" s="391" t="s">
        <v>21</v>
      </c>
      <c r="J1553" s="378"/>
      <c r="K1553" s="332"/>
      <c r="L1553" s="384"/>
      <c r="M1553" s="381">
        <v>3</v>
      </c>
      <c r="N1553" s="379">
        <v>1</v>
      </c>
      <c r="O1553" s="385"/>
      <c r="P1553" s="377">
        <f t="shared" si="174"/>
        <v>307.26</v>
      </c>
      <c r="Q1553" s="16">
        <f t="shared" si="173"/>
        <v>307.26420000000002</v>
      </c>
      <c r="R1553" s="23">
        <f t="shared" si="175"/>
        <v>7.2599999999999909</v>
      </c>
      <c r="S1553" s="18">
        <f t="shared" si="176"/>
        <v>2.4199999999999968E-2</v>
      </c>
      <c r="T1553" s="101"/>
      <c r="U1553" s="102">
        <v>1530000</v>
      </c>
      <c r="V1553" s="103"/>
      <c r="W1553" s="272">
        <v>1530</v>
      </c>
      <c r="X1553" s="273"/>
      <c r="Y1553" s="486"/>
      <c r="Z1553" s="423"/>
      <c r="AA1553" s="477"/>
      <c r="AB1553" s="477"/>
      <c r="AC1553" s="477"/>
      <c r="AD1553" s="477"/>
      <c r="AE1553" s="477"/>
    </row>
    <row r="1554" spans="1:204" s="425" customFormat="1" ht="51" x14ac:dyDescent="0.25">
      <c r="A1554" s="331" t="s">
        <v>2300</v>
      </c>
      <c r="B1554" s="323" t="s">
        <v>2056</v>
      </c>
      <c r="C1554" s="277" t="s">
        <v>2303</v>
      </c>
      <c r="D1554" s="334" t="s">
        <v>3214</v>
      </c>
      <c r="E1554" s="326">
        <v>100</v>
      </c>
      <c r="F1554" s="336">
        <v>100</v>
      </c>
      <c r="G1554" s="220"/>
      <c r="H1554" s="334"/>
      <c r="I1554" s="391" t="s">
        <v>21</v>
      </c>
      <c r="J1554" s="378"/>
      <c r="K1554" s="332"/>
      <c r="L1554" s="384"/>
      <c r="M1554" s="381">
        <v>3</v>
      </c>
      <c r="N1554" s="379">
        <v>1</v>
      </c>
      <c r="O1554" s="385"/>
      <c r="P1554" s="377">
        <f t="shared" si="174"/>
        <v>102.42</v>
      </c>
      <c r="Q1554" s="16">
        <f t="shared" si="173"/>
        <v>102.42140000000001</v>
      </c>
      <c r="R1554" s="23">
        <f t="shared" si="175"/>
        <v>2.4200000000000017</v>
      </c>
      <c r="S1554" s="18">
        <f t="shared" si="176"/>
        <v>2.4200000000000017E-2</v>
      </c>
      <c r="T1554" s="101"/>
      <c r="U1554" s="102">
        <v>1540000</v>
      </c>
      <c r="V1554" s="103"/>
      <c r="W1554" s="272">
        <v>1540</v>
      </c>
      <c r="X1554" s="273"/>
      <c r="Y1554" s="486"/>
      <c r="Z1554" s="423"/>
      <c r="AA1554" s="477"/>
      <c r="AB1554" s="477"/>
      <c r="AC1554" s="477"/>
      <c r="AD1554" s="477"/>
      <c r="AE1554" s="477"/>
    </row>
    <row r="1555" spans="1:204" s="425" customFormat="1" ht="38.25" x14ac:dyDescent="0.25">
      <c r="A1555" s="331" t="s">
        <v>2304</v>
      </c>
      <c r="B1555" s="323" t="s">
        <v>2056</v>
      </c>
      <c r="C1555" s="277" t="s">
        <v>2305</v>
      </c>
      <c r="D1555" s="435" t="s">
        <v>3215</v>
      </c>
      <c r="E1555" s="326">
        <v>250</v>
      </c>
      <c r="F1555" s="336">
        <v>250</v>
      </c>
      <c r="G1555" s="220"/>
      <c r="H1555" s="334"/>
      <c r="I1555" s="391" t="s">
        <v>21</v>
      </c>
      <c r="J1555" s="378"/>
      <c r="K1555" s="332"/>
      <c r="L1555" s="384"/>
      <c r="M1555" s="381">
        <v>3</v>
      </c>
      <c r="N1555" s="379">
        <v>1</v>
      </c>
      <c r="O1555" s="385"/>
      <c r="P1555" s="377">
        <f t="shared" si="174"/>
        <v>256.05</v>
      </c>
      <c r="Q1555" s="16">
        <f t="shared" si="173"/>
        <v>256.05349999999999</v>
      </c>
      <c r="R1555" s="23">
        <f t="shared" si="175"/>
        <v>6.0500000000000114</v>
      </c>
      <c r="S1555" s="18">
        <f t="shared" si="176"/>
        <v>2.4200000000000044E-2</v>
      </c>
      <c r="T1555" s="101"/>
      <c r="U1555" s="102">
        <v>1550000</v>
      </c>
      <c r="V1555" s="103"/>
      <c r="W1555" s="272">
        <v>1550</v>
      </c>
      <c r="X1555" s="273"/>
      <c r="Y1555" s="486"/>
      <c r="Z1555" s="423"/>
      <c r="AA1555" s="477"/>
      <c r="AB1555" s="477"/>
      <c r="AC1555" s="477"/>
      <c r="AD1555" s="477"/>
      <c r="AE1555" s="477"/>
    </row>
    <row r="1556" spans="1:204" s="425" customFormat="1" ht="51" x14ac:dyDescent="0.25">
      <c r="A1556" s="331" t="s">
        <v>2304</v>
      </c>
      <c r="B1556" s="323" t="s">
        <v>2056</v>
      </c>
      <c r="C1556" s="277" t="s">
        <v>2306</v>
      </c>
      <c r="D1556" s="435" t="s">
        <v>3215</v>
      </c>
      <c r="E1556" s="326">
        <v>300</v>
      </c>
      <c r="F1556" s="336">
        <v>300</v>
      </c>
      <c r="G1556" s="220"/>
      <c r="H1556" s="334"/>
      <c r="I1556" s="391" t="s">
        <v>21</v>
      </c>
      <c r="J1556" s="378"/>
      <c r="K1556" s="332"/>
      <c r="L1556" s="384"/>
      <c r="M1556" s="381">
        <v>3</v>
      </c>
      <c r="N1556" s="379">
        <v>1</v>
      </c>
      <c r="O1556" s="385"/>
      <c r="P1556" s="377">
        <f t="shared" si="174"/>
        <v>307.26</v>
      </c>
      <c r="Q1556" s="16">
        <f t="shared" si="173"/>
        <v>307.26420000000002</v>
      </c>
      <c r="R1556" s="23">
        <f t="shared" si="175"/>
        <v>7.2599999999999909</v>
      </c>
      <c r="S1556" s="18">
        <f t="shared" si="176"/>
        <v>2.4199999999999968E-2</v>
      </c>
      <c r="T1556" s="101"/>
      <c r="U1556" s="102">
        <v>1560000</v>
      </c>
      <c r="V1556" s="103"/>
      <c r="W1556" s="272">
        <v>1560</v>
      </c>
      <c r="X1556" s="273"/>
      <c r="Y1556" s="486"/>
      <c r="Z1556" s="423"/>
      <c r="AA1556" s="477"/>
      <c r="AB1556" s="477"/>
      <c r="AC1556" s="477"/>
      <c r="AD1556" s="477"/>
      <c r="AE1556" s="477"/>
    </row>
    <row r="1557" spans="1:204" s="425" customFormat="1" ht="38.25" x14ac:dyDescent="0.25">
      <c r="A1557" s="331" t="s">
        <v>2307</v>
      </c>
      <c r="B1557" s="323" t="s">
        <v>2056</v>
      </c>
      <c r="C1557" s="277" t="s">
        <v>2308</v>
      </c>
      <c r="D1557" s="435" t="s">
        <v>3215</v>
      </c>
      <c r="E1557" s="326">
        <v>100</v>
      </c>
      <c r="F1557" s="336">
        <v>100</v>
      </c>
      <c r="G1557" s="220"/>
      <c r="H1557" s="334"/>
      <c r="I1557" s="391" t="s">
        <v>21</v>
      </c>
      <c r="J1557" s="378"/>
      <c r="K1557" s="332"/>
      <c r="L1557" s="384"/>
      <c r="M1557" s="381">
        <v>3</v>
      </c>
      <c r="N1557" s="379">
        <v>1</v>
      </c>
      <c r="O1557" s="385"/>
      <c r="P1557" s="377">
        <f t="shared" si="174"/>
        <v>102.42</v>
      </c>
      <c r="Q1557" s="16">
        <f t="shared" si="173"/>
        <v>102.42140000000001</v>
      </c>
      <c r="R1557" s="23">
        <f t="shared" si="175"/>
        <v>2.4200000000000017</v>
      </c>
      <c r="S1557" s="18">
        <f t="shared" si="176"/>
        <v>2.4200000000000017E-2</v>
      </c>
      <c r="T1557" s="101"/>
      <c r="U1557" s="102">
        <v>1570000</v>
      </c>
      <c r="V1557" s="103"/>
      <c r="W1557" s="272">
        <v>1570</v>
      </c>
      <c r="X1557" s="273"/>
      <c r="Y1557" s="486"/>
      <c r="Z1557" s="423"/>
      <c r="AA1557" s="477"/>
      <c r="AB1557" s="477"/>
      <c r="AC1557" s="477"/>
      <c r="AD1557" s="477"/>
      <c r="AE1557" s="477"/>
      <c r="GR1557" s="424"/>
      <c r="GS1557" s="424"/>
      <c r="GT1557" s="424"/>
      <c r="GU1557" s="424"/>
      <c r="GV1557" s="424"/>
    </row>
    <row r="1558" spans="1:204" s="425" customFormat="1" ht="51" x14ac:dyDescent="0.25">
      <c r="A1558" s="331" t="s">
        <v>2309</v>
      </c>
      <c r="B1558" s="323" t="s">
        <v>2056</v>
      </c>
      <c r="C1558" s="277" t="s">
        <v>2310</v>
      </c>
      <c r="D1558" s="332" t="s">
        <v>2311</v>
      </c>
      <c r="E1558" s="326">
        <v>36.130000000000003</v>
      </c>
      <c r="F1558" s="336">
        <v>35</v>
      </c>
      <c r="G1558" s="226"/>
      <c r="H1558" s="334" t="s">
        <v>2312</v>
      </c>
      <c r="I1558" s="391" t="s">
        <v>21</v>
      </c>
      <c r="J1558" s="378"/>
      <c r="K1558" s="332"/>
      <c r="L1558" s="384"/>
      <c r="M1558" s="381">
        <v>1</v>
      </c>
      <c r="N1558" s="379">
        <v>1</v>
      </c>
      <c r="O1558" s="385"/>
      <c r="P1558" s="377">
        <f t="shared" si="174"/>
        <v>37</v>
      </c>
      <c r="Q1558" s="16">
        <f t="shared" si="173"/>
        <v>37.004800000000003</v>
      </c>
      <c r="R1558" s="23">
        <f t="shared" si="175"/>
        <v>0.86999999999999744</v>
      </c>
      <c r="S1558" s="18">
        <f t="shared" si="176"/>
        <v>2.4079712150567322E-2</v>
      </c>
      <c r="T1558" s="101"/>
      <c r="U1558" s="102">
        <v>1580000</v>
      </c>
      <c r="V1558" s="103"/>
      <c r="W1558" s="272">
        <v>1580</v>
      </c>
      <c r="X1558" s="273"/>
      <c r="Y1558" s="486"/>
      <c r="Z1558" s="423"/>
      <c r="AA1558" s="477"/>
      <c r="AB1558" s="477"/>
      <c r="AC1558" s="477"/>
      <c r="AD1558" s="477"/>
      <c r="AE1558" s="477"/>
    </row>
    <row r="1559" spans="1:204" s="425" customFormat="1" ht="63.75" x14ac:dyDescent="0.25">
      <c r="A1559" s="331" t="s">
        <v>2309</v>
      </c>
      <c r="B1559" s="323" t="s">
        <v>2056</v>
      </c>
      <c r="C1559" s="277" t="s">
        <v>2314</v>
      </c>
      <c r="D1559" s="332" t="s">
        <v>2311</v>
      </c>
      <c r="E1559" s="326">
        <v>36.130000000000003</v>
      </c>
      <c r="F1559" s="336">
        <v>35</v>
      </c>
      <c r="G1559" s="226"/>
      <c r="H1559" s="334" t="s">
        <v>2312</v>
      </c>
      <c r="I1559" s="378" t="s">
        <v>21</v>
      </c>
      <c r="J1559" s="378"/>
      <c r="K1559" s="332"/>
      <c r="L1559" s="384"/>
      <c r="M1559" s="381">
        <v>1</v>
      </c>
      <c r="N1559" s="379">
        <v>1</v>
      </c>
      <c r="O1559" s="385"/>
      <c r="P1559" s="377">
        <f t="shared" si="174"/>
        <v>37</v>
      </c>
      <c r="Q1559" s="16">
        <f t="shared" si="173"/>
        <v>37.004800000000003</v>
      </c>
      <c r="R1559" s="23">
        <f t="shared" si="175"/>
        <v>0.86999999999999744</v>
      </c>
      <c r="S1559" s="18">
        <f t="shared" si="176"/>
        <v>2.4079712150567322E-2</v>
      </c>
      <c r="T1559" s="101"/>
      <c r="U1559" s="102">
        <v>1600000</v>
      </c>
      <c r="V1559" s="78"/>
      <c r="W1559" s="272">
        <v>1600</v>
      </c>
      <c r="X1559" s="273"/>
      <c r="Y1559" s="486"/>
      <c r="Z1559" s="423"/>
      <c r="AA1559" s="477"/>
      <c r="AB1559" s="477"/>
      <c r="AC1559" s="477"/>
      <c r="AD1559" s="477"/>
      <c r="AE1559" s="477"/>
    </row>
    <row r="1560" spans="1:204" s="425" customFormat="1" ht="51" x14ac:dyDescent="0.25">
      <c r="A1560" s="331" t="s">
        <v>2309</v>
      </c>
      <c r="B1560" s="323" t="s">
        <v>2056</v>
      </c>
      <c r="C1560" s="277" t="s">
        <v>2317</v>
      </c>
      <c r="D1560" s="332" t="s">
        <v>2311</v>
      </c>
      <c r="E1560" s="326">
        <v>36.130000000000003</v>
      </c>
      <c r="F1560" s="336">
        <v>35</v>
      </c>
      <c r="G1560" s="226"/>
      <c r="H1560" s="334" t="s">
        <v>2312</v>
      </c>
      <c r="I1560" s="378" t="s">
        <v>21</v>
      </c>
      <c r="J1560" s="378"/>
      <c r="K1560" s="332"/>
      <c r="L1560" s="384"/>
      <c r="M1560" s="381">
        <v>1</v>
      </c>
      <c r="N1560" s="379">
        <v>1</v>
      </c>
      <c r="O1560" s="385"/>
      <c r="P1560" s="377">
        <f t="shared" si="174"/>
        <v>37</v>
      </c>
      <c r="Q1560" s="16">
        <f t="shared" si="173"/>
        <v>37.004800000000003</v>
      </c>
      <c r="R1560" s="23">
        <f t="shared" si="175"/>
        <v>0.86999999999999744</v>
      </c>
      <c r="S1560" s="18">
        <f t="shared" si="176"/>
        <v>2.4079712150567322E-2</v>
      </c>
      <c r="T1560" s="101"/>
      <c r="U1560" s="102">
        <v>1620000</v>
      </c>
      <c r="V1560" s="78"/>
      <c r="W1560" s="272">
        <v>1620</v>
      </c>
      <c r="X1560" s="273"/>
      <c r="Y1560" s="486"/>
      <c r="Z1560" s="423"/>
      <c r="AA1560" s="477"/>
      <c r="AB1560" s="477"/>
      <c r="AC1560" s="477"/>
      <c r="AD1560" s="477"/>
      <c r="AE1560" s="477"/>
    </row>
    <row r="1561" spans="1:204" s="425" customFormat="1" ht="38.25" x14ac:dyDescent="0.25">
      <c r="A1561" s="331" t="s">
        <v>2318</v>
      </c>
      <c r="B1561" s="323" t="s">
        <v>2056</v>
      </c>
      <c r="C1561" s="277" t="s">
        <v>2319</v>
      </c>
      <c r="D1561" s="332" t="s">
        <v>2311</v>
      </c>
      <c r="E1561" s="326">
        <v>36.130000000000003</v>
      </c>
      <c r="F1561" s="336">
        <v>35</v>
      </c>
      <c r="G1561" s="220"/>
      <c r="H1561" s="334" t="s">
        <v>2320</v>
      </c>
      <c r="I1561" s="378" t="s">
        <v>21</v>
      </c>
      <c r="J1561" s="378"/>
      <c r="K1561" s="332"/>
      <c r="L1561" s="384"/>
      <c r="M1561" s="381">
        <v>1</v>
      </c>
      <c r="N1561" s="379">
        <v>1</v>
      </c>
      <c r="O1561" s="385"/>
      <c r="P1561" s="377">
        <f t="shared" si="174"/>
        <v>37</v>
      </c>
      <c r="Q1561" s="16">
        <f t="shared" si="173"/>
        <v>37.004800000000003</v>
      </c>
      <c r="R1561" s="23">
        <f t="shared" si="175"/>
        <v>0.86999999999999744</v>
      </c>
      <c r="S1561" s="18">
        <f t="shared" si="176"/>
        <v>2.4079712150567322E-2</v>
      </c>
      <c r="T1561" s="101"/>
      <c r="U1561" s="102">
        <v>1630000</v>
      </c>
      <c r="V1561" s="78"/>
      <c r="W1561" s="272">
        <v>1630</v>
      </c>
      <c r="X1561" s="273"/>
      <c r="Y1561" s="486"/>
      <c r="Z1561" s="423"/>
      <c r="AA1561" s="477"/>
      <c r="AB1561" s="477"/>
      <c r="AC1561" s="477"/>
      <c r="AD1561" s="477"/>
      <c r="AE1561" s="477"/>
    </row>
    <row r="1562" spans="1:204" s="425" customFormat="1" ht="51" x14ac:dyDescent="0.25">
      <c r="A1562" s="331" t="s">
        <v>2309</v>
      </c>
      <c r="B1562" s="323" t="s">
        <v>2056</v>
      </c>
      <c r="C1562" s="277" t="s">
        <v>2321</v>
      </c>
      <c r="D1562" s="332" t="s">
        <v>2322</v>
      </c>
      <c r="E1562" s="326">
        <v>4.6399999999999997</v>
      </c>
      <c r="F1562" s="336">
        <v>4.5</v>
      </c>
      <c r="G1562" s="220"/>
      <c r="H1562" s="334"/>
      <c r="I1562" s="378" t="s">
        <v>21</v>
      </c>
      <c r="J1562" s="378"/>
      <c r="K1562" s="332"/>
      <c r="L1562" s="384"/>
      <c r="M1562" s="381">
        <v>1</v>
      </c>
      <c r="N1562" s="379">
        <v>1</v>
      </c>
      <c r="O1562" s="385"/>
      <c r="P1562" s="377">
        <f t="shared" si="174"/>
        <v>4.75</v>
      </c>
      <c r="Q1562" s="16">
        <f t="shared" si="173"/>
        <v>4.7523</v>
      </c>
      <c r="R1562" s="23">
        <f t="shared" si="175"/>
        <v>0.11000000000000032</v>
      </c>
      <c r="S1562" s="18">
        <f t="shared" si="176"/>
        <v>2.370689655172421E-2</v>
      </c>
      <c r="T1562" s="101"/>
      <c r="U1562" s="102">
        <v>1640000</v>
      </c>
      <c r="V1562" s="78"/>
      <c r="W1562" s="272">
        <v>1640</v>
      </c>
      <c r="X1562" s="273"/>
      <c r="Y1562" s="486"/>
      <c r="Z1562" s="423"/>
      <c r="AA1562" s="477"/>
      <c r="AB1562" s="477"/>
      <c r="AC1562" s="477"/>
      <c r="AD1562" s="477"/>
      <c r="AE1562" s="477"/>
      <c r="GR1562" s="424"/>
      <c r="GS1562" s="424"/>
      <c r="GT1562" s="424"/>
      <c r="GU1562" s="424"/>
      <c r="GV1562" s="424"/>
    </row>
    <row r="1563" spans="1:204" s="425" customFormat="1" ht="51" x14ac:dyDescent="0.25">
      <c r="A1563" s="331" t="s">
        <v>2318</v>
      </c>
      <c r="B1563" s="323" t="s">
        <v>2056</v>
      </c>
      <c r="C1563" s="277" t="s">
        <v>2323</v>
      </c>
      <c r="D1563" s="332" t="s">
        <v>2311</v>
      </c>
      <c r="E1563" s="326">
        <v>36.130000000000003</v>
      </c>
      <c r="F1563" s="336">
        <v>35</v>
      </c>
      <c r="G1563" s="220"/>
      <c r="H1563" s="334" t="s">
        <v>2320</v>
      </c>
      <c r="I1563" s="378" t="s">
        <v>21</v>
      </c>
      <c r="J1563" s="378"/>
      <c r="K1563" s="332"/>
      <c r="L1563" s="384"/>
      <c r="M1563" s="381">
        <v>1</v>
      </c>
      <c r="N1563" s="379">
        <v>1</v>
      </c>
      <c r="O1563" s="385"/>
      <c r="P1563" s="377">
        <f t="shared" si="174"/>
        <v>37</v>
      </c>
      <c r="Q1563" s="16">
        <f t="shared" si="173"/>
        <v>37.004800000000003</v>
      </c>
      <c r="R1563" s="23">
        <f t="shared" si="175"/>
        <v>0.86999999999999744</v>
      </c>
      <c r="S1563" s="18">
        <f t="shared" si="176"/>
        <v>2.4079712150567322E-2</v>
      </c>
      <c r="T1563" s="101"/>
      <c r="U1563" s="102">
        <v>1650000</v>
      </c>
      <c r="V1563" s="103"/>
      <c r="W1563" s="272">
        <v>1650</v>
      </c>
      <c r="X1563" s="273"/>
      <c r="Y1563" s="486"/>
      <c r="Z1563" s="423"/>
      <c r="AA1563" s="477"/>
      <c r="AB1563" s="477"/>
      <c r="AC1563" s="477"/>
      <c r="AD1563" s="477"/>
      <c r="AE1563" s="477"/>
      <c r="GR1563" s="424"/>
      <c r="GS1563" s="424"/>
      <c r="GT1563" s="424"/>
      <c r="GU1563" s="424"/>
      <c r="GV1563" s="424"/>
    </row>
    <row r="1564" spans="1:204" s="425" customFormat="1" ht="51" x14ac:dyDescent="0.25">
      <c r="A1564" s="331" t="s">
        <v>2318</v>
      </c>
      <c r="B1564" s="323" t="s">
        <v>2056</v>
      </c>
      <c r="C1564" s="277" t="s">
        <v>2324</v>
      </c>
      <c r="D1564" s="332" t="s">
        <v>2311</v>
      </c>
      <c r="E1564" s="326">
        <v>4.6399999999999997</v>
      </c>
      <c r="F1564" s="336">
        <v>4.5</v>
      </c>
      <c r="G1564" s="220"/>
      <c r="H1564" s="334"/>
      <c r="I1564" s="378" t="s">
        <v>21</v>
      </c>
      <c r="J1564" s="378"/>
      <c r="K1564" s="332"/>
      <c r="L1564" s="384"/>
      <c r="M1564" s="381">
        <v>1</v>
      </c>
      <c r="N1564" s="379">
        <v>1</v>
      </c>
      <c r="O1564" s="385"/>
      <c r="P1564" s="377">
        <f t="shared" si="174"/>
        <v>4.75</v>
      </c>
      <c r="Q1564" s="16">
        <f t="shared" si="173"/>
        <v>4.7523</v>
      </c>
      <c r="R1564" s="23">
        <f t="shared" si="175"/>
        <v>0.11000000000000032</v>
      </c>
      <c r="S1564" s="18">
        <f t="shared" si="176"/>
        <v>2.370689655172421E-2</v>
      </c>
      <c r="T1564" s="101"/>
      <c r="U1564" s="102">
        <v>1660000</v>
      </c>
      <c r="V1564" s="103"/>
      <c r="W1564" s="272">
        <v>1660</v>
      </c>
      <c r="X1564" s="273"/>
      <c r="Y1564" s="486"/>
      <c r="Z1564" s="423"/>
      <c r="AA1564" s="477"/>
      <c r="AB1564" s="477"/>
      <c r="AC1564" s="477"/>
      <c r="AD1564" s="477"/>
      <c r="AE1564" s="477"/>
      <c r="GR1564" s="424"/>
      <c r="GS1564" s="424"/>
      <c r="GT1564" s="424"/>
      <c r="GU1564" s="424"/>
      <c r="GV1564" s="424"/>
    </row>
    <row r="1565" spans="1:204" s="425" customFormat="1" ht="25.5" x14ac:dyDescent="0.25">
      <c r="A1565" s="331" t="s">
        <v>2318</v>
      </c>
      <c r="B1565" s="323" t="s">
        <v>2056</v>
      </c>
      <c r="C1565" s="277" t="s">
        <v>2325</v>
      </c>
      <c r="D1565" s="332" t="s">
        <v>2311</v>
      </c>
      <c r="E1565" s="326">
        <v>36.130000000000003</v>
      </c>
      <c r="F1565" s="336">
        <v>35</v>
      </c>
      <c r="G1565" s="220"/>
      <c r="H1565" s="334" t="s">
        <v>2326</v>
      </c>
      <c r="I1565" s="378" t="s">
        <v>21</v>
      </c>
      <c r="J1565" s="378"/>
      <c r="K1565" s="332"/>
      <c r="L1565" s="384"/>
      <c r="M1565" s="381">
        <v>1</v>
      </c>
      <c r="N1565" s="379">
        <v>1</v>
      </c>
      <c r="O1565" s="385"/>
      <c r="P1565" s="377">
        <f t="shared" si="174"/>
        <v>37</v>
      </c>
      <c r="Q1565" s="16">
        <f t="shared" si="173"/>
        <v>37.004800000000003</v>
      </c>
      <c r="R1565" s="23">
        <f t="shared" si="175"/>
        <v>0.86999999999999744</v>
      </c>
      <c r="S1565" s="18">
        <f t="shared" si="176"/>
        <v>2.4079712150567322E-2</v>
      </c>
      <c r="T1565" s="101"/>
      <c r="U1565" s="102">
        <v>1670000</v>
      </c>
      <c r="V1565" s="103"/>
      <c r="W1565" s="272">
        <v>1670</v>
      </c>
      <c r="X1565" s="273"/>
      <c r="Y1565" s="486"/>
      <c r="Z1565" s="423"/>
      <c r="AA1565" s="477"/>
      <c r="AB1565" s="477"/>
      <c r="AC1565" s="477"/>
      <c r="AD1565" s="477"/>
      <c r="AE1565" s="477"/>
      <c r="GR1565" s="424"/>
      <c r="GS1565" s="424"/>
      <c r="GT1565" s="424"/>
      <c r="GU1565" s="424"/>
      <c r="GV1565" s="424"/>
    </row>
    <row r="1566" spans="1:204" s="425" customFormat="1" ht="63.75" x14ac:dyDescent="0.25">
      <c r="A1566" s="331" t="s">
        <v>2318</v>
      </c>
      <c r="B1566" s="323" t="s">
        <v>2056</v>
      </c>
      <c r="C1566" s="277" t="s">
        <v>2327</v>
      </c>
      <c r="D1566" s="332" t="s">
        <v>2311</v>
      </c>
      <c r="E1566" s="326">
        <v>8.77</v>
      </c>
      <c r="F1566" s="336">
        <v>8.5</v>
      </c>
      <c r="G1566" s="220"/>
      <c r="H1566" s="334" t="s">
        <v>2328</v>
      </c>
      <c r="I1566" s="378" t="s">
        <v>21</v>
      </c>
      <c r="J1566" s="378"/>
      <c r="K1566" s="332"/>
      <c r="L1566" s="384"/>
      <c r="M1566" s="381">
        <v>1</v>
      </c>
      <c r="N1566" s="379">
        <v>1</v>
      </c>
      <c r="O1566" s="385"/>
      <c r="P1566" s="377">
        <f t="shared" si="174"/>
        <v>8.98</v>
      </c>
      <c r="Q1566" s="16">
        <f t="shared" si="173"/>
        <v>8.9823000000000004</v>
      </c>
      <c r="R1566" s="23">
        <f t="shared" si="175"/>
        <v>0.21000000000000085</v>
      </c>
      <c r="S1566" s="18">
        <f t="shared" si="176"/>
        <v>2.3945267958951067E-2</v>
      </c>
      <c r="T1566" s="101"/>
      <c r="U1566" s="102">
        <v>1680000</v>
      </c>
      <c r="V1566" s="103"/>
      <c r="W1566" s="272">
        <v>1680</v>
      </c>
      <c r="X1566" s="273"/>
      <c r="Y1566" s="486"/>
      <c r="Z1566" s="423"/>
      <c r="AA1566" s="477"/>
      <c r="AB1566" s="477"/>
      <c r="AC1566" s="477"/>
      <c r="AD1566" s="477"/>
      <c r="AE1566" s="477"/>
      <c r="GR1566" s="424"/>
      <c r="GS1566" s="424"/>
      <c r="GT1566" s="424"/>
      <c r="GU1566" s="424"/>
      <c r="GV1566" s="424"/>
    </row>
    <row r="1567" spans="1:204" s="425" customFormat="1" ht="51" x14ac:dyDescent="0.25">
      <c r="A1567" s="331" t="s">
        <v>2318</v>
      </c>
      <c r="B1567" s="323" t="s">
        <v>2056</v>
      </c>
      <c r="C1567" s="277" t="s">
        <v>2329</v>
      </c>
      <c r="D1567" s="332" t="s">
        <v>2311</v>
      </c>
      <c r="E1567" s="326">
        <v>36.130000000000003</v>
      </c>
      <c r="F1567" s="333">
        <v>35</v>
      </c>
      <c r="G1567" s="220"/>
      <c r="H1567" s="334" t="s">
        <v>2326</v>
      </c>
      <c r="I1567" s="378"/>
      <c r="J1567" s="378"/>
      <c r="K1567" s="332"/>
      <c r="L1567" s="384"/>
      <c r="M1567" s="381">
        <v>1</v>
      </c>
      <c r="N1567" s="379">
        <v>1</v>
      </c>
      <c r="O1567" s="385"/>
      <c r="P1567" s="377">
        <f t="shared" si="174"/>
        <v>37</v>
      </c>
      <c r="Q1567" s="16">
        <f t="shared" si="173"/>
        <v>37.004800000000003</v>
      </c>
      <c r="R1567" s="23">
        <f t="shared" si="175"/>
        <v>0.86999999999999744</v>
      </c>
      <c r="S1567" s="18">
        <f t="shared" si="176"/>
        <v>2.4079712150567322E-2</v>
      </c>
      <c r="T1567" s="101"/>
      <c r="U1567" s="102">
        <v>1690000</v>
      </c>
      <c r="V1567" s="78"/>
      <c r="W1567" s="272">
        <v>1690</v>
      </c>
      <c r="X1567" s="273"/>
      <c r="Y1567" s="486"/>
      <c r="Z1567" s="423"/>
      <c r="AA1567" s="477"/>
      <c r="AB1567" s="477"/>
      <c r="AC1567" s="477"/>
      <c r="AD1567" s="477"/>
      <c r="AE1567" s="477"/>
      <c r="GR1567" s="424"/>
      <c r="GS1567" s="424"/>
      <c r="GT1567" s="424"/>
      <c r="GU1567" s="424"/>
      <c r="GV1567" s="424"/>
    </row>
    <row r="1568" spans="1:204" s="425" customFormat="1" ht="63.75" x14ac:dyDescent="0.25">
      <c r="A1568" s="331" t="s">
        <v>2318</v>
      </c>
      <c r="B1568" s="323" t="s">
        <v>2056</v>
      </c>
      <c r="C1568" s="277" t="s">
        <v>2330</v>
      </c>
      <c r="D1568" s="332" t="s">
        <v>2311</v>
      </c>
      <c r="E1568" s="326">
        <v>8.77</v>
      </c>
      <c r="F1568" s="333">
        <v>8.5</v>
      </c>
      <c r="G1568" s="220"/>
      <c r="H1568" s="334"/>
      <c r="I1568" s="378"/>
      <c r="J1568" s="378"/>
      <c r="K1568" s="332"/>
      <c r="L1568" s="384"/>
      <c r="M1568" s="381">
        <v>1</v>
      </c>
      <c r="N1568" s="379">
        <v>1</v>
      </c>
      <c r="O1568" s="385"/>
      <c r="P1568" s="377">
        <f t="shared" si="174"/>
        <v>8.98</v>
      </c>
      <c r="Q1568" s="16">
        <f t="shared" si="173"/>
        <v>8.9823000000000004</v>
      </c>
      <c r="R1568" s="23">
        <f t="shared" si="175"/>
        <v>0.21000000000000085</v>
      </c>
      <c r="S1568" s="18">
        <f t="shared" si="176"/>
        <v>2.3945267958951067E-2</v>
      </c>
      <c r="T1568" s="101"/>
      <c r="U1568" s="102">
        <v>1700000</v>
      </c>
      <c r="V1568" s="78"/>
      <c r="W1568" s="272">
        <v>1700</v>
      </c>
      <c r="X1568" s="273"/>
      <c r="Y1568" s="486"/>
      <c r="Z1568" s="423"/>
      <c r="AA1568" s="477"/>
      <c r="AB1568" s="477"/>
      <c r="AC1568" s="477"/>
      <c r="AD1568" s="477"/>
      <c r="AE1568" s="477"/>
      <c r="GR1568" s="424"/>
      <c r="GS1568" s="424"/>
      <c r="GT1568" s="424"/>
      <c r="GU1568" s="424"/>
      <c r="GV1568" s="424"/>
    </row>
    <row r="1569" spans="1:204" s="425" customFormat="1" ht="25.5" x14ac:dyDescent="0.25">
      <c r="A1569" s="331" t="s">
        <v>2318</v>
      </c>
      <c r="B1569" s="323" t="s">
        <v>2056</v>
      </c>
      <c r="C1569" s="277" t="s">
        <v>2331</v>
      </c>
      <c r="D1569" s="332" t="s">
        <v>2332</v>
      </c>
      <c r="E1569" s="326">
        <v>36.130000000000003</v>
      </c>
      <c r="F1569" s="336">
        <v>35</v>
      </c>
      <c r="G1569" s="220"/>
      <c r="H1569" s="334"/>
      <c r="I1569" s="378" t="s">
        <v>21</v>
      </c>
      <c r="J1569" s="378"/>
      <c r="K1569" s="332"/>
      <c r="L1569" s="384"/>
      <c r="M1569" s="381">
        <v>3</v>
      </c>
      <c r="N1569" s="379">
        <v>1</v>
      </c>
      <c r="O1569" s="385"/>
      <c r="P1569" s="377">
        <f t="shared" si="174"/>
        <v>37</v>
      </c>
      <c r="Q1569" s="16">
        <f t="shared" si="173"/>
        <v>37.004800000000003</v>
      </c>
      <c r="R1569" s="23">
        <f t="shared" si="175"/>
        <v>0.86999999999999744</v>
      </c>
      <c r="S1569" s="18">
        <f t="shared" si="176"/>
        <v>2.4079712150567322E-2</v>
      </c>
      <c r="T1569" s="101"/>
      <c r="U1569" s="102">
        <v>1710000</v>
      </c>
      <c r="V1569" s="103"/>
      <c r="W1569" s="272">
        <v>1710</v>
      </c>
      <c r="X1569" s="273"/>
      <c r="Y1569" s="486"/>
      <c r="Z1569" s="423"/>
      <c r="AA1569" s="477"/>
      <c r="AB1569" s="477"/>
      <c r="AC1569" s="477"/>
      <c r="AD1569" s="477"/>
      <c r="AE1569" s="477"/>
      <c r="GR1569" s="424"/>
      <c r="GS1569" s="424"/>
      <c r="GT1569" s="424"/>
      <c r="GU1569" s="424"/>
      <c r="GV1569" s="424"/>
    </row>
    <row r="1570" spans="1:204" s="425" customFormat="1" ht="25.5" x14ac:dyDescent="0.25">
      <c r="A1570" s="331" t="s">
        <v>2318</v>
      </c>
      <c r="B1570" s="323" t="s">
        <v>2056</v>
      </c>
      <c r="C1570" s="277" t="s">
        <v>2333</v>
      </c>
      <c r="D1570" s="332" t="s">
        <v>2334</v>
      </c>
      <c r="E1570" s="326">
        <v>72.260000000000005</v>
      </c>
      <c r="F1570" s="336">
        <v>70</v>
      </c>
      <c r="G1570" s="220"/>
      <c r="H1570" s="334"/>
      <c r="I1570" s="378" t="s">
        <v>21</v>
      </c>
      <c r="J1570" s="378"/>
      <c r="K1570" s="332"/>
      <c r="L1570" s="384"/>
      <c r="M1570" s="381">
        <v>1</v>
      </c>
      <c r="N1570" s="379">
        <v>1</v>
      </c>
      <c r="O1570" s="385"/>
      <c r="P1570" s="377">
        <f t="shared" si="174"/>
        <v>74</v>
      </c>
      <c r="Q1570" s="16">
        <f t="shared" si="173"/>
        <v>74.009699999999995</v>
      </c>
      <c r="R1570" s="23">
        <f t="shared" si="175"/>
        <v>1.7399999999999949</v>
      </c>
      <c r="S1570" s="18">
        <f t="shared" si="176"/>
        <v>2.4079712150567322E-2</v>
      </c>
      <c r="T1570" s="101"/>
      <c r="U1570" s="102">
        <v>1720000</v>
      </c>
      <c r="V1570" s="103"/>
      <c r="W1570" s="272">
        <v>1720</v>
      </c>
      <c r="X1570" s="273"/>
      <c r="Y1570" s="486"/>
      <c r="Z1570" s="423"/>
      <c r="AA1570" s="477"/>
      <c r="AB1570" s="477"/>
      <c r="AC1570" s="477"/>
      <c r="AD1570" s="477"/>
      <c r="AE1570" s="477"/>
      <c r="GR1570" s="424"/>
      <c r="GS1570" s="424"/>
      <c r="GT1570" s="424"/>
      <c r="GU1570" s="424"/>
      <c r="GV1570" s="424"/>
    </row>
    <row r="1571" spans="1:204" s="425" customFormat="1" ht="38.25" x14ac:dyDescent="0.25">
      <c r="A1571" s="331" t="s">
        <v>2318</v>
      </c>
      <c r="B1571" s="323" t="s">
        <v>2056</v>
      </c>
      <c r="C1571" s="277" t="s">
        <v>2335</v>
      </c>
      <c r="D1571" s="332" t="s">
        <v>2336</v>
      </c>
      <c r="E1571" s="326">
        <v>36.130000000000003</v>
      </c>
      <c r="F1571" s="336">
        <v>35</v>
      </c>
      <c r="G1571" s="220"/>
      <c r="H1571" s="334" t="s">
        <v>2337</v>
      </c>
      <c r="I1571" s="378" t="s">
        <v>21</v>
      </c>
      <c r="J1571" s="378"/>
      <c r="K1571" s="332"/>
      <c r="L1571" s="384"/>
      <c r="M1571" s="381">
        <v>1</v>
      </c>
      <c r="N1571" s="379">
        <v>1</v>
      </c>
      <c r="O1571" s="385"/>
      <c r="P1571" s="377">
        <f t="shared" si="174"/>
        <v>37</v>
      </c>
      <c r="Q1571" s="16">
        <f t="shared" si="173"/>
        <v>37.004800000000003</v>
      </c>
      <c r="R1571" s="23">
        <f t="shared" si="175"/>
        <v>0.86999999999999744</v>
      </c>
      <c r="S1571" s="18">
        <f t="shared" si="176"/>
        <v>2.4079712150567322E-2</v>
      </c>
      <c r="T1571" s="101"/>
      <c r="U1571" s="102">
        <v>1730000</v>
      </c>
      <c r="V1571" s="103"/>
      <c r="W1571" s="272">
        <v>1730</v>
      </c>
      <c r="X1571" s="273"/>
      <c r="Y1571" s="486"/>
      <c r="Z1571" s="423"/>
      <c r="AA1571" s="477"/>
      <c r="AB1571" s="477"/>
      <c r="AC1571" s="477"/>
      <c r="AD1571" s="477"/>
      <c r="AE1571" s="477"/>
      <c r="GR1571" s="424"/>
      <c r="GS1571" s="424"/>
      <c r="GT1571" s="424"/>
      <c r="GU1571" s="424"/>
      <c r="GV1571" s="424"/>
    </row>
    <row r="1572" spans="1:204" s="425" customFormat="1" ht="51" x14ac:dyDescent="0.25">
      <c r="A1572" s="331" t="s">
        <v>2318</v>
      </c>
      <c r="B1572" s="323" t="s">
        <v>2056</v>
      </c>
      <c r="C1572" s="277" t="s">
        <v>2338</v>
      </c>
      <c r="D1572" s="332" t="s">
        <v>2336</v>
      </c>
      <c r="E1572" s="326">
        <v>8.77</v>
      </c>
      <c r="F1572" s="336">
        <v>8.5</v>
      </c>
      <c r="G1572" s="220"/>
      <c r="H1572" s="334" t="s">
        <v>2337</v>
      </c>
      <c r="I1572" s="378" t="s">
        <v>21</v>
      </c>
      <c r="J1572" s="378"/>
      <c r="K1572" s="332"/>
      <c r="L1572" s="384"/>
      <c r="M1572" s="381">
        <v>1</v>
      </c>
      <c r="N1572" s="379">
        <v>1</v>
      </c>
      <c r="O1572" s="385"/>
      <c r="P1572" s="377">
        <f t="shared" si="174"/>
        <v>8.98</v>
      </c>
      <c r="Q1572" s="16">
        <f t="shared" si="173"/>
        <v>8.9823000000000004</v>
      </c>
      <c r="R1572" s="23">
        <f t="shared" si="175"/>
        <v>0.21000000000000085</v>
      </c>
      <c r="S1572" s="18">
        <f t="shared" si="176"/>
        <v>2.3945267958951067E-2</v>
      </c>
      <c r="T1572" s="101"/>
      <c r="U1572" s="102">
        <v>1740000</v>
      </c>
      <c r="V1572" s="103"/>
      <c r="W1572" s="272">
        <v>1740</v>
      </c>
      <c r="X1572" s="273"/>
      <c r="Y1572" s="486"/>
      <c r="Z1572" s="423"/>
      <c r="AA1572" s="477"/>
      <c r="AB1572" s="477"/>
      <c r="AC1572" s="477"/>
      <c r="AD1572" s="477"/>
      <c r="AE1572" s="477"/>
      <c r="GR1572" s="424"/>
      <c r="GS1572" s="424"/>
      <c r="GT1572" s="424"/>
      <c r="GU1572" s="424"/>
      <c r="GV1572" s="424"/>
    </row>
    <row r="1573" spans="1:204" s="425" customFormat="1" ht="25.5" x14ac:dyDescent="0.25">
      <c r="A1573" s="331" t="s">
        <v>2339</v>
      </c>
      <c r="B1573" s="323" t="s">
        <v>2056</v>
      </c>
      <c r="C1573" s="277" t="s">
        <v>2340</v>
      </c>
      <c r="D1573" s="332" t="s">
        <v>2341</v>
      </c>
      <c r="E1573" s="326">
        <v>72.260000000000005</v>
      </c>
      <c r="F1573" s="336">
        <v>70</v>
      </c>
      <c r="G1573" s="220"/>
      <c r="H1573" s="334"/>
      <c r="I1573" s="378" t="s">
        <v>21</v>
      </c>
      <c r="J1573" s="378"/>
      <c r="K1573" s="332"/>
      <c r="L1573" s="384"/>
      <c r="M1573" s="381">
        <v>1</v>
      </c>
      <c r="N1573" s="379">
        <v>1</v>
      </c>
      <c r="O1573" s="385"/>
      <c r="P1573" s="377">
        <f t="shared" si="174"/>
        <v>74</v>
      </c>
      <c r="Q1573" s="16">
        <f t="shared" si="173"/>
        <v>74.009699999999995</v>
      </c>
      <c r="R1573" s="23">
        <f t="shared" si="175"/>
        <v>1.7399999999999949</v>
      </c>
      <c r="S1573" s="18">
        <f t="shared" si="176"/>
        <v>2.4079712150567322E-2</v>
      </c>
      <c r="T1573" s="101"/>
      <c r="U1573" s="102">
        <v>1750000</v>
      </c>
      <c r="V1573" s="103"/>
      <c r="W1573" s="272">
        <v>1750</v>
      </c>
      <c r="X1573" s="273"/>
      <c r="Y1573" s="486"/>
      <c r="Z1573" s="423"/>
      <c r="AA1573" s="477"/>
      <c r="AB1573" s="477"/>
      <c r="AC1573" s="477"/>
      <c r="AD1573" s="477"/>
      <c r="AE1573" s="477"/>
    </row>
    <row r="1574" spans="1:204" s="425" customFormat="1" ht="25.5" x14ac:dyDescent="0.25">
      <c r="A1574" s="331" t="s">
        <v>2342</v>
      </c>
      <c r="B1574" s="323" t="s">
        <v>2056</v>
      </c>
      <c r="C1574" s="277" t="s">
        <v>2343</v>
      </c>
      <c r="D1574" s="332" t="s">
        <v>2344</v>
      </c>
      <c r="E1574" s="326">
        <v>20.64</v>
      </c>
      <c r="F1574" s="336">
        <v>20</v>
      </c>
      <c r="G1574" s="220"/>
      <c r="H1574" s="334"/>
      <c r="I1574" s="378" t="s">
        <v>21</v>
      </c>
      <c r="J1574" s="378"/>
      <c r="K1574" s="332"/>
      <c r="L1574" s="384"/>
      <c r="M1574" s="381">
        <v>6</v>
      </c>
      <c r="N1574" s="379">
        <v>1</v>
      </c>
      <c r="O1574" s="385"/>
      <c r="P1574" s="377">
        <f t="shared" si="174"/>
        <v>21.13</v>
      </c>
      <c r="Q1574" s="16">
        <f t="shared" si="173"/>
        <v>21.139700000000001</v>
      </c>
      <c r="R1574" s="23">
        <f t="shared" si="175"/>
        <v>0.48999999999999844</v>
      </c>
      <c r="S1574" s="18">
        <f t="shared" si="176"/>
        <v>2.3740310077519304E-2</v>
      </c>
      <c r="T1574" s="101"/>
      <c r="U1574" s="102">
        <v>1760000</v>
      </c>
      <c r="V1574" s="103"/>
      <c r="W1574" s="272">
        <v>1760</v>
      </c>
      <c r="X1574" s="273"/>
      <c r="Y1574" s="486"/>
      <c r="Z1574" s="423"/>
      <c r="AA1574" s="477"/>
      <c r="AB1574" s="477"/>
      <c r="AC1574" s="477"/>
      <c r="AD1574" s="477"/>
      <c r="AE1574" s="477"/>
    </row>
    <row r="1575" spans="1:204" s="425" customFormat="1" ht="25.5" x14ac:dyDescent="0.25">
      <c r="A1575" s="331" t="s">
        <v>2309</v>
      </c>
      <c r="B1575" s="323" t="s">
        <v>2056</v>
      </c>
      <c r="C1575" s="277" t="s">
        <v>2345</v>
      </c>
      <c r="D1575" s="332" t="s">
        <v>2311</v>
      </c>
      <c r="E1575" s="326">
        <v>72.260000000000005</v>
      </c>
      <c r="F1575" s="336">
        <v>70</v>
      </c>
      <c r="G1575" s="226"/>
      <c r="H1575" s="334" t="s">
        <v>2312</v>
      </c>
      <c r="I1575" s="378" t="s">
        <v>21</v>
      </c>
      <c r="J1575" s="386"/>
      <c r="K1575" s="332"/>
      <c r="L1575" s="384"/>
      <c r="M1575" s="381">
        <v>1</v>
      </c>
      <c r="N1575" s="379">
        <v>1</v>
      </c>
      <c r="O1575" s="385"/>
      <c r="P1575" s="377">
        <f t="shared" si="174"/>
        <v>74</v>
      </c>
      <c r="Q1575" s="16">
        <f t="shared" si="173"/>
        <v>74.009699999999995</v>
      </c>
      <c r="R1575" s="23">
        <f t="shared" si="175"/>
        <v>1.7399999999999949</v>
      </c>
      <c r="S1575" s="18">
        <f t="shared" si="176"/>
        <v>2.4079712150567322E-2</v>
      </c>
      <c r="T1575" s="101"/>
      <c r="U1575" s="102">
        <v>1770000</v>
      </c>
      <c r="V1575" s="103"/>
      <c r="W1575" s="272">
        <v>1770</v>
      </c>
      <c r="X1575" s="273"/>
      <c r="Y1575" s="486"/>
      <c r="Z1575" s="423"/>
      <c r="AA1575" s="477"/>
      <c r="AB1575" s="477"/>
      <c r="AC1575" s="477"/>
      <c r="AD1575" s="477"/>
      <c r="AE1575" s="477"/>
      <c r="GR1575" s="424"/>
      <c r="GS1575" s="424"/>
      <c r="GT1575" s="424"/>
      <c r="GU1575" s="424"/>
      <c r="GV1575" s="424"/>
    </row>
    <row r="1576" spans="1:204" s="425" customFormat="1" ht="38.25" x14ac:dyDescent="0.25">
      <c r="A1576" s="331" t="s">
        <v>2347</v>
      </c>
      <c r="B1576" s="323" t="s">
        <v>2056</v>
      </c>
      <c r="C1576" s="277" t="s">
        <v>2348</v>
      </c>
      <c r="D1576" s="332" t="s">
        <v>2349</v>
      </c>
      <c r="E1576" s="326">
        <v>72.260000000000005</v>
      </c>
      <c r="F1576" s="336">
        <v>70</v>
      </c>
      <c r="G1576" s="220"/>
      <c r="H1576" s="334" t="s">
        <v>2350</v>
      </c>
      <c r="I1576" s="378" t="s">
        <v>21</v>
      </c>
      <c r="J1576" s="378"/>
      <c r="K1576" s="332"/>
      <c r="L1576" s="384"/>
      <c r="M1576" s="381">
        <v>2</v>
      </c>
      <c r="N1576" s="379">
        <v>1</v>
      </c>
      <c r="O1576" s="385"/>
      <c r="P1576" s="377">
        <f t="shared" si="174"/>
        <v>74</v>
      </c>
      <c r="Q1576" s="16">
        <f t="shared" si="173"/>
        <v>74.009699999999995</v>
      </c>
      <c r="R1576" s="23">
        <f t="shared" si="175"/>
        <v>1.7399999999999949</v>
      </c>
      <c r="S1576" s="18">
        <f t="shared" si="176"/>
        <v>2.4079712150567322E-2</v>
      </c>
      <c r="T1576" s="101"/>
      <c r="U1576" s="102">
        <v>1790000</v>
      </c>
      <c r="V1576" s="103"/>
      <c r="W1576" s="272">
        <v>1790</v>
      </c>
      <c r="X1576" s="273"/>
      <c r="Y1576" s="486"/>
      <c r="Z1576" s="423"/>
      <c r="AA1576" s="477"/>
      <c r="AB1576" s="477"/>
      <c r="AC1576" s="477"/>
      <c r="AD1576" s="477"/>
      <c r="AE1576" s="477"/>
      <c r="GR1576" s="424"/>
      <c r="GS1576" s="424"/>
      <c r="GT1576" s="424"/>
      <c r="GU1576" s="424"/>
      <c r="GV1576" s="424"/>
    </row>
    <row r="1577" spans="1:204" s="425" customFormat="1" ht="25.5" x14ac:dyDescent="0.25">
      <c r="A1577" s="331" t="s">
        <v>2347</v>
      </c>
      <c r="B1577" s="323" t="s">
        <v>2056</v>
      </c>
      <c r="C1577" s="277" t="s">
        <v>2351</v>
      </c>
      <c r="D1577" s="332" t="s">
        <v>2349</v>
      </c>
      <c r="E1577" s="326">
        <v>72.260000000000005</v>
      </c>
      <c r="F1577" s="336">
        <v>70</v>
      </c>
      <c r="G1577" s="220"/>
      <c r="H1577" s="334"/>
      <c r="I1577" s="378" t="s">
        <v>21</v>
      </c>
      <c r="J1577" s="378"/>
      <c r="K1577" s="332"/>
      <c r="L1577" s="384"/>
      <c r="M1577" s="381">
        <v>2</v>
      </c>
      <c r="N1577" s="379">
        <v>1</v>
      </c>
      <c r="O1577" s="385"/>
      <c r="P1577" s="377">
        <f t="shared" si="174"/>
        <v>74</v>
      </c>
      <c r="Q1577" s="16">
        <f t="shared" si="173"/>
        <v>74.009699999999995</v>
      </c>
      <c r="R1577" s="23">
        <f t="shared" si="175"/>
        <v>1.7399999999999949</v>
      </c>
      <c r="S1577" s="18">
        <f t="shared" si="176"/>
        <v>2.4079712150567322E-2</v>
      </c>
      <c r="T1577" s="101"/>
      <c r="U1577" s="102">
        <v>1800000</v>
      </c>
      <c r="V1577" s="103"/>
      <c r="W1577" s="272">
        <v>1800</v>
      </c>
      <c r="X1577" s="273"/>
      <c r="Y1577" s="486"/>
      <c r="Z1577" s="423"/>
      <c r="AA1577" s="477"/>
      <c r="AB1577" s="477"/>
      <c r="AC1577" s="477"/>
      <c r="AD1577" s="477"/>
      <c r="AE1577" s="477"/>
      <c r="GR1577" s="424"/>
      <c r="GS1577" s="424"/>
      <c r="GT1577" s="424"/>
      <c r="GU1577" s="424"/>
      <c r="GV1577" s="424"/>
    </row>
    <row r="1578" spans="1:204" s="425" customFormat="1" ht="25.5" x14ac:dyDescent="0.25">
      <c r="A1578" s="331" t="s">
        <v>2315</v>
      </c>
      <c r="B1578" s="323" t="s">
        <v>2056</v>
      </c>
      <c r="C1578" s="277" t="s">
        <v>2352</v>
      </c>
      <c r="D1578" s="332" t="s">
        <v>2130</v>
      </c>
      <c r="E1578" s="326">
        <v>70</v>
      </c>
      <c r="F1578" s="336">
        <v>70</v>
      </c>
      <c r="G1578" s="220"/>
      <c r="H1578" s="334"/>
      <c r="I1578" s="378" t="s">
        <v>21</v>
      </c>
      <c r="J1578" s="378"/>
      <c r="K1578" s="332"/>
      <c r="L1578" s="384"/>
      <c r="M1578" s="381">
        <v>1</v>
      </c>
      <c r="N1578" s="379">
        <v>1</v>
      </c>
      <c r="O1578" s="385"/>
      <c r="P1578" s="377">
        <f t="shared" si="174"/>
        <v>71.69</v>
      </c>
      <c r="Q1578" s="16">
        <f t="shared" si="173"/>
        <v>71.694900000000004</v>
      </c>
      <c r="R1578" s="23">
        <f t="shared" si="175"/>
        <v>1.6899999999999977</v>
      </c>
      <c r="S1578" s="18">
        <f t="shared" si="176"/>
        <v>2.4142857142857112E-2</v>
      </c>
      <c r="T1578" s="101"/>
      <c r="U1578" s="102">
        <v>1810000</v>
      </c>
      <c r="V1578" s="103"/>
      <c r="W1578" s="272">
        <v>1810</v>
      </c>
      <c r="X1578" s="273"/>
      <c r="Y1578" s="486"/>
      <c r="Z1578" s="423"/>
      <c r="AA1578" s="477"/>
      <c r="AB1578" s="477"/>
      <c r="AC1578" s="477"/>
      <c r="AD1578" s="477"/>
      <c r="AE1578" s="477"/>
      <c r="GR1578" s="424"/>
      <c r="GS1578" s="424"/>
      <c r="GT1578" s="424"/>
      <c r="GU1578" s="424"/>
      <c r="GV1578" s="424"/>
    </row>
    <row r="1579" spans="1:204" s="425" customFormat="1" ht="25.5" x14ac:dyDescent="0.25">
      <c r="A1579" s="331" t="s">
        <v>2353</v>
      </c>
      <c r="B1579" s="323" t="s">
        <v>2056</v>
      </c>
      <c r="C1579" s="277" t="s">
        <v>2354</v>
      </c>
      <c r="D1579" s="332">
        <v>117.9</v>
      </c>
      <c r="E1579" s="326">
        <v>6.19</v>
      </c>
      <c r="F1579" s="336">
        <v>6</v>
      </c>
      <c r="G1579" s="220"/>
      <c r="H1579" s="334"/>
      <c r="I1579" s="378" t="s">
        <v>21</v>
      </c>
      <c r="J1579" s="378"/>
      <c r="K1579" s="332"/>
      <c r="L1579" s="384"/>
      <c r="M1579" s="381">
        <v>1</v>
      </c>
      <c r="N1579" s="379">
        <v>1</v>
      </c>
      <c r="O1579" s="385"/>
      <c r="P1579" s="377">
        <f t="shared" si="174"/>
        <v>6.33</v>
      </c>
      <c r="Q1579" s="16">
        <f t="shared" si="173"/>
        <v>6.3398000000000003</v>
      </c>
      <c r="R1579" s="23">
        <f t="shared" si="175"/>
        <v>0.13999999999999968</v>
      </c>
      <c r="S1579" s="18">
        <f t="shared" si="176"/>
        <v>2.2617124394184115E-2</v>
      </c>
      <c r="T1579" s="101"/>
      <c r="U1579" s="102">
        <v>1820000</v>
      </c>
      <c r="V1579" s="103"/>
      <c r="W1579" s="272">
        <v>1820</v>
      </c>
      <c r="X1579" s="273"/>
      <c r="Y1579" s="486"/>
      <c r="Z1579" s="423"/>
      <c r="AA1579" s="477"/>
      <c r="AB1579" s="477"/>
      <c r="AC1579" s="477"/>
      <c r="AD1579" s="477"/>
      <c r="AE1579" s="477"/>
      <c r="GR1579" s="424"/>
      <c r="GS1579" s="424"/>
      <c r="GT1579" s="424"/>
      <c r="GU1579" s="424"/>
      <c r="GV1579" s="424"/>
    </row>
    <row r="1580" spans="1:204" s="425" customFormat="1" ht="25.5" x14ac:dyDescent="0.25">
      <c r="A1580" s="331" t="s">
        <v>2353</v>
      </c>
      <c r="B1580" s="323" t="s">
        <v>2056</v>
      </c>
      <c r="C1580" s="277" t="s">
        <v>2355</v>
      </c>
      <c r="D1580" s="332" t="s">
        <v>2130</v>
      </c>
      <c r="E1580" s="326">
        <v>70</v>
      </c>
      <c r="F1580" s="336">
        <v>70</v>
      </c>
      <c r="G1580" s="220"/>
      <c r="H1580" s="334"/>
      <c r="I1580" s="378" t="s">
        <v>21</v>
      </c>
      <c r="J1580" s="378"/>
      <c r="K1580" s="332"/>
      <c r="L1580" s="384"/>
      <c r="M1580" s="381">
        <v>1</v>
      </c>
      <c r="N1580" s="379">
        <v>1</v>
      </c>
      <c r="O1580" s="385"/>
      <c r="P1580" s="377">
        <f t="shared" si="174"/>
        <v>71.69</v>
      </c>
      <c r="Q1580" s="16">
        <f t="shared" si="173"/>
        <v>71.694900000000004</v>
      </c>
      <c r="R1580" s="23">
        <f t="shared" si="175"/>
        <v>1.6899999999999977</v>
      </c>
      <c r="S1580" s="18">
        <f t="shared" si="176"/>
        <v>2.4142857142857112E-2</v>
      </c>
      <c r="T1580" s="101"/>
      <c r="U1580" s="102">
        <v>1830000</v>
      </c>
      <c r="V1580" s="103"/>
      <c r="W1580" s="272">
        <v>1830</v>
      </c>
      <c r="X1580" s="273"/>
      <c r="Y1580" s="486"/>
      <c r="Z1580" s="423"/>
      <c r="AA1580" s="477"/>
      <c r="AB1580" s="477"/>
      <c r="AC1580" s="477"/>
      <c r="AD1580" s="477"/>
      <c r="AE1580" s="477"/>
      <c r="GR1580" s="424"/>
      <c r="GS1580" s="424"/>
      <c r="GT1580" s="424"/>
      <c r="GU1580" s="424"/>
      <c r="GV1580" s="424"/>
    </row>
    <row r="1581" spans="1:204" s="425" customFormat="1" ht="38.25" x14ac:dyDescent="0.25">
      <c r="A1581" s="277" t="s">
        <v>2356</v>
      </c>
      <c r="B1581" s="323" t="s">
        <v>2056</v>
      </c>
      <c r="C1581" s="277" t="s">
        <v>2357</v>
      </c>
      <c r="D1581" s="332" t="s">
        <v>2358</v>
      </c>
      <c r="E1581" s="326">
        <v>412.92</v>
      </c>
      <c r="F1581" s="336">
        <v>400</v>
      </c>
      <c r="G1581" s="220"/>
      <c r="H1581" s="334" t="s">
        <v>2359</v>
      </c>
      <c r="I1581" s="378" t="s">
        <v>21</v>
      </c>
      <c r="J1581" s="378"/>
      <c r="K1581" s="332"/>
      <c r="L1581" s="384"/>
      <c r="M1581" s="381">
        <v>6</v>
      </c>
      <c r="N1581" s="379">
        <v>1</v>
      </c>
      <c r="O1581" s="385"/>
      <c r="P1581" s="377">
        <f t="shared" si="174"/>
        <v>422.91</v>
      </c>
      <c r="Q1581" s="16">
        <f t="shared" si="173"/>
        <v>422.91840000000002</v>
      </c>
      <c r="R1581" s="23">
        <f t="shared" si="175"/>
        <v>9.9900000000000091</v>
      </c>
      <c r="S1581" s="18">
        <f t="shared" si="176"/>
        <v>2.4193548387096794E-2</v>
      </c>
      <c r="T1581" s="101"/>
      <c r="U1581" s="102">
        <v>1840000</v>
      </c>
      <c r="V1581" s="103"/>
      <c r="W1581" s="272">
        <v>1840</v>
      </c>
      <c r="X1581" s="273"/>
      <c r="Y1581" s="486"/>
      <c r="Z1581" s="423"/>
      <c r="AA1581" s="477"/>
      <c r="AB1581" s="477"/>
      <c r="AC1581" s="477"/>
      <c r="AD1581" s="477"/>
      <c r="AE1581" s="477"/>
      <c r="GR1581" s="424"/>
      <c r="GS1581" s="424"/>
      <c r="GT1581" s="424"/>
      <c r="GU1581" s="424"/>
      <c r="GV1581" s="424"/>
    </row>
    <row r="1582" spans="1:204" s="425" customFormat="1" ht="51" x14ac:dyDescent="0.25">
      <c r="A1582" s="277" t="s">
        <v>2356</v>
      </c>
      <c r="B1582" s="323" t="s">
        <v>2056</v>
      </c>
      <c r="C1582" s="277" t="s">
        <v>2360</v>
      </c>
      <c r="D1582" s="332" t="s">
        <v>2358</v>
      </c>
      <c r="E1582" s="326">
        <v>103.23</v>
      </c>
      <c r="F1582" s="336">
        <v>100</v>
      </c>
      <c r="G1582" s="220"/>
      <c r="H1582" s="334" t="s">
        <v>2359</v>
      </c>
      <c r="I1582" s="378" t="s">
        <v>21</v>
      </c>
      <c r="J1582" s="378"/>
      <c r="K1582" s="332"/>
      <c r="L1582" s="384"/>
      <c r="M1582" s="381">
        <v>6</v>
      </c>
      <c r="N1582" s="379">
        <v>1</v>
      </c>
      <c r="O1582" s="385"/>
      <c r="P1582" s="377">
        <f t="shared" si="174"/>
        <v>105.72</v>
      </c>
      <c r="Q1582" s="16">
        <f t="shared" si="173"/>
        <v>105.7296</v>
      </c>
      <c r="R1582" s="23">
        <f t="shared" si="175"/>
        <v>2.4899999999999949</v>
      </c>
      <c r="S1582" s="18">
        <f t="shared" si="176"/>
        <v>2.4120895088636973E-2</v>
      </c>
      <c r="T1582" s="101"/>
      <c r="U1582" s="102">
        <v>1850000</v>
      </c>
      <c r="V1582" s="103"/>
      <c r="W1582" s="272">
        <v>1850</v>
      </c>
      <c r="X1582" s="273"/>
      <c r="Y1582" s="486"/>
      <c r="Z1582" s="423"/>
      <c r="AA1582" s="477"/>
      <c r="AB1582" s="477"/>
      <c r="AC1582" s="477"/>
      <c r="AD1582" s="477"/>
      <c r="AE1582" s="477"/>
      <c r="GR1582" s="424"/>
      <c r="GS1582" s="424"/>
      <c r="GT1582" s="424"/>
      <c r="GU1582" s="424"/>
      <c r="GV1582" s="424"/>
    </row>
    <row r="1583" spans="1:204" s="425" customFormat="1" ht="63.75" x14ac:dyDescent="0.25">
      <c r="A1583" s="277" t="s">
        <v>2356</v>
      </c>
      <c r="B1583" s="323" t="s">
        <v>2056</v>
      </c>
      <c r="C1583" s="277" t="s">
        <v>2361</v>
      </c>
      <c r="D1583" s="332" t="s">
        <v>2358</v>
      </c>
      <c r="E1583" s="326">
        <v>0.01</v>
      </c>
      <c r="F1583" s="336">
        <v>0.01</v>
      </c>
      <c r="G1583" s="220"/>
      <c r="H1583" s="334" t="s">
        <v>2359</v>
      </c>
      <c r="I1583" s="378" t="s">
        <v>21</v>
      </c>
      <c r="J1583" s="378"/>
      <c r="K1583" s="332"/>
      <c r="L1583" s="384"/>
      <c r="M1583" s="381">
        <v>6</v>
      </c>
      <c r="N1583" s="379">
        <v>1</v>
      </c>
      <c r="O1583" s="385"/>
      <c r="P1583" s="377">
        <f t="shared" si="174"/>
        <v>0.01</v>
      </c>
      <c r="Q1583" s="16">
        <f t="shared" si="173"/>
        <v>1.0200000000000001E-2</v>
      </c>
      <c r="R1583" s="23">
        <f t="shared" si="175"/>
        <v>0</v>
      </c>
      <c r="S1583" s="18">
        <f t="shared" si="176"/>
        <v>0</v>
      </c>
      <c r="T1583" s="101"/>
      <c r="U1583" s="102">
        <v>1860000</v>
      </c>
      <c r="V1583" s="103"/>
      <c r="W1583" s="272">
        <v>1860</v>
      </c>
      <c r="X1583" s="273"/>
      <c r="Y1583" s="486"/>
      <c r="Z1583" s="423"/>
      <c r="AA1583" s="477"/>
      <c r="AB1583" s="477"/>
      <c r="AC1583" s="477"/>
      <c r="AD1583" s="477"/>
      <c r="AE1583" s="477"/>
      <c r="GR1583" s="424"/>
      <c r="GS1583" s="424"/>
      <c r="GT1583" s="424"/>
      <c r="GU1583" s="424"/>
      <c r="GV1583" s="424"/>
    </row>
    <row r="1584" spans="1:204" s="425" customFormat="1" ht="51" x14ac:dyDescent="0.25">
      <c r="A1584" s="277" t="s">
        <v>2356</v>
      </c>
      <c r="B1584" s="323" t="s">
        <v>2056</v>
      </c>
      <c r="C1584" s="277" t="s">
        <v>2362</v>
      </c>
      <c r="D1584" s="332" t="s">
        <v>2358</v>
      </c>
      <c r="E1584" s="326">
        <v>412.92</v>
      </c>
      <c r="F1584" s="336">
        <v>400</v>
      </c>
      <c r="G1584" s="220"/>
      <c r="H1584" s="334" t="s">
        <v>2359</v>
      </c>
      <c r="I1584" s="378" t="s">
        <v>21</v>
      </c>
      <c r="J1584" s="378"/>
      <c r="K1584" s="332"/>
      <c r="L1584" s="384"/>
      <c r="M1584" s="381">
        <v>6</v>
      </c>
      <c r="N1584" s="379">
        <v>1</v>
      </c>
      <c r="O1584" s="385"/>
      <c r="P1584" s="377">
        <f t="shared" si="174"/>
        <v>422.91</v>
      </c>
      <c r="Q1584" s="16">
        <f t="shared" si="173"/>
        <v>422.91840000000002</v>
      </c>
      <c r="R1584" s="23">
        <f t="shared" si="175"/>
        <v>9.9900000000000091</v>
      </c>
      <c r="S1584" s="18">
        <f t="shared" si="176"/>
        <v>2.4193548387096794E-2</v>
      </c>
      <c r="T1584" s="101"/>
      <c r="U1584" s="102">
        <v>1870000</v>
      </c>
      <c r="V1584" s="103"/>
      <c r="W1584" s="272">
        <v>1870</v>
      </c>
      <c r="X1584" s="273"/>
      <c r="Y1584" s="486"/>
      <c r="Z1584" s="423"/>
      <c r="AA1584" s="477"/>
      <c r="AB1584" s="477"/>
      <c r="AC1584" s="477"/>
      <c r="AD1584" s="477"/>
      <c r="AE1584" s="477"/>
      <c r="GR1584" s="424"/>
      <c r="GS1584" s="424"/>
      <c r="GT1584" s="424"/>
      <c r="GU1584" s="424"/>
      <c r="GV1584" s="424"/>
    </row>
    <row r="1585" spans="1:204" s="425" customFormat="1" ht="63.75" x14ac:dyDescent="0.25">
      <c r="A1585" s="277" t="s">
        <v>2356</v>
      </c>
      <c r="B1585" s="323" t="s">
        <v>2056</v>
      </c>
      <c r="C1585" s="277" t="s">
        <v>2363</v>
      </c>
      <c r="D1585" s="332" t="s">
        <v>2358</v>
      </c>
      <c r="E1585" s="326">
        <v>10.32</v>
      </c>
      <c r="F1585" s="336">
        <v>10</v>
      </c>
      <c r="G1585" s="220"/>
      <c r="H1585" s="334" t="s">
        <v>2359</v>
      </c>
      <c r="I1585" s="378" t="s">
        <v>21</v>
      </c>
      <c r="J1585" s="378"/>
      <c r="K1585" s="332"/>
      <c r="L1585" s="384"/>
      <c r="M1585" s="381">
        <v>6</v>
      </c>
      <c r="N1585" s="379">
        <v>1</v>
      </c>
      <c r="O1585" s="385"/>
      <c r="P1585" s="377">
        <f t="shared" si="174"/>
        <v>10.56</v>
      </c>
      <c r="Q1585" s="16">
        <f t="shared" si="173"/>
        <v>10.569800000000001</v>
      </c>
      <c r="R1585" s="23">
        <f t="shared" si="175"/>
        <v>0.24000000000000021</v>
      </c>
      <c r="S1585" s="18">
        <f t="shared" si="176"/>
        <v>2.3255813953488393E-2</v>
      </c>
      <c r="T1585" s="101"/>
      <c r="U1585" s="102">
        <v>1880000</v>
      </c>
      <c r="V1585" s="103"/>
      <c r="W1585" s="272">
        <v>1880</v>
      </c>
      <c r="X1585" s="273"/>
      <c r="Y1585" s="486"/>
      <c r="Z1585" s="423"/>
      <c r="AA1585" s="477"/>
      <c r="AB1585" s="477"/>
      <c r="AC1585" s="477"/>
      <c r="AD1585" s="477"/>
      <c r="AE1585" s="477"/>
      <c r="GR1585" s="424"/>
      <c r="GS1585" s="424"/>
      <c r="GT1585" s="424"/>
      <c r="GU1585" s="424"/>
      <c r="GV1585" s="424"/>
    </row>
    <row r="1586" spans="1:204" s="425" customFormat="1" ht="38.25" x14ac:dyDescent="0.25">
      <c r="A1586" s="277" t="s">
        <v>2356</v>
      </c>
      <c r="B1586" s="323" t="s">
        <v>2056</v>
      </c>
      <c r="C1586" s="277" t="s">
        <v>2364</v>
      </c>
      <c r="D1586" s="332" t="s">
        <v>2358</v>
      </c>
      <c r="E1586" s="326">
        <v>72.260000000000005</v>
      </c>
      <c r="F1586" s="336">
        <v>70</v>
      </c>
      <c r="G1586" s="220"/>
      <c r="H1586" s="334" t="s">
        <v>2359</v>
      </c>
      <c r="I1586" s="378" t="s">
        <v>21</v>
      </c>
      <c r="J1586" s="378"/>
      <c r="K1586" s="332"/>
      <c r="L1586" s="384"/>
      <c r="M1586" s="381">
        <v>6</v>
      </c>
      <c r="N1586" s="379">
        <v>1</v>
      </c>
      <c r="O1586" s="385"/>
      <c r="P1586" s="377">
        <f t="shared" si="174"/>
        <v>74</v>
      </c>
      <c r="Q1586" s="16">
        <f t="shared" si="173"/>
        <v>74.009699999999995</v>
      </c>
      <c r="R1586" s="23">
        <f t="shared" si="175"/>
        <v>1.7399999999999949</v>
      </c>
      <c r="S1586" s="18">
        <f t="shared" si="176"/>
        <v>2.4079712150567322E-2</v>
      </c>
      <c r="T1586" s="101"/>
      <c r="U1586" s="102">
        <v>1890000</v>
      </c>
      <c r="V1586" s="103"/>
      <c r="W1586" s="272">
        <v>1890</v>
      </c>
      <c r="X1586" s="273"/>
      <c r="Y1586" s="486"/>
      <c r="Z1586" s="423"/>
      <c r="AA1586" s="477"/>
      <c r="AB1586" s="477"/>
      <c r="AC1586" s="477"/>
      <c r="AD1586" s="477"/>
      <c r="AE1586" s="477"/>
      <c r="GR1586" s="424"/>
      <c r="GS1586" s="424"/>
      <c r="GT1586" s="424"/>
      <c r="GU1586" s="424"/>
      <c r="GV1586" s="424"/>
    </row>
    <row r="1587" spans="1:204" s="425" customFormat="1" ht="38.25" x14ac:dyDescent="0.25">
      <c r="A1587" s="277" t="s">
        <v>2356</v>
      </c>
      <c r="B1587" s="323" t="s">
        <v>2056</v>
      </c>
      <c r="C1587" s="277" t="s">
        <v>2365</v>
      </c>
      <c r="D1587" s="332" t="s">
        <v>2358</v>
      </c>
      <c r="E1587" s="326">
        <v>72.260000000000005</v>
      </c>
      <c r="F1587" s="336">
        <v>70</v>
      </c>
      <c r="G1587" s="220"/>
      <c r="H1587" s="334" t="s">
        <v>2359</v>
      </c>
      <c r="I1587" s="378" t="s">
        <v>21</v>
      </c>
      <c r="J1587" s="378"/>
      <c r="K1587" s="332"/>
      <c r="L1587" s="384"/>
      <c r="M1587" s="381">
        <v>3</v>
      </c>
      <c r="N1587" s="379">
        <v>1</v>
      </c>
      <c r="O1587" s="385"/>
      <c r="P1587" s="377">
        <f t="shared" si="174"/>
        <v>74</v>
      </c>
      <c r="Q1587" s="16">
        <f t="shared" si="173"/>
        <v>74.009699999999995</v>
      </c>
      <c r="R1587" s="23">
        <f t="shared" si="175"/>
        <v>1.7399999999999949</v>
      </c>
      <c r="S1587" s="18">
        <f t="shared" si="176"/>
        <v>2.4079712150567322E-2</v>
      </c>
      <c r="T1587" s="101"/>
      <c r="U1587" s="102">
        <v>1900000</v>
      </c>
      <c r="V1587" s="103"/>
      <c r="W1587" s="272">
        <v>1900</v>
      </c>
      <c r="X1587" s="273"/>
      <c r="Y1587" s="486"/>
      <c r="Z1587" s="423"/>
      <c r="AA1587" s="477"/>
      <c r="AB1587" s="477"/>
      <c r="AC1587" s="477"/>
      <c r="AD1587" s="477"/>
      <c r="AE1587" s="477"/>
      <c r="GR1587" s="424"/>
      <c r="GS1587" s="424"/>
      <c r="GT1587" s="424"/>
      <c r="GU1587" s="424"/>
      <c r="GV1587" s="424"/>
    </row>
    <row r="1588" spans="1:204" s="425" customFormat="1" ht="38.25" x14ac:dyDescent="0.25">
      <c r="A1588" s="277" t="s">
        <v>2356</v>
      </c>
      <c r="B1588" s="323" t="s">
        <v>2056</v>
      </c>
      <c r="C1588" s="277" t="s">
        <v>2366</v>
      </c>
      <c r="D1588" s="332" t="s">
        <v>2358</v>
      </c>
      <c r="E1588" s="326">
        <v>72.260000000000005</v>
      </c>
      <c r="F1588" s="336">
        <v>70</v>
      </c>
      <c r="G1588" s="220"/>
      <c r="H1588" s="334" t="s">
        <v>2359</v>
      </c>
      <c r="I1588" s="378" t="s">
        <v>21</v>
      </c>
      <c r="J1588" s="378"/>
      <c r="K1588" s="332"/>
      <c r="L1588" s="384"/>
      <c r="M1588" s="381">
        <v>6</v>
      </c>
      <c r="N1588" s="379">
        <v>1</v>
      </c>
      <c r="O1588" s="385"/>
      <c r="P1588" s="377">
        <f t="shared" si="174"/>
        <v>74</v>
      </c>
      <c r="Q1588" s="16">
        <f t="shared" si="173"/>
        <v>74.009699999999995</v>
      </c>
      <c r="R1588" s="23">
        <f t="shared" si="175"/>
        <v>1.7399999999999949</v>
      </c>
      <c r="S1588" s="18">
        <f t="shared" si="176"/>
        <v>2.4079712150567322E-2</v>
      </c>
      <c r="T1588" s="101"/>
      <c r="U1588" s="102">
        <v>1910000</v>
      </c>
      <c r="V1588" s="103"/>
      <c r="W1588" s="272">
        <v>1910</v>
      </c>
      <c r="X1588" s="273"/>
      <c r="Y1588" s="486"/>
      <c r="Z1588" s="423"/>
      <c r="AA1588" s="477"/>
      <c r="AB1588" s="477"/>
      <c r="AC1588" s="477"/>
      <c r="AD1588" s="477"/>
      <c r="AE1588" s="477"/>
      <c r="GR1588" s="424"/>
      <c r="GS1588" s="424"/>
      <c r="GT1588" s="424"/>
      <c r="GU1588" s="424"/>
      <c r="GV1588" s="424"/>
    </row>
    <row r="1589" spans="1:204" s="425" customFormat="1" ht="38.25" x14ac:dyDescent="0.25">
      <c r="A1589" s="277" t="s">
        <v>2356</v>
      </c>
      <c r="B1589" s="323" t="s">
        <v>2056</v>
      </c>
      <c r="C1589" s="277" t="s">
        <v>2367</v>
      </c>
      <c r="D1589" s="332" t="s">
        <v>2358</v>
      </c>
      <c r="E1589" s="326">
        <v>72.260000000000005</v>
      </c>
      <c r="F1589" s="336">
        <v>70</v>
      </c>
      <c r="G1589" s="220"/>
      <c r="H1589" s="334" t="s">
        <v>2359</v>
      </c>
      <c r="I1589" s="378" t="s">
        <v>21</v>
      </c>
      <c r="J1589" s="378"/>
      <c r="K1589" s="332"/>
      <c r="L1589" s="384"/>
      <c r="M1589" s="381">
        <v>6</v>
      </c>
      <c r="N1589" s="379">
        <v>1</v>
      </c>
      <c r="O1589" s="385"/>
      <c r="P1589" s="377">
        <f t="shared" si="174"/>
        <v>74</v>
      </c>
      <c r="Q1589" s="16">
        <f t="shared" si="173"/>
        <v>74.009699999999995</v>
      </c>
      <c r="R1589" s="23">
        <f t="shared" si="175"/>
        <v>1.7399999999999949</v>
      </c>
      <c r="S1589" s="18">
        <f t="shared" si="176"/>
        <v>2.4079712150567322E-2</v>
      </c>
      <c r="T1589" s="101"/>
      <c r="U1589" s="102">
        <v>1920000</v>
      </c>
      <c r="V1589" s="103"/>
      <c r="W1589" s="272">
        <v>1920</v>
      </c>
      <c r="X1589" s="273"/>
      <c r="Y1589" s="486"/>
      <c r="Z1589" s="423"/>
      <c r="AA1589" s="477"/>
      <c r="AB1589" s="477"/>
      <c r="AC1589" s="477"/>
      <c r="AD1589" s="477"/>
      <c r="AE1589" s="477"/>
      <c r="GR1589" s="424"/>
      <c r="GS1589" s="424"/>
      <c r="GT1589" s="424"/>
      <c r="GU1589" s="424"/>
      <c r="GV1589" s="424"/>
    </row>
    <row r="1590" spans="1:204" s="425" customFormat="1" ht="38.25" x14ac:dyDescent="0.25">
      <c r="A1590" s="277" t="s">
        <v>2356</v>
      </c>
      <c r="B1590" s="323" t="s">
        <v>2056</v>
      </c>
      <c r="C1590" s="277" t="s">
        <v>2368</v>
      </c>
      <c r="D1590" s="332" t="s">
        <v>2358</v>
      </c>
      <c r="E1590" s="326">
        <v>72.260000000000005</v>
      </c>
      <c r="F1590" s="336">
        <v>70</v>
      </c>
      <c r="G1590" s="220"/>
      <c r="H1590" s="334" t="s">
        <v>2359</v>
      </c>
      <c r="I1590" s="378" t="s">
        <v>21</v>
      </c>
      <c r="J1590" s="378"/>
      <c r="K1590" s="332"/>
      <c r="L1590" s="384"/>
      <c r="M1590" s="381">
        <v>6</v>
      </c>
      <c r="N1590" s="379">
        <v>1</v>
      </c>
      <c r="O1590" s="385"/>
      <c r="P1590" s="377">
        <f t="shared" si="174"/>
        <v>74</v>
      </c>
      <c r="Q1590" s="16">
        <f t="shared" si="173"/>
        <v>74.009699999999995</v>
      </c>
      <c r="R1590" s="23">
        <f t="shared" si="175"/>
        <v>1.7399999999999949</v>
      </c>
      <c r="S1590" s="18">
        <f t="shared" si="176"/>
        <v>2.4079712150567322E-2</v>
      </c>
      <c r="T1590" s="101"/>
      <c r="U1590" s="102">
        <v>1930000</v>
      </c>
      <c r="V1590" s="103"/>
      <c r="W1590" s="272">
        <v>1930</v>
      </c>
      <c r="X1590" s="273"/>
      <c r="Y1590" s="486"/>
      <c r="Z1590" s="423"/>
      <c r="AA1590" s="477"/>
      <c r="AB1590" s="477"/>
      <c r="AC1590" s="477"/>
      <c r="AD1590" s="477"/>
      <c r="AE1590" s="477"/>
      <c r="GR1590" s="424"/>
      <c r="GS1590" s="424"/>
      <c r="GT1590" s="424"/>
      <c r="GU1590" s="424"/>
      <c r="GV1590" s="424"/>
    </row>
    <row r="1591" spans="1:204" s="425" customFormat="1" ht="38.25" x14ac:dyDescent="0.25">
      <c r="A1591" s="277" t="s">
        <v>2356</v>
      </c>
      <c r="B1591" s="323" t="s">
        <v>2056</v>
      </c>
      <c r="C1591" s="277" t="s">
        <v>2369</v>
      </c>
      <c r="D1591" s="332" t="s">
        <v>2358</v>
      </c>
      <c r="E1591" s="326">
        <v>72.260000000000005</v>
      </c>
      <c r="F1591" s="336">
        <v>70</v>
      </c>
      <c r="G1591" s="220"/>
      <c r="H1591" s="334" t="s">
        <v>2359</v>
      </c>
      <c r="I1591" s="378" t="s">
        <v>21</v>
      </c>
      <c r="J1591" s="378"/>
      <c r="K1591" s="332"/>
      <c r="L1591" s="384"/>
      <c r="M1591" s="381">
        <v>3</v>
      </c>
      <c r="N1591" s="379">
        <v>1</v>
      </c>
      <c r="O1591" s="385"/>
      <c r="P1591" s="377">
        <f t="shared" si="174"/>
        <v>74</v>
      </c>
      <c r="Q1591" s="16">
        <f t="shared" ref="Q1591:Q1654" si="177">IF(N1591=1,INT(E1591*$T$1*10000)/10000,E1591)</f>
        <v>74.009699999999995</v>
      </c>
      <c r="R1591" s="23">
        <f t="shared" si="175"/>
        <v>1.7399999999999949</v>
      </c>
      <c r="S1591" s="18">
        <f t="shared" si="176"/>
        <v>2.4079712150567322E-2</v>
      </c>
      <c r="T1591" s="101"/>
      <c r="U1591" s="102">
        <v>1940000</v>
      </c>
      <c r="V1591" s="103"/>
      <c r="W1591" s="272">
        <v>1940</v>
      </c>
      <c r="X1591" s="273"/>
      <c r="Y1591" s="486"/>
      <c r="Z1591" s="423"/>
      <c r="AA1591" s="477"/>
      <c r="AB1591" s="477"/>
      <c r="AC1591" s="477"/>
      <c r="AD1591" s="477"/>
      <c r="AE1591" s="477"/>
      <c r="GR1591" s="424"/>
      <c r="GS1591" s="424"/>
      <c r="GT1591" s="424"/>
      <c r="GU1591" s="424"/>
      <c r="GV1591" s="424"/>
    </row>
    <row r="1592" spans="1:204" s="425" customFormat="1" ht="76.5" x14ac:dyDescent="0.25">
      <c r="A1592" s="277" t="s">
        <v>2356</v>
      </c>
      <c r="B1592" s="323" t="s">
        <v>2056</v>
      </c>
      <c r="C1592" s="277" t="s">
        <v>2370</v>
      </c>
      <c r="D1592" s="332" t="s">
        <v>2358</v>
      </c>
      <c r="E1592" s="326">
        <v>72.260000000000005</v>
      </c>
      <c r="F1592" s="336">
        <v>70</v>
      </c>
      <c r="G1592" s="220"/>
      <c r="H1592" s="334" t="s">
        <v>2359</v>
      </c>
      <c r="I1592" s="378" t="s">
        <v>21</v>
      </c>
      <c r="J1592" s="378"/>
      <c r="K1592" s="332"/>
      <c r="L1592" s="384"/>
      <c r="M1592" s="381">
        <v>6</v>
      </c>
      <c r="N1592" s="379">
        <v>1</v>
      </c>
      <c r="O1592" s="385"/>
      <c r="P1592" s="377">
        <f t="shared" si="174"/>
        <v>74</v>
      </c>
      <c r="Q1592" s="16">
        <f t="shared" si="177"/>
        <v>74.009699999999995</v>
      </c>
      <c r="R1592" s="23">
        <f t="shared" si="175"/>
        <v>1.7399999999999949</v>
      </c>
      <c r="S1592" s="18">
        <f t="shared" si="176"/>
        <v>2.4079712150567322E-2</v>
      </c>
      <c r="T1592" s="101"/>
      <c r="U1592" s="102">
        <v>1950000</v>
      </c>
      <c r="V1592" s="103"/>
      <c r="W1592" s="272">
        <v>1950</v>
      </c>
      <c r="X1592" s="273"/>
      <c r="Y1592" s="486"/>
      <c r="Z1592" s="423"/>
      <c r="AA1592" s="477"/>
      <c r="AB1592" s="477"/>
      <c r="AC1592" s="477"/>
      <c r="AD1592" s="477"/>
      <c r="AE1592" s="477"/>
      <c r="GR1592" s="424"/>
      <c r="GS1592" s="424"/>
      <c r="GT1592" s="424"/>
      <c r="GU1592" s="424"/>
      <c r="GV1592" s="424"/>
    </row>
    <row r="1593" spans="1:204" s="425" customFormat="1" ht="102" x14ac:dyDescent="0.25">
      <c r="A1593" s="277" t="s">
        <v>2356</v>
      </c>
      <c r="B1593" s="323" t="s">
        <v>2056</v>
      </c>
      <c r="C1593" s="277" t="s">
        <v>2371</v>
      </c>
      <c r="D1593" s="332" t="s">
        <v>2358</v>
      </c>
      <c r="E1593" s="326">
        <v>206.46</v>
      </c>
      <c r="F1593" s="336">
        <v>200</v>
      </c>
      <c r="G1593" s="220"/>
      <c r="H1593" s="334" t="s">
        <v>2359</v>
      </c>
      <c r="I1593" s="378" t="s">
        <v>21</v>
      </c>
      <c r="J1593" s="378"/>
      <c r="K1593" s="332"/>
      <c r="L1593" s="384"/>
      <c r="M1593" s="381">
        <v>6</v>
      </c>
      <c r="N1593" s="379">
        <v>1</v>
      </c>
      <c r="O1593" s="385"/>
      <c r="P1593" s="377">
        <f t="shared" ref="P1593:P1656" si="178">IF(N1593=1,INT(E1593*$T$1*100)/100,E1593)</f>
        <v>211.45</v>
      </c>
      <c r="Q1593" s="16">
        <f t="shared" si="177"/>
        <v>211.45920000000001</v>
      </c>
      <c r="R1593" s="23">
        <f t="shared" ref="R1593:R1656" si="179">P1593-E1593</f>
        <v>4.9899999999999807</v>
      </c>
      <c r="S1593" s="18">
        <f t="shared" ref="S1593:S1656" si="180">IF(E1593&lt;&gt;0,R1593/E1593,0)</f>
        <v>2.4169330620943428E-2</v>
      </c>
      <c r="T1593" s="101"/>
      <c r="U1593" s="102">
        <v>1960000</v>
      </c>
      <c r="V1593" s="103"/>
      <c r="W1593" s="272">
        <v>1960</v>
      </c>
      <c r="X1593" s="273"/>
      <c r="Y1593" s="486"/>
      <c r="Z1593" s="423"/>
      <c r="AA1593" s="477"/>
      <c r="AB1593" s="477"/>
      <c r="AC1593" s="477"/>
      <c r="AD1593" s="477"/>
      <c r="AE1593" s="477"/>
      <c r="GR1593" s="424"/>
      <c r="GS1593" s="424"/>
      <c r="GT1593" s="424"/>
      <c r="GU1593" s="424"/>
      <c r="GV1593" s="424"/>
    </row>
    <row r="1594" spans="1:204" s="425" customFormat="1" ht="63.75" x14ac:dyDescent="0.25">
      <c r="A1594" s="277" t="s">
        <v>2356</v>
      </c>
      <c r="B1594" s="323" t="s">
        <v>2056</v>
      </c>
      <c r="C1594" s="277" t="s">
        <v>2372</v>
      </c>
      <c r="D1594" s="332" t="s">
        <v>2373</v>
      </c>
      <c r="E1594" s="326">
        <v>72.260000000000005</v>
      </c>
      <c r="F1594" s="333">
        <v>70</v>
      </c>
      <c r="G1594" s="220"/>
      <c r="H1594" s="334"/>
      <c r="I1594" s="378"/>
      <c r="J1594" s="378"/>
      <c r="K1594" s="332"/>
      <c r="L1594" s="384"/>
      <c r="M1594" s="381">
        <v>6</v>
      </c>
      <c r="N1594" s="379">
        <v>1</v>
      </c>
      <c r="O1594" s="461"/>
      <c r="P1594" s="377">
        <f t="shared" si="178"/>
        <v>74</v>
      </c>
      <c r="Q1594" s="16">
        <f t="shared" si="177"/>
        <v>74.009699999999995</v>
      </c>
      <c r="R1594" s="23">
        <f t="shared" si="179"/>
        <v>1.7399999999999949</v>
      </c>
      <c r="S1594" s="18">
        <f t="shared" si="180"/>
        <v>2.4079712150567322E-2</v>
      </c>
      <c r="T1594" s="101"/>
      <c r="U1594" s="102">
        <v>1970000</v>
      </c>
      <c r="V1594" s="103"/>
      <c r="W1594" s="272">
        <v>1970</v>
      </c>
      <c r="X1594" s="273"/>
      <c r="Y1594" s="486"/>
      <c r="Z1594" s="423"/>
      <c r="AA1594" s="477"/>
      <c r="AB1594" s="477"/>
      <c r="AC1594" s="477"/>
      <c r="AD1594" s="477"/>
      <c r="AE1594" s="477"/>
      <c r="GR1594" s="424"/>
      <c r="GS1594" s="424"/>
      <c r="GT1594" s="424"/>
      <c r="GU1594" s="424"/>
      <c r="GV1594" s="424"/>
    </row>
    <row r="1595" spans="1:204" s="425" customFormat="1" ht="38.25" x14ac:dyDescent="0.25">
      <c r="A1595" s="331" t="s">
        <v>2374</v>
      </c>
      <c r="B1595" s="323" t="s">
        <v>2056</v>
      </c>
      <c r="C1595" s="277" t="s">
        <v>2375</v>
      </c>
      <c r="D1595" s="332" t="s">
        <v>2373</v>
      </c>
      <c r="E1595" s="326">
        <v>72.260000000000005</v>
      </c>
      <c r="F1595" s="336">
        <v>70</v>
      </c>
      <c r="G1595" s="220"/>
      <c r="H1595" s="334" t="s">
        <v>2376</v>
      </c>
      <c r="I1595" s="378" t="s">
        <v>21</v>
      </c>
      <c r="J1595" s="378"/>
      <c r="K1595" s="332"/>
      <c r="L1595" s="384"/>
      <c r="M1595" s="381">
        <v>6</v>
      </c>
      <c r="N1595" s="379">
        <v>1</v>
      </c>
      <c r="O1595" s="385"/>
      <c r="P1595" s="377">
        <f t="shared" si="178"/>
        <v>74</v>
      </c>
      <c r="Q1595" s="16">
        <f t="shared" si="177"/>
        <v>74.009699999999995</v>
      </c>
      <c r="R1595" s="23">
        <f t="shared" si="179"/>
        <v>1.7399999999999949</v>
      </c>
      <c r="S1595" s="18">
        <f t="shared" si="180"/>
        <v>2.4079712150567322E-2</v>
      </c>
      <c r="T1595" s="101"/>
      <c r="U1595" s="102">
        <v>1980000</v>
      </c>
      <c r="V1595" s="103"/>
      <c r="W1595" s="272">
        <v>1980</v>
      </c>
      <c r="X1595" s="273"/>
      <c r="Y1595" s="486"/>
      <c r="Z1595" s="423"/>
      <c r="AA1595" s="477"/>
      <c r="AB1595" s="477"/>
      <c r="AC1595" s="477"/>
      <c r="AD1595" s="477"/>
      <c r="AE1595" s="477"/>
      <c r="GR1595" s="424"/>
      <c r="GS1595" s="424"/>
      <c r="GT1595" s="424"/>
      <c r="GU1595" s="424"/>
      <c r="GV1595" s="424"/>
    </row>
    <row r="1596" spans="1:204" s="425" customFormat="1" ht="25.5" x14ac:dyDescent="0.25">
      <c r="A1596" s="331" t="s">
        <v>2377</v>
      </c>
      <c r="B1596" s="323" t="s">
        <v>2056</v>
      </c>
      <c r="C1596" s="277" t="s">
        <v>2378</v>
      </c>
      <c r="D1596" s="332" t="s">
        <v>2130</v>
      </c>
      <c r="E1596" s="326">
        <v>70</v>
      </c>
      <c r="F1596" s="336">
        <v>70</v>
      </c>
      <c r="G1596" s="220"/>
      <c r="H1596" s="334"/>
      <c r="I1596" s="378" t="s">
        <v>21</v>
      </c>
      <c r="J1596" s="378"/>
      <c r="K1596" s="332"/>
      <c r="L1596" s="384"/>
      <c r="M1596" s="381">
        <v>1</v>
      </c>
      <c r="N1596" s="379">
        <v>1</v>
      </c>
      <c r="O1596" s="385"/>
      <c r="P1596" s="377">
        <f t="shared" si="178"/>
        <v>71.69</v>
      </c>
      <c r="Q1596" s="16">
        <f t="shared" si="177"/>
        <v>71.694900000000004</v>
      </c>
      <c r="R1596" s="23">
        <f t="shared" si="179"/>
        <v>1.6899999999999977</v>
      </c>
      <c r="S1596" s="18">
        <f t="shared" si="180"/>
        <v>2.4142857142857112E-2</v>
      </c>
      <c r="T1596" s="101"/>
      <c r="U1596" s="102">
        <v>1990000</v>
      </c>
      <c r="V1596" s="103"/>
      <c r="W1596" s="272">
        <v>1990</v>
      </c>
      <c r="X1596" s="273"/>
      <c r="Y1596" s="486"/>
      <c r="Z1596" s="423"/>
      <c r="AA1596" s="477"/>
      <c r="AB1596" s="477"/>
      <c r="AC1596" s="477"/>
      <c r="AD1596" s="477"/>
      <c r="AE1596" s="477"/>
      <c r="GR1596" s="424"/>
      <c r="GS1596" s="424"/>
      <c r="GT1596" s="424"/>
      <c r="GU1596" s="424"/>
      <c r="GV1596" s="424"/>
    </row>
    <row r="1597" spans="1:204" s="425" customFormat="1" ht="38.25" x14ac:dyDescent="0.25">
      <c r="A1597" s="331" t="s">
        <v>2379</v>
      </c>
      <c r="B1597" s="323" t="s">
        <v>2056</v>
      </c>
      <c r="C1597" s="277" t="s">
        <v>2380</v>
      </c>
      <c r="D1597" s="334" t="s">
        <v>3213</v>
      </c>
      <c r="E1597" s="326">
        <v>85</v>
      </c>
      <c r="F1597" s="336">
        <v>85</v>
      </c>
      <c r="G1597" s="220"/>
      <c r="H1597" s="334"/>
      <c r="I1597" s="378" t="s">
        <v>21</v>
      </c>
      <c r="J1597" s="378"/>
      <c r="K1597" s="332"/>
      <c r="L1597" s="384"/>
      <c r="M1597" s="381">
        <v>1</v>
      </c>
      <c r="N1597" s="379">
        <v>1</v>
      </c>
      <c r="O1597" s="385"/>
      <c r="P1597" s="377">
        <f t="shared" si="178"/>
        <v>87.05</v>
      </c>
      <c r="Q1597" s="16">
        <f t="shared" si="177"/>
        <v>87.058099999999996</v>
      </c>
      <c r="R1597" s="23">
        <f t="shared" si="179"/>
        <v>2.0499999999999972</v>
      </c>
      <c r="S1597" s="18">
        <f t="shared" si="180"/>
        <v>2.4117647058823497E-2</v>
      </c>
      <c r="T1597" s="101"/>
      <c r="U1597" s="102">
        <v>2000000</v>
      </c>
      <c r="V1597" s="103"/>
      <c r="W1597" s="272">
        <v>2000</v>
      </c>
      <c r="X1597" s="273"/>
      <c r="Y1597" s="486"/>
      <c r="Z1597" s="423"/>
      <c r="AA1597" s="477"/>
      <c r="AB1597" s="477"/>
      <c r="AC1597" s="477"/>
      <c r="AD1597" s="477"/>
      <c r="AE1597" s="477"/>
      <c r="GR1597" s="424"/>
      <c r="GS1597" s="424"/>
      <c r="GT1597" s="424"/>
      <c r="GU1597" s="424"/>
      <c r="GV1597" s="424"/>
    </row>
    <row r="1598" spans="1:204" s="425" customFormat="1" ht="38.25" x14ac:dyDescent="0.25">
      <c r="A1598" s="331" t="s">
        <v>2381</v>
      </c>
      <c r="B1598" s="323" t="s">
        <v>2056</v>
      </c>
      <c r="C1598" s="277" t="s">
        <v>2382</v>
      </c>
      <c r="D1598" s="334" t="s">
        <v>3213</v>
      </c>
      <c r="E1598" s="326">
        <v>70</v>
      </c>
      <c r="F1598" s="336">
        <v>70</v>
      </c>
      <c r="G1598" s="220"/>
      <c r="H1598" s="334"/>
      <c r="I1598" s="378" t="s">
        <v>21</v>
      </c>
      <c r="J1598" s="378"/>
      <c r="K1598" s="332"/>
      <c r="L1598" s="384"/>
      <c r="M1598" s="381">
        <v>3</v>
      </c>
      <c r="N1598" s="379">
        <v>1</v>
      </c>
      <c r="O1598" s="385"/>
      <c r="P1598" s="377">
        <f t="shared" si="178"/>
        <v>71.69</v>
      </c>
      <c r="Q1598" s="16">
        <f t="shared" si="177"/>
        <v>71.694900000000004</v>
      </c>
      <c r="R1598" s="23">
        <f t="shared" si="179"/>
        <v>1.6899999999999977</v>
      </c>
      <c r="S1598" s="18">
        <f t="shared" si="180"/>
        <v>2.4142857142857112E-2</v>
      </c>
      <c r="T1598" s="101"/>
      <c r="U1598" s="102">
        <v>2010000</v>
      </c>
      <c r="V1598" s="103"/>
      <c r="W1598" s="272">
        <v>2010</v>
      </c>
      <c r="X1598" s="273"/>
      <c r="Y1598" s="486"/>
      <c r="Z1598" s="423"/>
      <c r="AA1598" s="477"/>
      <c r="AB1598" s="477"/>
      <c r="AC1598" s="477"/>
      <c r="AD1598" s="477"/>
      <c r="AE1598" s="477"/>
      <c r="GR1598" s="424"/>
      <c r="GS1598" s="424"/>
      <c r="GT1598" s="424"/>
      <c r="GU1598" s="424"/>
      <c r="GV1598" s="424"/>
    </row>
    <row r="1599" spans="1:204" s="425" customFormat="1" ht="38.25" x14ac:dyDescent="0.25">
      <c r="A1599" s="331" t="s">
        <v>2381</v>
      </c>
      <c r="B1599" s="323" t="s">
        <v>2056</v>
      </c>
      <c r="C1599" s="277" t="s">
        <v>2383</v>
      </c>
      <c r="D1599" s="334" t="s">
        <v>3213</v>
      </c>
      <c r="E1599" s="326">
        <v>35</v>
      </c>
      <c r="F1599" s="336">
        <v>35</v>
      </c>
      <c r="G1599" s="220"/>
      <c r="H1599" s="334"/>
      <c r="I1599" s="378" t="s">
        <v>21</v>
      </c>
      <c r="J1599" s="378"/>
      <c r="K1599" s="332"/>
      <c r="L1599" s="384"/>
      <c r="M1599" s="381">
        <v>3</v>
      </c>
      <c r="N1599" s="379">
        <v>1</v>
      </c>
      <c r="O1599" s="385"/>
      <c r="P1599" s="377">
        <f t="shared" si="178"/>
        <v>35.840000000000003</v>
      </c>
      <c r="Q1599" s="16">
        <f t="shared" si="177"/>
        <v>35.8474</v>
      </c>
      <c r="R1599" s="23">
        <f t="shared" si="179"/>
        <v>0.84000000000000341</v>
      </c>
      <c r="S1599" s="18">
        <f t="shared" si="180"/>
        <v>2.4000000000000098E-2</v>
      </c>
      <c r="T1599" s="101"/>
      <c r="U1599" s="102">
        <v>2020000</v>
      </c>
      <c r="V1599" s="103"/>
      <c r="W1599" s="272">
        <v>2020</v>
      </c>
      <c r="X1599" s="273"/>
      <c r="Y1599" s="486"/>
      <c r="Z1599" s="423"/>
      <c r="AA1599" s="477"/>
      <c r="AB1599" s="477"/>
      <c r="AC1599" s="477"/>
      <c r="AD1599" s="477"/>
      <c r="AE1599" s="477"/>
      <c r="GR1599" s="424"/>
      <c r="GS1599" s="424"/>
      <c r="GT1599" s="424"/>
      <c r="GU1599" s="424"/>
      <c r="GV1599" s="424"/>
    </row>
    <row r="1600" spans="1:204" s="425" customFormat="1" ht="63.75" x14ac:dyDescent="0.25">
      <c r="A1600" s="331" t="s">
        <v>2381</v>
      </c>
      <c r="B1600" s="323" t="s">
        <v>2056</v>
      </c>
      <c r="C1600" s="277" t="s">
        <v>2384</v>
      </c>
      <c r="D1600" s="334" t="s">
        <v>3213</v>
      </c>
      <c r="E1600" s="326">
        <v>6</v>
      </c>
      <c r="F1600" s="336">
        <v>6</v>
      </c>
      <c r="G1600" s="220"/>
      <c r="H1600" s="334"/>
      <c r="I1600" s="378" t="s">
        <v>21</v>
      </c>
      <c r="J1600" s="378"/>
      <c r="K1600" s="332"/>
      <c r="L1600" s="384"/>
      <c r="M1600" s="381">
        <v>3</v>
      </c>
      <c r="N1600" s="379">
        <v>1</v>
      </c>
      <c r="O1600" s="385"/>
      <c r="P1600" s="377">
        <f t="shared" si="178"/>
        <v>6.14</v>
      </c>
      <c r="Q1600" s="16">
        <f t="shared" si="177"/>
        <v>6.1452</v>
      </c>
      <c r="R1600" s="23">
        <f t="shared" si="179"/>
        <v>0.13999999999999968</v>
      </c>
      <c r="S1600" s="18">
        <f t="shared" si="180"/>
        <v>2.3333333333333279E-2</v>
      </c>
      <c r="T1600" s="101"/>
      <c r="U1600" s="102">
        <v>2030000</v>
      </c>
      <c r="V1600" s="103"/>
      <c r="W1600" s="272">
        <v>2030</v>
      </c>
      <c r="X1600" s="273"/>
      <c r="Y1600" s="486"/>
      <c r="Z1600" s="423"/>
      <c r="AA1600" s="477"/>
      <c r="AB1600" s="477"/>
      <c r="AC1600" s="477"/>
      <c r="AD1600" s="477"/>
      <c r="AE1600" s="477"/>
    </row>
    <row r="1601" spans="1:204" s="425" customFormat="1" ht="38.25" x14ac:dyDescent="0.25">
      <c r="A1601" s="331" t="s">
        <v>2381</v>
      </c>
      <c r="B1601" s="323" t="s">
        <v>2056</v>
      </c>
      <c r="C1601" s="277" t="s">
        <v>2385</v>
      </c>
      <c r="D1601" s="334" t="s">
        <v>3213</v>
      </c>
      <c r="E1601" s="326">
        <v>70</v>
      </c>
      <c r="F1601" s="336">
        <v>70</v>
      </c>
      <c r="G1601" s="220"/>
      <c r="H1601" s="334"/>
      <c r="I1601" s="378" t="s">
        <v>21</v>
      </c>
      <c r="J1601" s="378"/>
      <c r="K1601" s="332"/>
      <c r="L1601" s="384"/>
      <c r="M1601" s="381">
        <v>3</v>
      </c>
      <c r="N1601" s="379">
        <v>1</v>
      </c>
      <c r="O1601" s="385"/>
      <c r="P1601" s="377">
        <f t="shared" si="178"/>
        <v>71.69</v>
      </c>
      <c r="Q1601" s="16">
        <f t="shared" si="177"/>
        <v>71.694900000000004</v>
      </c>
      <c r="R1601" s="23">
        <f t="shared" si="179"/>
        <v>1.6899999999999977</v>
      </c>
      <c r="S1601" s="18">
        <f t="shared" si="180"/>
        <v>2.4142857142857112E-2</v>
      </c>
      <c r="T1601" s="101"/>
      <c r="U1601" s="102">
        <v>2040000</v>
      </c>
      <c r="V1601" s="103"/>
      <c r="W1601" s="272">
        <v>2040</v>
      </c>
      <c r="X1601" s="273"/>
      <c r="Y1601" s="486"/>
      <c r="Z1601" s="423"/>
      <c r="AA1601" s="477"/>
      <c r="AB1601" s="477"/>
      <c r="AC1601" s="477"/>
      <c r="AD1601" s="477"/>
      <c r="AE1601" s="477"/>
      <c r="GR1601" s="424"/>
      <c r="GS1601" s="424"/>
      <c r="GT1601" s="424"/>
      <c r="GU1601" s="424"/>
      <c r="GV1601" s="424"/>
    </row>
    <row r="1602" spans="1:204" s="425" customFormat="1" ht="38.25" x14ac:dyDescent="0.25">
      <c r="A1602" s="331" t="s">
        <v>2386</v>
      </c>
      <c r="B1602" s="323" t="s">
        <v>2056</v>
      </c>
      <c r="C1602" s="277" t="s">
        <v>2387</v>
      </c>
      <c r="D1602" s="334" t="s">
        <v>3216</v>
      </c>
      <c r="E1602" s="326">
        <v>75</v>
      </c>
      <c r="F1602" s="336">
        <v>75</v>
      </c>
      <c r="G1602" s="220"/>
      <c r="H1602" s="334"/>
      <c r="I1602" s="378" t="s">
        <v>21</v>
      </c>
      <c r="J1602" s="378"/>
      <c r="K1602" s="332"/>
      <c r="L1602" s="384"/>
      <c r="M1602" s="381">
        <v>1</v>
      </c>
      <c r="N1602" s="379">
        <v>1</v>
      </c>
      <c r="O1602" s="460"/>
      <c r="P1602" s="377">
        <f t="shared" si="178"/>
        <v>76.81</v>
      </c>
      <c r="Q1602" s="16">
        <f t="shared" si="177"/>
        <v>76.816000000000003</v>
      </c>
      <c r="R1602" s="23">
        <f t="shared" si="179"/>
        <v>1.8100000000000023</v>
      </c>
      <c r="S1602" s="18">
        <f t="shared" si="180"/>
        <v>2.4133333333333364E-2</v>
      </c>
      <c r="T1602" s="101"/>
      <c r="U1602" s="102">
        <v>2050000</v>
      </c>
      <c r="V1602" s="103"/>
      <c r="W1602" s="272">
        <v>2050</v>
      </c>
      <c r="X1602" s="273"/>
      <c r="Y1602" s="486"/>
      <c r="Z1602" s="423"/>
      <c r="AA1602" s="477"/>
      <c r="AB1602" s="477"/>
      <c r="AC1602" s="477"/>
      <c r="AD1602" s="477"/>
      <c r="AE1602" s="477"/>
      <c r="GR1602" s="424"/>
      <c r="GS1602" s="424"/>
      <c r="GT1602" s="424"/>
      <c r="GU1602" s="424"/>
      <c r="GV1602" s="424"/>
    </row>
    <row r="1603" spans="1:204" s="425" customFormat="1" ht="38.25" x14ac:dyDescent="0.25">
      <c r="A1603" s="331" t="s">
        <v>2379</v>
      </c>
      <c r="B1603" s="323" t="s">
        <v>2056</v>
      </c>
      <c r="C1603" s="277" t="s">
        <v>2388</v>
      </c>
      <c r="D1603" s="334" t="s">
        <v>3216</v>
      </c>
      <c r="E1603" s="326">
        <v>3.5</v>
      </c>
      <c r="F1603" s="336">
        <v>3.5</v>
      </c>
      <c r="G1603" s="220"/>
      <c r="H1603" s="334"/>
      <c r="I1603" s="378" t="s">
        <v>21</v>
      </c>
      <c r="J1603" s="378"/>
      <c r="K1603" s="332"/>
      <c r="L1603" s="384"/>
      <c r="M1603" s="381">
        <v>1</v>
      </c>
      <c r="N1603" s="379">
        <v>1</v>
      </c>
      <c r="O1603" s="460"/>
      <c r="P1603" s="377">
        <f t="shared" si="178"/>
        <v>3.58</v>
      </c>
      <c r="Q1603" s="16">
        <f t="shared" si="177"/>
        <v>3.5847000000000002</v>
      </c>
      <c r="R1603" s="23">
        <f t="shared" si="179"/>
        <v>8.0000000000000071E-2</v>
      </c>
      <c r="S1603" s="18">
        <f t="shared" si="180"/>
        <v>2.2857142857142878E-2</v>
      </c>
      <c r="T1603" s="101"/>
      <c r="U1603" s="102">
        <v>2060000</v>
      </c>
      <c r="V1603" s="103"/>
      <c r="W1603" s="272">
        <v>2060</v>
      </c>
      <c r="X1603" s="273"/>
      <c r="Y1603" s="486"/>
      <c r="Z1603" s="423"/>
      <c r="AA1603" s="477"/>
      <c r="AB1603" s="477"/>
      <c r="AC1603" s="477"/>
      <c r="AD1603" s="477"/>
      <c r="AE1603" s="477"/>
      <c r="GR1603" s="424"/>
      <c r="GS1603" s="424"/>
      <c r="GT1603" s="424"/>
      <c r="GU1603" s="424"/>
      <c r="GV1603" s="424"/>
    </row>
    <row r="1604" spans="1:204" s="425" customFormat="1" ht="38.25" x14ac:dyDescent="0.25">
      <c r="A1604" s="331" t="s">
        <v>2379</v>
      </c>
      <c r="B1604" s="323" t="s">
        <v>2056</v>
      </c>
      <c r="C1604" s="277" t="s">
        <v>2389</v>
      </c>
      <c r="D1604" s="334" t="s">
        <v>3216</v>
      </c>
      <c r="E1604" s="326">
        <v>1.75</v>
      </c>
      <c r="F1604" s="336">
        <v>1.75</v>
      </c>
      <c r="G1604" s="220"/>
      <c r="H1604" s="334"/>
      <c r="I1604" s="378" t="s">
        <v>21</v>
      </c>
      <c r="J1604" s="378"/>
      <c r="K1604" s="332"/>
      <c r="L1604" s="384"/>
      <c r="M1604" s="381">
        <v>1</v>
      </c>
      <c r="N1604" s="379">
        <v>1</v>
      </c>
      <c r="O1604" s="460"/>
      <c r="P1604" s="377">
        <f t="shared" si="178"/>
        <v>1.79</v>
      </c>
      <c r="Q1604" s="16">
        <f t="shared" si="177"/>
        <v>1.7923</v>
      </c>
      <c r="R1604" s="23">
        <f t="shared" si="179"/>
        <v>4.0000000000000036E-2</v>
      </c>
      <c r="S1604" s="18">
        <f t="shared" si="180"/>
        <v>2.2857142857142878E-2</v>
      </c>
      <c r="T1604" s="101"/>
      <c r="U1604" s="102">
        <v>2070000</v>
      </c>
      <c r="V1604" s="103"/>
      <c r="W1604" s="272">
        <v>2070</v>
      </c>
      <c r="X1604" s="273"/>
      <c r="Y1604" s="486"/>
      <c r="Z1604" s="423"/>
      <c r="AA1604" s="477"/>
      <c r="AB1604" s="477"/>
      <c r="AC1604" s="477"/>
      <c r="AD1604" s="477"/>
      <c r="AE1604" s="477"/>
      <c r="GR1604" s="424"/>
      <c r="GS1604" s="424"/>
      <c r="GT1604" s="424"/>
      <c r="GU1604" s="424"/>
      <c r="GV1604" s="424"/>
    </row>
    <row r="1605" spans="1:204" s="425" customFormat="1" ht="38.25" x14ac:dyDescent="0.25">
      <c r="A1605" s="331" t="s">
        <v>2379</v>
      </c>
      <c r="B1605" s="323" t="s">
        <v>2056</v>
      </c>
      <c r="C1605" s="277" t="s">
        <v>2390</v>
      </c>
      <c r="D1605" s="334" t="s">
        <v>3216</v>
      </c>
      <c r="E1605" s="326">
        <v>75</v>
      </c>
      <c r="F1605" s="336">
        <v>75</v>
      </c>
      <c r="G1605" s="220"/>
      <c r="H1605" s="334"/>
      <c r="I1605" s="378" t="s">
        <v>21</v>
      </c>
      <c r="J1605" s="378"/>
      <c r="K1605" s="332"/>
      <c r="L1605" s="384"/>
      <c r="M1605" s="381">
        <v>1</v>
      </c>
      <c r="N1605" s="379">
        <v>1</v>
      </c>
      <c r="O1605" s="385"/>
      <c r="P1605" s="377">
        <f t="shared" si="178"/>
        <v>76.81</v>
      </c>
      <c r="Q1605" s="16">
        <f t="shared" si="177"/>
        <v>76.816000000000003</v>
      </c>
      <c r="R1605" s="23">
        <f t="shared" si="179"/>
        <v>1.8100000000000023</v>
      </c>
      <c r="S1605" s="18">
        <f t="shared" si="180"/>
        <v>2.4133333333333364E-2</v>
      </c>
      <c r="T1605" s="101"/>
      <c r="U1605" s="102">
        <v>2080000</v>
      </c>
      <c r="V1605" s="103"/>
      <c r="W1605" s="272">
        <v>2080</v>
      </c>
      <c r="X1605" s="273"/>
      <c r="Y1605" s="486"/>
      <c r="Z1605" s="423"/>
      <c r="AA1605" s="477"/>
      <c r="AB1605" s="477"/>
      <c r="AC1605" s="477"/>
      <c r="AD1605" s="477"/>
      <c r="AE1605" s="477"/>
      <c r="GR1605" s="424"/>
      <c r="GS1605" s="424"/>
      <c r="GT1605" s="424"/>
      <c r="GU1605" s="424"/>
      <c r="GV1605" s="424"/>
    </row>
    <row r="1606" spans="1:204" s="425" customFormat="1" ht="51" x14ac:dyDescent="0.25">
      <c r="A1606" s="331" t="s">
        <v>2379</v>
      </c>
      <c r="B1606" s="323" t="s">
        <v>2056</v>
      </c>
      <c r="C1606" s="277" t="s">
        <v>2391</v>
      </c>
      <c r="D1606" s="334" t="s">
        <v>3216</v>
      </c>
      <c r="E1606" s="326">
        <v>3.5</v>
      </c>
      <c r="F1606" s="336">
        <v>3.5</v>
      </c>
      <c r="G1606" s="220"/>
      <c r="H1606" s="334"/>
      <c r="I1606" s="378" t="s">
        <v>21</v>
      </c>
      <c r="J1606" s="378"/>
      <c r="K1606" s="332"/>
      <c r="L1606" s="384"/>
      <c r="M1606" s="381">
        <v>1</v>
      </c>
      <c r="N1606" s="379">
        <v>1</v>
      </c>
      <c r="O1606" s="385"/>
      <c r="P1606" s="377">
        <f t="shared" si="178"/>
        <v>3.58</v>
      </c>
      <c r="Q1606" s="16">
        <f t="shared" si="177"/>
        <v>3.5847000000000002</v>
      </c>
      <c r="R1606" s="23">
        <f t="shared" si="179"/>
        <v>8.0000000000000071E-2</v>
      </c>
      <c r="S1606" s="18">
        <f t="shared" si="180"/>
        <v>2.2857142857142878E-2</v>
      </c>
      <c r="T1606" s="101"/>
      <c r="U1606" s="102">
        <v>2090000</v>
      </c>
      <c r="V1606" s="103"/>
      <c r="W1606" s="272">
        <v>2090</v>
      </c>
      <c r="X1606" s="273"/>
      <c r="Y1606" s="486"/>
      <c r="Z1606" s="423"/>
      <c r="AA1606" s="477"/>
      <c r="AB1606" s="477"/>
      <c r="AC1606" s="477"/>
      <c r="AD1606" s="477"/>
      <c r="AE1606" s="477"/>
      <c r="GR1606" s="424"/>
      <c r="GS1606" s="424"/>
      <c r="GT1606" s="424"/>
      <c r="GU1606" s="424"/>
      <c r="GV1606" s="424"/>
    </row>
    <row r="1607" spans="1:204" s="425" customFormat="1" ht="38.25" x14ac:dyDescent="0.25">
      <c r="A1607" s="331" t="s">
        <v>2379</v>
      </c>
      <c r="B1607" s="323" t="s">
        <v>2056</v>
      </c>
      <c r="C1607" s="277" t="s">
        <v>2392</v>
      </c>
      <c r="D1607" s="334" t="s">
        <v>3216</v>
      </c>
      <c r="E1607" s="326">
        <v>1.5</v>
      </c>
      <c r="F1607" s="336">
        <v>1.5</v>
      </c>
      <c r="G1607" s="220"/>
      <c r="H1607" s="334"/>
      <c r="I1607" s="378" t="s">
        <v>21</v>
      </c>
      <c r="J1607" s="378"/>
      <c r="K1607" s="332"/>
      <c r="L1607" s="384"/>
      <c r="M1607" s="381">
        <v>1</v>
      </c>
      <c r="N1607" s="379">
        <v>1</v>
      </c>
      <c r="O1607" s="385"/>
      <c r="P1607" s="377">
        <f t="shared" si="178"/>
        <v>1.53</v>
      </c>
      <c r="Q1607" s="16">
        <f t="shared" si="177"/>
        <v>1.5363</v>
      </c>
      <c r="R1607" s="23">
        <f t="shared" si="179"/>
        <v>3.0000000000000027E-2</v>
      </c>
      <c r="S1607" s="18">
        <f t="shared" si="180"/>
        <v>2.0000000000000018E-2</v>
      </c>
      <c r="T1607" s="101"/>
      <c r="U1607" s="102">
        <v>2100000</v>
      </c>
      <c r="V1607" s="103"/>
      <c r="W1607" s="272">
        <v>2100</v>
      </c>
      <c r="X1607" s="273"/>
      <c r="Y1607" s="486"/>
      <c r="Z1607" s="423"/>
      <c r="AA1607" s="477"/>
      <c r="AB1607" s="477"/>
      <c r="AC1607" s="477"/>
      <c r="AD1607" s="477"/>
      <c r="AE1607" s="477"/>
      <c r="GR1607" s="424"/>
      <c r="GS1607" s="424"/>
      <c r="GT1607" s="424"/>
      <c r="GU1607" s="424"/>
      <c r="GV1607" s="424"/>
    </row>
    <row r="1608" spans="1:204" s="425" customFormat="1" ht="38.25" x14ac:dyDescent="0.25">
      <c r="A1608" s="331" t="s">
        <v>2379</v>
      </c>
      <c r="B1608" s="323" t="s">
        <v>2056</v>
      </c>
      <c r="C1608" s="277" t="s">
        <v>2393</v>
      </c>
      <c r="D1608" s="334" t="s">
        <v>3216</v>
      </c>
      <c r="E1608" s="326">
        <v>1</v>
      </c>
      <c r="F1608" s="336">
        <v>1</v>
      </c>
      <c r="G1608" s="220"/>
      <c r="H1608" s="334"/>
      <c r="I1608" s="378" t="s">
        <v>21</v>
      </c>
      <c r="J1608" s="378"/>
      <c r="K1608" s="332"/>
      <c r="L1608" s="384"/>
      <c r="M1608" s="381">
        <v>1</v>
      </c>
      <c r="N1608" s="379">
        <v>1</v>
      </c>
      <c r="O1608" s="385"/>
      <c r="P1608" s="377">
        <f t="shared" si="178"/>
        <v>1.02</v>
      </c>
      <c r="Q1608" s="16">
        <f t="shared" si="177"/>
        <v>1.0242</v>
      </c>
      <c r="R1608" s="23">
        <f t="shared" si="179"/>
        <v>2.0000000000000018E-2</v>
      </c>
      <c r="S1608" s="18">
        <f t="shared" si="180"/>
        <v>2.0000000000000018E-2</v>
      </c>
      <c r="T1608" s="101"/>
      <c r="U1608" s="102">
        <v>2110000</v>
      </c>
      <c r="V1608" s="103"/>
      <c r="W1608" s="272">
        <v>2110</v>
      </c>
      <c r="X1608" s="273"/>
      <c r="Y1608" s="486"/>
      <c r="Z1608" s="423"/>
      <c r="AA1608" s="477"/>
      <c r="AB1608" s="477"/>
      <c r="AC1608" s="477"/>
      <c r="AD1608" s="477"/>
      <c r="AE1608" s="477"/>
      <c r="GR1608" s="424"/>
      <c r="GS1608" s="424"/>
      <c r="GT1608" s="424"/>
      <c r="GU1608" s="424"/>
      <c r="GV1608" s="424"/>
    </row>
    <row r="1609" spans="1:204" s="425" customFormat="1" ht="38.25" x14ac:dyDescent="0.25">
      <c r="A1609" s="331" t="s">
        <v>2379</v>
      </c>
      <c r="B1609" s="323" t="s">
        <v>2056</v>
      </c>
      <c r="C1609" s="277" t="s">
        <v>2394</v>
      </c>
      <c r="D1609" s="332" t="s">
        <v>2395</v>
      </c>
      <c r="E1609" s="326">
        <v>26.32</v>
      </c>
      <c r="F1609" s="336">
        <v>25.5</v>
      </c>
      <c r="G1609" s="220"/>
      <c r="H1609" s="334"/>
      <c r="I1609" s="391" t="s">
        <v>21</v>
      </c>
      <c r="J1609" s="378"/>
      <c r="K1609" s="332"/>
      <c r="L1609" s="384"/>
      <c r="M1609" s="381">
        <v>1</v>
      </c>
      <c r="N1609" s="379">
        <v>1</v>
      </c>
      <c r="O1609" s="385"/>
      <c r="P1609" s="377">
        <f t="shared" si="178"/>
        <v>26.95</v>
      </c>
      <c r="Q1609" s="16">
        <f t="shared" si="177"/>
        <v>26.9573</v>
      </c>
      <c r="R1609" s="23">
        <f t="shared" si="179"/>
        <v>0.62999999999999901</v>
      </c>
      <c r="S1609" s="18">
        <f t="shared" si="180"/>
        <v>2.3936170212765919E-2</v>
      </c>
      <c r="T1609" s="101"/>
      <c r="U1609" s="102">
        <v>2120000</v>
      </c>
      <c r="V1609" s="103"/>
      <c r="W1609" s="272">
        <v>2120</v>
      </c>
      <c r="X1609" s="273"/>
      <c r="Y1609" s="486"/>
      <c r="Z1609" s="423"/>
      <c r="AA1609" s="477"/>
      <c r="AB1609" s="477"/>
      <c r="AC1609" s="477"/>
      <c r="AD1609" s="477"/>
      <c r="AE1609" s="477"/>
      <c r="GR1609" s="424"/>
      <c r="GS1609" s="424"/>
      <c r="GT1609" s="424"/>
      <c r="GU1609" s="424"/>
      <c r="GV1609" s="424"/>
    </row>
    <row r="1610" spans="1:204" s="423" customFormat="1" ht="51" x14ac:dyDescent="0.25">
      <c r="A1610" s="331" t="s">
        <v>2379</v>
      </c>
      <c r="B1610" s="323" t="s">
        <v>2056</v>
      </c>
      <c r="C1610" s="277" t="s">
        <v>2396</v>
      </c>
      <c r="D1610" s="332" t="s">
        <v>2395</v>
      </c>
      <c r="E1610" s="326">
        <v>8.77</v>
      </c>
      <c r="F1610" s="336">
        <v>8.5</v>
      </c>
      <c r="G1610" s="220"/>
      <c r="H1610" s="334"/>
      <c r="I1610" s="391" t="s">
        <v>21</v>
      </c>
      <c r="J1610" s="378"/>
      <c r="K1610" s="332"/>
      <c r="L1610" s="384"/>
      <c r="M1610" s="381">
        <v>1</v>
      </c>
      <c r="N1610" s="379">
        <v>1</v>
      </c>
      <c r="O1610" s="385"/>
      <c r="P1610" s="377">
        <f t="shared" si="178"/>
        <v>8.98</v>
      </c>
      <c r="Q1610" s="16">
        <f t="shared" si="177"/>
        <v>8.9823000000000004</v>
      </c>
      <c r="R1610" s="23">
        <f t="shared" si="179"/>
        <v>0.21000000000000085</v>
      </c>
      <c r="S1610" s="18">
        <f t="shared" si="180"/>
        <v>2.3945267958951067E-2</v>
      </c>
      <c r="T1610" s="101"/>
      <c r="U1610" s="102">
        <v>2130000</v>
      </c>
      <c r="V1610" s="103"/>
      <c r="W1610" s="272">
        <v>2130</v>
      </c>
      <c r="X1610" s="273"/>
      <c r="Y1610" s="486"/>
      <c r="AA1610" s="477"/>
      <c r="AB1610" s="477"/>
      <c r="AC1610" s="477"/>
      <c r="AD1610" s="477"/>
      <c r="AE1610" s="477"/>
      <c r="AF1610" s="425"/>
      <c r="AG1610" s="425"/>
      <c r="AH1610" s="425"/>
      <c r="AI1610" s="425"/>
      <c r="AJ1610" s="425"/>
      <c r="AK1610" s="425"/>
      <c r="AL1610" s="425"/>
      <c r="AM1610" s="425"/>
      <c r="AN1610" s="425"/>
      <c r="AO1610" s="425"/>
      <c r="AP1610" s="425"/>
      <c r="AQ1610" s="425"/>
      <c r="AR1610" s="425"/>
      <c r="AS1610" s="425"/>
      <c r="AT1610" s="425"/>
      <c r="AU1610" s="425"/>
      <c r="AV1610" s="425"/>
      <c r="AW1610" s="425"/>
      <c r="AX1610" s="425"/>
      <c r="AY1610" s="425"/>
      <c r="AZ1610" s="425"/>
      <c r="BA1610" s="425"/>
      <c r="BB1610" s="425"/>
      <c r="BC1610" s="425"/>
      <c r="BD1610" s="425"/>
      <c r="BE1610" s="425"/>
      <c r="BF1610" s="425"/>
      <c r="BG1610" s="425"/>
      <c r="BH1610" s="425"/>
      <c r="BI1610" s="425"/>
      <c r="BJ1610" s="425"/>
      <c r="BK1610" s="425"/>
      <c r="BL1610" s="425"/>
      <c r="BM1610" s="425"/>
      <c r="BN1610" s="425"/>
      <c r="BO1610" s="425"/>
      <c r="BP1610" s="425"/>
      <c r="BQ1610" s="425"/>
      <c r="BR1610" s="425"/>
      <c r="BS1610" s="425"/>
      <c r="BT1610" s="425"/>
      <c r="BU1610" s="425"/>
      <c r="BV1610" s="425"/>
      <c r="BW1610" s="425"/>
      <c r="BX1610" s="425"/>
      <c r="BY1610" s="425"/>
      <c r="BZ1610" s="425"/>
      <c r="CA1610" s="425"/>
      <c r="CB1610" s="425"/>
      <c r="CC1610" s="425"/>
      <c r="CD1610" s="425"/>
      <c r="CE1610" s="425"/>
      <c r="CF1610" s="425"/>
      <c r="CG1610" s="425"/>
      <c r="CH1610" s="425"/>
      <c r="CI1610" s="425"/>
      <c r="CJ1610" s="425"/>
      <c r="CK1610" s="425"/>
      <c r="CL1610" s="425"/>
      <c r="CM1610" s="425"/>
      <c r="CN1610" s="425"/>
      <c r="CO1610" s="425"/>
      <c r="CP1610" s="425"/>
      <c r="CQ1610" s="425"/>
      <c r="CR1610" s="425"/>
      <c r="CS1610" s="425"/>
      <c r="CT1610" s="425"/>
      <c r="CU1610" s="425"/>
      <c r="CV1610" s="425"/>
      <c r="CW1610" s="425"/>
      <c r="CX1610" s="425"/>
      <c r="CY1610" s="425"/>
      <c r="CZ1610" s="425"/>
      <c r="DA1610" s="425"/>
      <c r="DB1610" s="425"/>
      <c r="DC1610" s="425"/>
      <c r="DD1610" s="425"/>
      <c r="DE1610" s="425"/>
      <c r="DF1610" s="425"/>
      <c r="DG1610" s="425"/>
      <c r="DH1610" s="425"/>
      <c r="DI1610" s="425"/>
      <c r="DJ1610" s="425"/>
      <c r="DK1610" s="425"/>
      <c r="DL1610" s="425"/>
      <c r="DM1610" s="425"/>
      <c r="DN1610" s="425"/>
      <c r="DO1610" s="425"/>
      <c r="DP1610" s="425"/>
      <c r="DQ1610" s="425"/>
      <c r="DR1610" s="425"/>
      <c r="DS1610" s="425"/>
      <c r="DT1610" s="425"/>
      <c r="DU1610" s="425"/>
      <c r="DV1610" s="425"/>
      <c r="DW1610" s="425"/>
      <c r="DX1610" s="425"/>
      <c r="DY1610" s="425"/>
      <c r="DZ1610" s="425"/>
      <c r="EA1610" s="425"/>
      <c r="EB1610" s="425"/>
      <c r="EC1610" s="425"/>
      <c r="ED1610" s="425"/>
      <c r="EE1610" s="425"/>
      <c r="EF1610" s="425"/>
      <c r="EG1610" s="425"/>
      <c r="EH1610" s="425"/>
      <c r="EI1610" s="425"/>
      <c r="EJ1610" s="425"/>
      <c r="EK1610" s="425"/>
      <c r="EL1610" s="425"/>
      <c r="EM1610" s="425"/>
      <c r="EN1610" s="425"/>
      <c r="EO1610" s="425"/>
      <c r="EP1610" s="425"/>
      <c r="EQ1610" s="425"/>
      <c r="ER1610" s="425"/>
      <c r="ES1610" s="425"/>
      <c r="ET1610" s="425"/>
      <c r="EU1610" s="425"/>
      <c r="EV1610" s="425"/>
      <c r="EW1610" s="425"/>
      <c r="EX1610" s="425"/>
      <c r="EY1610" s="425"/>
      <c r="EZ1610" s="425"/>
      <c r="FA1610" s="425"/>
      <c r="FB1610" s="425"/>
      <c r="FC1610" s="425"/>
      <c r="FD1610" s="425"/>
      <c r="FE1610" s="425"/>
      <c r="FF1610" s="425"/>
      <c r="FG1610" s="425"/>
      <c r="FH1610" s="425"/>
      <c r="FI1610" s="425"/>
      <c r="FJ1610" s="425"/>
      <c r="FK1610" s="425"/>
      <c r="FL1610" s="425"/>
      <c r="FM1610" s="425"/>
      <c r="FN1610" s="425"/>
      <c r="FO1610" s="425"/>
      <c r="FP1610" s="425"/>
      <c r="FQ1610" s="425"/>
      <c r="FR1610" s="425"/>
      <c r="FS1610" s="425"/>
      <c r="FT1610" s="425"/>
      <c r="FU1610" s="425"/>
      <c r="FV1610" s="425"/>
      <c r="FW1610" s="425"/>
      <c r="FX1610" s="425"/>
      <c r="FY1610" s="425"/>
      <c r="FZ1610" s="425"/>
      <c r="GA1610" s="425"/>
      <c r="GB1610" s="425"/>
      <c r="GC1610" s="425"/>
      <c r="GD1610" s="425"/>
      <c r="GE1610" s="425"/>
      <c r="GF1610" s="425"/>
      <c r="GG1610" s="425"/>
      <c r="GH1610" s="425"/>
      <c r="GI1610" s="425"/>
      <c r="GJ1610" s="425"/>
      <c r="GK1610" s="425"/>
      <c r="GL1610" s="425"/>
      <c r="GM1610" s="425"/>
      <c r="GN1610" s="425"/>
      <c r="GO1610" s="425"/>
      <c r="GP1610" s="425"/>
      <c r="GQ1610" s="425"/>
      <c r="GR1610" s="424"/>
      <c r="GS1610" s="424"/>
      <c r="GT1610" s="424"/>
      <c r="GU1610" s="424"/>
      <c r="GV1610" s="424"/>
    </row>
    <row r="1611" spans="1:204" s="425" customFormat="1" ht="25.5" x14ac:dyDescent="0.25">
      <c r="A1611" s="331" t="s">
        <v>2379</v>
      </c>
      <c r="B1611" s="323" t="s">
        <v>2056</v>
      </c>
      <c r="C1611" s="277" t="s">
        <v>2397</v>
      </c>
      <c r="D1611" s="332" t="s">
        <v>2395</v>
      </c>
      <c r="E1611" s="326">
        <v>36.130000000000003</v>
      </c>
      <c r="F1611" s="336">
        <v>35</v>
      </c>
      <c r="G1611" s="220"/>
      <c r="H1611" s="334"/>
      <c r="I1611" s="391" t="s">
        <v>21</v>
      </c>
      <c r="J1611" s="378"/>
      <c r="K1611" s="332"/>
      <c r="L1611" s="384"/>
      <c r="M1611" s="381">
        <v>1</v>
      </c>
      <c r="N1611" s="379">
        <v>1</v>
      </c>
      <c r="O1611" s="385"/>
      <c r="P1611" s="377">
        <f t="shared" si="178"/>
        <v>37</v>
      </c>
      <c r="Q1611" s="16">
        <f t="shared" si="177"/>
        <v>37.004800000000003</v>
      </c>
      <c r="R1611" s="23">
        <f t="shared" si="179"/>
        <v>0.86999999999999744</v>
      </c>
      <c r="S1611" s="18">
        <f t="shared" si="180"/>
        <v>2.4079712150567322E-2</v>
      </c>
      <c r="T1611" s="101"/>
      <c r="U1611" s="102">
        <v>2140000</v>
      </c>
      <c r="V1611" s="103"/>
      <c r="W1611" s="272">
        <v>2140</v>
      </c>
      <c r="X1611" s="273"/>
      <c r="Y1611" s="486"/>
      <c r="Z1611" s="423"/>
      <c r="AA1611" s="477"/>
      <c r="AB1611" s="477"/>
      <c r="AC1611" s="477"/>
      <c r="AD1611" s="477"/>
      <c r="AE1611" s="477"/>
      <c r="GR1611" s="424"/>
      <c r="GS1611" s="424"/>
      <c r="GT1611" s="424"/>
      <c r="GU1611" s="424"/>
      <c r="GV1611" s="424"/>
    </row>
    <row r="1612" spans="1:204" s="425" customFormat="1" ht="25.5" x14ac:dyDescent="0.25">
      <c r="A1612" s="331" t="s">
        <v>2379</v>
      </c>
      <c r="B1612" s="323" t="s">
        <v>2056</v>
      </c>
      <c r="C1612" s="277" t="s">
        <v>2398</v>
      </c>
      <c r="D1612" s="332" t="s">
        <v>2395</v>
      </c>
      <c r="E1612" s="326">
        <v>61.93</v>
      </c>
      <c r="F1612" s="336">
        <v>60</v>
      </c>
      <c r="G1612" s="220"/>
      <c r="H1612" s="334"/>
      <c r="I1612" s="391" t="s">
        <v>21</v>
      </c>
      <c r="J1612" s="378"/>
      <c r="K1612" s="332"/>
      <c r="L1612" s="384"/>
      <c r="M1612" s="381">
        <v>1</v>
      </c>
      <c r="N1612" s="379">
        <v>1</v>
      </c>
      <c r="O1612" s="385"/>
      <c r="P1612" s="377">
        <f t="shared" si="178"/>
        <v>63.42</v>
      </c>
      <c r="Q1612" s="16">
        <f t="shared" si="177"/>
        <v>63.429499999999997</v>
      </c>
      <c r="R1612" s="23">
        <f t="shared" si="179"/>
        <v>1.490000000000002</v>
      </c>
      <c r="S1612" s="18">
        <f t="shared" si="180"/>
        <v>2.405942192798324E-2</v>
      </c>
      <c r="T1612" s="101"/>
      <c r="U1612" s="102">
        <v>2150000</v>
      </c>
      <c r="V1612" s="103"/>
      <c r="W1612" s="272">
        <v>2150</v>
      </c>
      <c r="X1612" s="273"/>
      <c r="Y1612" s="486"/>
      <c r="Z1612" s="423"/>
      <c r="AA1612" s="477"/>
      <c r="AB1612" s="477"/>
      <c r="AC1612" s="477"/>
      <c r="AD1612" s="477"/>
      <c r="AE1612" s="477"/>
      <c r="GR1612" s="424"/>
      <c r="GS1612" s="424"/>
      <c r="GT1612" s="424"/>
      <c r="GU1612" s="424"/>
      <c r="GV1612" s="424"/>
    </row>
    <row r="1613" spans="1:204" s="425" customFormat="1" ht="25.5" x14ac:dyDescent="0.25">
      <c r="A1613" s="331" t="s">
        <v>2379</v>
      </c>
      <c r="B1613" s="323" t="s">
        <v>2056</v>
      </c>
      <c r="C1613" s="277" t="s">
        <v>2399</v>
      </c>
      <c r="D1613" s="332" t="s">
        <v>2395</v>
      </c>
      <c r="E1613" s="326">
        <v>26.32</v>
      </c>
      <c r="F1613" s="336">
        <v>25.5</v>
      </c>
      <c r="G1613" s="220"/>
      <c r="H1613" s="334"/>
      <c r="I1613" s="391" t="s">
        <v>21</v>
      </c>
      <c r="J1613" s="378"/>
      <c r="K1613" s="332"/>
      <c r="L1613" s="384"/>
      <c r="M1613" s="381">
        <v>1</v>
      </c>
      <c r="N1613" s="379">
        <v>1</v>
      </c>
      <c r="O1613" s="385"/>
      <c r="P1613" s="377">
        <f t="shared" si="178"/>
        <v>26.95</v>
      </c>
      <c r="Q1613" s="16">
        <f t="shared" si="177"/>
        <v>26.9573</v>
      </c>
      <c r="R1613" s="23">
        <f t="shared" si="179"/>
        <v>0.62999999999999901</v>
      </c>
      <c r="S1613" s="18">
        <f t="shared" si="180"/>
        <v>2.3936170212765919E-2</v>
      </c>
      <c r="T1613" s="101"/>
      <c r="U1613" s="102">
        <v>2160000</v>
      </c>
      <c r="V1613" s="103"/>
      <c r="W1613" s="272">
        <v>2160</v>
      </c>
      <c r="X1613" s="273"/>
      <c r="Y1613" s="486"/>
      <c r="Z1613" s="423"/>
      <c r="AA1613" s="477"/>
      <c r="AB1613" s="477"/>
      <c r="AC1613" s="477"/>
      <c r="AD1613" s="477"/>
      <c r="AE1613" s="477"/>
      <c r="GR1613" s="424"/>
      <c r="GS1613" s="424"/>
      <c r="GT1613" s="424"/>
      <c r="GU1613" s="424"/>
      <c r="GV1613" s="424"/>
    </row>
    <row r="1614" spans="1:204" s="425" customFormat="1" ht="51" x14ac:dyDescent="0.25">
      <c r="A1614" s="331" t="s">
        <v>2379</v>
      </c>
      <c r="B1614" s="323" t="s">
        <v>2056</v>
      </c>
      <c r="C1614" s="277" t="s">
        <v>2400</v>
      </c>
      <c r="D1614" s="332" t="s">
        <v>2395</v>
      </c>
      <c r="E1614" s="326">
        <v>8.77</v>
      </c>
      <c r="F1614" s="336">
        <v>8.5</v>
      </c>
      <c r="G1614" s="220"/>
      <c r="H1614" s="334"/>
      <c r="I1614" s="391" t="s">
        <v>21</v>
      </c>
      <c r="J1614" s="378"/>
      <c r="K1614" s="332"/>
      <c r="L1614" s="384"/>
      <c r="M1614" s="381">
        <v>1</v>
      </c>
      <c r="N1614" s="379">
        <v>1</v>
      </c>
      <c r="O1614" s="385"/>
      <c r="P1614" s="377">
        <f t="shared" si="178"/>
        <v>8.98</v>
      </c>
      <c r="Q1614" s="16">
        <f t="shared" si="177"/>
        <v>8.9823000000000004</v>
      </c>
      <c r="R1614" s="23">
        <f t="shared" si="179"/>
        <v>0.21000000000000085</v>
      </c>
      <c r="S1614" s="18">
        <f t="shared" si="180"/>
        <v>2.3945267958951067E-2</v>
      </c>
      <c r="T1614" s="101"/>
      <c r="U1614" s="102">
        <v>2170000</v>
      </c>
      <c r="V1614" s="103"/>
      <c r="W1614" s="272">
        <v>2170</v>
      </c>
      <c r="X1614" s="273"/>
      <c r="Y1614" s="486"/>
      <c r="Z1614" s="423"/>
      <c r="AA1614" s="477"/>
      <c r="AB1614" s="477"/>
      <c r="AC1614" s="477"/>
      <c r="AD1614" s="477"/>
      <c r="AE1614" s="477"/>
      <c r="GR1614" s="424"/>
      <c r="GS1614" s="424"/>
      <c r="GT1614" s="424"/>
      <c r="GU1614" s="424"/>
      <c r="GV1614" s="424"/>
    </row>
    <row r="1615" spans="1:204" s="425" customFormat="1" ht="25.5" x14ac:dyDescent="0.25">
      <c r="A1615" s="331" t="s">
        <v>2379</v>
      </c>
      <c r="B1615" s="323" t="s">
        <v>2056</v>
      </c>
      <c r="C1615" s="277" t="s">
        <v>2401</v>
      </c>
      <c r="D1615" s="332" t="s">
        <v>2402</v>
      </c>
      <c r="E1615" s="326">
        <v>26.32</v>
      </c>
      <c r="F1615" s="336">
        <v>25.5</v>
      </c>
      <c r="G1615" s="220"/>
      <c r="H1615" s="334"/>
      <c r="I1615" s="391" t="s">
        <v>21</v>
      </c>
      <c r="J1615" s="378"/>
      <c r="K1615" s="332"/>
      <c r="L1615" s="384"/>
      <c r="M1615" s="381">
        <v>1</v>
      </c>
      <c r="N1615" s="379">
        <v>1</v>
      </c>
      <c r="O1615" s="385"/>
      <c r="P1615" s="377">
        <f t="shared" si="178"/>
        <v>26.95</v>
      </c>
      <c r="Q1615" s="16">
        <f t="shared" si="177"/>
        <v>26.9573</v>
      </c>
      <c r="R1615" s="23">
        <f t="shared" si="179"/>
        <v>0.62999999999999901</v>
      </c>
      <c r="S1615" s="18">
        <f t="shared" si="180"/>
        <v>2.3936170212765919E-2</v>
      </c>
      <c r="T1615" s="101"/>
      <c r="U1615" s="102">
        <v>2180000</v>
      </c>
      <c r="V1615" s="103"/>
      <c r="W1615" s="272">
        <v>2180</v>
      </c>
      <c r="X1615" s="273"/>
      <c r="Y1615" s="486"/>
      <c r="Z1615" s="423"/>
      <c r="AA1615" s="477"/>
      <c r="AB1615" s="477"/>
      <c r="AC1615" s="477"/>
      <c r="AD1615" s="477"/>
      <c r="AE1615" s="477"/>
      <c r="GR1615" s="424"/>
      <c r="GS1615" s="424"/>
      <c r="GT1615" s="424"/>
      <c r="GU1615" s="424"/>
      <c r="GV1615" s="424"/>
    </row>
    <row r="1616" spans="1:204" s="425" customFormat="1" ht="51" x14ac:dyDescent="0.25">
      <c r="A1616" s="331" t="s">
        <v>2379</v>
      </c>
      <c r="B1616" s="323" t="s">
        <v>2056</v>
      </c>
      <c r="C1616" s="277" t="s">
        <v>2403</v>
      </c>
      <c r="D1616" s="332" t="s">
        <v>2402</v>
      </c>
      <c r="E1616" s="326">
        <v>8.77</v>
      </c>
      <c r="F1616" s="336">
        <v>8.5</v>
      </c>
      <c r="G1616" s="220"/>
      <c r="H1616" s="334"/>
      <c r="I1616" s="391" t="s">
        <v>21</v>
      </c>
      <c r="J1616" s="378"/>
      <c r="K1616" s="332"/>
      <c r="L1616" s="384"/>
      <c r="M1616" s="381">
        <v>1</v>
      </c>
      <c r="N1616" s="379">
        <v>1</v>
      </c>
      <c r="O1616" s="385"/>
      <c r="P1616" s="377">
        <f t="shared" si="178"/>
        <v>8.98</v>
      </c>
      <c r="Q1616" s="16">
        <f t="shared" si="177"/>
        <v>8.9823000000000004</v>
      </c>
      <c r="R1616" s="23">
        <f t="shared" si="179"/>
        <v>0.21000000000000085</v>
      </c>
      <c r="S1616" s="18">
        <f t="shared" si="180"/>
        <v>2.3945267958951067E-2</v>
      </c>
      <c r="T1616" s="101"/>
      <c r="U1616" s="102">
        <v>2190000</v>
      </c>
      <c r="V1616" s="103"/>
      <c r="W1616" s="272">
        <v>2190</v>
      </c>
      <c r="X1616" s="273"/>
      <c r="Y1616" s="486"/>
      <c r="Z1616" s="423"/>
      <c r="AA1616" s="477"/>
      <c r="AB1616" s="477"/>
      <c r="AC1616" s="477"/>
      <c r="AD1616" s="477"/>
      <c r="AE1616" s="477"/>
    </row>
    <row r="1617" spans="1:204" s="425" customFormat="1" ht="25.5" x14ac:dyDescent="0.25">
      <c r="A1617" s="331" t="s">
        <v>2379</v>
      </c>
      <c r="B1617" s="323" t="s">
        <v>2056</v>
      </c>
      <c r="C1617" s="277" t="s">
        <v>2404</v>
      </c>
      <c r="D1617" s="332" t="s">
        <v>2405</v>
      </c>
      <c r="E1617" s="326">
        <v>26.32</v>
      </c>
      <c r="F1617" s="336">
        <v>25.5</v>
      </c>
      <c r="G1617" s="220"/>
      <c r="H1617" s="334" t="s">
        <v>2406</v>
      </c>
      <c r="I1617" s="391" t="s">
        <v>21</v>
      </c>
      <c r="J1617" s="378"/>
      <c r="K1617" s="332"/>
      <c r="L1617" s="384"/>
      <c r="M1617" s="381">
        <v>1</v>
      </c>
      <c r="N1617" s="379">
        <v>1</v>
      </c>
      <c r="O1617" s="385"/>
      <c r="P1617" s="377">
        <f t="shared" si="178"/>
        <v>26.95</v>
      </c>
      <c r="Q1617" s="16">
        <f t="shared" si="177"/>
        <v>26.9573</v>
      </c>
      <c r="R1617" s="23">
        <f t="shared" si="179"/>
        <v>0.62999999999999901</v>
      </c>
      <c r="S1617" s="18">
        <f t="shared" si="180"/>
        <v>2.3936170212765919E-2</v>
      </c>
      <c r="T1617" s="101"/>
      <c r="U1617" s="102">
        <v>2200000</v>
      </c>
      <c r="V1617" s="103"/>
      <c r="W1617" s="272">
        <v>2200</v>
      </c>
      <c r="X1617" s="273"/>
      <c r="Y1617" s="486"/>
      <c r="Z1617" s="423"/>
      <c r="AA1617" s="477"/>
      <c r="AB1617" s="477"/>
      <c r="AC1617" s="477"/>
      <c r="AD1617" s="477"/>
      <c r="AE1617" s="477"/>
      <c r="AF1617" s="423"/>
      <c r="AG1617" s="423"/>
      <c r="AH1617" s="423"/>
      <c r="AI1617" s="423"/>
      <c r="AJ1617" s="423"/>
      <c r="AK1617" s="423"/>
      <c r="AL1617" s="423"/>
      <c r="AM1617" s="423"/>
      <c r="AN1617" s="423"/>
      <c r="AO1617" s="423"/>
      <c r="AP1617" s="423"/>
      <c r="AQ1617" s="423"/>
      <c r="AR1617" s="423"/>
      <c r="AS1617" s="423"/>
      <c r="AT1617" s="423"/>
      <c r="AU1617" s="423"/>
      <c r="AV1617" s="423"/>
      <c r="AW1617" s="423"/>
      <c r="AX1617" s="423"/>
      <c r="AY1617" s="423"/>
      <c r="AZ1617" s="423"/>
      <c r="BA1617" s="423"/>
      <c r="BB1617" s="423"/>
      <c r="BC1617" s="423"/>
      <c r="BD1617" s="423"/>
      <c r="BE1617" s="423"/>
      <c r="BF1617" s="423"/>
      <c r="BG1617" s="423"/>
      <c r="BH1617" s="423"/>
      <c r="BI1617" s="423"/>
      <c r="BJ1617" s="423"/>
      <c r="BK1617" s="423"/>
      <c r="BL1617" s="423"/>
      <c r="BM1617" s="423"/>
      <c r="BN1617" s="423"/>
      <c r="BO1617" s="423"/>
      <c r="BP1617" s="423"/>
      <c r="BQ1617" s="423"/>
      <c r="BR1617" s="423"/>
      <c r="BS1617" s="423"/>
      <c r="BT1617" s="423"/>
      <c r="BU1617" s="423"/>
      <c r="BV1617" s="423"/>
      <c r="BW1617" s="423"/>
      <c r="BX1617" s="423"/>
      <c r="BY1617" s="423"/>
      <c r="BZ1617" s="423"/>
      <c r="CA1617" s="423"/>
      <c r="CB1617" s="423"/>
      <c r="CC1617" s="423"/>
      <c r="CD1617" s="423"/>
      <c r="CE1617" s="423"/>
      <c r="CF1617" s="423"/>
      <c r="CG1617" s="423"/>
      <c r="CH1617" s="423"/>
      <c r="CI1617" s="423"/>
      <c r="CJ1617" s="423"/>
      <c r="CK1617" s="423"/>
      <c r="CL1617" s="423"/>
      <c r="CM1617" s="423"/>
      <c r="CN1617" s="423"/>
      <c r="CO1617" s="423"/>
      <c r="CP1617" s="423"/>
      <c r="CQ1617" s="423"/>
      <c r="CR1617" s="423"/>
      <c r="CS1617" s="423"/>
      <c r="CT1617" s="423"/>
      <c r="CU1617" s="423"/>
      <c r="CV1617" s="423"/>
      <c r="CW1617" s="423"/>
      <c r="CX1617" s="423"/>
      <c r="CY1617" s="423"/>
      <c r="CZ1617" s="423"/>
      <c r="DA1617" s="423"/>
      <c r="DB1617" s="423"/>
      <c r="DC1617" s="423"/>
      <c r="DD1617" s="423"/>
      <c r="DE1617" s="423"/>
      <c r="DF1617" s="423"/>
      <c r="DG1617" s="423"/>
      <c r="DH1617" s="423"/>
      <c r="DI1617" s="423"/>
      <c r="DJ1617" s="423"/>
      <c r="DK1617" s="423"/>
      <c r="DL1617" s="423"/>
      <c r="DM1617" s="423"/>
      <c r="DN1617" s="423"/>
      <c r="DO1617" s="423"/>
      <c r="DP1617" s="423"/>
      <c r="DQ1617" s="423"/>
      <c r="DR1617" s="423"/>
      <c r="DS1617" s="423"/>
      <c r="DT1617" s="423"/>
      <c r="DU1617" s="423"/>
      <c r="DV1617" s="423"/>
      <c r="DW1617" s="423"/>
      <c r="DX1617" s="423"/>
      <c r="DY1617" s="423"/>
      <c r="DZ1617" s="423"/>
      <c r="EA1617" s="423"/>
      <c r="EB1617" s="423"/>
      <c r="EC1617" s="423"/>
      <c r="ED1617" s="423"/>
      <c r="EE1617" s="423"/>
      <c r="EF1617" s="423"/>
      <c r="EG1617" s="423"/>
      <c r="EH1617" s="423"/>
      <c r="EI1617" s="423"/>
      <c r="EJ1617" s="423"/>
      <c r="EK1617" s="423"/>
      <c r="EL1617" s="423"/>
      <c r="EM1617" s="423"/>
      <c r="EN1617" s="423"/>
      <c r="EO1617" s="423"/>
      <c r="EP1617" s="423"/>
      <c r="EQ1617" s="423"/>
      <c r="ER1617" s="423"/>
      <c r="ES1617" s="423"/>
      <c r="ET1617" s="423"/>
      <c r="EU1617" s="423"/>
      <c r="EV1617" s="423"/>
      <c r="EW1617" s="423"/>
      <c r="EX1617" s="423"/>
      <c r="EY1617" s="423"/>
      <c r="EZ1617" s="423"/>
      <c r="FA1617" s="423"/>
      <c r="FB1617" s="423"/>
      <c r="FC1617" s="423"/>
      <c r="FD1617" s="423"/>
      <c r="FE1617" s="423"/>
      <c r="FF1617" s="423"/>
      <c r="FG1617" s="423"/>
      <c r="FH1617" s="423"/>
      <c r="FI1617" s="423"/>
      <c r="FJ1617" s="423"/>
      <c r="FK1617" s="423"/>
      <c r="FL1617" s="423"/>
      <c r="FM1617" s="423"/>
      <c r="FN1617" s="423"/>
      <c r="FO1617" s="423"/>
      <c r="FP1617" s="423"/>
      <c r="FQ1617" s="423"/>
      <c r="FR1617" s="423"/>
      <c r="FS1617" s="423"/>
      <c r="FT1617" s="423"/>
      <c r="FU1617" s="423"/>
      <c r="FV1617" s="423"/>
      <c r="FW1617" s="423"/>
      <c r="FX1617" s="423"/>
      <c r="FY1617" s="423"/>
      <c r="FZ1617" s="423"/>
      <c r="GA1617" s="423"/>
      <c r="GB1617" s="423"/>
      <c r="GC1617" s="423"/>
      <c r="GD1617" s="423"/>
      <c r="GE1617" s="423"/>
      <c r="GF1617" s="423"/>
      <c r="GG1617" s="423"/>
      <c r="GH1617" s="423"/>
      <c r="GI1617" s="423"/>
      <c r="GJ1617" s="423"/>
      <c r="GK1617" s="423"/>
      <c r="GL1617" s="423"/>
      <c r="GM1617" s="423"/>
      <c r="GN1617" s="423"/>
      <c r="GO1617" s="423"/>
      <c r="GP1617" s="423"/>
      <c r="GQ1617" s="423"/>
      <c r="GR1617" s="423"/>
      <c r="GS1617" s="423"/>
      <c r="GT1617" s="423"/>
      <c r="GU1617" s="423"/>
      <c r="GV1617" s="423"/>
    </row>
    <row r="1618" spans="1:204" s="425" customFormat="1" ht="51" x14ac:dyDescent="0.25">
      <c r="A1618" s="331" t="s">
        <v>2379</v>
      </c>
      <c r="B1618" s="323" t="s">
        <v>2056</v>
      </c>
      <c r="C1618" s="277" t="s">
        <v>2407</v>
      </c>
      <c r="D1618" s="332" t="s">
        <v>2405</v>
      </c>
      <c r="E1618" s="326">
        <v>8.77</v>
      </c>
      <c r="F1618" s="336">
        <v>8.5</v>
      </c>
      <c r="G1618" s="220"/>
      <c r="H1618" s="334"/>
      <c r="I1618" s="391" t="s">
        <v>21</v>
      </c>
      <c r="J1618" s="378"/>
      <c r="K1618" s="332"/>
      <c r="L1618" s="384"/>
      <c r="M1618" s="381">
        <v>1</v>
      </c>
      <c r="N1618" s="379">
        <v>1</v>
      </c>
      <c r="O1618" s="385"/>
      <c r="P1618" s="377">
        <f t="shared" si="178"/>
        <v>8.98</v>
      </c>
      <c r="Q1618" s="16">
        <f t="shared" si="177"/>
        <v>8.9823000000000004</v>
      </c>
      <c r="R1618" s="23">
        <f t="shared" si="179"/>
        <v>0.21000000000000085</v>
      </c>
      <c r="S1618" s="18">
        <f t="shared" si="180"/>
        <v>2.3945267958951067E-2</v>
      </c>
      <c r="T1618" s="101"/>
      <c r="U1618" s="102">
        <v>2210000</v>
      </c>
      <c r="V1618" s="103"/>
      <c r="W1618" s="272">
        <v>2210</v>
      </c>
      <c r="X1618" s="273"/>
      <c r="Y1618" s="486"/>
      <c r="Z1618" s="423"/>
      <c r="AA1618" s="477"/>
      <c r="AB1618" s="477"/>
      <c r="AC1618" s="477"/>
      <c r="AD1618" s="477"/>
      <c r="AE1618" s="477"/>
      <c r="GR1618" s="424"/>
      <c r="GS1618" s="424"/>
      <c r="GT1618" s="424"/>
      <c r="GU1618" s="424"/>
      <c r="GV1618" s="424"/>
    </row>
    <row r="1619" spans="1:204" s="425" customFormat="1" ht="25.5" x14ac:dyDescent="0.25">
      <c r="A1619" s="331" t="s">
        <v>2379</v>
      </c>
      <c r="B1619" s="323" t="s">
        <v>2056</v>
      </c>
      <c r="C1619" s="277" t="s">
        <v>2408</v>
      </c>
      <c r="D1619" s="332" t="s">
        <v>2405</v>
      </c>
      <c r="E1619" s="326">
        <v>36.130000000000003</v>
      </c>
      <c r="F1619" s="336">
        <v>35</v>
      </c>
      <c r="G1619" s="220"/>
      <c r="H1619" s="334"/>
      <c r="I1619" s="391" t="s">
        <v>21</v>
      </c>
      <c r="J1619" s="378"/>
      <c r="K1619" s="332"/>
      <c r="L1619" s="384"/>
      <c r="M1619" s="381">
        <v>1</v>
      </c>
      <c r="N1619" s="379">
        <v>1</v>
      </c>
      <c r="O1619" s="385"/>
      <c r="P1619" s="377">
        <f t="shared" si="178"/>
        <v>37</v>
      </c>
      <c r="Q1619" s="16">
        <f t="shared" si="177"/>
        <v>37.004800000000003</v>
      </c>
      <c r="R1619" s="23">
        <f t="shared" si="179"/>
        <v>0.86999999999999744</v>
      </c>
      <c r="S1619" s="18">
        <f t="shared" si="180"/>
        <v>2.4079712150567322E-2</v>
      </c>
      <c r="T1619" s="101"/>
      <c r="U1619" s="102">
        <v>2220000</v>
      </c>
      <c r="V1619" s="103"/>
      <c r="W1619" s="272">
        <v>2220</v>
      </c>
      <c r="X1619" s="273"/>
      <c r="Y1619" s="486"/>
      <c r="Z1619" s="423"/>
      <c r="AA1619" s="477"/>
      <c r="AB1619" s="477"/>
      <c r="AC1619" s="477"/>
      <c r="AD1619" s="477"/>
      <c r="AE1619" s="477"/>
      <c r="GR1619" s="424"/>
      <c r="GS1619" s="424"/>
      <c r="GT1619" s="424"/>
      <c r="GU1619" s="424"/>
      <c r="GV1619" s="424"/>
    </row>
    <row r="1620" spans="1:204" s="425" customFormat="1" ht="51" x14ac:dyDescent="0.25">
      <c r="A1620" s="331" t="s">
        <v>2379</v>
      </c>
      <c r="B1620" s="323" t="s">
        <v>2056</v>
      </c>
      <c r="C1620" s="277" t="s">
        <v>2409</v>
      </c>
      <c r="D1620" s="332" t="s">
        <v>2405</v>
      </c>
      <c r="E1620" s="326">
        <v>8.77</v>
      </c>
      <c r="F1620" s="336">
        <v>8.5</v>
      </c>
      <c r="G1620" s="220"/>
      <c r="H1620" s="334"/>
      <c r="I1620" s="391" t="s">
        <v>21</v>
      </c>
      <c r="J1620" s="378"/>
      <c r="K1620" s="332"/>
      <c r="L1620" s="384"/>
      <c r="M1620" s="381">
        <v>1</v>
      </c>
      <c r="N1620" s="379">
        <v>1</v>
      </c>
      <c r="O1620" s="385"/>
      <c r="P1620" s="377">
        <f t="shared" si="178"/>
        <v>8.98</v>
      </c>
      <c r="Q1620" s="16">
        <f t="shared" si="177"/>
        <v>8.9823000000000004</v>
      </c>
      <c r="R1620" s="23">
        <f t="shared" si="179"/>
        <v>0.21000000000000085</v>
      </c>
      <c r="S1620" s="18">
        <f t="shared" si="180"/>
        <v>2.3945267958951067E-2</v>
      </c>
      <c r="T1620" s="101"/>
      <c r="U1620" s="102">
        <v>2230000</v>
      </c>
      <c r="V1620" s="103"/>
      <c r="W1620" s="272">
        <v>2230</v>
      </c>
      <c r="X1620" s="273"/>
      <c r="Y1620" s="486"/>
      <c r="Z1620" s="423"/>
      <c r="AA1620" s="477"/>
      <c r="AB1620" s="477"/>
      <c r="AC1620" s="477"/>
      <c r="AD1620" s="477"/>
      <c r="AE1620" s="477"/>
      <c r="GR1620" s="424"/>
      <c r="GS1620" s="424"/>
      <c r="GT1620" s="424"/>
      <c r="GU1620" s="424"/>
      <c r="GV1620" s="424"/>
    </row>
    <row r="1621" spans="1:204" s="425" customFormat="1" ht="25.5" x14ac:dyDescent="0.25">
      <c r="A1621" s="331" t="s">
        <v>2379</v>
      </c>
      <c r="B1621" s="323" t="s">
        <v>2056</v>
      </c>
      <c r="C1621" s="277" t="s">
        <v>2410</v>
      </c>
      <c r="D1621" s="332" t="s">
        <v>2405</v>
      </c>
      <c r="E1621" s="326">
        <v>41.29</v>
      </c>
      <c r="F1621" s="336">
        <v>40</v>
      </c>
      <c r="G1621" s="220"/>
      <c r="H1621" s="334"/>
      <c r="I1621" s="391" t="s">
        <v>21</v>
      </c>
      <c r="J1621" s="378"/>
      <c r="K1621" s="332"/>
      <c r="L1621" s="384"/>
      <c r="M1621" s="381">
        <v>1</v>
      </c>
      <c r="N1621" s="379">
        <v>1</v>
      </c>
      <c r="O1621" s="385"/>
      <c r="P1621" s="377">
        <f t="shared" si="178"/>
        <v>42.28</v>
      </c>
      <c r="Q1621" s="16">
        <f t="shared" si="177"/>
        <v>42.289700000000003</v>
      </c>
      <c r="R1621" s="23">
        <f t="shared" si="179"/>
        <v>0.99000000000000199</v>
      </c>
      <c r="S1621" s="18">
        <f t="shared" si="180"/>
        <v>2.3976749818358005E-2</v>
      </c>
      <c r="T1621" s="101"/>
      <c r="U1621" s="102">
        <v>2240000</v>
      </c>
      <c r="V1621" s="103"/>
      <c r="W1621" s="272">
        <v>2240</v>
      </c>
      <c r="X1621" s="273"/>
      <c r="Y1621" s="486"/>
      <c r="Z1621" s="423"/>
      <c r="AA1621" s="477"/>
      <c r="AB1621" s="477"/>
      <c r="AC1621" s="477"/>
      <c r="AD1621" s="477"/>
      <c r="AE1621" s="477"/>
      <c r="GR1621" s="424"/>
      <c r="GS1621" s="424"/>
      <c r="GT1621" s="424"/>
      <c r="GU1621" s="424"/>
      <c r="GV1621" s="424"/>
    </row>
    <row r="1622" spans="1:204" s="425" customFormat="1" ht="25.5" x14ac:dyDescent="0.25">
      <c r="A1622" s="331" t="s">
        <v>2379</v>
      </c>
      <c r="B1622" s="323" t="s">
        <v>2056</v>
      </c>
      <c r="C1622" s="277" t="s">
        <v>2411</v>
      </c>
      <c r="D1622" s="332" t="s">
        <v>2405</v>
      </c>
      <c r="E1622" s="326">
        <v>36.130000000000003</v>
      </c>
      <c r="F1622" s="336">
        <v>35</v>
      </c>
      <c r="G1622" s="220"/>
      <c r="H1622" s="334"/>
      <c r="I1622" s="391" t="s">
        <v>21</v>
      </c>
      <c r="J1622" s="378"/>
      <c r="K1622" s="332"/>
      <c r="L1622" s="384"/>
      <c r="M1622" s="381">
        <v>1</v>
      </c>
      <c r="N1622" s="379">
        <v>1</v>
      </c>
      <c r="O1622" s="385"/>
      <c r="P1622" s="377">
        <f t="shared" si="178"/>
        <v>37</v>
      </c>
      <c r="Q1622" s="16">
        <f t="shared" si="177"/>
        <v>37.004800000000003</v>
      </c>
      <c r="R1622" s="23">
        <f t="shared" si="179"/>
        <v>0.86999999999999744</v>
      </c>
      <c r="S1622" s="18">
        <f t="shared" si="180"/>
        <v>2.4079712150567322E-2</v>
      </c>
      <c r="T1622" s="101"/>
      <c r="U1622" s="102">
        <v>2250000</v>
      </c>
      <c r="V1622" s="103"/>
      <c r="W1622" s="272">
        <v>2250</v>
      </c>
      <c r="X1622" s="273"/>
      <c r="Y1622" s="486"/>
      <c r="Z1622" s="423"/>
      <c r="AA1622" s="477"/>
      <c r="AB1622" s="477"/>
      <c r="AC1622" s="477"/>
      <c r="AD1622" s="477"/>
      <c r="AE1622" s="477"/>
      <c r="GR1622" s="424"/>
      <c r="GS1622" s="424"/>
      <c r="GT1622" s="424"/>
      <c r="GU1622" s="424"/>
      <c r="GV1622" s="424"/>
    </row>
    <row r="1623" spans="1:204" s="425" customFormat="1" ht="25.5" x14ac:dyDescent="0.25">
      <c r="A1623" s="331" t="s">
        <v>2379</v>
      </c>
      <c r="B1623" s="323" t="s">
        <v>2056</v>
      </c>
      <c r="C1623" s="277" t="s">
        <v>2412</v>
      </c>
      <c r="D1623" s="332" t="s">
        <v>2405</v>
      </c>
      <c r="E1623" s="326">
        <v>26.32</v>
      </c>
      <c r="F1623" s="336">
        <v>25.5</v>
      </c>
      <c r="G1623" s="220"/>
      <c r="H1623" s="334"/>
      <c r="I1623" s="391" t="s">
        <v>21</v>
      </c>
      <c r="J1623" s="378"/>
      <c r="K1623" s="332"/>
      <c r="L1623" s="384"/>
      <c r="M1623" s="381">
        <v>1</v>
      </c>
      <c r="N1623" s="379">
        <v>1</v>
      </c>
      <c r="O1623" s="385"/>
      <c r="P1623" s="377">
        <f t="shared" si="178"/>
        <v>26.95</v>
      </c>
      <c r="Q1623" s="16">
        <f t="shared" si="177"/>
        <v>26.9573</v>
      </c>
      <c r="R1623" s="23">
        <f t="shared" si="179"/>
        <v>0.62999999999999901</v>
      </c>
      <c r="S1623" s="18">
        <f t="shared" si="180"/>
        <v>2.3936170212765919E-2</v>
      </c>
      <c r="T1623" s="101"/>
      <c r="U1623" s="102">
        <v>2260000</v>
      </c>
      <c r="V1623" s="103"/>
      <c r="W1623" s="272">
        <v>2260</v>
      </c>
      <c r="X1623" s="273"/>
      <c r="Y1623" s="486"/>
      <c r="Z1623" s="423"/>
      <c r="AA1623" s="477"/>
      <c r="AB1623" s="477"/>
      <c r="AC1623" s="477"/>
      <c r="AD1623" s="477"/>
      <c r="AE1623" s="477"/>
      <c r="GR1623" s="424"/>
      <c r="GS1623" s="424"/>
      <c r="GT1623" s="424"/>
      <c r="GU1623" s="424"/>
      <c r="GV1623" s="424"/>
    </row>
    <row r="1624" spans="1:204" s="425" customFormat="1" ht="51" x14ac:dyDescent="0.25">
      <c r="A1624" s="331" t="s">
        <v>2379</v>
      </c>
      <c r="B1624" s="323" t="s">
        <v>2056</v>
      </c>
      <c r="C1624" s="277" t="s">
        <v>2413</v>
      </c>
      <c r="D1624" s="332" t="s">
        <v>2405</v>
      </c>
      <c r="E1624" s="326">
        <v>8.77</v>
      </c>
      <c r="F1624" s="336">
        <v>8.5</v>
      </c>
      <c r="G1624" s="220"/>
      <c r="H1624" s="334"/>
      <c r="I1624" s="391" t="s">
        <v>21</v>
      </c>
      <c r="J1624" s="378"/>
      <c r="K1624" s="332"/>
      <c r="L1624" s="384"/>
      <c r="M1624" s="381">
        <v>1</v>
      </c>
      <c r="N1624" s="379">
        <v>1</v>
      </c>
      <c r="O1624" s="385"/>
      <c r="P1624" s="377">
        <f t="shared" si="178"/>
        <v>8.98</v>
      </c>
      <c r="Q1624" s="16">
        <f t="shared" si="177"/>
        <v>8.9823000000000004</v>
      </c>
      <c r="R1624" s="23">
        <f t="shared" si="179"/>
        <v>0.21000000000000085</v>
      </c>
      <c r="S1624" s="18">
        <f t="shared" si="180"/>
        <v>2.3945267958951067E-2</v>
      </c>
      <c r="T1624" s="101"/>
      <c r="U1624" s="102">
        <v>2270000</v>
      </c>
      <c r="V1624" s="103"/>
      <c r="W1624" s="272">
        <v>2270</v>
      </c>
      <c r="X1624" s="273"/>
      <c r="Y1624" s="486"/>
      <c r="Z1624" s="423"/>
      <c r="AA1624" s="477"/>
      <c r="AB1624" s="477"/>
      <c r="AC1624" s="477"/>
      <c r="AD1624" s="477"/>
      <c r="AE1624" s="477"/>
    </row>
    <row r="1625" spans="1:204" s="425" customFormat="1" ht="38.25" x14ac:dyDescent="0.25">
      <c r="A1625" s="331" t="s">
        <v>2379</v>
      </c>
      <c r="B1625" s="323" t="s">
        <v>2056</v>
      </c>
      <c r="C1625" s="277" t="s">
        <v>2414</v>
      </c>
      <c r="D1625" s="332" t="s">
        <v>2405</v>
      </c>
      <c r="E1625" s="326">
        <v>36.130000000000003</v>
      </c>
      <c r="F1625" s="336">
        <v>35</v>
      </c>
      <c r="G1625" s="220"/>
      <c r="H1625" s="334"/>
      <c r="I1625" s="391" t="s">
        <v>21</v>
      </c>
      <c r="J1625" s="378"/>
      <c r="K1625" s="332"/>
      <c r="L1625" s="384"/>
      <c r="M1625" s="381">
        <v>1</v>
      </c>
      <c r="N1625" s="379">
        <v>1</v>
      </c>
      <c r="O1625" s="385"/>
      <c r="P1625" s="377">
        <f t="shared" si="178"/>
        <v>37</v>
      </c>
      <c r="Q1625" s="16">
        <f t="shared" si="177"/>
        <v>37.004800000000003</v>
      </c>
      <c r="R1625" s="23">
        <f t="shared" si="179"/>
        <v>0.86999999999999744</v>
      </c>
      <c r="S1625" s="18">
        <f t="shared" si="180"/>
        <v>2.4079712150567322E-2</v>
      </c>
      <c r="T1625" s="101"/>
      <c r="U1625" s="102">
        <v>2280000</v>
      </c>
      <c r="V1625" s="103"/>
      <c r="W1625" s="272">
        <v>2280</v>
      </c>
      <c r="X1625" s="273"/>
      <c r="Y1625" s="486"/>
      <c r="Z1625" s="423"/>
      <c r="AA1625" s="477"/>
      <c r="AB1625" s="477"/>
      <c r="AC1625" s="477"/>
      <c r="AD1625" s="477"/>
      <c r="AE1625" s="477"/>
      <c r="GR1625" s="424"/>
      <c r="GS1625" s="424"/>
      <c r="GT1625" s="424"/>
      <c r="GU1625" s="424"/>
      <c r="GV1625" s="424"/>
    </row>
    <row r="1626" spans="1:204" s="425" customFormat="1" ht="51" x14ac:dyDescent="0.25">
      <c r="A1626" s="331" t="s">
        <v>2379</v>
      </c>
      <c r="B1626" s="323" t="s">
        <v>2056</v>
      </c>
      <c r="C1626" s="277" t="s">
        <v>2415</v>
      </c>
      <c r="D1626" s="332" t="s">
        <v>2405</v>
      </c>
      <c r="E1626" s="326">
        <v>8.77</v>
      </c>
      <c r="F1626" s="336">
        <v>8.5</v>
      </c>
      <c r="G1626" s="220"/>
      <c r="H1626" s="334"/>
      <c r="I1626" s="391" t="s">
        <v>21</v>
      </c>
      <c r="J1626" s="378"/>
      <c r="K1626" s="332"/>
      <c r="L1626" s="384"/>
      <c r="M1626" s="381">
        <v>1</v>
      </c>
      <c r="N1626" s="379">
        <v>1</v>
      </c>
      <c r="O1626" s="385"/>
      <c r="P1626" s="377">
        <f t="shared" si="178"/>
        <v>8.98</v>
      </c>
      <c r="Q1626" s="16">
        <f t="shared" si="177"/>
        <v>8.9823000000000004</v>
      </c>
      <c r="R1626" s="23">
        <f t="shared" si="179"/>
        <v>0.21000000000000085</v>
      </c>
      <c r="S1626" s="18">
        <f t="shared" si="180"/>
        <v>2.3945267958951067E-2</v>
      </c>
      <c r="T1626" s="101"/>
      <c r="U1626" s="102">
        <v>2290000</v>
      </c>
      <c r="V1626" s="103"/>
      <c r="W1626" s="272">
        <v>2290</v>
      </c>
      <c r="X1626" s="273"/>
      <c r="Y1626" s="486"/>
      <c r="Z1626" s="423"/>
      <c r="AA1626" s="477"/>
      <c r="AB1626" s="477"/>
      <c r="AC1626" s="477"/>
      <c r="AD1626" s="477"/>
      <c r="AE1626" s="477"/>
      <c r="GR1626" s="424"/>
      <c r="GS1626" s="424"/>
      <c r="GT1626" s="424"/>
      <c r="GU1626" s="424"/>
      <c r="GV1626" s="424"/>
    </row>
    <row r="1627" spans="1:204" s="425" customFormat="1" ht="25.5" x14ac:dyDescent="0.25">
      <c r="A1627" s="331" t="s">
        <v>2379</v>
      </c>
      <c r="B1627" s="323" t="s">
        <v>2056</v>
      </c>
      <c r="C1627" s="277" t="s">
        <v>2416</v>
      </c>
      <c r="D1627" s="332" t="s">
        <v>2405</v>
      </c>
      <c r="E1627" s="326">
        <v>67.09</v>
      </c>
      <c r="F1627" s="336">
        <v>65</v>
      </c>
      <c r="G1627" s="220"/>
      <c r="H1627" s="334"/>
      <c r="I1627" s="391" t="s">
        <v>21</v>
      </c>
      <c r="J1627" s="378"/>
      <c r="K1627" s="332"/>
      <c r="L1627" s="384"/>
      <c r="M1627" s="381">
        <v>1</v>
      </c>
      <c r="N1627" s="379">
        <v>1</v>
      </c>
      <c r="O1627" s="385"/>
      <c r="P1627" s="377">
        <f t="shared" si="178"/>
        <v>68.709999999999994</v>
      </c>
      <c r="Q1627" s="16">
        <f t="shared" si="177"/>
        <v>68.714500000000001</v>
      </c>
      <c r="R1627" s="23">
        <f t="shared" si="179"/>
        <v>1.6199999999999903</v>
      </c>
      <c r="S1627" s="18">
        <f t="shared" si="180"/>
        <v>2.4146668654046657E-2</v>
      </c>
      <c r="T1627" s="101"/>
      <c r="U1627" s="102">
        <v>2300000</v>
      </c>
      <c r="V1627" s="103"/>
      <c r="W1627" s="272">
        <v>2300</v>
      </c>
      <c r="X1627" s="273"/>
      <c r="Y1627" s="486"/>
      <c r="Z1627" s="423"/>
      <c r="AA1627" s="477"/>
      <c r="AB1627" s="477"/>
      <c r="AC1627" s="477"/>
      <c r="AD1627" s="477"/>
      <c r="AE1627" s="477"/>
      <c r="GR1627" s="424"/>
      <c r="GS1627" s="424"/>
      <c r="GT1627" s="424"/>
      <c r="GU1627" s="424"/>
      <c r="GV1627" s="424"/>
    </row>
    <row r="1628" spans="1:204" s="425" customFormat="1" ht="25.5" x14ac:dyDescent="0.25">
      <c r="A1628" s="331" t="s">
        <v>2379</v>
      </c>
      <c r="B1628" s="323" t="s">
        <v>2056</v>
      </c>
      <c r="C1628" s="277" t="s">
        <v>2417</v>
      </c>
      <c r="D1628" s="332" t="s">
        <v>2405</v>
      </c>
      <c r="E1628" s="326">
        <v>67.09</v>
      </c>
      <c r="F1628" s="336">
        <v>65</v>
      </c>
      <c r="G1628" s="220"/>
      <c r="H1628" s="334"/>
      <c r="I1628" s="391" t="s">
        <v>21</v>
      </c>
      <c r="J1628" s="378"/>
      <c r="K1628" s="332"/>
      <c r="L1628" s="384"/>
      <c r="M1628" s="381">
        <v>1</v>
      </c>
      <c r="N1628" s="379">
        <v>1</v>
      </c>
      <c r="O1628" s="385"/>
      <c r="P1628" s="377">
        <f t="shared" si="178"/>
        <v>68.709999999999994</v>
      </c>
      <c r="Q1628" s="16">
        <f t="shared" si="177"/>
        <v>68.714500000000001</v>
      </c>
      <c r="R1628" s="23">
        <f t="shared" si="179"/>
        <v>1.6199999999999903</v>
      </c>
      <c r="S1628" s="18">
        <f t="shared" si="180"/>
        <v>2.4146668654046657E-2</v>
      </c>
      <c r="T1628" s="101"/>
      <c r="U1628" s="102">
        <v>2310000</v>
      </c>
      <c r="V1628" s="103"/>
      <c r="W1628" s="272">
        <v>2310</v>
      </c>
      <c r="X1628" s="273"/>
      <c r="Y1628" s="486"/>
      <c r="Z1628" s="423"/>
      <c r="AA1628" s="477"/>
      <c r="AB1628" s="477"/>
      <c r="AC1628" s="477"/>
      <c r="AD1628" s="477"/>
      <c r="AE1628" s="477"/>
      <c r="GR1628" s="424"/>
      <c r="GS1628" s="424"/>
      <c r="GT1628" s="424"/>
      <c r="GU1628" s="424"/>
      <c r="GV1628" s="424"/>
    </row>
    <row r="1629" spans="1:204" s="425" customFormat="1" ht="51" x14ac:dyDescent="0.25">
      <c r="A1629" s="331" t="s">
        <v>2379</v>
      </c>
      <c r="B1629" s="323" t="s">
        <v>2056</v>
      </c>
      <c r="C1629" s="277" t="s">
        <v>2418</v>
      </c>
      <c r="D1629" s="332" t="s">
        <v>2405</v>
      </c>
      <c r="E1629" s="326">
        <v>26.32</v>
      </c>
      <c r="F1629" s="336">
        <v>25.5</v>
      </c>
      <c r="G1629" s="220"/>
      <c r="H1629" s="334"/>
      <c r="I1629" s="391" t="s">
        <v>21</v>
      </c>
      <c r="J1629" s="378"/>
      <c r="K1629" s="332"/>
      <c r="L1629" s="384"/>
      <c r="M1629" s="381">
        <v>1</v>
      </c>
      <c r="N1629" s="379">
        <v>1</v>
      </c>
      <c r="O1629" s="385"/>
      <c r="P1629" s="377">
        <f t="shared" si="178"/>
        <v>26.95</v>
      </c>
      <c r="Q1629" s="16">
        <f t="shared" si="177"/>
        <v>26.9573</v>
      </c>
      <c r="R1629" s="23">
        <f t="shared" si="179"/>
        <v>0.62999999999999901</v>
      </c>
      <c r="S1629" s="18">
        <f t="shared" si="180"/>
        <v>2.3936170212765919E-2</v>
      </c>
      <c r="T1629" s="101"/>
      <c r="U1629" s="102">
        <v>2320000</v>
      </c>
      <c r="V1629" s="103"/>
      <c r="W1629" s="272">
        <v>2320</v>
      </c>
      <c r="X1629" s="273"/>
      <c r="Y1629" s="486"/>
      <c r="Z1629" s="423"/>
      <c r="AA1629" s="477"/>
      <c r="AB1629" s="477"/>
      <c r="AC1629" s="477"/>
      <c r="AD1629" s="477"/>
      <c r="AE1629" s="477"/>
      <c r="GR1629" s="424"/>
      <c r="GS1629" s="424"/>
      <c r="GT1629" s="424"/>
      <c r="GU1629" s="424"/>
      <c r="GV1629" s="424"/>
    </row>
    <row r="1630" spans="1:204" s="425" customFormat="1" ht="63.75" x14ac:dyDescent="0.25">
      <c r="A1630" s="331" t="s">
        <v>2379</v>
      </c>
      <c r="B1630" s="323" t="s">
        <v>2056</v>
      </c>
      <c r="C1630" s="277" t="s">
        <v>2419</v>
      </c>
      <c r="D1630" s="332" t="s">
        <v>2405</v>
      </c>
      <c r="E1630" s="326">
        <v>8.77</v>
      </c>
      <c r="F1630" s="336">
        <v>8.5</v>
      </c>
      <c r="G1630" s="220"/>
      <c r="H1630" s="334"/>
      <c r="I1630" s="391" t="s">
        <v>21</v>
      </c>
      <c r="J1630" s="378"/>
      <c r="K1630" s="332"/>
      <c r="L1630" s="384"/>
      <c r="M1630" s="381">
        <v>1</v>
      </c>
      <c r="N1630" s="379">
        <v>1</v>
      </c>
      <c r="O1630" s="385"/>
      <c r="P1630" s="377">
        <f t="shared" si="178"/>
        <v>8.98</v>
      </c>
      <c r="Q1630" s="16">
        <f t="shared" si="177"/>
        <v>8.9823000000000004</v>
      </c>
      <c r="R1630" s="23">
        <f t="shared" si="179"/>
        <v>0.21000000000000085</v>
      </c>
      <c r="S1630" s="18">
        <f t="shared" si="180"/>
        <v>2.3945267958951067E-2</v>
      </c>
      <c r="T1630" s="101"/>
      <c r="U1630" s="102">
        <v>2330000</v>
      </c>
      <c r="V1630" s="103"/>
      <c r="W1630" s="272">
        <v>2330</v>
      </c>
      <c r="X1630" s="273"/>
      <c r="Y1630" s="486"/>
      <c r="Z1630" s="423"/>
      <c r="AA1630" s="477"/>
      <c r="AB1630" s="477"/>
      <c r="AC1630" s="477"/>
      <c r="AD1630" s="477"/>
      <c r="AE1630" s="477"/>
      <c r="GR1630" s="424"/>
      <c r="GS1630" s="424"/>
      <c r="GT1630" s="424"/>
      <c r="GU1630" s="424"/>
      <c r="GV1630" s="424"/>
    </row>
    <row r="1631" spans="1:204" s="425" customFormat="1" ht="25.5" x14ac:dyDescent="0.25">
      <c r="A1631" s="331" t="s">
        <v>2379</v>
      </c>
      <c r="B1631" s="323" t="s">
        <v>2056</v>
      </c>
      <c r="C1631" s="277" t="s">
        <v>2420</v>
      </c>
      <c r="D1631" s="332" t="s">
        <v>2405</v>
      </c>
      <c r="E1631" s="326">
        <v>26.32</v>
      </c>
      <c r="F1631" s="336">
        <v>25.5</v>
      </c>
      <c r="G1631" s="220"/>
      <c r="H1631" s="334"/>
      <c r="I1631" s="391" t="s">
        <v>21</v>
      </c>
      <c r="J1631" s="378"/>
      <c r="K1631" s="332"/>
      <c r="L1631" s="384"/>
      <c r="M1631" s="381">
        <v>1</v>
      </c>
      <c r="N1631" s="379">
        <v>1</v>
      </c>
      <c r="O1631" s="385"/>
      <c r="P1631" s="377">
        <f t="shared" si="178"/>
        <v>26.95</v>
      </c>
      <c r="Q1631" s="16">
        <f t="shared" si="177"/>
        <v>26.9573</v>
      </c>
      <c r="R1631" s="23">
        <f t="shared" si="179"/>
        <v>0.62999999999999901</v>
      </c>
      <c r="S1631" s="18">
        <f t="shared" si="180"/>
        <v>2.3936170212765919E-2</v>
      </c>
      <c r="T1631" s="101"/>
      <c r="U1631" s="102">
        <v>2340000</v>
      </c>
      <c r="V1631" s="103"/>
      <c r="W1631" s="272">
        <v>2340</v>
      </c>
      <c r="X1631" s="273"/>
      <c r="Y1631" s="486"/>
      <c r="Z1631" s="423"/>
      <c r="AA1631" s="477"/>
      <c r="AB1631" s="477"/>
      <c r="AC1631" s="477"/>
      <c r="AD1631" s="477"/>
      <c r="AE1631" s="477"/>
      <c r="GR1631" s="424"/>
      <c r="GS1631" s="424"/>
      <c r="GT1631" s="424"/>
      <c r="GU1631" s="424"/>
      <c r="GV1631" s="424"/>
    </row>
    <row r="1632" spans="1:204" s="425" customFormat="1" ht="38.25" x14ac:dyDescent="0.25">
      <c r="A1632" s="331" t="s">
        <v>2379</v>
      </c>
      <c r="B1632" s="323" t="s">
        <v>2056</v>
      </c>
      <c r="C1632" s="277" t="s">
        <v>2421</v>
      </c>
      <c r="D1632" s="332" t="s">
        <v>2405</v>
      </c>
      <c r="E1632" s="326">
        <v>8.77</v>
      </c>
      <c r="F1632" s="336">
        <v>8.5</v>
      </c>
      <c r="G1632" s="220"/>
      <c r="H1632" s="334"/>
      <c r="I1632" s="391" t="s">
        <v>21</v>
      </c>
      <c r="J1632" s="378"/>
      <c r="K1632" s="332"/>
      <c r="L1632" s="384"/>
      <c r="M1632" s="381">
        <v>1</v>
      </c>
      <c r="N1632" s="379">
        <v>1</v>
      </c>
      <c r="O1632" s="385"/>
      <c r="P1632" s="377">
        <f t="shared" si="178"/>
        <v>8.98</v>
      </c>
      <c r="Q1632" s="16">
        <f t="shared" si="177"/>
        <v>8.9823000000000004</v>
      </c>
      <c r="R1632" s="23">
        <f t="shared" si="179"/>
        <v>0.21000000000000085</v>
      </c>
      <c r="S1632" s="18">
        <f t="shared" si="180"/>
        <v>2.3945267958951067E-2</v>
      </c>
      <c r="T1632" s="101"/>
      <c r="U1632" s="102">
        <v>2350000</v>
      </c>
      <c r="V1632" s="103"/>
      <c r="W1632" s="272">
        <v>2350</v>
      </c>
      <c r="X1632" s="273"/>
      <c r="Y1632" s="486"/>
      <c r="Z1632" s="423"/>
      <c r="AA1632" s="477"/>
      <c r="AB1632" s="477"/>
      <c r="AC1632" s="477"/>
      <c r="AD1632" s="477"/>
      <c r="AE1632" s="477"/>
      <c r="GR1632" s="424"/>
      <c r="GS1632" s="424"/>
      <c r="GT1632" s="424"/>
      <c r="GU1632" s="424"/>
      <c r="GV1632" s="424"/>
    </row>
    <row r="1633" spans="1:204" s="425" customFormat="1" ht="25.5" x14ac:dyDescent="0.25">
      <c r="A1633" s="331" t="s">
        <v>2379</v>
      </c>
      <c r="B1633" s="323" t="s">
        <v>2056</v>
      </c>
      <c r="C1633" s="277" t="s">
        <v>2422</v>
      </c>
      <c r="D1633" s="332" t="s">
        <v>2405</v>
      </c>
      <c r="E1633" s="326">
        <v>41.29</v>
      </c>
      <c r="F1633" s="336">
        <v>40</v>
      </c>
      <c r="G1633" s="220"/>
      <c r="H1633" s="334"/>
      <c r="I1633" s="391" t="s">
        <v>21</v>
      </c>
      <c r="J1633" s="378"/>
      <c r="K1633" s="332"/>
      <c r="L1633" s="384"/>
      <c r="M1633" s="381">
        <v>1</v>
      </c>
      <c r="N1633" s="379">
        <v>1</v>
      </c>
      <c r="O1633" s="385"/>
      <c r="P1633" s="377">
        <f t="shared" si="178"/>
        <v>42.28</v>
      </c>
      <c r="Q1633" s="16">
        <f t="shared" si="177"/>
        <v>42.289700000000003</v>
      </c>
      <c r="R1633" s="23">
        <f t="shared" si="179"/>
        <v>0.99000000000000199</v>
      </c>
      <c r="S1633" s="18">
        <f t="shared" si="180"/>
        <v>2.3976749818358005E-2</v>
      </c>
      <c r="T1633" s="101"/>
      <c r="U1633" s="102">
        <v>2360000</v>
      </c>
      <c r="V1633" s="103"/>
      <c r="W1633" s="272">
        <v>2360</v>
      </c>
      <c r="X1633" s="273"/>
      <c r="Y1633" s="486"/>
      <c r="Z1633" s="423"/>
      <c r="AA1633" s="477"/>
      <c r="AB1633" s="477"/>
      <c r="AC1633" s="477"/>
      <c r="AD1633" s="477"/>
      <c r="AE1633" s="477"/>
      <c r="GR1633" s="424"/>
      <c r="GS1633" s="424"/>
      <c r="GT1633" s="424"/>
      <c r="GU1633" s="424"/>
      <c r="GV1633" s="424"/>
    </row>
    <row r="1634" spans="1:204" s="425" customFormat="1" ht="38.25" x14ac:dyDescent="0.25">
      <c r="A1634" s="331" t="s">
        <v>2379</v>
      </c>
      <c r="B1634" s="323" t="s">
        <v>2056</v>
      </c>
      <c r="C1634" s="277" t="s">
        <v>2423</v>
      </c>
      <c r="D1634" s="332" t="s">
        <v>2405</v>
      </c>
      <c r="E1634" s="326">
        <v>36.130000000000003</v>
      </c>
      <c r="F1634" s="336">
        <v>35</v>
      </c>
      <c r="G1634" s="220"/>
      <c r="H1634" s="334"/>
      <c r="I1634" s="391" t="s">
        <v>21</v>
      </c>
      <c r="J1634" s="378"/>
      <c r="K1634" s="332"/>
      <c r="L1634" s="384"/>
      <c r="M1634" s="381">
        <v>1</v>
      </c>
      <c r="N1634" s="379">
        <v>1</v>
      </c>
      <c r="O1634" s="385"/>
      <c r="P1634" s="377">
        <f t="shared" si="178"/>
        <v>37</v>
      </c>
      <c r="Q1634" s="16">
        <f t="shared" si="177"/>
        <v>37.004800000000003</v>
      </c>
      <c r="R1634" s="23">
        <f t="shared" si="179"/>
        <v>0.86999999999999744</v>
      </c>
      <c r="S1634" s="18">
        <f t="shared" si="180"/>
        <v>2.4079712150567322E-2</v>
      </c>
      <c r="T1634" s="101"/>
      <c r="U1634" s="102">
        <v>2370000</v>
      </c>
      <c r="V1634" s="103"/>
      <c r="W1634" s="272">
        <v>2370</v>
      </c>
      <c r="X1634" s="273"/>
      <c r="Y1634" s="486"/>
      <c r="Z1634" s="423"/>
      <c r="AA1634" s="477"/>
      <c r="AB1634" s="477"/>
      <c r="AC1634" s="477"/>
      <c r="AD1634" s="477"/>
      <c r="AE1634" s="477"/>
      <c r="GR1634" s="424"/>
      <c r="GS1634" s="424"/>
      <c r="GT1634" s="424"/>
      <c r="GU1634" s="424"/>
      <c r="GV1634" s="424"/>
    </row>
    <row r="1635" spans="1:204" s="425" customFormat="1" ht="63.75" x14ac:dyDescent="0.25">
      <c r="A1635" s="331" t="s">
        <v>2379</v>
      </c>
      <c r="B1635" s="323" t="s">
        <v>2056</v>
      </c>
      <c r="C1635" s="277" t="s">
        <v>2424</v>
      </c>
      <c r="D1635" s="332" t="s">
        <v>2405</v>
      </c>
      <c r="E1635" s="326">
        <v>16.510000000000002</v>
      </c>
      <c r="F1635" s="336">
        <v>16</v>
      </c>
      <c r="G1635" s="220"/>
      <c r="H1635" s="334"/>
      <c r="I1635" s="391" t="s">
        <v>21</v>
      </c>
      <c r="J1635" s="378"/>
      <c r="K1635" s="332"/>
      <c r="L1635" s="384"/>
      <c r="M1635" s="381">
        <v>1</v>
      </c>
      <c r="N1635" s="379">
        <v>1</v>
      </c>
      <c r="O1635" s="385"/>
      <c r="P1635" s="377">
        <f t="shared" si="178"/>
        <v>16.899999999999999</v>
      </c>
      <c r="Q1635" s="16">
        <f t="shared" si="177"/>
        <v>16.909700000000001</v>
      </c>
      <c r="R1635" s="23">
        <f t="shared" si="179"/>
        <v>0.38999999999999702</v>
      </c>
      <c r="S1635" s="18">
        <f t="shared" si="180"/>
        <v>2.3622047244094304E-2</v>
      </c>
      <c r="T1635" s="101"/>
      <c r="U1635" s="102">
        <v>2380000</v>
      </c>
      <c r="V1635" s="103"/>
      <c r="W1635" s="272">
        <v>2380</v>
      </c>
      <c r="X1635" s="273"/>
      <c r="Y1635" s="486"/>
      <c r="Z1635" s="423"/>
      <c r="AA1635" s="477"/>
      <c r="AB1635" s="477"/>
      <c r="AC1635" s="477"/>
      <c r="AD1635" s="477"/>
      <c r="AE1635" s="477"/>
      <c r="GR1635" s="424"/>
      <c r="GS1635" s="424"/>
      <c r="GT1635" s="424"/>
      <c r="GU1635" s="424"/>
      <c r="GV1635" s="424"/>
    </row>
    <row r="1636" spans="1:204" s="423" customFormat="1" ht="38.25" x14ac:dyDescent="0.25">
      <c r="A1636" s="331" t="s">
        <v>2379</v>
      </c>
      <c r="B1636" s="323" t="s">
        <v>2056</v>
      </c>
      <c r="C1636" s="277" t="s">
        <v>2425</v>
      </c>
      <c r="D1636" s="332" t="s">
        <v>2405</v>
      </c>
      <c r="E1636" s="326">
        <v>41.29</v>
      </c>
      <c r="F1636" s="336">
        <v>40</v>
      </c>
      <c r="G1636" s="220"/>
      <c r="H1636" s="334"/>
      <c r="I1636" s="391" t="s">
        <v>21</v>
      </c>
      <c r="J1636" s="378"/>
      <c r="K1636" s="332"/>
      <c r="L1636" s="384"/>
      <c r="M1636" s="381">
        <v>1</v>
      </c>
      <c r="N1636" s="379">
        <v>1</v>
      </c>
      <c r="O1636" s="385"/>
      <c r="P1636" s="377">
        <f t="shared" si="178"/>
        <v>42.28</v>
      </c>
      <c r="Q1636" s="16">
        <f t="shared" si="177"/>
        <v>42.289700000000003</v>
      </c>
      <c r="R1636" s="23">
        <f t="shared" si="179"/>
        <v>0.99000000000000199</v>
      </c>
      <c r="S1636" s="18">
        <f t="shared" si="180"/>
        <v>2.3976749818358005E-2</v>
      </c>
      <c r="T1636" s="101"/>
      <c r="U1636" s="102">
        <v>2390000</v>
      </c>
      <c r="V1636" s="103"/>
      <c r="W1636" s="272">
        <v>2390</v>
      </c>
      <c r="X1636" s="273"/>
      <c r="Y1636" s="486"/>
      <c r="AA1636" s="477"/>
      <c r="AB1636" s="477"/>
      <c r="AC1636" s="477"/>
      <c r="AD1636" s="477"/>
      <c r="AE1636" s="477"/>
    </row>
    <row r="1637" spans="1:204" s="423" customFormat="1" ht="25.5" x14ac:dyDescent="0.25">
      <c r="A1637" s="331" t="s">
        <v>2379</v>
      </c>
      <c r="B1637" s="323" t="s">
        <v>2056</v>
      </c>
      <c r="C1637" s="277" t="s">
        <v>2426</v>
      </c>
      <c r="D1637" s="332" t="s">
        <v>2405</v>
      </c>
      <c r="E1637" s="326">
        <v>72.260000000000005</v>
      </c>
      <c r="F1637" s="336">
        <v>70</v>
      </c>
      <c r="G1637" s="220"/>
      <c r="H1637" s="334"/>
      <c r="I1637" s="391" t="s">
        <v>21</v>
      </c>
      <c r="J1637" s="378"/>
      <c r="K1637" s="332"/>
      <c r="L1637" s="384"/>
      <c r="M1637" s="381">
        <v>1</v>
      </c>
      <c r="N1637" s="379">
        <v>1</v>
      </c>
      <c r="O1637" s="385"/>
      <c r="P1637" s="377">
        <f t="shared" si="178"/>
        <v>74</v>
      </c>
      <c r="Q1637" s="16">
        <f t="shared" si="177"/>
        <v>74.009699999999995</v>
      </c>
      <c r="R1637" s="23">
        <f t="shared" si="179"/>
        <v>1.7399999999999949</v>
      </c>
      <c r="S1637" s="18">
        <f t="shared" si="180"/>
        <v>2.4079712150567322E-2</v>
      </c>
      <c r="T1637" s="101"/>
      <c r="U1637" s="102">
        <v>2400000</v>
      </c>
      <c r="V1637" s="103"/>
      <c r="W1637" s="272">
        <v>2400</v>
      </c>
      <c r="X1637" s="273"/>
      <c r="Y1637" s="486"/>
      <c r="AA1637" s="477"/>
      <c r="AB1637" s="477"/>
      <c r="AC1637" s="477"/>
      <c r="AD1637" s="477"/>
      <c r="AE1637" s="477"/>
    </row>
    <row r="1638" spans="1:204" s="423" customFormat="1" ht="25.5" x14ac:dyDescent="0.25">
      <c r="A1638" s="331" t="s">
        <v>2379</v>
      </c>
      <c r="B1638" s="323" t="s">
        <v>2056</v>
      </c>
      <c r="C1638" s="277" t="s">
        <v>2427</v>
      </c>
      <c r="D1638" s="332" t="s">
        <v>2405</v>
      </c>
      <c r="E1638" s="326">
        <v>72.260000000000005</v>
      </c>
      <c r="F1638" s="336">
        <v>70</v>
      </c>
      <c r="G1638" s="220"/>
      <c r="H1638" s="334" t="s">
        <v>2428</v>
      </c>
      <c r="I1638" s="391" t="s">
        <v>21</v>
      </c>
      <c r="J1638" s="378"/>
      <c r="K1638" s="332"/>
      <c r="L1638" s="384"/>
      <c r="M1638" s="381">
        <v>1</v>
      </c>
      <c r="N1638" s="379">
        <v>1</v>
      </c>
      <c r="O1638" s="385"/>
      <c r="P1638" s="377">
        <f t="shared" si="178"/>
        <v>74</v>
      </c>
      <c r="Q1638" s="16">
        <f t="shared" si="177"/>
        <v>74.009699999999995</v>
      </c>
      <c r="R1638" s="23">
        <f t="shared" si="179"/>
        <v>1.7399999999999949</v>
      </c>
      <c r="S1638" s="18">
        <f t="shared" si="180"/>
        <v>2.4079712150567322E-2</v>
      </c>
      <c r="T1638" s="101"/>
      <c r="U1638" s="102">
        <v>2410000</v>
      </c>
      <c r="V1638" s="103"/>
      <c r="W1638" s="272">
        <v>2410</v>
      </c>
      <c r="X1638" s="273"/>
      <c r="Y1638" s="486"/>
      <c r="AA1638" s="477"/>
      <c r="AB1638" s="477"/>
      <c r="AC1638" s="477"/>
      <c r="AD1638" s="477"/>
      <c r="AE1638" s="477"/>
    </row>
    <row r="1639" spans="1:204" s="423" customFormat="1" ht="38.25" x14ac:dyDescent="0.25">
      <c r="A1639" s="331" t="s">
        <v>2379</v>
      </c>
      <c r="B1639" s="323" t="s">
        <v>2056</v>
      </c>
      <c r="C1639" s="277" t="s">
        <v>2429</v>
      </c>
      <c r="D1639" s="332" t="s">
        <v>2405</v>
      </c>
      <c r="E1639" s="326">
        <v>87.74</v>
      </c>
      <c r="F1639" s="336">
        <v>85</v>
      </c>
      <c r="G1639" s="220"/>
      <c r="H1639" s="334"/>
      <c r="I1639" s="391" t="s">
        <v>21</v>
      </c>
      <c r="J1639" s="378"/>
      <c r="K1639" s="332"/>
      <c r="L1639" s="384"/>
      <c r="M1639" s="381">
        <v>1</v>
      </c>
      <c r="N1639" s="379">
        <v>1</v>
      </c>
      <c r="O1639" s="385"/>
      <c r="P1639" s="377">
        <f t="shared" si="178"/>
        <v>89.86</v>
      </c>
      <c r="Q1639" s="16">
        <f t="shared" si="177"/>
        <v>89.864500000000007</v>
      </c>
      <c r="R1639" s="23">
        <f t="shared" si="179"/>
        <v>2.1200000000000045</v>
      </c>
      <c r="S1639" s="18">
        <f t="shared" si="180"/>
        <v>2.4162297697743387E-2</v>
      </c>
      <c r="T1639" s="101"/>
      <c r="U1639" s="102">
        <v>2420000</v>
      </c>
      <c r="V1639" s="103"/>
      <c r="W1639" s="272">
        <v>2420</v>
      </c>
      <c r="X1639" s="273"/>
      <c r="Y1639" s="486"/>
      <c r="AA1639" s="477"/>
      <c r="AB1639" s="477"/>
      <c r="AC1639" s="477"/>
      <c r="AD1639" s="477"/>
      <c r="AE1639" s="477"/>
    </row>
    <row r="1640" spans="1:204" s="423" customFormat="1" ht="38.25" x14ac:dyDescent="0.25">
      <c r="A1640" s="331" t="s">
        <v>2379</v>
      </c>
      <c r="B1640" s="323" t="s">
        <v>2056</v>
      </c>
      <c r="C1640" s="277" t="s">
        <v>2430</v>
      </c>
      <c r="D1640" s="332" t="s">
        <v>2405</v>
      </c>
      <c r="E1640" s="326">
        <v>108.39</v>
      </c>
      <c r="F1640" s="336">
        <v>105</v>
      </c>
      <c r="G1640" s="220"/>
      <c r="H1640" s="334"/>
      <c r="I1640" s="391" t="s">
        <v>21</v>
      </c>
      <c r="J1640" s="378"/>
      <c r="K1640" s="332"/>
      <c r="L1640" s="384"/>
      <c r="M1640" s="381">
        <v>1</v>
      </c>
      <c r="N1640" s="379">
        <v>1</v>
      </c>
      <c r="O1640" s="385"/>
      <c r="P1640" s="377">
        <f t="shared" si="178"/>
        <v>111.01</v>
      </c>
      <c r="Q1640" s="16">
        <f t="shared" si="177"/>
        <v>111.0145</v>
      </c>
      <c r="R1640" s="23">
        <f t="shared" si="179"/>
        <v>2.6200000000000045</v>
      </c>
      <c r="S1640" s="18">
        <f t="shared" si="180"/>
        <v>2.4171971584094516E-2</v>
      </c>
      <c r="T1640" s="101"/>
      <c r="U1640" s="102">
        <v>2430000</v>
      </c>
      <c r="V1640" s="103"/>
      <c r="W1640" s="272">
        <v>2430</v>
      </c>
      <c r="X1640" s="273"/>
      <c r="Y1640" s="486"/>
      <c r="AA1640" s="477"/>
      <c r="AB1640" s="477"/>
      <c r="AC1640" s="477"/>
      <c r="AD1640" s="477"/>
      <c r="AE1640" s="477"/>
    </row>
    <row r="1641" spans="1:204" s="423" customFormat="1" ht="38.25" x14ac:dyDescent="0.25">
      <c r="A1641" s="331" t="s">
        <v>2379</v>
      </c>
      <c r="B1641" s="323" t="s">
        <v>2056</v>
      </c>
      <c r="C1641" s="277" t="s">
        <v>2431</v>
      </c>
      <c r="D1641" s="332" t="s">
        <v>2405</v>
      </c>
      <c r="E1641" s="326">
        <v>154.84</v>
      </c>
      <c r="F1641" s="336">
        <v>150</v>
      </c>
      <c r="G1641" s="220"/>
      <c r="H1641" s="334"/>
      <c r="I1641" s="391" t="s">
        <v>21</v>
      </c>
      <c r="J1641" s="378"/>
      <c r="K1641" s="332"/>
      <c r="L1641" s="384"/>
      <c r="M1641" s="381">
        <v>1</v>
      </c>
      <c r="N1641" s="379">
        <v>1</v>
      </c>
      <c r="O1641" s="385"/>
      <c r="P1641" s="377">
        <f t="shared" si="178"/>
        <v>158.58000000000001</v>
      </c>
      <c r="Q1641" s="16">
        <f t="shared" si="177"/>
        <v>158.58920000000001</v>
      </c>
      <c r="R1641" s="23">
        <f t="shared" si="179"/>
        <v>3.7400000000000091</v>
      </c>
      <c r="S1641" s="18">
        <f t="shared" si="180"/>
        <v>2.4153965383621863E-2</v>
      </c>
      <c r="T1641" s="101"/>
      <c r="U1641" s="102">
        <v>2440000</v>
      </c>
      <c r="V1641" s="103"/>
      <c r="W1641" s="272">
        <v>2440</v>
      </c>
      <c r="X1641" s="273"/>
      <c r="Y1641" s="486"/>
      <c r="AA1641" s="477"/>
      <c r="AB1641" s="477"/>
      <c r="AC1641" s="477"/>
      <c r="AD1641" s="477"/>
      <c r="AE1641" s="477"/>
    </row>
    <row r="1642" spans="1:204" s="423" customFormat="1" ht="25.5" x14ac:dyDescent="0.25">
      <c r="A1642" s="331" t="s">
        <v>2379</v>
      </c>
      <c r="B1642" s="323" t="s">
        <v>2056</v>
      </c>
      <c r="C1642" s="277" t="s">
        <v>2432</v>
      </c>
      <c r="D1642" s="332" t="s">
        <v>2405</v>
      </c>
      <c r="E1642" s="326">
        <v>175.49</v>
      </c>
      <c r="F1642" s="336">
        <v>170</v>
      </c>
      <c r="G1642" s="220"/>
      <c r="H1642" s="334"/>
      <c r="I1642" s="391" t="s">
        <v>21</v>
      </c>
      <c r="J1642" s="378"/>
      <c r="K1642" s="332"/>
      <c r="L1642" s="384"/>
      <c r="M1642" s="381">
        <v>1</v>
      </c>
      <c r="N1642" s="379">
        <v>1</v>
      </c>
      <c r="O1642" s="385"/>
      <c r="P1642" s="377">
        <f t="shared" si="178"/>
        <v>179.73</v>
      </c>
      <c r="Q1642" s="16">
        <f t="shared" si="177"/>
        <v>179.73929999999999</v>
      </c>
      <c r="R1642" s="23">
        <f t="shared" si="179"/>
        <v>4.2399999999999807</v>
      </c>
      <c r="S1642" s="18">
        <f t="shared" si="180"/>
        <v>2.4160920850190781E-2</v>
      </c>
      <c r="T1642" s="101"/>
      <c r="U1642" s="102">
        <v>2450000</v>
      </c>
      <c r="V1642" s="103"/>
      <c r="W1642" s="272">
        <v>2450</v>
      </c>
      <c r="X1642" s="273"/>
      <c r="Y1642" s="486"/>
      <c r="AA1642" s="477"/>
      <c r="AB1642" s="477"/>
      <c r="AC1642" s="477"/>
      <c r="AD1642" s="477"/>
      <c r="AE1642" s="477"/>
    </row>
    <row r="1643" spans="1:204" s="423" customFormat="1" ht="25.5" x14ac:dyDescent="0.25">
      <c r="A1643" s="331" t="s">
        <v>2379</v>
      </c>
      <c r="B1643" s="323" t="s">
        <v>2056</v>
      </c>
      <c r="C1643" s="277" t="s">
        <v>2433</v>
      </c>
      <c r="D1643" s="332">
        <v>104.7</v>
      </c>
      <c r="E1643" s="326">
        <v>25</v>
      </c>
      <c r="F1643" s="336">
        <v>25</v>
      </c>
      <c r="G1643" s="220"/>
      <c r="H1643" s="334"/>
      <c r="I1643" s="378" t="s">
        <v>21</v>
      </c>
      <c r="J1643" s="378"/>
      <c r="K1643" s="332"/>
      <c r="L1643" s="384"/>
      <c r="M1643" s="381">
        <v>1</v>
      </c>
      <c r="N1643" s="379">
        <v>1</v>
      </c>
      <c r="O1643" s="385"/>
      <c r="P1643" s="377">
        <f t="shared" si="178"/>
        <v>25.6</v>
      </c>
      <c r="Q1643" s="16">
        <f t="shared" si="177"/>
        <v>25.6053</v>
      </c>
      <c r="R1643" s="23">
        <f t="shared" si="179"/>
        <v>0.60000000000000142</v>
      </c>
      <c r="S1643" s="18">
        <f t="shared" si="180"/>
        <v>2.4000000000000056E-2</v>
      </c>
      <c r="T1643" s="101"/>
      <c r="U1643" s="102">
        <v>2460000</v>
      </c>
      <c r="V1643" s="103"/>
      <c r="W1643" s="272">
        <v>2460</v>
      </c>
      <c r="X1643" s="273"/>
      <c r="Y1643" s="486"/>
      <c r="AA1643" s="477"/>
      <c r="AB1643" s="477"/>
      <c r="AC1643" s="477"/>
      <c r="AD1643" s="477"/>
      <c r="AE1643" s="477"/>
    </row>
    <row r="1644" spans="1:204" s="423" customFormat="1" ht="25.5" x14ac:dyDescent="0.25">
      <c r="A1644" s="331" t="s">
        <v>2379</v>
      </c>
      <c r="B1644" s="323" t="s">
        <v>2056</v>
      </c>
      <c r="C1644" s="277" t="s">
        <v>2434</v>
      </c>
      <c r="D1644" s="334" t="s">
        <v>2435</v>
      </c>
      <c r="E1644" s="326">
        <v>75</v>
      </c>
      <c r="F1644" s="333">
        <v>75</v>
      </c>
      <c r="G1644" s="220"/>
      <c r="H1644" s="334"/>
      <c r="I1644" s="378" t="s">
        <v>21</v>
      </c>
      <c r="J1644" s="378"/>
      <c r="K1644" s="332"/>
      <c r="L1644" s="384"/>
      <c r="M1644" s="381">
        <v>1</v>
      </c>
      <c r="N1644" s="379">
        <v>1</v>
      </c>
      <c r="O1644" s="385"/>
      <c r="P1644" s="377">
        <f t="shared" si="178"/>
        <v>76.81</v>
      </c>
      <c r="Q1644" s="16">
        <f t="shared" si="177"/>
        <v>76.816000000000003</v>
      </c>
      <c r="R1644" s="23">
        <f t="shared" si="179"/>
        <v>1.8100000000000023</v>
      </c>
      <c r="S1644" s="18">
        <f t="shared" si="180"/>
        <v>2.4133333333333364E-2</v>
      </c>
      <c r="T1644" s="101"/>
      <c r="U1644" s="102">
        <v>2470000</v>
      </c>
      <c r="V1644" s="103"/>
      <c r="W1644" s="272">
        <v>2470</v>
      </c>
      <c r="X1644" s="273"/>
      <c r="Y1644" s="486"/>
      <c r="AA1644" s="477"/>
      <c r="AB1644" s="477"/>
      <c r="AC1644" s="477"/>
      <c r="AD1644" s="477"/>
      <c r="AE1644" s="477"/>
    </row>
    <row r="1645" spans="1:204" s="423" customFormat="1" ht="51" x14ac:dyDescent="0.25">
      <c r="A1645" s="331" t="s">
        <v>2436</v>
      </c>
      <c r="B1645" s="323" t="s">
        <v>2056</v>
      </c>
      <c r="C1645" s="277" t="s">
        <v>2437</v>
      </c>
      <c r="D1645" s="332">
        <v>118.5</v>
      </c>
      <c r="E1645" s="326">
        <v>25.8</v>
      </c>
      <c r="F1645" s="336">
        <v>25</v>
      </c>
      <c r="G1645" s="220"/>
      <c r="H1645" s="334"/>
      <c r="I1645" s="378" t="s">
        <v>21</v>
      </c>
      <c r="J1645" s="378"/>
      <c r="K1645" s="332"/>
      <c r="L1645" s="384"/>
      <c r="M1645" s="381">
        <v>4</v>
      </c>
      <c r="N1645" s="379">
        <v>1</v>
      </c>
      <c r="O1645" s="385"/>
      <c r="P1645" s="377">
        <f t="shared" si="178"/>
        <v>26.42</v>
      </c>
      <c r="Q1645" s="16">
        <f t="shared" si="177"/>
        <v>26.424700000000001</v>
      </c>
      <c r="R1645" s="23">
        <f t="shared" si="179"/>
        <v>0.62000000000000099</v>
      </c>
      <c r="S1645" s="18">
        <f t="shared" si="180"/>
        <v>2.4031007751938022E-2</v>
      </c>
      <c r="T1645" s="101"/>
      <c r="U1645" s="102">
        <v>2480000</v>
      </c>
      <c r="V1645" s="103"/>
      <c r="W1645" s="272">
        <v>2480</v>
      </c>
      <c r="X1645" s="273"/>
      <c r="Y1645" s="486"/>
      <c r="AA1645" s="477"/>
      <c r="AB1645" s="477"/>
      <c r="AC1645" s="477"/>
      <c r="AD1645" s="477"/>
      <c r="AE1645" s="477"/>
    </row>
    <row r="1646" spans="1:204" s="423" customFormat="1" ht="51" x14ac:dyDescent="0.25">
      <c r="A1646" s="331" t="s">
        <v>2438</v>
      </c>
      <c r="B1646" s="323" t="s">
        <v>2056</v>
      </c>
      <c r="C1646" s="277" t="s">
        <v>2439</v>
      </c>
      <c r="D1646" s="332">
        <v>118.5</v>
      </c>
      <c r="E1646" s="326">
        <v>154.84</v>
      </c>
      <c r="F1646" s="336">
        <v>150</v>
      </c>
      <c r="G1646" s="220"/>
      <c r="H1646" s="334"/>
      <c r="I1646" s="378" t="s">
        <v>21</v>
      </c>
      <c r="J1646" s="378"/>
      <c r="K1646" s="332"/>
      <c r="L1646" s="384"/>
      <c r="M1646" s="381">
        <v>3</v>
      </c>
      <c r="N1646" s="379">
        <v>1</v>
      </c>
      <c r="O1646" s="385"/>
      <c r="P1646" s="377">
        <f t="shared" si="178"/>
        <v>158.58000000000001</v>
      </c>
      <c r="Q1646" s="16">
        <f t="shared" si="177"/>
        <v>158.58920000000001</v>
      </c>
      <c r="R1646" s="23">
        <f t="shared" si="179"/>
        <v>3.7400000000000091</v>
      </c>
      <c r="S1646" s="18">
        <f t="shared" si="180"/>
        <v>2.4153965383621863E-2</v>
      </c>
      <c r="T1646" s="101"/>
      <c r="U1646" s="102">
        <v>2490000</v>
      </c>
      <c r="V1646" s="103"/>
      <c r="W1646" s="272">
        <v>2490</v>
      </c>
      <c r="X1646" s="273"/>
      <c r="Y1646" s="486"/>
      <c r="AA1646" s="477"/>
      <c r="AB1646" s="477"/>
      <c r="AC1646" s="477"/>
      <c r="AD1646" s="477"/>
      <c r="AE1646" s="477"/>
    </row>
    <row r="1647" spans="1:204" s="423" customFormat="1" ht="51" x14ac:dyDescent="0.25">
      <c r="A1647" s="331" t="s">
        <v>2436</v>
      </c>
      <c r="B1647" s="323" t="s">
        <v>2056</v>
      </c>
      <c r="C1647" s="277" t="s">
        <v>2440</v>
      </c>
      <c r="D1647" s="332" t="s">
        <v>2441</v>
      </c>
      <c r="E1647" s="326">
        <v>25.8</v>
      </c>
      <c r="F1647" s="336">
        <v>25</v>
      </c>
      <c r="G1647" s="220"/>
      <c r="H1647" s="334"/>
      <c r="I1647" s="378" t="s">
        <v>21</v>
      </c>
      <c r="J1647" s="378"/>
      <c r="K1647" s="332"/>
      <c r="L1647" s="384"/>
      <c r="M1647" s="381">
        <v>6</v>
      </c>
      <c r="N1647" s="379">
        <v>1</v>
      </c>
      <c r="O1647" s="385"/>
      <c r="P1647" s="377">
        <f t="shared" si="178"/>
        <v>26.42</v>
      </c>
      <c r="Q1647" s="16">
        <f t="shared" si="177"/>
        <v>26.424700000000001</v>
      </c>
      <c r="R1647" s="23">
        <f t="shared" si="179"/>
        <v>0.62000000000000099</v>
      </c>
      <c r="S1647" s="18">
        <f t="shared" si="180"/>
        <v>2.4031007751938022E-2</v>
      </c>
      <c r="T1647" s="101"/>
      <c r="U1647" s="102">
        <v>2500000</v>
      </c>
      <c r="V1647" s="78"/>
      <c r="W1647" s="272">
        <v>2500</v>
      </c>
      <c r="X1647" s="273"/>
      <c r="Y1647" s="486"/>
      <c r="AA1647" s="477"/>
      <c r="AB1647" s="477"/>
      <c r="AC1647" s="477"/>
      <c r="AD1647" s="477"/>
      <c r="AE1647" s="477"/>
    </row>
    <row r="1648" spans="1:204" s="423" customFormat="1" ht="51" x14ac:dyDescent="0.25">
      <c r="A1648" s="331" t="s">
        <v>2436</v>
      </c>
      <c r="B1648" s="323" t="s">
        <v>2056</v>
      </c>
      <c r="C1648" s="277" t="s">
        <v>2443</v>
      </c>
      <c r="D1648" s="332" t="s">
        <v>2444</v>
      </c>
      <c r="E1648" s="326">
        <v>25.8</v>
      </c>
      <c r="F1648" s="336">
        <v>25</v>
      </c>
      <c r="G1648" s="220"/>
      <c r="H1648" s="334"/>
      <c r="I1648" s="378" t="s">
        <v>21</v>
      </c>
      <c r="J1648" s="378"/>
      <c r="K1648" s="332"/>
      <c r="L1648" s="384"/>
      <c r="M1648" s="381">
        <v>6</v>
      </c>
      <c r="N1648" s="379">
        <v>1</v>
      </c>
      <c r="O1648" s="385"/>
      <c r="P1648" s="377">
        <f t="shared" si="178"/>
        <v>26.42</v>
      </c>
      <c r="Q1648" s="16">
        <f t="shared" si="177"/>
        <v>26.424700000000001</v>
      </c>
      <c r="R1648" s="23">
        <f t="shared" si="179"/>
        <v>0.62000000000000099</v>
      </c>
      <c r="S1648" s="18">
        <f t="shared" si="180"/>
        <v>2.4031007751938022E-2</v>
      </c>
      <c r="T1648" s="101"/>
      <c r="U1648" s="102">
        <v>2520000</v>
      </c>
      <c r="V1648" s="103"/>
      <c r="W1648" s="272">
        <v>2520</v>
      </c>
      <c r="X1648" s="273"/>
      <c r="Y1648" s="486"/>
      <c r="AA1648" s="477"/>
      <c r="AB1648" s="477"/>
      <c r="AC1648" s="477"/>
      <c r="AD1648" s="477"/>
      <c r="AE1648" s="477"/>
    </row>
    <row r="1649" spans="1:31" s="423" customFormat="1" ht="25.5" x14ac:dyDescent="0.25">
      <c r="A1649" s="331" t="s">
        <v>2445</v>
      </c>
      <c r="B1649" s="323" t="s">
        <v>2056</v>
      </c>
      <c r="C1649" s="277" t="s">
        <v>2446</v>
      </c>
      <c r="D1649" s="334" t="s">
        <v>3217</v>
      </c>
      <c r="E1649" s="326">
        <v>74.760000000000005</v>
      </c>
      <c r="F1649" s="336">
        <v>74.760000000000005</v>
      </c>
      <c r="G1649" s="220"/>
      <c r="H1649" s="334" t="s">
        <v>2149</v>
      </c>
      <c r="I1649" s="391" t="s">
        <v>21</v>
      </c>
      <c r="J1649" s="378"/>
      <c r="K1649" s="332"/>
      <c r="L1649" s="384"/>
      <c r="M1649" s="381">
        <v>3</v>
      </c>
      <c r="N1649" s="379">
        <v>1</v>
      </c>
      <c r="O1649" s="385"/>
      <c r="P1649" s="377">
        <f t="shared" si="178"/>
        <v>76.569999999999993</v>
      </c>
      <c r="Q1649" s="16">
        <f t="shared" si="177"/>
        <v>76.5702</v>
      </c>
      <c r="R1649" s="23">
        <f t="shared" si="179"/>
        <v>1.8099999999999881</v>
      </c>
      <c r="S1649" s="18">
        <f t="shared" si="180"/>
        <v>2.4210807918672927E-2</v>
      </c>
      <c r="T1649" s="101"/>
      <c r="U1649" s="102">
        <v>2530000</v>
      </c>
      <c r="V1649" s="134"/>
      <c r="W1649" s="272">
        <v>2530</v>
      </c>
      <c r="X1649" s="273"/>
      <c r="Y1649" s="486"/>
      <c r="AA1649" s="477"/>
      <c r="AB1649" s="477"/>
      <c r="AC1649" s="477"/>
      <c r="AD1649" s="477"/>
      <c r="AE1649" s="477"/>
    </row>
    <row r="1650" spans="1:31" s="423" customFormat="1" ht="25.5" x14ac:dyDescent="0.25">
      <c r="A1650" s="331" t="s">
        <v>2445</v>
      </c>
      <c r="B1650" s="323" t="s">
        <v>2056</v>
      </c>
      <c r="C1650" s="277" t="s">
        <v>2447</v>
      </c>
      <c r="D1650" s="334" t="s">
        <v>3217</v>
      </c>
      <c r="E1650" s="326">
        <v>74.760000000000005</v>
      </c>
      <c r="F1650" s="336">
        <v>74.760000000000005</v>
      </c>
      <c r="G1650" s="220"/>
      <c r="H1650" s="334" t="s">
        <v>2149</v>
      </c>
      <c r="I1650" s="391" t="s">
        <v>21</v>
      </c>
      <c r="J1650" s="378"/>
      <c r="K1650" s="332"/>
      <c r="L1650" s="384"/>
      <c r="M1650" s="381">
        <v>3</v>
      </c>
      <c r="N1650" s="379">
        <v>1</v>
      </c>
      <c r="O1650" s="385"/>
      <c r="P1650" s="377">
        <f t="shared" si="178"/>
        <v>76.569999999999993</v>
      </c>
      <c r="Q1650" s="16">
        <f t="shared" si="177"/>
        <v>76.5702</v>
      </c>
      <c r="R1650" s="23">
        <f t="shared" si="179"/>
        <v>1.8099999999999881</v>
      </c>
      <c r="S1650" s="18">
        <f t="shared" si="180"/>
        <v>2.4210807918672927E-2</v>
      </c>
      <c r="T1650" s="101"/>
      <c r="U1650" s="102">
        <v>2540000</v>
      </c>
      <c r="V1650" s="134"/>
      <c r="W1650" s="272">
        <v>2540</v>
      </c>
      <c r="X1650" s="273"/>
      <c r="Y1650" s="486"/>
      <c r="AA1650" s="477"/>
      <c r="AB1650" s="477"/>
      <c r="AC1650" s="477"/>
      <c r="AD1650" s="477"/>
      <c r="AE1650" s="477"/>
    </row>
    <row r="1651" spans="1:31" s="423" customFormat="1" ht="25.5" x14ac:dyDescent="0.25">
      <c r="A1651" s="331" t="s">
        <v>2448</v>
      </c>
      <c r="B1651" s="323" t="s">
        <v>2056</v>
      </c>
      <c r="C1651" s="277" t="s">
        <v>2449</v>
      </c>
      <c r="D1651" s="334" t="s">
        <v>3217</v>
      </c>
      <c r="E1651" s="326">
        <v>74.760000000000005</v>
      </c>
      <c r="F1651" s="336">
        <v>74.760000000000005</v>
      </c>
      <c r="G1651" s="220"/>
      <c r="H1651" s="334" t="s">
        <v>2149</v>
      </c>
      <c r="I1651" s="391" t="s">
        <v>21</v>
      </c>
      <c r="J1651" s="378"/>
      <c r="K1651" s="332"/>
      <c r="L1651" s="384"/>
      <c r="M1651" s="381">
        <v>3</v>
      </c>
      <c r="N1651" s="379">
        <v>1</v>
      </c>
      <c r="O1651" s="385"/>
      <c r="P1651" s="377">
        <f t="shared" si="178"/>
        <v>76.569999999999993</v>
      </c>
      <c r="Q1651" s="16">
        <f t="shared" si="177"/>
        <v>76.5702</v>
      </c>
      <c r="R1651" s="23">
        <f t="shared" si="179"/>
        <v>1.8099999999999881</v>
      </c>
      <c r="S1651" s="18">
        <f t="shared" si="180"/>
        <v>2.4210807918672927E-2</v>
      </c>
      <c r="T1651" s="101"/>
      <c r="U1651" s="102">
        <v>2550000</v>
      </c>
      <c r="V1651" s="134"/>
      <c r="W1651" s="272">
        <v>2550</v>
      </c>
      <c r="X1651" s="273"/>
      <c r="Y1651" s="486"/>
      <c r="AA1651" s="477"/>
      <c r="AB1651" s="477"/>
      <c r="AC1651" s="477"/>
      <c r="AD1651" s="477"/>
      <c r="AE1651" s="477"/>
    </row>
    <row r="1652" spans="1:31" s="423" customFormat="1" ht="38.25" x14ac:dyDescent="0.25">
      <c r="A1652" s="331" t="s">
        <v>2450</v>
      </c>
      <c r="B1652" s="323" t="s">
        <v>2056</v>
      </c>
      <c r="C1652" s="277" t="s">
        <v>2451</v>
      </c>
      <c r="D1652" s="334" t="s">
        <v>3217</v>
      </c>
      <c r="E1652" s="326">
        <v>74.760000000000005</v>
      </c>
      <c r="F1652" s="336">
        <v>74.760000000000005</v>
      </c>
      <c r="G1652" s="220"/>
      <c r="H1652" s="334" t="s">
        <v>2149</v>
      </c>
      <c r="I1652" s="391" t="s">
        <v>21</v>
      </c>
      <c r="J1652" s="378"/>
      <c r="K1652" s="332"/>
      <c r="L1652" s="384"/>
      <c r="M1652" s="381">
        <v>1</v>
      </c>
      <c r="N1652" s="379">
        <v>1</v>
      </c>
      <c r="O1652" s="385"/>
      <c r="P1652" s="377">
        <f t="shared" si="178"/>
        <v>76.569999999999993</v>
      </c>
      <c r="Q1652" s="16">
        <f t="shared" si="177"/>
        <v>76.5702</v>
      </c>
      <c r="R1652" s="23">
        <f t="shared" si="179"/>
        <v>1.8099999999999881</v>
      </c>
      <c r="S1652" s="18">
        <f t="shared" si="180"/>
        <v>2.4210807918672927E-2</v>
      </c>
      <c r="T1652" s="101"/>
      <c r="U1652" s="102">
        <v>2560000</v>
      </c>
      <c r="V1652" s="134"/>
      <c r="W1652" s="272">
        <v>2560</v>
      </c>
      <c r="X1652" s="273"/>
      <c r="Y1652" s="486"/>
      <c r="AA1652" s="477"/>
      <c r="AB1652" s="477"/>
      <c r="AC1652" s="477"/>
      <c r="AD1652" s="477"/>
      <c r="AE1652" s="477"/>
    </row>
    <row r="1653" spans="1:31" s="423" customFormat="1" ht="63.75" x14ac:dyDescent="0.25">
      <c r="A1653" s="331" t="s">
        <v>2450</v>
      </c>
      <c r="B1653" s="323" t="s">
        <v>2056</v>
      </c>
      <c r="C1653" s="277" t="s">
        <v>2452</v>
      </c>
      <c r="D1653" s="334" t="s">
        <v>3217</v>
      </c>
      <c r="E1653" s="326">
        <v>0.43</v>
      </c>
      <c r="F1653" s="336">
        <v>0.43</v>
      </c>
      <c r="G1653" s="220"/>
      <c r="H1653" s="334" t="s">
        <v>2149</v>
      </c>
      <c r="I1653" s="391" t="s">
        <v>21</v>
      </c>
      <c r="J1653" s="378"/>
      <c r="K1653" s="332"/>
      <c r="L1653" s="384"/>
      <c r="M1653" s="381">
        <v>1</v>
      </c>
      <c r="N1653" s="379">
        <v>1</v>
      </c>
      <c r="O1653" s="385"/>
      <c r="P1653" s="377">
        <f t="shared" si="178"/>
        <v>0.44</v>
      </c>
      <c r="Q1653" s="16">
        <f t="shared" si="177"/>
        <v>0.44040000000000001</v>
      </c>
      <c r="R1653" s="23">
        <f t="shared" si="179"/>
        <v>1.0000000000000009E-2</v>
      </c>
      <c r="S1653" s="18">
        <f t="shared" si="180"/>
        <v>2.3255813953488393E-2</v>
      </c>
      <c r="T1653" s="101"/>
      <c r="U1653" s="102">
        <v>2570000</v>
      </c>
      <c r="V1653" s="134"/>
      <c r="W1653" s="272">
        <v>2570</v>
      </c>
      <c r="X1653" s="273"/>
      <c r="Y1653" s="486"/>
      <c r="AA1653" s="477"/>
      <c r="AB1653" s="477"/>
      <c r="AC1653" s="477"/>
      <c r="AD1653" s="477"/>
      <c r="AE1653" s="477"/>
    </row>
    <row r="1654" spans="1:31" s="423" customFormat="1" ht="51" x14ac:dyDescent="0.25">
      <c r="A1654" s="331" t="s">
        <v>2450</v>
      </c>
      <c r="B1654" s="323" t="s">
        <v>2056</v>
      </c>
      <c r="C1654" s="277" t="s">
        <v>2453</v>
      </c>
      <c r="D1654" s="334" t="s">
        <v>3217</v>
      </c>
      <c r="E1654" s="326">
        <v>53.4</v>
      </c>
      <c r="F1654" s="336">
        <v>53.4</v>
      </c>
      <c r="G1654" s="220"/>
      <c r="H1654" s="334" t="s">
        <v>2149</v>
      </c>
      <c r="I1654" s="391" t="s">
        <v>21</v>
      </c>
      <c r="J1654" s="378"/>
      <c r="K1654" s="332"/>
      <c r="L1654" s="384"/>
      <c r="M1654" s="381">
        <v>1</v>
      </c>
      <c r="N1654" s="379">
        <v>1</v>
      </c>
      <c r="O1654" s="385"/>
      <c r="P1654" s="377">
        <f t="shared" si="178"/>
        <v>54.69</v>
      </c>
      <c r="Q1654" s="16">
        <f t="shared" si="177"/>
        <v>54.692999999999998</v>
      </c>
      <c r="R1654" s="23">
        <f t="shared" si="179"/>
        <v>1.2899999999999991</v>
      </c>
      <c r="S1654" s="18">
        <f t="shared" si="180"/>
        <v>2.41573033707865E-2</v>
      </c>
      <c r="T1654" s="101"/>
      <c r="U1654" s="102">
        <v>2580000</v>
      </c>
      <c r="V1654" s="134"/>
      <c r="W1654" s="272">
        <v>2580</v>
      </c>
      <c r="X1654" s="273"/>
      <c r="Y1654" s="486"/>
      <c r="AA1654" s="477"/>
      <c r="AB1654" s="477"/>
      <c r="AC1654" s="477"/>
      <c r="AD1654" s="477"/>
      <c r="AE1654" s="477"/>
    </row>
    <row r="1655" spans="1:31" s="423" customFormat="1" ht="76.5" x14ac:dyDescent="0.25">
      <c r="A1655" s="331" t="s">
        <v>2450</v>
      </c>
      <c r="B1655" s="323" t="s">
        <v>2056</v>
      </c>
      <c r="C1655" s="277" t="s">
        <v>2454</v>
      </c>
      <c r="D1655" s="334" t="s">
        <v>3217</v>
      </c>
      <c r="E1655" s="326">
        <v>0.43</v>
      </c>
      <c r="F1655" s="336">
        <v>0.43</v>
      </c>
      <c r="G1655" s="220"/>
      <c r="H1655" s="334" t="s">
        <v>2149</v>
      </c>
      <c r="I1655" s="391" t="s">
        <v>21</v>
      </c>
      <c r="J1655" s="378"/>
      <c r="K1655" s="332"/>
      <c r="L1655" s="384"/>
      <c r="M1655" s="381">
        <v>1</v>
      </c>
      <c r="N1655" s="379">
        <v>1</v>
      </c>
      <c r="O1655" s="385"/>
      <c r="P1655" s="377">
        <f t="shared" si="178"/>
        <v>0.44</v>
      </c>
      <c r="Q1655" s="16">
        <f t="shared" ref="Q1655:Q1718" si="181">IF(N1655=1,INT(E1655*$T$1*10000)/10000,E1655)</f>
        <v>0.44040000000000001</v>
      </c>
      <c r="R1655" s="23">
        <f t="shared" si="179"/>
        <v>1.0000000000000009E-2</v>
      </c>
      <c r="S1655" s="18">
        <f t="shared" si="180"/>
        <v>2.3255813953488393E-2</v>
      </c>
      <c r="T1655" s="101"/>
      <c r="U1655" s="102">
        <v>2590000</v>
      </c>
      <c r="V1655" s="134"/>
      <c r="W1655" s="272">
        <v>2590</v>
      </c>
      <c r="X1655" s="273"/>
      <c r="Y1655" s="486"/>
      <c r="AA1655" s="477"/>
      <c r="AB1655" s="477"/>
      <c r="AC1655" s="477"/>
      <c r="AD1655" s="477"/>
      <c r="AE1655" s="477"/>
    </row>
    <row r="1656" spans="1:31" s="423" customFormat="1" ht="51" x14ac:dyDescent="0.25">
      <c r="A1656" s="331" t="s">
        <v>2450</v>
      </c>
      <c r="B1656" s="323" t="s">
        <v>2056</v>
      </c>
      <c r="C1656" s="277" t="s">
        <v>2455</v>
      </c>
      <c r="D1656" s="334" t="s">
        <v>3217</v>
      </c>
      <c r="E1656" s="326">
        <v>106.8</v>
      </c>
      <c r="F1656" s="336">
        <v>106.8</v>
      </c>
      <c r="G1656" s="220"/>
      <c r="H1656" s="334" t="s">
        <v>2456</v>
      </c>
      <c r="I1656" s="391" t="s">
        <v>21</v>
      </c>
      <c r="J1656" s="378"/>
      <c r="K1656" s="332"/>
      <c r="L1656" s="384"/>
      <c r="M1656" s="381">
        <v>1</v>
      </c>
      <c r="N1656" s="379">
        <v>1</v>
      </c>
      <c r="O1656" s="385"/>
      <c r="P1656" s="377">
        <f t="shared" si="178"/>
        <v>109.38</v>
      </c>
      <c r="Q1656" s="16">
        <f t="shared" si="181"/>
        <v>109.386</v>
      </c>
      <c r="R1656" s="23">
        <f t="shared" si="179"/>
        <v>2.5799999999999983</v>
      </c>
      <c r="S1656" s="18">
        <f t="shared" si="180"/>
        <v>2.41573033707865E-2</v>
      </c>
      <c r="T1656" s="101"/>
      <c r="U1656" s="102">
        <v>2600000</v>
      </c>
      <c r="V1656" s="134"/>
      <c r="W1656" s="272">
        <v>2600</v>
      </c>
      <c r="X1656" s="273"/>
      <c r="Y1656" s="486"/>
      <c r="AA1656" s="477"/>
      <c r="AB1656" s="477"/>
      <c r="AC1656" s="477"/>
      <c r="AD1656" s="477"/>
      <c r="AE1656" s="477"/>
    </row>
    <row r="1657" spans="1:31" s="423" customFormat="1" ht="38.25" x14ac:dyDescent="0.25">
      <c r="A1657" s="331" t="s">
        <v>2450</v>
      </c>
      <c r="B1657" s="323" t="s">
        <v>2056</v>
      </c>
      <c r="C1657" s="277" t="s">
        <v>2457</v>
      </c>
      <c r="D1657" s="334" t="s">
        <v>3217</v>
      </c>
      <c r="E1657" s="326">
        <v>53.4</v>
      </c>
      <c r="F1657" s="336">
        <v>53.4</v>
      </c>
      <c r="G1657" s="220"/>
      <c r="H1657" s="334" t="s">
        <v>2458</v>
      </c>
      <c r="I1657" s="391" t="s">
        <v>21</v>
      </c>
      <c r="J1657" s="378"/>
      <c r="K1657" s="332"/>
      <c r="L1657" s="384"/>
      <c r="M1657" s="381">
        <v>1</v>
      </c>
      <c r="N1657" s="379">
        <v>1</v>
      </c>
      <c r="O1657" s="385"/>
      <c r="P1657" s="377">
        <f t="shared" ref="P1657:P1720" si="182">IF(N1657=1,INT(E1657*$T$1*100)/100,E1657)</f>
        <v>54.69</v>
      </c>
      <c r="Q1657" s="16">
        <f t="shared" si="181"/>
        <v>54.692999999999998</v>
      </c>
      <c r="R1657" s="23">
        <f t="shared" ref="R1657:R1720" si="183">P1657-E1657</f>
        <v>1.2899999999999991</v>
      </c>
      <c r="S1657" s="18">
        <f t="shared" ref="S1657:S1720" si="184">IF(E1657&lt;&gt;0,R1657/E1657,0)</f>
        <v>2.41573033707865E-2</v>
      </c>
      <c r="T1657" s="101"/>
      <c r="U1657" s="102">
        <v>2610000</v>
      </c>
      <c r="V1657" s="134"/>
      <c r="W1657" s="272">
        <v>2610</v>
      </c>
      <c r="X1657" s="273"/>
      <c r="Y1657" s="486"/>
      <c r="AA1657" s="477"/>
      <c r="AB1657" s="477"/>
      <c r="AC1657" s="477"/>
      <c r="AD1657" s="477"/>
      <c r="AE1657" s="477"/>
    </row>
    <row r="1658" spans="1:31" s="423" customFormat="1" ht="25.5" x14ac:dyDescent="0.25">
      <c r="A1658" s="331" t="s">
        <v>2450</v>
      </c>
      <c r="B1658" s="323" t="s">
        <v>2056</v>
      </c>
      <c r="C1658" s="277" t="s">
        <v>2459</v>
      </c>
      <c r="D1658" s="334" t="s">
        <v>3217</v>
      </c>
      <c r="E1658" s="326">
        <v>74.760000000000005</v>
      </c>
      <c r="F1658" s="336">
        <v>74.760000000000005</v>
      </c>
      <c r="G1658" s="220"/>
      <c r="H1658" s="334" t="s">
        <v>2149</v>
      </c>
      <c r="I1658" s="391" t="s">
        <v>21</v>
      </c>
      <c r="J1658" s="378"/>
      <c r="K1658" s="332"/>
      <c r="L1658" s="384"/>
      <c r="M1658" s="381">
        <v>1</v>
      </c>
      <c r="N1658" s="379">
        <v>1</v>
      </c>
      <c r="O1658" s="385"/>
      <c r="P1658" s="377">
        <f t="shared" si="182"/>
        <v>76.569999999999993</v>
      </c>
      <c r="Q1658" s="16">
        <f t="shared" si="181"/>
        <v>76.5702</v>
      </c>
      <c r="R1658" s="23">
        <f t="shared" si="183"/>
        <v>1.8099999999999881</v>
      </c>
      <c r="S1658" s="18">
        <f t="shared" si="184"/>
        <v>2.4210807918672927E-2</v>
      </c>
      <c r="T1658" s="101"/>
      <c r="U1658" s="102">
        <v>2620000</v>
      </c>
      <c r="V1658" s="134"/>
      <c r="W1658" s="272">
        <v>2620</v>
      </c>
      <c r="X1658" s="273"/>
      <c r="Y1658" s="486"/>
      <c r="AA1658" s="477"/>
      <c r="AB1658" s="477"/>
      <c r="AC1658" s="477"/>
      <c r="AD1658" s="477"/>
      <c r="AE1658" s="477"/>
    </row>
    <row r="1659" spans="1:31" s="423" customFormat="1" ht="25.5" x14ac:dyDescent="0.25">
      <c r="A1659" s="331" t="s">
        <v>2450</v>
      </c>
      <c r="B1659" s="323" t="s">
        <v>2056</v>
      </c>
      <c r="C1659" s="277" t="s">
        <v>2460</v>
      </c>
      <c r="D1659" s="334" t="s">
        <v>3217</v>
      </c>
      <c r="E1659" s="326">
        <v>74.760000000000005</v>
      </c>
      <c r="F1659" s="336">
        <v>74.760000000000005</v>
      </c>
      <c r="G1659" s="220"/>
      <c r="H1659" s="334" t="s">
        <v>2149</v>
      </c>
      <c r="I1659" s="391" t="s">
        <v>21</v>
      </c>
      <c r="J1659" s="378"/>
      <c r="K1659" s="332"/>
      <c r="L1659" s="384"/>
      <c r="M1659" s="381">
        <v>6</v>
      </c>
      <c r="N1659" s="379">
        <v>1</v>
      </c>
      <c r="O1659" s="385"/>
      <c r="P1659" s="377">
        <f t="shared" si="182"/>
        <v>76.569999999999993</v>
      </c>
      <c r="Q1659" s="16">
        <f t="shared" si="181"/>
        <v>76.5702</v>
      </c>
      <c r="R1659" s="23">
        <f t="shared" si="183"/>
        <v>1.8099999999999881</v>
      </c>
      <c r="S1659" s="18">
        <f t="shared" si="184"/>
        <v>2.4210807918672927E-2</v>
      </c>
      <c r="T1659" s="101"/>
      <c r="U1659" s="102">
        <v>2630000</v>
      </c>
      <c r="V1659" s="134"/>
      <c r="W1659" s="272">
        <v>2630</v>
      </c>
      <c r="X1659" s="273"/>
      <c r="Y1659" s="486"/>
      <c r="AA1659" s="477"/>
      <c r="AB1659" s="477"/>
      <c r="AC1659" s="477"/>
      <c r="AD1659" s="477"/>
      <c r="AE1659" s="477"/>
    </row>
    <row r="1660" spans="1:31" s="423" customFormat="1" ht="25.5" x14ac:dyDescent="0.25">
      <c r="A1660" s="331" t="s">
        <v>2450</v>
      </c>
      <c r="B1660" s="323" t="s">
        <v>2056</v>
      </c>
      <c r="C1660" s="277" t="s">
        <v>2461</v>
      </c>
      <c r="D1660" s="334" t="s">
        <v>3217</v>
      </c>
      <c r="E1660" s="326">
        <v>74.760000000000005</v>
      </c>
      <c r="F1660" s="336">
        <v>74.760000000000005</v>
      </c>
      <c r="G1660" s="220"/>
      <c r="H1660" s="334" t="s">
        <v>2149</v>
      </c>
      <c r="I1660" s="391" t="s">
        <v>21</v>
      </c>
      <c r="J1660" s="378"/>
      <c r="K1660" s="332"/>
      <c r="L1660" s="384"/>
      <c r="M1660" s="381">
        <v>4</v>
      </c>
      <c r="N1660" s="379">
        <v>1</v>
      </c>
      <c r="O1660" s="385"/>
      <c r="P1660" s="377">
        <f t="shared" si="182"/>
        <v>76.569999999999993</v>
      </c>
      <c r="Q1660" s="16">
        <f t="shared" si="181"/>
        <v>76.5702</v>
      </c>
      <c r="R1660" s="23">
        <f t="shared" si="183"/>
        <v>1.8099999999999881</v>
      </c>
      <c r="S1660" s="18">
        <f t="shared" si="184"/>
        <v>2.4210807918672927E-2</v>
      </c>
      <c r="T1660" s="101"/>
      <c r="U1660" s="102">
        <v>2640000</v>
      </c>
      <c r="V1660" s="134"/>
      <c r="W1660" s="272">
        <v>2640</v>
      </c>
      <c r="X1660" s="273"/>
      <c r="Y1660" s="486"/>
      <c r="AA1660" s="477"/>
      <c r="AB1660" s="477"/>
      <c r="AC1660" s="477"/>
      <c r="AD1660" s="477"/>
      <c r="AE1660" s="477"/>
    </row>
    <row r="1661" spans="1:31" s="423" customFormat="1" ht="38.25" x14ac:dyDescent="0.25">
      <c r="A1661" s="331" t="s">
        <v>2450</v>
      </c>
      <c r="B1661" s="323" t="s">
        <v>2056</v>
      </c>
      <c r="C1661" s="277" t="s">
        <v>2462</v>
      </c>
      <c r="D1661" s="334" t="s">
        <v>3217</v>
      </c>
      <c r="E1661" s="326">
        <v>74.760000000000005</v>
      </c>
      <c r="F1661" s="336">
        <v>74.760000000000005</v>
      </c>
      <c r="G1661" s="220"/>
      <c r="H1661" s="334" t="s">
        <v>2149</v>
      </c>
      <c r="I1661" s="391" t="s">
        <v>21</v>
      </c>
      <c r="J1661" s="378"/>
      <c r="K1661" s="332"/>
      <c r="L1661" s="384"/>
      <c r="M1661" s="381">
        <v>4</v>
      </c>
      <c r="N1661" s="379">
        <v>1</v>
      </c>
      <c r="O1661" s="385"/>
      <c r="P1661" s="377">
        <f t="shared" si="182"/>
        <v>76.569999999999993</v>
      </c>
      <c r="Q1661" s="16">
        <f t="shared" si="181"/>
        <v>76.5702</v>
      </c>
      <c r="R1661" s="23">
        <f t="shared" si="183"/>
        <v>1.8099999999999881</v>
      </c>
      <c r="S1661" s="18">
        <f t="shared" si="184"/>
        <v>2.4210807918672927E-2</v>
      </c>
      <c r="T1661" s="101"/>
      <c r="U1661" s="102">
        <v>2650000</v>
      </c>
      <c r="V1661" s="134"/>
      <c r="W1661" s="272">
        <v>2650</v>
      </c>
      <c r="X1661" s="273"/>
      <c r="Y1661" s="486"/>
      <c r="AA1661" s="477"/>
      <c r="AB1661" s="477"/>
      <c r="AC1661" s="477"/>
      <c r="AD1661" s="477"/>
      <c r="AE1661" s="477"/>
    </row>
    <row r="1662" spans="1:31" s="423" customFormat="1" ht="38.25" x14ac:dyDescent="0.25">
      <c r="A1662" s="331" t="s">
        <v>2450</v>
      </c>
      <c r="B1662" s="323" t="s">
        <v>2056</v>
      </c>
      <c r="C1662" s="277" t="s">
        <v>2463</v>
      </c>
      <c r="D1662" s="334" t="s">
        <v>3217</v>
      </c>
      <c r="E1662" s="326">
        <v>74.760000000000005</v>
      </c>
      <c r="F1662" s="335">
        <v>74.760000000000005</v>
      </c>
      <c r="G1662" s="220"/>
      <c r="H1662" s="334" t="s">
        <v>2464</v>
      </c>
      <c r="I1662" s="391" t="s">
        <v>21</v>
      </c>
      <c r="J1662" s="378"/>
      <c r="K1662" s="332"/>
      <c r="L1662" s="384"/>
      <c r="M1662" s="381">
        <v>1</v>
      </c>
      <c r="N1662" s="379">
        <v>1</v>
      </c>
      <c r="O1662" s="385"/>
      <c r="P1662" s="377">
        <f t="shared" si="182"/>
        <v>76.569999999999993</v>
      </c>
      <c r="Q1662" s="16">
        <f t="shared" si="181"/>
        <v>76.5702</v>
      </c>
      <c r="R1662" s="23">
        <f t="shared" si="183"/>
        <v>1.8099999999999881</v>
      </c>
      <c r="S1662" s="18">
        <f t="shared" si="184"/>
        <v>2.4210807918672927E-2</v>
      </c>
      <c r="T1662" s="101"/>
      <c r="U1662" s="102">
        <v>2660000</v>
      </c>
      <c r="V1662" s="134"/>
      <c r="W1662" s="272">
        <v>2660</v>
      </c>
      <c r="X1662" s="273">
        <v>1</v>
      </c>
      <c r="Y1662" s="486"/>
      <c r="AA1662" s="477"/>
      <c r="AB1662" s="477"/>
      <c r="AC1662" s="477"/>
      <c r="AD1662" s="477"/>
      <c r="AE1662" s="477"/>
    </row>
    <row r="1663" spans="1:31" s="423" customFormat="1" ht="51" x14ac:dyDescent="0.25">
      <c r="A1663" s="331" t="s">
        <v>2450</v>
      </c>
      <c r="B1663" s="323" t="s">
        <v>2056</v>
      </c>
      <c r="C1663" s="277" t="s">
        <v>3237</v>
      </c>
      <c r="D1663" s="334" t="s">
        <v>3217</v>
      </c>
      <c r="E1663" s="326">
        <v>2.14</v>
      </c>
      <c r="F1663" s="335">
        <v>2.14</v>
      </c>
      <c r="G1663" s="220"/>
      <c r="H1663" s="334" t="s">
        <v>2464</v>
      </c>
      <c r="I1663" s="391" t="s">
        <v>21</v>
      </c>
      <c r="J1663" s="378"/>
      <c r="K1663" s="332"/>
      <c r="L1663" s="384"/>
      <c r="M1663" s="381">
        <v>1</v>
      </c>
      <c r="N1663" s="379">
        <v>1</v>
      </c>
      <c r="O1663" s="385"/>
      <c r="P1663" s="377">
        <f t="shared" si="182"/>
        <v>2.19</v>
      </c>
      <c r="Q1663" s="16">
        <f t="shared" si="181"/>
        <v>2.1918000000000002</v>
      </c>
      <c r="R1663" s="23">
        <f t="shared" si="183"/>
        <v>4.9999999999999822E-2</v>
      </c>
      <c r="S1663" s="18">
        <f t="shared" si="184"/>
        <v>2.3364485981308327E-2</v>
      </c>
      <c r="T1663" s="101"/>
      <c r="U1663" s="102">
        <v>2670000</v>
      </c>
      <c r="V1663" s="134"/>
      <c r="W1663" s="272">
        <v>2670</v>
      </c>
      <c r="X1663" s="273" t="s">
        <v>3236</v>
      </c>
      <c r="Y1663" s="486"/>
      <c r="AA1663" s="477"/>
      <c r="AB1663" s="477"/>
      <c r="AC1663" s="477"/>
      <c r="AD1663" s="477"/>
      <c r="AE1663" s="477"/>
    </row>
    <row r="1664" spans="1:31" s="423" customFormat="1" ht="25.5" x14ac:dyDescent="0.25">
      <c r="A1664" s="331" t="s">
        <v>2450</v>
      </c>
      <c r="B1664" s="323" t="s">
        <v>2056</v>
      </c>
      <c r="C1664" s="277" t="s">
        <v>2465</v>
      </c>
      <c r="D1664" s="334" t="s">
        <v>3218</v>
      </c>
      <c r="E1664" s="326">
        <v>70</v>
      </c>
      <c r="F1664" s="335">
        <v>70</v>
      </c>
      <c r="G1664" s="220"/>
      <c r="H1664" s="334"/>
      <c r="I1664" s="391" t="s">
        <v>21</v>
      </c>
      <c r="J1664" s="378"/>
      <c r="K1664" s="332"/>
      <c r="L1664" s="384"/>
      <c r="M1664" s="381">
        <v>6</v>
      </c>
      <c r="N1664" s="379">
        <v>1</v>
      </c>
      <c r="O1664" s="385"/>
      <c r="P1664" s="377">
        <f t="shared" si="182"/>
        <v>71.69</v>
      </c>
      <c r="Q1664" s="16">
        <f t="shared" si="181"/>
        <v>71.694900000000004</v>
      </c>
      <c r="R1664" s="23">
        <f t="shared" si="183"/>
        <v>1.6899999999999977</v>
      </c>
      <c r="S1664" s="18">
        <f t="shared" si="184"/>
        <v>2.4142857142857112E-2</v>
      </c>
      <c r="T1664" s="101"/>
      <c r="U1664" s="102">
        <v>2680000</v>
      </c>
      <c r="V1664" s="134"/>
      <c r="W1664" s="272">
        <v>2680</v>
      </c>
      <c r="X1664" s="273"/>
      <c r="Y1664" s="486"/>
      <c r="AA1664" s="477"/>
      <c r="AB1664" s="477"/>
      <c r="AC1664" s="477"/>
      <c r="AD1664" s="477"/>
      <c r="AE1664" s="477"/>
    </row>
    <row r="1665" spans="1:31" s="423" customFormat="1" ht="25.5" x14ac:dyDescent="0.25">
      <c r="A1665" s="331" t="s">
        <v>2450</v>
      </c>
      <c r="B1665" s="323" t="s">
        <v>2056</v>
      </c>
      <c r="C1665" s="277" t="s">
        <v>2466</v>
      </c>
      <c r="D1665" s="334" t="s">
        <v>3218</v>
      </c>
      <c r="E1665" s="326">
        <v>10</v>
      </c>
      <c r="F1665" s="335">
        <v>10</v>
      </c>
      <c r="G1665" s="220"/>
      <c r="H1665" s="334"/>
      <c r="I1665" s="391" t="s">
        <v>21</v>
      </c>
      <c r="J1665" s="378"/>
      <c r="K1665" s="332"/>
      <c r="L1665" s="384"/>
      <c r="M1665" s="381">
        <v>6</v>
      </c>
      <c r="N1665" s="379">
        <v>1</v>
      </c>
      <c r="O1665" s="385"/>
      <c r="P1665" s="377">
        <f t="shared" si="182"/>
        <v>10.24</v>
      </c>
      <c r="Q1665" s="16">
        <f t="shared" si="181"/>
        <v>10.242100000000001</v>
      </c>
      <c r="R1665" s="23">
        <f t="shared" si="183"/>
        <v>0.24000000000000021</v>
      </c>
      <c r="S1665" s="18">
        <f t="shared" si="184"/>
        <v>2.4000000000000021E-2</v>
      </c>
      <c r="T1665" s="101"/>
      <c r="U1665" s="102">
        <v>2690000</v>
      </c>
      <c r="V1665" s="134"/>
      <c r="W1665" s="272">
        <v>2690</v>
      </c>
      <c r="X1665" s="273"/>
      <c r="Y1665" s="486"/>
      <c r="AA1665" s="477"/>
      <c r="AB1665" s="477"/>
      <c r="AC1665" s="477"/>
      <c r="AD1665" s="477"/>
      <c r="AE1665" s="477"/>
    </row>
    <row r="1666" spans="1:31" s="423" customFormat="1" ht="60" x14ac:dyDescent="0.25">
      <c r="A1666" s="439" t="s">
        <v>2450</v>
      </c>
      <c r="B1666" s="323" t="s">
        <v>2056</v>
      </c>
      <c r="C1666" s="440" t="s">
        <v>2467</v>
      </c>
      <c r="D1666" s="441" t="s">
        <v>2468</v>
      </c>
      <c r="E1666" s="326">
        <v>400</v>
      </c>
      <c r="F1666" s="442">
        <v>400</v>
      </c>
      <c r="G1666" s="239"/>
      <c r="H1666" s="425"/>
      <c r="I1666" s="332" t="s">
        <v>21</v>
      </c>
      <c r="J1666" s="462"/>
      <c r="K1666" s="463"/>
      <c r="L1666" s="463"/>
      <c r="M1666" s="464">
        <v>2</v>
      </c>
      <c r="N1666" s="334">
        <v>1</v>
      </c>
      <c r="O1666" s="462"/>
      <c r="P1666" s="377">
        <f t="shared" si="182"/>
        <v>409.68</v>
      </c>
      <c r="Q1666" s="16">
        <f t="shared" si="181"/>
        <v>409.68560000000002</v>
      </c>
      <c r="R1666" s="23">
        <f t="shared" si="183"/>
        <v>9.6800000000000068</v>
      </c>
      <c r="S1666" s="18">
        <f t="shared" si="184"/>
        <v>2.4200000000000017E-2</v>
      </c>
      <c r="T1666" s="241"/>
      <c r="U1666" s="102">
        <v>2700000</v>
      </c>
      <c r="V1666" s="144"/>
      <c r="W1666" s="272">
        <v>2700</v>
      </c>
      <c r="X1666" s="274"/>
      <c r="Y1666" s="486"/>
      <c r="AA1666" s="477"/>
      <c r="AB1666" s="477"/>
      <c r="AC1666" s="477"/>
      <c r="AD1666" s="477"/>
      <c r="AE1666" s="477"/>
    </row>
    <row r="1667" spans="1:31" s="423" customFormat="1" ht="15" x14ac:dyDescent="0.25">
      <c r="A1667" s="331" t="s">
        <v>2450</v>
      </c>
      <c r="B1667" s="323" t="s">
        <v>2056</v>
      </c>
      <c r="C1667" s="277" t="s">
        <v>2378</v>
      </c>
      <c r="D1667" s="332" t="s">
        <v>2130</v>
      </c>
      <c r="E1667" s="326">
        <v>70</v>
      </c>
      <c r="F1667" s="336">
        <v>70</v>
      </c>
      <c r="G1667" s="220"/>
      <c r="H1667" s="334"/>
      <c r="I1667" s="378" t="s">
        <v>21</v>
      </c>
      <c r="J1667" s="378"/>
      <c r="K1667" s="332"/>
      <c r="L1667" s="384"/>
      <c r="M1667" s="381">
        <v>1</v>
      </c>
      <c r="N1667" s="379">
        <v>1</v>
      </c>
      <c r="O1667" s="385"/>
      <c r="P1667" s="377">
        <f t="shared" si="182"/>
        <v>71.69</v>
      </c>
      <c r="Q1667" s="16">
        <f t="shared" si="181"/>
        <v>71.694900000000004</v>
      </c>
      <c r="R1667" s="23">
        <f t="shared" si="183"/>
        <v>1.6899999999999977</v>
      </c>
      <c r="S1667" s="18">
        <f t="shared" si="184"/>
        <v>2.4142857142857112E-2</v>
      </c>
      <c r="T1667" s="101"/>
      <c r="U1667" s="102">
        <v>2710000</v>
      </c>
      <c r="V1667" s="103"/>
      <c r="W1667" s="272">
        <v>2710</v>
      </c>
      <c r="X1667" s="273"/>
      <c r="Y1667" s="486"/>
      <c r="AA1667" s="477"/>
      <c r="AB1667" s="477"/>
      <c r="AC1667" s="477"/>
      <c r="AD1667" s="477"/>
      <c r="AE1667" s="477"/>
    </row>
    <row r="1668" spans="1:31" s="423" customFormat="1" ht="38.25" x14ac:dyDescent="0.25">
      <c r="A1668" s="331" t="s">
        <v>2469</v>
      </c>
      <c r="B1668" s="323" t="s">
        <v>2056</v>
      </c>
      <c r="C1668" s="277" t="s">
        <v>2470</v>
      </c>
      <c r="D1668" s="332" t="s">
        <v>2349</v>
      </c>
      <c r="E1668" s="326">
        <v>36.130000000000003</v>
      </c>
      <c r="F1668" s="336">
        <v>35</v>
      </c>
      <c r="G1668" s="220"/>
      <c r="H1668" s="334" t="s">
        <v>2471</v>
      </c>
      <c r="I1668" s="378" t="s">
        <v>21</v>
      </c>
      <c r="J1668" s="378"/>
      <c r="K1668" s="332"/>
      <c r="L1668" s="384"/>
      <c r="M1668" s="381">
        <v>1</v>
      </c>
      <c r="N1668" s="379">
        <v>1</v>
      </c>
      <c r="O1668" s="385"/>
      <c r="P1668" s="377">
        <f t="shared" si="182"/>
        <v>37</v>
      </c>
      <c r="Q1668" s="16">
        <f t="shared" si="181"/>
        <v>37.004800000000003</v>
      </c>
      <c r="R1668" s="23">
        <f t="shared" si="183"/>
        <v>0.86999999999999744</v>
      </c>
      <c r="S1668" s="18">
        <f t="shared" si="184"/>
        <v>2.4079712150567322E-2</v>
      </c>
      <c r="T1668" s="101"/>
      <c r="U1668" s="102">
        <v>2720000</v>
      </c>
      <c r="V1668" s="103"/>
      <c r="W1668" s="272">
        <v>2720</v>
      </c>
      <c r="X1668" s="273"/>
      <c r="Y1668" s="486"/>
      <c r="AA1668" s="477"/>
      <c r="AB1668" s="477"/>
      <c r="AC1668" s="477"/>
      <c r="AD1668" s="477"/>
      <c r="AE1668" s="477"/>
    </row>
    <row r="1669" spans="1:31" s="423" customFormat="1" ht="51" x14ac:dyDescent="0.25">
      <c r="A1669" s="331" t="s">
        <v>2469</v>
      </c>
      <c r="B1669" s="323" t="s">
        <v>2056</v>
      </c>
      <c r="C1669" s="277" t="s">
        <v>2472</v>
      </c>
      <c r="D1669" s="332" t="s">
        <v>2349</v>
      </c>
      <c r="E1669" s="326">
        <v>36.130000000000003</v>
      </c>
      <c r="F1669" s="336">
        <v>35</v>
      </c>
      <c r="G1669" s="220"/>
      <c r="H1669" s="387"/>
      <c r="I1669" s="379" t="s">
        <v>21</v>
      </c>
      <c r="J1669" s="446"/>
      <c r="K1669" s="332"/>
      <c r="L1669" s="447"/>
      <c r="M1669" s="381">
        <v>1</v>
      </c>
      <c r="N1669" s="379">
        <v>1</v>
      </c>
      <c r="O1669" s="385"/>
      <c r="P1669" s="377">
        <f t="shared" si="182"/>
        <v>37</v>
      </c>
      <c r="Q1669" s="16">
        <f t="shared" si="181"/>
        <v>37.004800000000003</v>
      </c>
      <c r="R1669" s="23">
        <f t="shared" si="183"/>
        <v>0.86999999999999744</v>
      </c>
      <c r="S1669" s="18">
        <f t="shared" si="184"/>
        <v>2.4079712150567322E-2</v>
      </c>
      <c r="T1669" s="101"/>
      <c r="U1669" s="102">
        <v>2730000</v>
      </c>
      <c r="V1669" s="103"/>
      <c r="W1669" s="272">
        <v>2730</v>
      </c>
      <c r="X1669" s="273"/>
      <c r="Y1669" s="486"/>
      <c r="AA1669" s="477"/>
      <c r="AB1669" s="477"/>
      <c r="AC1669" s="477"/>
      <c r="AD1669" s="477"/>
      <c r="AE1669" s="477"/>
    </row>
    <row r="1670" spans="1:31" s="423" customFormat="1" ht="89.25" x14ac:dyDescent="0.25">
      <c r="A1670" s="331" t="s">
        <v>2469</v>
      </c>
      <c r="B1670" s="323" t="s">
        <v>2056</v>
      </c>
      <c r="C1670" s="277" t="s">
        <v>2473</v>
      </c>
      <c r="D1670" s="332" t="s">
        <v>2349</v>
      </c>
      <c r="E1670" s="326">
        <v>4.12</v>
      </c>
      <c r="F1670" s="336">
        <v>4</v>
      </c>
      <c r="G1670" s="220"/>
      <c r="H1670" s="387"/>
      <c r="I1670" s="379" t="s">
        <v>21</v>
      </c>
      <c r="J1670" s="448"/>
      <c r="K1670" s="332"/>
      <c r="L1670" s="447"/>
      <c r="M1670" s="381">
        <v>1</v>
      </c>
      <c r="N1670" s="379">
        <v>1</v>
      </c>
      <c r="O1670" s="385"/>
      <c r="P1670" s="377">
        <f t="shared" si="182"/>
        <v>4.21</v>
      </c>
      <c r="Q1670" s="16">
        <f t="shared" si="181"/>
        <v>4.2196999999999996</v>
      </c>
      <c r="R1670" s="23">
        <f t="shared" si="183"/>
        <v>8.9999999999999858E-2</v>
      </c>
      <c r="S1670" s="18">
        <f t="shared" si="184"/>
        <v>2.1844660194174723E-2</v>
      </c>
      <c r="T1670" s="101"/>
      <c r="U1670" s="102">
        <v>2740000</v>
      </c>
      <c r="V1670" s="103"/>
      <c r="W1670" s="272">
        <v>2740</v>
      </c>
      <c r="X1670" s="273"/>
      <c r="Y1670" s="486"/>
      <c r="AA1670" s="477"/>
      <c r="AB1670" s="477"/>
      <c r="AC1670" s="477"/>
      <c r="AD1670" s="477"/>
      <c r="AE1670" s="477"/>
    </row>
    <row r="1671" spans="1:31" s="423" customFormat="1" ht="51" x14ac:dyDescent="0.25">
      <c r="A1671" s="331" t="s">
        <v>2469</v>
      </c>
      <c r="B1671" s="323" t="s">
        <v>2056</v>
      </c>
      <c r="C1671" s="277" t="s">
        <v>2474</v>
      </c>
      <c r="D1671" s="332" t="s">
        <v>2349</v>
      </c>
      <c r="E1671" s="326">
        <v>626.6</v>
      </c>
      <c r="F1671" s="336">
        <v>607</v>
      </c>
      <c r="G1671" s="220"/>
      <c r="H1671" s="387"/>
      <c r="I1671" s="379" t="s">
        <v>21</v>
      </c>
      <c r="J1671" s="446"/>
      <c r="K1671" s="332"/>
      <c r="L1671" s="447"/>
      <c r="M1671" s="381">
        <v>1</v>
      </c>
      <c r="N1671" s="379">
        <v>1</v>
      </c>
      <c r="O1671" s="385"/>
      <c r="P1671" s="377">
        <f t="shared" si="182"/>
        <v>641.77</v>
      </c>
      <c r="Q1671" s="16">
        <f t="shared" si="181"/>
        <v>641.77239999999995</v>
      </c>
      <c r="R1671" s="23">
        <f t="shared" si="183"/>
        <v>15.169999999999959</v>
      </c>
      <c r="S1671" s="18">
        <f t="shared" si="184"/>
        <v>2.4210022342802361E-2</v>
      </c>
      <c r="T1671" s="101"/>
      <c r="U1671" s="102">
        <v>2750000</v>
      </c>
      <c r="V1671" s="103"/>
      <c r="W1671" s="272">
        <v>2750</v>
      </c>
      <c r="X1671" s="273"/>
      <c r="Y1671" s="486"/>
      <c r="AA1671" s="477"/>
      <c r="AB1671" s="477"/>
      <c r="AC1671" s="477"/>
      <c r="AD1671" s="477"/>
      <c r="AE1671" s="477"/>
    </row>
    <row r="1672" spans="1:31" s="423" customFormat="1" ht="76.5" x14ac:dyDescent="0.25">
      <c r="A1672" s="331" t="s">
        <v>2469</v>
      </c>
      <c r="B1672" s="323" t="s">
        <v>2056</v>
      </c>
      <c r="C1672" s="277" t="s">
        <v>2475</v>
      </c>
      <c r="D1672" s="332" t="s">
        <v>2349</v>
      </c>
      <c r="E1672" s="326">
        <v>3.87</v>
      </c>
      <c r="F1672" s="336">
        <v>3.75</v>
      </c>
      <c r="G1672" s="220"/>
      <c r="H1672" s="387"/>
      <c r="I1672" s="379" t="s">
        <v>21</v>
      </c>
      <c r="J1672" s="448"/>
      <c r="K1672" s="332"/>
      <c r="L1672" s="447"/>
      <c r="M1672" s="381">
        <v>1</v>
      </c>
      <c r="N1672" s="379">
        <v>1</v>
      </c>
      <c r="O1672" s="385"/>
      <c r="P1672" s="377">
        <f t="shared" si="182"/>
        <v>3.96</v>
      </c>
      <c r="Q1672" s="16">
        <f t="shared" si="181"/>
        <v>3.9636999999999998</v>
      </c>
      <c r="R1672" s="23">
        <f t="shared" si="183"/>
        <v>8.9999999999999858E-2</v>
      </c>
      <c r="S1672" s="18">
        <f t="shared" si="184"/>
        <v>2.3255813953488334E-2</v>
      </c>
      <c r="T1672" s="101"/>
      <c r="U1672" s="102">
        <v>2760000</v>
      </c>
      <c r="V1672" s="103"/>
      <c r="W1672" s="272">
        <v>2760</v>
      </c>
      <c r="X1672" s="273"/>
      <c r="Y1672" s="486"/>
      <c r="AA1672" s="477"/>
      <c r="AB1672" s="477"/>
      <c r="AC1672" s="477"/>
      <c r="AD1672" s="477"/>
      <c r="AE1672" s="477"/>
    </row>
    <row r="1673" spans="1:31" s="423" customFormat="1" ht="51" x14ac:dyDescent="0.25">
      <c r="A1673" s="331" t="s">
        <v>2469</v>
      </c>
      <c r="B1673" s="323" t="s">
        <v>2056</v>
      </c>
      <c r="C1673" s="277" t="s">
        <v>2476</v>
      </c>
      <c r="D1673" s="332" t="s">
        <v>2349</v>
      </c>
      <c r="E1673" s="326">
        <v>820.16</v>
      </c>
      <c r="F1673" s="336">
        <v>794.5</v>
      </c>
      <c r="G1673" s="220"/>
      <c r="H1673" s="334"/>
      <c r="I1673" s="379" t="s">
        <v>21</v>
      </c>
      <c r="J1673" s="446"/>
      <c r="K1673" s="332"/>
      <c r="L1673" s="447"/>
      <c r="M1673" s="381">
        <v>1</v>
      </c>
      <c r="N1673" s="379">
        <v>1</v>
      </c>
      <c r="O1673" s="385"/>
      <c r="P1673" s="377">
        <f t="shared" si="182"/>
        <v>840.01</v>
      </c>
      <c r="Q1673" s="16">
        <f t="shared" si="181"/>
        <v>840.01930000000004</v>
      </c>
      <c r="R1673" s="23">
        <f t="shared" si="183"/>
        <v>19.850000000000023</v>
      </c>
      <c r="S1673" s="18">
        <f t="shared" si="184"/>
        <v>2.4202594615684771E-2</v>
      </c>
      <c r="T1673" s="101"/>
      <c r="U1673" s="102">
        <v>2770000</v>
      </c>
      <c r="V1673" s="103"/>
      <c r="W1673" s="272">
        <v>2770</v>
      </c>
      <c r="X1673" s="273"/>
      <c r="Y1673" s="486"/>
      <c r="AA1673" s="477"/>
      <c r="AB1673" s="477"/>
      <c r="AC1673" s="477"/>
      <c r="AD1673" s="477"/>
      <c r="AE1673" s="477"/>
    </row>
    <row r="1674" spans="1:31" s="423" customFormat="1" ht="76.5" x14ac:dyDescent="0.25">
      <c r="A1674" s="331" t="s">
        <v>2477</v>
      </c>
      <c r="B1674" s="323" t="s">
        <v>2056</v>
      </c>
      <c r="C1674" s="277" t="s">
        <v>2478</v>
      </c>
      <c r="D1674" s="332" t="s">
        <v>2349</v>
      </c>
      <c r="E1674" s="326">
        <v>3.61</v>
      </c>
      <c r="F1674" s="336">
        <v>3.5</v>
      </c>
      <c r="G1674" s="220"/>
      <c r="H1674" s="334"/>
      <c r="I1674" s="379" t="s">
        <v>21</v>
      </c>
      <c r="J1674" s="448"/>
      <c r="K1674" s="332"/>
      <c r="L1674" s="447"/>
      <c r="M1674" s="381">
        <v>1</v>
      </c>
      <c r="N1674" s="379">
        <v>1</v>
      </c>
      <c r="O1674" s="385"/>
      <c r="P1674" s="377">
        <f t="shared" si="182"/>
        <v>3.69</v>
      </c>
      <c r="Q1674" s="16">
        <f t="shared" si="181"/>
        <v>3.6974</v>
      </c>
      <c r="R1674" s="23">
        <f t="shared" si="183"/>
        <v>8.0000000000000071E-2</v>
      </c>
      <c r="S1674" s="18">
        <f t="shared" si="184"/>
        <v>2.2160664819944619E-2</v>
      </c>
      <c r="T1674" s="101"/>
      <c r="U1674" s="102">
        <v>2780000</v>
      </c>
      <c r="V1674" s="103"/>
      <c r="W1674" s="272">
        <v>2780</v>
      </c>
      <c r="X1674" s="273"/>
      <c r="Y1674" s="486"/>
      <c r="AA1674" s="477"/>
      <c r="AB1674" s="477"/>
      <c r="AC1674" s="477"/>
      <c r="AD1674" s="477"/>
      <c r="AE1674" s="477"/>
    </row>
    <row r="1675" spans="1:31" s="423" customFormat="1" ht="51" x14ac:dyDescent="0.25">
      <c r="A1675" s="331" t="s">
        <v>2477</v>
      </c>
      <c r="B1675" s="323" t="s">
        <v>2056</v>
      </c>
      <c r="C1675" s="277" t="s">
        <v>2479</v>
      </c>
      <c r="D1675" s="332" t="s">
        <v>2349</v>
      </c>
      <c r="E1675" s="326">
        <v>1181.46</v>
      </c>
      <c r="F1675" s="336">
        <v>1144.5</v>
      </c>
      <c r="G1675" s="220"/>
      <c r="H1675" s="334" t="s">
        <v>2480</v>
      </c>
      <c r="I1675" s="379" t="s">
        <v>21</v>
      </c>
      <c r="J1675" s="448"/>
      <c r="K1675" s="332"/>
      <c r="L1675" s="447"/>
      <c r="M1675" s="381">
        <v>1</v>
      </c>
      <c r="N1675" s="379">
        <v>1</v>
      </c>
      <c r="O1675" s="385"/>
      <c r="P1675" s="377">
        <f t="shared" si="182"/>
        <v>1210.06</v>
      </c>
      <c r="Q1675" s="16">
        <f t="shared" si="181"/>
        <v>1210.0678</v>
      </c>
      <c r="R1675" s="23">
        <f t="shared" si="183"/>
        <v>28.599999999999909</v>
      </c>
      <c r="S1675" s="18">
        <f t="shared" si="184"/>
        <v>2.4207336685118337E-2</v>
      </c>
      <c r="T1675" s="101"/>
      <c r="U1675" s="102">
        <v>2790000</v>
      </c>
      <c r="V1675" s="103"/>
      <c r="W1675" s="272">
        <v>2790</v>
      </c>
      <c r="X1675" s="273"/>
      <c r="Y1675" s="486"/>
      <c r="AA1675" s="477"/>
      <c r="AB1675" s="477"/>
      <c r="AC1675" s="477"/>
      <c r="AD1675" s="477"/>
      <c r="AE1675" s="477"/>
    </row>
    <row r="1676" spans="1:31" s="423" customFormat="1" ht="76.5" x14ac:dyDescent="0.25">
      <c r="A1676" s="331" t="s">
        <v>2469</v>
      </c>
      <c r="B1676" s="323" t="s">
        <v>2056</v>
      </c>
      <c r="C1676" s="277" t="s">
        <v>2481</v>
      </c>
      <c r="D1676" s="332" t="s">
        <v>2349</v>
      </c>
      <c r="E1676" s="326">
        <v>3.35</v>
      </c>
      <c r="F1676" s="336">
        <v>3.25</v>
      </c>
      <c r="G1676" s="220"/>
      <c r="H1676" s="334"/>
      <c r="I1676" s="379" t="s">
        <v>21</v>
      </c>
      <c r="J1676" s="448"/>
      <c r="K1676" s="332"/>
      <c r="L1676" s="447"/>
      <c r="M1676" s="381">
        <v>1</v>
      </c>
      <c r="N1676" s="379">
        <v>1</v>
      </c>
      <c r="O1676" s="385"/>
      <c r="P1676" s="377">
        <f t="shared" si="182"/>
        <v>3.43</v>
      </c>
      <c r="Q1676" s="16">
        <f t="shared" si="181"/>
        <v>3.4310999999999998</v>
      </c>
      <c r="R1676" s="23">
        <f t="shared" si="183"/>
        <v>8.0000000000000071E-2</v>
      </c>
      <c r="S1676" s="18">
        <f t="shared" si="184"/>
        <v>2.3880597014925394E-2</v>
      </c>
      <c r="T1676" s="101"/>
      <c r="U1676" s="102">
        <v>2800000</v>
      </c>
      <c r="V1676" s="103"/>
      <c r="W1676" s="272">
        <v>2800</v>
      </c>
      <c r="X1676" s="273"/>
      <c r="Y1676" s="486"/>
      <c r="AA1676" s="477"/>
      <c r="AB1676" s="477"/>
      <c r="AC1676" s="477"/>
      <c r="AD1676" s="477"/>
      <c r="AE1676" s="477"/>
    </row>
    <row r="1677" spans="1:31" s="423" customFormat="1" ht="51" x14ac:dyDescent="0.25">
      <c r="A1677" s="331" t="s">
        <v>2469</v>
      </c>
      <c r="B1677" s="323" t="s">
        <v>2056</v>
      </c>
      <c r="C1677" s="277" t="s">
        <v>2482</v>
      </c>
      <c r="D1677" s="332" t="s">
        <v>2349</v>
      </c>
      <c r="E1677" s="326">
        <v>1852.46</v>
      </c>
      <c r="F1677" s="336">
        <v>1794.5</v>
      </c>
      <c r="G1677" s="220"/>
      <c r="H1677" s="334" t="s">
        <v>2483</v>
      </c>
      <c r="I1677" s="379" t="s">
        <v>21</v>
      </c>
      <c r="J1677" s="448"/>
      <c r="K1677" s="332"/>
      <c r="L1677" s="447"/>
      <c r="M1677" s="381">
        <v>1</v>
      </c>
      <c r="N1677" s="379">
        <v>1</v>
      </c>
      <c r="O1677" s="385"/>
      <c r="P1677" s="377">
        <f t="shared" si="182"/>
        <v>1897.31</v>
      </c>
      <c r="Q1677" s="16">
        <f t="shared" si="181"/>
        <v>1897.3154</v>
      </c>
      <c r="R1677" s="23">
        <f t="shared" si="183"/>
        <v>44.849999999999909</v>
      </c>
      <c r="S1677" s="18">
        <f t="shared" si="184"/>
        <v>2.4211049091478309E-2</v>
      </c>
      <c r="T1677" s="101"/>
      <c r="U1677" s="102">
        <v>2810000</v>
      </c>
      <c r="V1677" s="103"/>
      <c r="W1677" s="272">
        <v>2810</v>
      </c>
      <c r="X1677" s="273"/>
      <c r="Y1677" s="486"/>
      <c r="AA1677" s="477"/>
      <c r="AB1677" s="477"/>
      <c r="AC1677" s="477"/>
      <c r="AD1677" s="477"/>
      <c r="AE1677" s="477"/>
    </row>
    <row r="1678" spans="1:31" s="423" customFormat="1" ht="76.5" x14ac:dyDescent="0.25">
      <c r="A1678" s="331" t="s">
        <v>2469</v>
      </c>
      <c r="B1678" s="323" t="s">
        <v>2056</v>
      </c>
      <c r="C1678" s="277" t="s">
        <v>2484</v>
      </c>
      <c r="D1678" s="332" t="s">
        <v>2349</v>
      </c>
      <c r="E1678" s="326">
        <v>3.09</v>
      </c>
      <c r="F1678" s="336">
        <v>3</v>
      </c>
      <c r="G1678" s="220"/>
      <c r="H1678" s="387"/>
      <c r="I1678" s="379" t="s">
        <v>21</v>
      </c>
      <c r="J1678" s="446"/>
      <c r="K1678" s="332"/>
      <c r="L1678" s="447"/>
      <c r="M1678" s="381">
        <v>1</v>
      </c>
      <c r="N1678" s="379">
        <v>1</v>
      </c>
      <c r="O1678" s="385"/>
      <c r="P1678" s="377">
        <f t="shared" si="182"/>
        <v>3.16</v>
      </c>
      <c r="Q1678" s="16">
        <f t="shared" si="181"/>
        <v>3.1648000000000001</v>
      </c>
      <c r="R1678" s="23">
        <f t="shared" si="183"/>
        <v>7.0000000000000284E-2</v>
      </c>
      <c r="S1678" s="18">
        <f t="shared" si="184"/>
        <v>2.2653721682847988E-2</v>
      </c>
      <c r="T1678" s="101"/>
      <c r="U1678" s="102">
        <v>2820000</v>
      </c>
      <c r="V1678" s="103"/>
      <c r="W1678" s="272">
        <v>2820</v>
      </c>
      <c r="X1678" s="273"/>
      <c r="Y1678" s="486"/>
      <c r="AA1678" s="477"/>
      <c r="AB1678" s="477"/>
      <c r="AC1678" s="477"/>
      <c r="AD1678" s="477"/>
      <c r="AE1678" s="477"/>
    </row>
    <row r="1679" spans="1:31" s="423" customFormat="1" ht="51" x14ac:dyDescent="0.25">
      <c r="A1679" s="331" t="s">
        <v>2469</v>
      </c>
      <c r="B1679" s="323" t="s">
        <v>2056</v>
      </c>
      <c r="C1679" s="277" t="s">
        <v>2485</v>
      </c>
      <c r="D1679" s="332" t="s">
        <v>2349</v>
      </c>
      <c r="E1679" s="326">
        <v>3400.91</v>
      </c>
      <c r="F1679" s="336">
        <v>3294.5</v>
      </c>
      <c r="G1679" s="220"/>
      <c r="H1679" s="387"/>
      <c r="I1679" s="379" t="s">
        <v>21</v>
      </c>
      <c r="J1679" s="378"/>
      <c r="K1679" s="332"/>
      <c r="L1679" s="447"/>
      <c r="M1679" s="381">
        <v>1</v>
      </c>
      <c r="N1679" s="379">
        <v>1</v>
      </c>
      <c r="O1679" s="385"/>
      <c r="P1679" s="377">
        <f t="shared" si="182"/>
        <v>3483.25</v>
      </c>
      <c r="Q1679" s="16">
        <f t="shared" si="181"/>
        <v>3483.2595999999999</v>
      </c>
      <c r="R1679" s="23">
        <f t="shared" si="183"/>
        <v>82.340000000000146</v>
      </c>
      <c r="S1679" s="18">
        <f t="shared" si="184"/>
        <v>2.4211167011182345E-2</v>
      </c>
      <c r="T1679" s="101"/>
      <c r="U1679" s="102">
        <v>2830000</v>
      </c>
      <c r="V1679" s="103"/>
      <c r="W1679" s="272">
        <v>2830</v>
      </c>
      <c r="X1679" s="273"/>
      <c r="Y1679" s="486"/>
      <c r="AA1679" s="477"/>
      <c r="AB1679" s="477"/>
      <c r="AC1679" s="477"/>
      <c r="AD1679" s="477"/>
      <c r="AE1679" s="477"/>
    </row>
    <row r="1680" spans="1:31" s="423" customFormat="1" ht="76.5" x14ac:dyDescent="0.25">
      <c r="A1680" s="331" t="s">
        <v>2469</v>
      </c>
      <c r="B1680" s="323" t="s">
        <v>2056</v>
      </c>
      <c r="C1680" s="277" t="s">
        <v>2486</v>
      </c>
      <c r="D1680" s="332" t="s">
        <v>2349</v>
      </c>
      <c r="E1680" s="326">
        <v>2.83</v>
      </c>
      <c r="F1680" s="336">
        <v>2.75</v>
      </c>
      <c r="G1680" s="220"/>
      <c r="H1680" s="387"/>
      <c r="I1680" s="379" t="s">
        <v>21</v>
      </c>
      <c r="J1680" s="446"/>
      <c r="K1680" s="332"/>
      <c r="L1680" s="447"/>
      <c r="M1680" s="381">
        <v>1</v>
      </c>
      <c r="N1680" s="379">
        <v>1</v>
      </c>
      <c r="O1680" s="385"/>
      <c r="P1680" s="377">
        <f t="shared" si="182"/>
        <v>2.89</v>
      </c>
      <c r="Q1680" s="16">
        <f t="shared" si="181"/>
        <v>2.8984999999999999</v>
      </c>
      <c r="R1680" s="23">
        <f t="shared" si="183"/>
        <v>6.0000000000000053E-2</v>
      </c>
      <c r="S1680" s="18">
        <f t="shared" si="184"/>
        <v>2.1201413427561856E-2</v>
      </c>
      <c r="T1680" s="101"/>
      <c r="U1680" s="102">
        <v>2840000</v>
      </c>
      <c r="V1680" s="103"/>
      <c r="W1680" s="272">
        <v>2840</v>
      </c>
      <c r="X1680" s="273"/>
      <c r="Y1680" s="486"/>
      <c r="AA1680" s="477"/>
      <c r="AB1680" s="477"/>
      <c r="AC1680" s="477"/>
      <c r="AD1680" s="477"/>
      <c r="AE1680" s="477"/>
    </row>
    <row r="1681" spans="1:205" s="423" customFormat="1" ht="51" x14ac:dyDescent="0.25">
      <c r="A1681" s="331" t="s">
        <v>2469</v>
      </c>
      <c r="B1681" s="323" t="s">
        <v>2056</v>
      </c>
      <c r="C1681" s="277" t="s">
        <v>2487</v>
      </c>
      <c r="D1681" s="332" t="s">
        <v>2349</v>
      </c>
      <c r="E1681" s="326">
        <v>14756.21</v>
      </c>
      <c r="F1681" s="336">
        <v>14294.5</v>
      </c>
      <c r="G1681" s="220"/>
      <c r="H1681" s="387"/>
      <c r="I1681" s="379" t="s">
        <v>21</v>
      </c>
      <c r="J1681" s="448"/>
      <c r="K1681" s="332"/>
      <c r="L1681" s="447"/>
      <c r="M1681" s="381">
        <v>1</v>
      </c>
      <c r="N1681" s="379">
        <v>1</v>
      </c>
      <c r="O1681" s="385"/>
      <c r="P1681" s="377">
        <f t="shared" si="182"/>
        <v>15113.51</v>
      </c>
      <c r="Q1681" s="16">
        <f t="shared" si="181"/>
        <v>15113.516799999999</v>
      </c>
      <c r="R1681" s="23">
        <f t="shared" si="183"/>
        <v>357.30000000000109</v>
      </c>
      <c r="S1681" s="18">
        <f t="shared" si="184"/>
        <v>2.4213534505133846E-2</v>
      </c>
      <c r="T1681" s="101"/>
      <c r="U1681" s="102">
        <v>2850000</v>
      </c>
      <c r="V1681" s="103"/>
      <c r="W1681" s="272">
        <v>2850</v>
      </c>
      <c r="X1681" s="273"/>
      <c r="Y1681" s="486"/>
      <c r="AA1681" s="477"/>
      <c r="AB1681" s="477"/>
      <c r="AC1681" s="477"/>
      <c r="AD1681" s="477"/>
      <c r="AE1681" s="477"/>
    </row>
    <row r="1682" spans="1:205" s="423" customFormat="1" ht="76.5" x14ac:dyDescent="0.25">
      <c r="A1682" s="331" t="s">
        <v>2469</v>
      </c>
      <c r="B1682" s="323" t="s">
        <v>2056</v>
      </c>
      <c r="C1682" s="277" t="s">
        <v>2488</v>
      </c>
      <c r="D1682" s="332" t="s">
        <v>2349</v>
      </c>
      <c r="E1682" s="326">
        <v>1.54</v>
      </c>
      <c r="F1682" s="336">
        <v>1.5</v>
      </c>
      <c r="G1682" s="220"/>
      <c r="H1682" s="387"/>
      <c r="I1682" s="379" t="s">
        <v>21</v>
      </c>
      <c r="J1682" s="448"/>
      <c r="K1682" s="332"/>
      <c r="L1682" s="447"/>
      <c r="M1682" s="381">
        <v>1</v>
      </c>
      <c r="N1682" s="379">
        <v>1</v>
      </c>
      <c r="O1682" s="385"/>
      <c r="P1682" s="377">
        <f t="shared" si="182"/>
        <v>1.57</v>
      </c>
      <c r="Q1682" s="16">
        <f t="shared" si="181"/>
        <v>1.5771999999999999</v>
      </c>
      <c r="R1682" s="23">
        <f t="shared" si="183"/>
        <v>3.0000000000000027E-2</v>
      </c>
      <c r="S1682" s="18">
        <f t="shared" si="184"/>
        <v>1.9480519480519497E-2</v>
      </c>
      <c r="T1682" s="101"/>
      <c r="U1682" s="102">
        <v>2860000</v>
      </c>
      <c r="V1682" s="103"/>
      <c r="W1682" s="272">
        <v>2860</v>
      </c>
      <c r="X1682" s="273"/>
      <c r="Y1682" s="486"/>
      <c r="AA1682" s="477"/>
      <c r="AB1682" s="477"/>
      <c r="AC1682" s="477"/>
      <c r="AD1682" s="477"/>
      <c r="AE1682" s="477"/>
    </row>
    <row r="1683" spans="1:205" s="423" customFormat="1" ht="51" x14ac:dyDescent="0.25">
      <c r="A1683" s="331" t="s">
        <v>2469</v>
      </c>
      <c r="B1683" s="323" t="s">
        <v>2056</v>
      </c>
      <c r="C1683" s="277" t="s">
        <v>2489</v>
      </c>
      <c r="D1683" s="332" t="s">
        <v>2349</v>
      </c>
      <c r="E1683" s="326">
        <v>84436.46</v>
      </c>
      <c r="F1683" s="336">
        <v>81794.5</v>
      </c>
      <c r="G1683" s="220"/>
      <c r="H1683" s="387"/>
      <c r="I1683" s="379" t="s">
        <v>21</v>
      </c>
      <c r="J1683" s="448"/>
      <c r="K1683" s="332"/>
      <c r="L1683" s="447"/>
      <c r="M1683" s="381">
        <v>1</v>
      </c>
      <c r="N1683" s="379">
        <v>1</v>
      </c>
      <c r="O1683" s="385"/>
      <c r="P1683" s="377">
        <f t="shared" si="182"/>
        <v>86481</v>
      </c>
      <c r="Q1683" s="16">
        <f t="shared" si="181"/>
        <v>86481.004400000005</v>
      </c>
      <c r="R1683" s="23">
        <f t="shared" si="183"/>
        <v>2044.5399999999936</v>
      </c>
      <c r="S1683" s="18">
        <f t="shared" si="184"/>
        <v>2.4213947387183136E-2</v>
      </c>
      <c r="T1683" s="101"/>
      <c r="U1683" s="102">
        <v>2870000</v>
      </c>
      <c r="V1683" s="103"/>
      <c r="W1683" s="272">
        <v>2870</v>
      </c>
      <c r="X1683" s="273"/>
      <c r="Y1683" s="486"/>
      <c r="AA1683" s="477"/>
      <c r="AB1683" s="477"/>
      <c r="AC1683" s="477"/>
      <c r="AD1683" s="477"/>
      <c r="AE1683" s="477"/>
    </row>
    <row r="1684" spans="1:205" s="423" customFormat="1" ht="89.25" x14ac:dyDescent="0.25">
      <c r="A1684" s="331" t="s">
        <v>2477</v>
      </c>
      <c r="B1684" s="323" t="s">
        <v>2056</v>
      </c>
      <c r="C1684" s="277" t="s">
        <v>2490</v>
      </c>
      <c r="D1684" s="332" t="s">
        <v>2349</v>
      </c>
      <c r="E1684" s="326">
        <v>1.03</v>
      </c>
      <c r="F1684" s="336">
        <v>1</v>
      </c>
      <c r="G1684" s="220"/>
      <c r="H1684" s="334"/>
      <c r="I1684" s="379" t="s">
        <v>21</v>
      </c>
      <c r="J1684" s="448"/>
      <c r="K1684" s="332"/>
      <c r="L1684" s="447"/>
      <c r="M1684" s="381">
        <v>1</v>
      </c>
      <c r="N1684" s="379">
        <v>1</v>
      </c>
      <c r="O1684" s="385"/>
      <c r="P1684" s="377">
        <f t="shared" si="182"/>
        <v>1.05</v>
      </c>
      <c r="Q1684" s="16">
        <f t="shared" si="181"/>
        <v>1.0548999999999999</v>
      </c>
      <c r="R1684" s="23">
        <f t="shared" si="183"/>
        <v>2.0000000000000018E-2</v>
      </c>
      <c r="S1684" s="18">
        <f t="shared" si="184"/>
        <v>1.9417475728155355E-2</v>
      </c>
      <c r="T1684" s="101"/>
      <c r="U1684" s="102">
        <v>2880000</v>
      </c>
      <c r="V1684" s="103"/>
      <c r="W1684" s="272">
        <v>2880</v>
      </c>
      <c r="X1684" s="273"/>
      <c r="Y1684" s="486"/>
      <c r="AA1684" s="477"/>
      <c r="AB1684" s="477"/>
      <c r="AC1684" s="477"/>
      <c r="AD1684" s="477"/>
      <c r="AE1684" s="477"/>
    </row>
    <row r="1685" spans="1:205" s="423" customFormat="1" ht="25.5" x14ac:dyDescent="0.25">
      <c r="A1685" s="331" t="s">
        <v>2477</v>
      </c>
      <c r="B1685" s="323" t="s">
        <v>2056</v>
      </c>
      <c r="C1685" s="277" t="s">
        <v>2491</v>
      </c>
      <c r="D1685" s="332" t="s">
        <v>2349</v>
      </c>
      <c r="E1685" s="326">
        <v>72.260000000000005</v>
      </c>
      <c r="F1685" s="336">
        <v>70</v>
      </c>
      <c r="G1685" s="220"/>
      <c r="H1685" s="334"/>
      <c r="I1685" s="379" t="s">
        <v>21</v>
      </c>
      <c r="J1685" s="378"/>
      <c r="K1685" s="332"/>
      <c r="L1685" s="384"/>
      <c r="M1685" s="381">
        <v>1</v>
      </c>
      <c r="N1685" s="379">
        <v>1</v>
      </c>
      <c r="O1685" s="385"/>
      <c r="P1685" s="377">
        <f t="shared" si="182"/>
        <v>74</v>
      </c>
      <c r="Q1685" s="16">
        <f t="shared" si="181"/>
        <v>74.009699999999995</v>
      </c>
      <c r="R1685" s="23">
        <f t="shared" si="183"/>
        <v>1.7399999999999949</v>
      </c>
      <c r="S1685" s="18">
        <f t="shared" si="184"/>
        <v>2.4079712150567322E-2</v>
      </c>
      <c r="T1685" s="101"/>
      <c r="U1685" s="102">
        <v>2890000</v>
      </c>
      <c r="V1685" s="103"/>
      <c r="W1685" s="272">
        <v>2890</v>
      </c>
      <c r="X1685" s="273"/>
      <c r="Y1685" s="486"/>
      <c r="AA1685" s="477"/>
      <c r="AB1685" s="477"/>
      <c r="AC1685" s="477"/>
      <c r="AD1685" s="477"/>
      <c r="AE1685" s="477"/>
    </row>
    <row r="1686" spans="1:205" s="423" customFormat="1" ht="38.25" x14ac:dyDescent="0.25">
      <c r="A1686" s="331" t="s">
        <v>2477</v>
      </c>
      <c r="B1686" s="323" t="s">
        <v>2056</v>
      </c>
      <c r="C1686" s="277" t="s">
        <v>2492</v>
      </c>
      <c r="D1686" s="332" t="s">
        <v>2349</v>
      </c>
      <c r="E1686" s="326">
        <v>36.130000000000003</v>
      </c>
      <c r="F1686" s="336">
        <v>35</v>
      </c>
      <c r="G1686" s="220"/>
      <c r="H1686" s="334"/>
      <c r="I1686" s="379" t="s">
        <v>21</v>
      </c>
      <c r="J1686" s="378"/>
      <c r="K1686" s="332"/>
      <c r="L1686" s="384"/>
      <c r="M1686" s="381">
        <v>1</v>
      </c>
      <c r="N1686" s="379">
        <v>1</v>
      </c>
      <c r="O1686" s="385"/>
      <c r="P1686" s="377">
        <f t="shared" si="182"/>
        <v>37</v>
      </c>
      <c r="Q1686" s="16">
        <f t="shared" si="181"/>
        <v>37.004800000000003</v>
      </c>
      <c r="R1686" s="23">
        <f t="shared" si="183"/>
        <v>0.86999999999999744</v>
      </c>
      <c r="S1686" s="18">
        <f t="shared" si="184"/>
        <v>2.4079712150567322E-2</v>
      </c>
      <c r="T1686" s="101"/>
      <c r="U1686" s="102">
        <v>2900000</v>
      </c>
      <c r="V1686" s="103"/>
      <c r="W1686" s="272">
        <v>2900</v>
      </c>
      <c r="X1686" s="273"/>
      <c r="Y1686" s="486"/>
      <c r="AA1686" s="477"/>
      <c r="AB1686" s="477"/>
      <c r="AC1686" s="477"/>
      <c r="AD1686" s="477"/>
      <c r="AE1686" s="477"/>
    </row>
    <row r="1687" spans="1:205" s="423" customFormat="1" ht="25.5" x14ac:dyDescent="0.25">
      <c r="A1687" s="331" t="s">
        <v>2477</v>
      </c>
      <c r="B1687" s="323" t="s">
        <v>2056</v>
      </c>
      <c r="C1687" s="277" t="s">
        <v>2493</v>
      </c>
      <c r="D1687" s="332" t="s">
        <v>2349</v>
      </c>
      <c r="E1687" s="326">
        <v>77.42</v>
      </c>
      <c r="F1687" s="336">
        <v>75</v>
      </c>
      <c r="G1687" s="220"/>
      <c r="H1687" s="334"/>
      <c r="I1687" s="378" t="s">
        <v>21</v>
      </c>
      <c r="J1687" s="378"/>
      <c r="K1687" s="332"/>
      <c r="L1687" s="384"/>
      <c r="M1687" s="381">
        <v>1</v>
      </c>
      <c r="N1687" s="379">
        <v>1</v>
      </c>
      <c r="O1687" s="385"/>
      <c r="P1687" s="377">
        <f t="shared" si="182"/>
        <v>79.290000000000006</v>
      </c>
      <c r="Q1687" s="16">
        <f t="shared" si="181"/>
        <v>79.294600000000003</v>
      </c>
      <c r="R1687" s="23">
        <f t="shared" si="183"/>
        <v>1.8700000000000045</v>
      </c>
      <c r="S1687" s="18">
        <f t="shared" si="184"/>
        <v>2.4153965383621863E-2</v>
      </c>
      <c r="T1687" s="101"/>
      <c r="U1687" s="102">
        <v>2910000</v>
      </c>
      <c r="V1687" s="103"/>
      <c r="W1687" s="272">
        <v>2910</v>
      </c>
      <c r="X1687" s="273"/>
      <c r="Y1687" s="486"/>
      <c r="AA1687" s="477"/>
      <c r="AB1687" s="477"/>
      <c r="AC1687" s="477"/>
      <c r="AD1687" s="477"/>
      <c r="AE1687" s="477"/>
    </row>
    <row r="1688" spans="1:205" s="423" customFormat="1" ht="25.5" x14ac:dyDescent="0.25">
      <c r="A1688" s="331" t="s">
        <v>2477</v>
      </c>
      <c r="B1688" s="323" t="s">
        <v>2056</v>
      </c>
      <c r="C1688" s="277" t="s">
        <v>2494</v>
      </c>
      <c r="D1688" s="332" t="s">
        <v>2349</v>
      </c>
      <c r="E1688" s="326">
        <v>15.48</v>
      </c>
      <c r="F1688" s="336">
        <v>15</v>
      </c>
      <c r="G1688" s="220"/>
      <c r="H1688" s="334"/>
      <c r="I1688" s="378" t="s">
        <v>21</v>
      </c>
      <c r="J1688" s="378"/>
      <c r="K1688" s="332"/>
      <c r="L1688" s="384"/>
      <c r="M1688" s="381">
        <v>1</v>
      </c>
      <c r="N1688" s="379">
        <v>1</v>
      </c>
      <c r="O1688" s="385"/>
      <c r="P1688" s="377">
        <f t="shared" si="182"/>
        <v>15.85</v>
      </c>
      <c r="Q1688" s="16">
        <f t="shared" si="181"/>
        <v>15.854799999999999</v>
      </c>
      <c r="R1688" s="23">
        <f t="shared" si="183"/>
        <v>0.36999999999999922</v>
      </c>
      <c r="S1688" s="18">
        <f t="shared" si="184"/>
        <v>2.3901808785529666E-2</v>
      </c>
      <c r="T1688" s="101"/>
      <c r="U1688" s="102">
        <v>2920000</v>
      </c>
      <c r="V1688" s="103"/>
      <c r="W1688" s="272">
        <v>2920</v>
      </c>
      <c r="X1688" s="273"/>
      <c r="Y1688" s="486"/>
      <c r="AA1688" s="477"/>
      <c r="AB1688" s="477"/>
      <c r="AC1688" s="477"/>
      <c r="AD1688" s="477"/>
      <c r="AE1688" s="477"/>
    </row>
    <row r="1689" spans="1:205" s="423" customFormat="1" ht="25.5" x14ac:dyDescent="0.25">
      <c r="A1689" s="331" t="s">
        <v>2477</v>
      </c>
      <c r="B1689" s="323" t="s">
        <v>2056</v>
      </c>
      <c r="C1689" s="277" t="s">
        <v>2495</v>
      </c>
      <c r="D1689" s="332" t="s">
        <v>2349</v>
      </c>
      <c r="E1689" s="326">
        <v>36.130000000000003</v>
      </c>
      <c r="F1689" s="336">
        <v>35</v>
      </c>
      <c r="G1689" s="220"/>
      <c r="H1689" s="334"/>
      <c r="I1689" s="378" t="s">
        <v>21</v>
      </c>
      <c r="J1689" s="378"/>
      <c r="K1689" s="332"/>
      <c r="L1689" s="384"/>
      <c r="M1689" s="381">
        <v>1</v>
      </c>
      <c r="N1689" s="379">
        <v>1</v>
      </c>
      <c r="O1689" s="385"/>
      <c r="P1689" s="377">
        <f t="shared" si="182"/>
        <v>37</v>
      </c>
      <c r="Q1689" s="16">
        <f t="shared" si="181"/>
        <v>37.004800000000003</v>
      </c>
      <c r="R1689" s="23">
        <f t="shared" si="183"/>
        <v>0.86999999999999744</v>
      </c>
      <c r="S1689" s="18">
        <f t="shared" si="184"/>
        <v>2.4079712150567322E-2</v>
      </c>
      <c r="T1689" s="101"/>
      <c r="U1689" s="102">
        <v>2930000</v>
      </c>
      <c r="V1689" s="103"/>
      <c r="W1689" s="272">
        <v>2930</v>
      </c>
      <c r="X1689" s="273"/>
      <c r="Y1689" s="486"/>
      <c r="AA1689" s="477"/>
      <c r="AB1689" s="477"/>
      <c r="AC1689" s="477"/>
      <c r="AD1689" s="477"/>
      <c r="AE1689" s="477"/>
    </row>
    <row r="1690" spans="1:205" s="423" customFormat="1" ht="25.5" x14ac:dyDescent="0.25">
      <c r="A1690" s="331" t="s">
        <v>2477</v>
      </c>
      <c r="B1690" s="323" t="s">
        <v>2056</v>
      </c>
      <c r="C1690" s="277" t="s">
        <v>2496</v>
      </c>
      <c r="D1690" s="332" t="s">
        <v>2349</v>
      </c>
      <c r="E1690" s="326">
        <v>36.130000000000003</v>
      </c>
      <c r="F1690" s="336">
        <v>35</v>
      </c>
      <c r="G1690" s="220"/>
      <c r="H1690" s="334"/>
      <c r="I1690" s="378" t="s">
        <v>21</v>
      </c>
      <c r="J1690" s="378"/>
      <c r="K1690" s="332"/>
      <c r="L1690" s="384"/>
      <c r="M1690" s="381">
        <v>1</v>
      </c>
      <c r="N1690" s="379">
        <v>1</v>
      </c>
      <c r="O1690" s="385"/>
      <c r="P1690" s="377">
        <f t="shared" si="182"/>
        <v>37</v>
      </c>
      <c r="Q1690" s="16">
        <f t="shared" si="181"/>
        <v>37.004800000000003</v>
      </c>
      <c r="R1690" s="23">
        <f t="shared" si="183"/>
        <v>0.86999999999999744</v>
      </c>
      <c r="S1690" s="18">
        <f t="shared" si="184"/>
        <v>2.4079712150567322E-2</v>
      </c>
      <c r="T1690" s="101"/>
      <c r="U1690" s="102">
        <v>2940000</v>
      </c>
      <c r="V1690" s="103"/>
      <c r="W1690" s="272">
        <v>2940</v>
      </c>
      <c r="X1690" s="273"/>
      <c r="Y1690" s="486"/>
      <c r="AA1690" s="477"/>
      <c r="AB1690" s="477"/>
      <c r="AC1690" s="477"/>
      <c r="AD1690" s="477"/>
      <c r="AE1690" s="477"/>
      <c r="AF1690" s="425"/>
      <c r="AG1690" s="425"/>
      <c r="AH1690" s="425"/>
      <c r="AI1690" s="425"/>
      <c r="AJ1690" s="425"/>
      <c r="AK1690" s="425"/>
      <c r="AL1690" s="425"/>
      <c r="AM1690" s="425"/>
      <c r="AN1690" s="425"/>
      <c r="AO1690" s="425"/>
      <c r="AP1690" s="425"/>
      <c r="AQ1690" s="425"/>
      <c r="AR1690" s="425"/>
      <c r="AS1690" s="425"/>
      <c r="AT1690" s="425"/>
      <c r="AU1690" s="425"/>
      <c r="AV1690" s="425"/>
      <c r="AW1690" s="425"/>
      <c r="AX1690" s="425"/>
      <c r="AY1690" s="425"/>
      <c r="AZ1690" s="425"/>
      <c r="BA1690" s="425"/>
      <c r="BB1690" s="425"/>
      <c r="BC1690" s="425"/>
      <c r="BD1690" s="425"/>
      <c r="BE1690" s="425"/>
      <c r="BF1690" s="425"/>
      <c r="BG1690" s="425"/>
      <c r="BH1690" s="425"/>
      <c r="BI1690" s="425"/>
      <c r="BJ1690" s="425"/>
      <c r="BK1690" s="425"/>
      <c r="BL1690" s="425"/>
      <c r="BM1690" s="425"/>
      <c r="BN1690" s="425"/>
      <c r="BO1690" s="425"/>
      <c r="BP1690" s="425"/>
      <c r="BQ1690" s="425"/>
      <c r="BR1690" s="425"/>
      <c r="BS1690" s="425"/>
      <c r="BT1690" s="425"/>
      <c r="BU1690" s="425"/>
      <c r="BV1690" s="425"/>
      <c r="BW1690" s="425"/>
      <c r="BX1690" s="425"/>
      <c r="BY1690" s="425"/>
      <c r="BZ1690" s="425"/>
      <c r="CA1690" s="425"/>
      <c r="CB1690" s="425"/>
      <c r="CC1690" s="425"/>
      <c r="CD1690" s="425"/>
      <c r="CE1690" s="425"/>
      <c r="CF1690" s="425"/>
      <c r="CG1690" s="425"/>
      <c r="CH1690" s="425"/>
      <c r="CI1690" s="425"/>
      <c r="CJ1690" s="425"/>
      <c r="CK1690" s="425"/>
      <c r="CL1690" s="425"/>
      <c r="CM1690" s="425"/>
      <c r="CN1690" s="425"/>
      <c r="CO1690" s="425"/>
      <c r="CP1690" s="425"/>
      <c r="CQ1690" s="425"/>
      <c r="CR1690" s="425"/>
      <c r="CS1690" s="425"/>
      <c r="CT1690" s="425"/>
      <c r="CU1690" s="425"/>
      <c r="CV1690" s="425"/>
      <c r="CW1690" s="425"/>
      <c r="CX1690" s="425"/>
      <c r="CY1690" s="425"/>
      <c r="CZ1690" s="425"/>
      <c r="DA1690" s="425"/>
      <c r="DB1690" s="425"/>
      <c r="DC1690" s="425"/>
      <c r="DD1690" s="425"/>
      <c r="DE1690" s="425"/>
      <c r="DF1690" s="425"/>
      <c r="DG1690" s="425"/>
      <c r="DH1690" s="425"/>
      <c r="DI1690" s="425"/>
      <c r="DJ1690" s="425"/>
      <c r="DK1690" s="425"/>
      <c r="DL1690" s="425"/>
      <c r="DM1690" s="425"/>
      <c r="DN1690" s="425"/>
      <c r="DO1690" s="425"/>
      <c r="DP1690" s="425"/>
      <c r="DQ1690" s="425"/>
      <c r="DR1690" s="425"/>
      <c r="DS1690" s="425"/>
      <c r="DT1690" s="425"/>
      <c r="DU1690" s="425"/>
      <c r="DV1690" s="425"/>
      <c r="DW1690" s="425"/>
      <c r="DX1690" s="425"/>
      <c r="DY1690" s="425"/>
      <c r="DZ1690" s="425"/>
      <c r="EA1690" s="425"/>
      <c r="EB1690" s="425"/>
      <c r="EC1690" s="425"/>
      <c r="ED1690" s="425"/>
      <c r="EE1690" s="425"/>
      <c r="EF1690" s="425"/>
      <c r="EG1690" s="425"/>
      <c r="EH1690" s="425"/>
      <c r="EI1690" s="425"/>
      <c r="EJ1690" s="425"/>
      <c r="EK1690" s="425"/>
      <c r="EL1690" s="425"/>
      <c r="EM1690" s="425"/>
      <c r="EN1690" s="425"/>
      <c r="EO1690" s="425"/>
      <c r="EP1690" s="425"/>
      <c r="EQ1690" s="425"/>
      <c r="ER1690" s="425"/>
      <c r="ES1690" s="425"/>
      <c r="ET1690" s="425"/>
      <c r="EU1690" s="425"/>
      <c r="EV1690" s="425"/>
      <c r="EW1690" s="425"/>
      <c r="EX1690" s="425"/>
      <c r="EY1690" s="425"/>
      <c r="EZ1690" s="425"/>
      <c r="FA1690" s="425"/>
      <c r="FB1690" s="425"/>
      <c r="FC1690" s="425"/>
      <c r="FD1690" s="425"/>
      <c r="FE1690" s="425"/>
      <c r="FF1690" s="425"/>
      <c r="FG1690" s="425"/>
      <c r="FH1690" s="425"/>
      <c r="FI1690" s="425"/>
      <c r="FJ1690" s="425"/>
      <c r="FK1690" s="425"/>
      <c r="FL1690" s="425"/>
      <c r="FM1690" s="425"/>
      <c r="FN1690" s="425"/>
      <c r="FO1690" s="425"/>
      <c r="FP1690" s="425"/>
      <c r="FQ1690" s="425"/>
      <c r="FR1690" s="425"/>
      <c r="FS1690" s="425"/>
      <c r="FT1690" s="425"/>
      <c r="FU1690" s="425"/>
      <c r="FV1690" s="425"/>
      <c r="FW1690" s="425"/>
      <c r="FX1690" s="425"/>
      <c r="FY1690" s="425"/>
      <c r="FZ1690" s="425"/>
      <c r="GA1690" s="425"/>
      <c r="GB1690" s="425"/>
      <c r="GC1690" s="425"/>
      <c r="GD1690" s="425"/>
      <c r="GE1690" s="425"/>
      <c r="GF1690" s="425"/>
      <c r="GG1690" s="425"/>
      <c r="GH1690" s="425"/>
      <c r="GI1690" s="425"/>
      <c r="GJ1690" s="425"/>
      <c r="GK1690" s="425"/>
      <c r="GL1690" s="425"/>
      <c r="GM1690" s="425"/>
      <c r="GN1690" s="425"/>
      <c r="GO1690" s="425"/>
      <c r="GP1690" s="425"/>
      <c r="GQ1690" s="425"/>
      <c r="GR1690" s="425"/>
      <c r="GS1690" s="425"/>
      <c r="GT1690" s="425"/>
      <c r="GU1690" s="425"/>
      <c r="GV1690" s="425"/>
      <c r="GW1690" s="425"/>
    </row>
    <row r="1691" spans="1:205" s="423" customFormat="1" ht="38.25" x14ac:dyDescent="0.25">
      <c r="A1691" s="331" t="s">
        <v>2477</v>
      </c>
      <c r="B1691" s="323" t="s">
        <v>2056</v>
      </c>
      <c r="C1691" s="277" t="s">
        <v>2497</v>
      </c>
      <c r="D1691" s="332" t="s">
        <v>2349</v>
      </c>
      <c r="E1691" s="326">
        <v>36.130000000000003</v>
      </c>
      <c r="F1691" s="336">
        <v>35</v>
      </c>
      <c r="G1691" s="220"/>
      <c r="H1691" s="334"/>
      <c r="I1691" s="378" t="s">
        <v>21</v>
      </c>
      <c r="J1691" s="378"/>
      <c r="K1691" s="332"/>
      <c r="L1691" s="384"/>
      <c r="M1691" s="381">
        <v>1</v>
      </c>
      <c r="N1691" s="379">
        <v>1</v>
      </c>
      <c r="O1691" s="385"/>
      <c r="P1691" s="377">
        <f t="shared" si="182"/>
        <v>37</v>
      </c>
      <c r="Q1691" s="16">
        <f t="shared" si="181"/>
        <v>37.004800000000003</v>
      </c>
      <c r="R1691" s="23">
        <f t="shared" si="183"/>
        <v>0.86999999999999744</v>
      </c>
      <c r="S1691" s="18">
        <f t="shared" si="184"/>
        <v>2.4079712150567322E-2</v>
      </c>
      <c r="T1691" s="101"/>
      <c r="U1691" s="102">
        <v>2950000</v>
      </c>
      <c r="V1691" s="103"/>
      <c r="W1691" s="272">
        <v>2950</v>
      </c>
      <c r="X1691" s="273"/>
      <c r="Y1691" s="486"/>
      <c r="AA1691" s="477"/>
      <c r="AB1691" s="477"/>
      <c r="AC1691" s="477"/>
      <c r="AD1691" s="477"/>
      <c r="AE1691" s="477"/>
      <c r="AF1691" s="425"/>
      <c r="AG1691" s="425"/>
      <c r="AH1691" s="425"/>
      <c r="AI1691" s="425"/>
      <c r="AJ1691" s="425"/>
      <c r="AK1691" s="425"/>
      <c r="AL1691" s="425"/>
      <c r="AM1691" s="425"/>
      <c r="AN1691" s="425"/>
      <c r="AO1691" s="425"/>
      <c r="AP1691" s="425"/>
      <c r="AQ1691" s="425"/>
      <c r="AR1691" s="425"/>
      <c r="AS1691" s="425"/>
      <c r="AT1691" s="425"/>
      <c r="AU1691" s="425"/>
      <c r="AV1691" s="425"/>
      <c r="AW1691" s="425"/>
      <c r="AX1691" s="425"/>
      <c r="AY1691" s="425"/>
      <c r="AZ1691" s="425"/>
      <c r="BA1691" s="425"/>
      <c r="BB1691" s="425"/>
      <c r="BC1691" s="425"/>
      <c r="BD1691" s="425"/>
      <c r="BE1691" s="425"/>
      <c r="BF1691" s="425"/>
      <c r="BG1691" s="425"/>
      <c r="BH1691" s="425"/>
      <c r="BI1691" s="425"/>
      <c r="BJ1691" s="425"/>
      <c r="BK1691" s="425"/>
      <c r="BL1691" s="425"/>
      <c r="BM1691" s="425"/>
      <c r="BN1691" s="425"/>
      <c r="BO1691" s="425"/>
      <c r="BP1691" s="425"/>
      <c r="BQ1691" s="425"/>
      <c r="BR1691" s="425"/>
      <c r="BS1691" s="425"/>
      <c r="BT1691" s="425"/>
      <c r="BU1691" s="425"/>
      <c r="BV1691" s="425"/>
      <c r="BW1691" s="425"/>
      <c r="BX1691" s="425"/>
      <c r="BY1691" s="425"/>
      <c r="BZ1691" s="425"/>
      <c r="CA1691" s="425"/>
      <c r="CB1691" s="425"/>
      <c r="CC1691" s="425"/>
      <c r="CD1691" s="425"/>
      <c r="CE1691" s="425"/>
      <c r="CF1691" s="425"/>
      <c r="CG1691" s="425"/>
      <c r="CH1691" s="425"/>
      <c r="CI1691" s="425"/>
      <c r="CJ1691" s="425"/>
      <c r="CK1691" s="425"/>
      <c r="CL1691" s="425"/>
      <c r="CM1691" s="425"/>
      <c r="CN1691" s="425"/>
      <c r="CO1691" s="425"/>
      <c r="CP1691" s="425"/>
      <c r="CQ1691" s="425"/>
      <c r="CR1691" s="425"/>
      <c r="CS1691" s="425"/>
      <c r="CT1691" s="425"/>
      <c r="CU1691" s="425"/>
      <c r="CV1691" s="425"/>
      <c r="CW1691" s="425"/>
      <c r="CX1691" s="425"/>
      <c r="CY1691" s="425"/>
      <c r="CZ1691" s="425"/>
      <c r="DA1691" s="425"/>
      <c r="DB1691" s="425"/>
      <c r="DC1691" s="425"/>
      <c r="DD1691" s="425"/>
      <c r="DE1691" s="425"/>
      <c r="DF1691" s="425"/>
      <c r="DG1691" s="425"/>
      <c r="DH1691" s="425"/>
      <c r="DI1691" s="425"/>
      <c r="DJ1691" s="425"/>
      <c r="DK1691" s="425"/>
      <c r="DL1691" s="425"/>
      <c r="DM1691" s="425"/>
      <c r="DN1691" s="425"/>
      <c r="DO1691" s="425"/>
      <c r="DP1691" s="425"/>
      <c r="DQ1691" s="425"/>
      <c r="DR1691" s="425"/>
      <c r="DS1691" s="425"/>
      <c r="DT1691" s="425"/>
      <c r="DU1691" s="425"/>
      <c r="DV1691" s="425"/>
      <c r="DW1691" s="425"/>
      <c r="DX1691" s="425"/>
      <c r="DY1691" s="425"/>
      <c r="DZ1691" s="425"/>
      <c r="EA1691" s="425"/>
      <c r="EB1691" s="425"/>
      <c r="EC1691" s="425"/>
      <c r="ED1691" s="425"/>
      <c r="EE1691" s="425"/>
      <c r="EF1691" s="425"/>
      <c r="EG1691" s="425"/>
      <c r="EH1691" s="425"/>
      <c r="EI1691" s="425"/>
      <c r="EJ1691" s="425"/>
      <c r="EK1691" s="425"/>
      <c r="EL1691" s="425"/>
      <c r="EM1691" s="425"/>
      <c r="EN1691" s="425"/>
      <c r="EO1691" s="425"/>
      <c r="EP1691" s="425"/>
      <c r="EQ1691" s="425"/>
      <c r="ER1691" s="425"/>
      <c r="ES1691" s="425"/>
      <c r="ET1691" s="425"/>
      <c r="EU1691" s="425"/>
      <c r="EV1691" s="425"/>
      <c r="EW1691" s="425"/>
      <c r="EX1691" s="425"/>
      <c r="EY1691" s="425"/>
      <c r="EZ1691" s="425"/>
      <c r="FA1691" s="425"/>
      <c r="FB1691" s="425"/>
      <c r="FC1691" s="425"/>
      <c r="FD1691" s="425"/>
      <c r="FE1691" s="425"/>
      <c r="FF1691" s="425"/>
      <c r="FG1691" s="425"/>
      <c r="FH1691" s="425"/>
      <c r="FI1691" s="425"/>
      <c r="FJ1691" s="425"/>
      <c r="FK1691" s="425"/>
      <c r="FL1691" s="425"/>
      <c r="FM1691" s="425"/>
      <c r="FN1691" s="425"/>
      <c r="FO1691" s="425"/>
      <c r="FP1691" s="425"/>
      <c r="FQ1691" s="425"/>
      <c r="FR1691" s="425"/>
      <c r="FS1691" s="425"/>
      <c r="FT1691" s="425"/>
      <c r="FU1691" s="425"/>
      <c r="FV1691" s="425"/>
      <c r="FW1691" s="425"/>
      <c r="FX1691" s="425"/>
      <c r="FY1691" s="425"/>
      <c r="FZ1691" s="425"/>
      <c r="GA1691" s="425"/>
      <c r="GB1691" s="425"/>
      <c r="GC1691" s="425"/>
      <c r="GD1691" s="425"/>
      <c r="GE1691" s="425"/>
      <c r="GF1691" s="425"/>
      <c r="GG1691" s="425"/>
      <c r="GH1691" s="425"/>
      <c r="GI1691" s="425"/>
      <c r="GJ1691" s="425"/>
      <c r="GK1691" s="425"/>
      <c r="GL1691" s="425"/>
      <c r="GM1691" s="425"/>
      <c r="GN1691" s="425"/>
      <c r="GO1691" s="425"/>
      <c r="GP1691" s="425"/>
      <c r="GQ1691" s="425"/>
      <c r="GR1691" s="425"/>
      <c r="GS1691" s="425"/>
      <c r="GT1691" s="425"/>
      <c r="GU1691" s="425"/>
      <c r="GV1691" s="425"/>
      <c r="GW1691" s="425"/>
    </row>
    <row r="1692" spans="1:205" s="423" customFormat="1" ht="51" x14ac:dyDescent="0.25">
      <c r="A1692" s="331" t="s">
        <v>2477</v>
      </c>
      <c r="B1692" s="323" t="s">
        <v>2056</v>
      </c>
      <c r="C1692" s="277" t="s">
        <v>2498</v>
      </c>
      <c r="D1692" s="332" t="s">
        <v>2349</v>
      </c>
      <c r="E1692" s="326">
        <v>0.08</v>
      </c>
      <c r="F1692" s="336">
        <v>0.08</v>
      </c>
      <c r="G1692" s="220"/>
      <c r="H1692" s="334"/>
      <c r="I1692" s="378" t="s">
        <v>21</v>
      </c>
      <c r="J1692" s="378"/>
      <c r="K1692" s="332"/>
      <c r="L1692" s="384"/>
      <c r="M1692" s="381">
        <v>1</v>
      </c>
      <c r="N1692" s="379">
        <v>1</v>
      </c>
      <c r="O1692" s="385"/>
      <c r="P1692" s="377">
        <f t="shared" si="182"/>
        <v>0.08</v>
      </c>
      <c r="Q1692" s="16">
        <f t="shared" si="181"/>
        <v>8.1900000000000001E-2</v>
      </c>
      <c r="R1692" s="23">
        <f t="shared" si="183"/>
        <v>0</v>
      </c>
      <c r="S1692" s="18">
        <f t="shared" si="184"/>
        <v>0</v>
      </c>
      <c r="T1692" s="101"/>
      <c r="U1692" s="102">
        <v>2960000</v>
      </c>
      <c r="V1692" s="103"/>
      <c r="W1692" s="272">
        <v>2960</v>
      </c>
      <c r="X1692" s="273"/>
      <c r="Y1692" s="486"/>
      <c r="AA1692" s="477"/>
      <c r="AB1692" s="477"/>
      <c r="AC1692" s="477"/>
      <c r="AD1692" s="477"/>
      <c r="AE1692" s="477"/>
      <c r="AF1692" s="425"/>
      <c r="AG1692" s="425"/>
      <c r="AH1692" s="425"/>
      <c r="AI1692" s="425"/>
      <c r="AJ1692" s="425"/>
      <c r="AK1692" s="425"/>
      <c r="AL1692" s="425"/>
      <c r="AM1692" s="425"/>
      <c r="AN1692" s="425"/>
      <c r="AO1692" s="425"/>
      <c r="AP1692" s="425"/>
      <c r="AQ1692" s="425"/>
      <c r="AR1692" s="425"/>
      <c r="AS1692" s="425"/>
      <c r="AT1692" s="425"/>
      <c r="AU1692" s="425"/>
      <c r="AV1692" s="425"/>
      <c r="AW1692" s="425"/>
      <c r="AX1692" s="425"/>
      <c r="AY1692" s="425"/>
      <c r="AZ1692" s="425"/>
      <c r="BA1692" s="425"/>
      <c r="BB1692" s="425"/>
      <c r="BC1692" s="425"/>
      <c r="BD1692" s="425"/>
      <c r="BE1692" s="425"/>
      <c r="BF1692" s="425"/>
      <c r="BG1692" s="425"/>
      <c r="BH1692" s="425"/>
      <c r="BI1692" s="425"/>
      <c r="BJ1692" s="425"/>
      <c r="BK1692" s="425"/>
      <c r="BL1692" s="425"/>
      <c r="BM1692" s="425"/>
      <c r="BN1692" s="425"/>
      <c r="BO1692" s="425"/>
      <c r="BP1692" s="425"/>
      <c r="BQ1692" s="425"/>
      <c r="BR1692" s="425"/>
      <c r="BS1692" s="425"/>
      <c r="BT1692" s="425"/>
      <c r="BU1692" s="425"/>
      <c r="BV1692" s="425"/>
      <c r="BW1692" s="425"/>
      <c r="BX1692" s="425"/>
      <c r="BY1692" s="425"/>
      <c r="BZ1692" s="425"/>
      <c r="CA1692" s="425"/>
      <c r="CB1692" s="425"/>
      <c r="CC1692" s="425"/>
      <c r="CD1692" s="425"/>
      <c r="CE1692" s="425"/>
      <c r="CF1692" s="425"/>
      <c r="CG1692" s="425"/>
      <c r="CH1692" s="425"/>
      <c r="CI1692" s="425"/>
      <c r="CJ1692" s="425"/>
      <c r="CK1692" s="425"/>
      <c r="CL1692" s="425"/>
      <c r="CM1692" s="425"/>
      <c r="CN1692" s="425"/>
      <c r="CO1692" s="425"/>
      <c r="CP1692" s="425"/>
      <c r="CQ1692" s="425"/>
      <c r="CR1692" s="425"/>
      <c r="CS1692" s="425"/>
      <c r="CT1692" s="425"/>
      <c r="CU1692" s="425"/>
      <c r="CV1692" s="425"/>
      <c r="CW1692" s="425"/>
      <c r="CX1692" s="425"/>
      <c r="CY1692" s="425"/>
      <c r="CZ1692" s="425"/>
      <c r="DA1692" s="425"/>
      <c r="DB1692" s="425"/>
      <c r="DC1692" s="425"/>
      <c r="DD1692" s="425"/>
      <c r="DE1692" s="425"/>
      <c r="DF1692" s="425"/>
      <c r="DG1692" s="425"/>
      <c r="DH1692" s="425"/>
      <c r="DI1692" s="425"/>
      <c r="DJ1692" s="425"/>
      <c r="DK1692" s="425"/>
      <c r="DL1692" s="425"/>
      <c r="DM1692" s="425"/>
      <c r="DN1692" s="425"/>
      <c r="DO1692" s="425"/>
      <c r="DP1692" s="425"/>
      <c r="DQ1692" s="425"/>
      <c r="DR1692" s="425"/>
      <c r="DS1692" s="425"/>
      <c r="DT1692" s="425"/>
      <c r="DU1692" s="425"/>
      <c r="DV1692" s="425"/>
      <c r="DW1692" s="425"/>
      <c r="DX1692" s="425"/>
      <c r="DY1692" s="425"/>
      <c r="DZ1692" s="425"/>
      <c r="EA1692" s="425"/>
      <c r="EB1692" s="425"/>
      <c r="EC1692" s="425"/>
      <c r="ED1692" s="425"/>
      <c r="EE1692" s="425"/>
      <c r="EF1692" s="425"/>
      <c r="EG1692" s="425"/>
      <c r="EH1692" s="425"/>
      <c r="EI1692" s="425"/>
      <c r="EJ1692" s="425"/>
      <c r="EK1692" s="425"/>
      <c r="EL1692" s="425"/>
      <c r="EM1692" s="425"/>
      <c r="EN1692" s="425"/>
      <c r="EO1692" s="425"/>
      <c r="EP1692" s="425"/>
      <c r="EQ1692" s="425"/>
      <c r="ER1692" s="425"/>
      <c r="ES1692" s="425"/>
      <c r="ET1692" s="425"/>
      <c r="EU1692" s="425"/>
      <c r="EV1692" s="425"/>
      <c r="EW1692" s="425"/>
      <c r="EX1692" s="425"/>
      <c r="EY1692" s="425"/>
      <c r="EZ1692" s="425"/>
      <c r="FA1692" s="425"/>
      <c r="FB1692" s="425"/>
      <c r="FC1692" s="425"/>
      <c r="FD1692" s="425"/>
      <c r="FE1692" s="425"/>
      <c r="FF1692" s="425"/>
      <c r="FG1692" s="425"/>
      <c r="FH1692" s="425"/>
      <c r="FI1692" s="425"/>
      <c r="FJ1692" s="425"/>
      <c r="FK1692" s="425"/>
      <c r="FL1692" s="425"/>
      <c r="FM1692" s="425"/>
      <c r="FN1692" s="425"/>
      <c r="FO1692" s="425"/>
      <c r="FP1692" s="425"/>
      <c r="FQ1692" s="425"/>
      <c r="FR1692" s="425"/>
      <c r="FS1692" s="425"/>
      <c r="FT1692" s="425"/>
      <c r="FU1692" s="425"/>
      <c r="FV1692" s="425"/>
      <c r="FW1692" s="425"/>
      <c r="FX1692" s="425"/>
      <c r="FY1692" s="425"/>
      <c r="FZ1692" s="425"/>
      <c r="GA1692" s="425"/>
      <c r="GB1692" s="425"/>
      <c r="GC1692" s="425"/>
      <c r="GD1692" s="425"/>
      <c r="GE1692" s="425"/>
      <c r="GF1692" s="425"/>
      <c r="GG1692" s="425"/>
      <c r="GH1692" s="425"/>
      <c r="GI1692" s="425"/>
      <c r="GJ1692" s="425"/>
      <c r="GK1692" s="425"/>
      <c r="GL1692" s="425"/>
      <c r="GM1692" s="425"/>
      <c r="GN1692" s="425"/>
      <c r="GO1692" s="425"/>
      <c r="GP1692" s="425"/>
      <c r="GQ1692" s="425"/>
      <c r="GR1692" s="425"/>
      <c r="GS1692" s="425"/>
      <c r="GT1692" s="425"/>
      <c r="GU1692" s="425"/>
      <c r="GV1692" s="425"/>
      <c r="GW1692" s="425"/>
    </row>
    <row r="1693" spans="1:205" s="423" customFormat="1" ht="25.5" x14ac:dyDescent="0.25">
      <c r="A1693" s="331" t="s">
        <v>2477</v>
      </c>
      <c r="B1693" s="323" t="s">
        <v>2056</v>
      </c>
      <c r="C1693" s="277" t="s">
        <v>2499</v>
      </c>
      <c r="D1693" s="332" t="s">
        <v>2349</v>
      </c>
      <c r="E1693" s="326">
        <v>56.77</v>
      </c>
      <c r="F1693" s="336">
        <v>55</v>
      </c>
      <c r="G1693" s="220"/>
      <c r="H1693" s="334"/>
      <c r="I1693" s="378" t="s">
        <v>21</v>
      </c>
      <c r="J1693" s="378"/>
      <c r="K1693" s="332"/>
      <c r="L1693" s="384"/>
      <c r="M1693" s="381">
        <v>1</v>
      </c>
      <c r="N1693" s="379">
        <v>1</v>
      </c>
      <c r="O1693" s="385"/>
      <c r="P1693" s="377">
        <f t="shared" si="182"/>
        <v>58.14</v>
      </c>
      <c r="Q1693" s="16">
        <f t="shared" si="181"/>
        <v>58.144599999999997</v>
      </c>
      <c r="R1693" s="23">
        <f t="shared" si="183"/>
        <v>1.3699999999999974</v>
      </c>
      <c r="S1693" s="18">
        <f t="shared" si="184"/>
        <v>2.4132464329751583E-2</v>
      </c>
      <c r="T1693" s="101"/>
      <c r="U1693" s="102">
        <v>2970000</v>
      </c>
      <c r="V1693" s="103"/>
      <c r="W1693" s="272">
        <v>2970</v>
      </c>
      <c r="X1693" s="273"/>
      <c r="Y1693" s="486"/>
      <c r="AA1693" s="477"/>
      <c r="AB1693" s="477"/>
      <c r="AC1693" s="477"/>
      <c r="AD1693" s="477"/>
      <c r="AE1693" s="477"/>
      <c r="AF1693" s="425"/>
      <c r="AG1693" s="425"/>
      <c r="AH1693" s="425"/>
      <c r="AI1693" s="425"/>
      <c r="AJ1693" s="425"/>
      <c r="AK1693" s="425"/>
      <c r="AL1693" s="425"/>
      <c r="AM1693" s="425"/>
      <c r="AN1693" s="425"/>
      <c r="AO1693" s="425"/>
      <c r="AP1693" s="425"/>
      <c r="AQ1693" s="425"/>
      <c r="AR1693" s="425"/>
      <c r="AS1693" s="425"/>
      <c r="AT1693" s="425"/>
      <c r="AU1693" s="425"/>
      <c r="AV1693" s="425"/>
      <c r="AW1693" s="425"/>
      <c r="AX1693" s="425"/>
      <c r="AY1693" s="425"/>
      <c r="AZ1693" s="425"/>
      <c r="BA1693" s="425"/>
      <c r="BB1693" s="425"/>
      <c r="BC1693" s="425"/>
      <c r="BD1693" s="425"/>
      <c r="BE1693" s="425"/>
      <c r="BF1693" s="425"/>
      <c r="BG1693" s="425"/>
      <c r="BH1693" s="425"/>
      <c r="BI1693" s="425"/>
      <c r="BJ1693" s="425"/>
      <c r="BK1693" s="425"/>
      <c r="BL1693" s="425"/>
      <c r="BM1693" s="425"/>
      <c r="BN1693" s="425"/>
      <c r="BO1693" s="425"/>
      <c r="BP1693" s="425"/>
      <c r="BQ1693" s="425"/>
      <c r="BR1693" s="425"/>
      <c r="BS1693" s="425"/>
      <c r="BT1693" s="425"/>
      <c r="BU1693" s="425"/>
      <c r="BV1693" s="425"/>
      <c r="BW1693" s="425"/>
      <c r="BX1693" s="425"/>
      <c r="BY1693" s="425"/>
      <c r="BZ1693" s="425"/>
      <c r="CA1693" s="425"/>
      <c r="CB1693" s="425"/>
      <c r="CC1693" s="425"/>
      <c r="CD1693" s="425"/>
      <c r="CE1693" s="425"/>
      <c r="CF1693" s="425"/>
      <c r="CG1693" s="425"/>
      <c r="CH1693" s="425"/>
      <c r="CI1693" s="425"/>
      <c r="CJ1693" s="425"/>
      <c r="CK1693" s="425"/>
      <c r="CL1693" s="425"/>
      <c r="CM1693" s="425"/>
      <c r="CN1693" s="425"/>
      <c r="CO1693" s="425"/>
      <c r="CP1693" s="425"/>
      <c r="CQ1693" s="425"/>
      <c r="CR1693" s="425"/>
      <c r="CS1693" s="425"/>
      <c r="CT1693" s="425"/>
      <c r="CU1693" s="425"/>
      <c r="CV1693" s="425"/>
      <c r="CW1693" s="425"/>
      <c r="CX1693" s="425"/>
      <c r="CY1693" s="425"/>
      <c r="CZ1693" s="425"/>
      <c r="DA1693" s="425"/>
      <c r="DB1693" s="425"/>
      <c r="DC1693" s="425"/>
      <c r="DD1693" s="425"/>
      <c r="DE1693" s="425"/>
      <c r="DF1693" s="425"/>
      <c r="DG1693" s="425"/>
      <c r="DH1693" s="425"/>
      <c r="DI1693" s="425"/>
      <c r="DJ1693" s="425"/>
      <c r="DK1693" s="425"/>
      <c r="DL1693" s="425"/>
      <c r="DM1693" s="425"/>
      <c r="DN1693" s="425"/>
      <c r="DO1693" s="425"/>
      <c r="DP1693" s="425"/>
      <c r="DQ1693" s="425"/>
      <c r="DR1693" s="425"/>
      <c r="DS1693" s="425"/>
      <c r="DT1693" s="425"/>
      <c r="DU1693" s="425"/>
      <c r="DV1693" s="425"/>
      <c r="DW1693" s="425"/>
      <c r="DX1693" s="425"/>
      <c r="DY1693" s="425"/>
      <c r="DZ1693" s="425"/>
      <c r="EA1693" s="425"/>
      <c r="EB1693" s="425"/>
      <c r="EC1693" s="425"/>
      <c r="ED1693" s="425"/>
      <c r="EE1693" s="425"/>
      <c r="EF1693" s="425"/>
      <c r="EG1693" s="425"/>
      <c r="EH1693" s="425"/>
      <c r="EI1693" s="425"/>
      <c r="EJ1693" s="425"/>
      <c r="EK1693" s="425"/>
      <c r="EL1693" s="425"/>
      <c r="EM1693" s="425"/>
      <c r="EN1693" s="425"/>
      <c r="EO1693" s="425"/>
      <c r="EP1693" s="425"/>
      <c r="EQ1693" s="425"/>
      <c r="ER1693" s="425"/>
      <c r="ES1693" s="425"/>
      <c r="ET1693" s="425"/>
      <c r="EU1693" s="425"/>
      <c r="EV1693" s="425"/>
      <c r="EW1693" s="425"/>
      <c r="EX1693" s="425"/>
      <c r="EY1693" s="425"/>
      <c r="EZ1693" s="425"/>
      <c r="FA1693" s="425"/>
      <c r="FB1693" s="425"/>
      <c r="FC1693" s="425"/>
      <c r="FD1693" s="425"/>
      <c r="FE1693" s="425"/>
      <c r="FF1693" s="425"/>
      <c r="FG1693" s="425"/>
      <c r="FH1693" s="425"/>
      <c r="FI1693" s="425"/>
      <c r="FJ1693" s="425"/>
      <c r="FK1693" s="425"/>
      <c r="FL1693" s="425"/>
      <c r="FM1693" s="425"/>
      <c r="FN1693" s="425"/>
      <c r="FO1693" s="425"/>
      <c r="FP1693" s="425"/>
      <c r="FQ1693" s="425"/>
      <c r="FR1693" s="425"/>
      <c r="FS1693" s="425"/>
      <c r="FT1693" s="425"/>
      <c r="FU1693" s="425"/>
      <c r="FV1693" s="425"/>
      <c r="FW1693" s="425"/>
      <c r="FX1693" s="425"/>
      <c r="FY1693" s="425"/>
      <c r="FZ1693" s="425"/>
      <c r="GA1693" s="425"/>
      <c r="GB1693" s="425"/>
      <c r="GC1693" s="425"/>
      <c r="GD1693" s="425"/>
      <c r="GE1693" s="425"/>
      <c r="GF1693" s="425"/>
      <c r="GG1693" s="425"/>
      <c r="GH1693" s="425"/>
      <c r="GI1693" s="425"/>
      <c r="GJ1693" s="425"/>
      <c r="GK1693" s="425"/>
      <c r="GL1693" s="425"/>
      <c r="GM1693" s="425"/>
      <c r="GN1693" s="425"/>
      <c r="GO1693" s="425"/>
      <c r="GP1693" s="425"/>
      <c r="GQ1693" s="425"/>
      <c r="GR1693" s="425"/>
      <c r="GS1693" s="425"/>
      <c r="GT1693" s="425"/>
      <c r="GU1693" s="425"/>
      <c r="GV1693" s="425"/>
      <c r="GW1693" s="425"/>
    </row>
    <row r="1694" spans="1:205" s="423" customFormat="1" ht="51" x14ac:dyDescent="0.25">
      <c r="A1694" s="331" t="s">
        <v>2477</v>
      </c>
      <c r="B1694" s="323" t="s">
        <v>2056</v>
      </c>
      <c r="C1694" s="277" t="s">
        <v>2500</v>
      </c>
      <c r="D1694" s="332" t="s">
        <v>2349</v>
      </c>
      <c r="E1694" s="326">
        <v>15.48</v>
      </c>
      <c r="F1694" s="336">
        <v>15</v>
      </c>
      <c r="G1694" s="220"/>
      <c r="H1694" s="334"/>
      <c r="I1694" s="378" t="s">
        <v>21</v>
      </c>
      <c r="J1694" s="378"/>
      <c r="K1694" s="332"/>
      <c r="L1694" s="384"/>
      <c r="M1694" s="381">
        <v>1</v>
      </c>
      <c r="N1694" s="379">
        <v>1</v>
      </c>
      <c r="O1694" s="385"/>
      <c r="P1694" s="377">
        <f t="shared" si="182"/>
        <v>15.85</v>
      </c>
      <c r="Q1694" s="16">
        <f t="shared" si="181"/>
        <v>15.854799999999999</v>
      </c>
      <c r="R1694" s="23">
        <f t="shared" si="183"/>
        <v>0.36999999999999922</v>
      </c>
      <c r="S1694" s="18">
        <f t="shared" si="184"/>
        <v>2.3901808785529666E-2</v>
      </c>
      <c r="T1694" s="101"/>
      <c r="U1694" s="102">
        <v>2980000</v>
      </c>
      <c r="V1694" s="103"/>
      <c r="W1694" s="272">
        <v>2980</v>
      </c>
      <c r="X1694" s="273"/>
      <c r="Y1694" s="486"/>
      <c r="AA1694" s="477"/>
      <c r="AB1694" s="477"/>
      <c r="AC1694" s="477"/>
      <c r="AD1694" s="477"/>
      <c r="AE1694" s="477"/>
      <c r="AF1694" s="425"/>
      <c r="AG1694" s="425"/>
      <c r="AH1694" s="425"/>
      <c r="AI1694" s="425"/>
      <c r="AJ1694" s="425"/>
      <c r="AK1694" s="425"/>
      <c r="AL1694" s="425"/>
      <c r="AM1694" s="425"/>
      <c r="AN1694" s="425"/>
      <c r="AO1694" s="425"/>
      <c r="AP1694" s="425"/>
      <c r="AQ1694" s="425"/>
      <c r="AR1694" s="425"/>
      <c r="AS1694" s="425"/>
      <c r="AT1694" s="425"/>
      <c r="AU1694" s="425"/>
      <c r="AV1694" s="425"/>
      <c r="AW1694" s="425"/>
      <c r="AX1694" s="425"/>
      <c r="AY1694" s="425"/>
      <c r="AZ1694" s="425"/>
      <c r="BA1694" s="425"/>
      <c r="BB1694" s="425"/>
      <c r="BC1694" s="425"/>
      <c r="BD1694" s="425"/>
      <c r="BE1694" s="425"/>
      <c r="BF1694" s="425"/>
      <c r="BG1694" s="425"/>
      <c r="BH1694" s="425"/>
      <c r="BI1694" s="425"/>
      <c r="BJ1694" s="425"/>
      <c r="BK1694" s="425"/>
      <c r="BL1694" s="425"/>
      <c r="BM1694" s="425"/>
      <c r="BN1694" s="425"/>
      <c r="BO1694" s="425"/>
      <c r="BP1694" s="425"/>
      <c r="BQ1694" s="425"/>
      <c r="BR1694" s="425"/>
      <c r="BS1694" s="425"/>
      <c r="BT1694" s="425"/>
      <c r="BU1694" s="425"/>
      <c r="BV1694" s="425"/>
      <c r="BW1694" s="425"/>
      <c r="BX1694" s="425"/>
      <c r="BY1694" s="425"/>
      <c r="BZ1694" s="425"/>
      <c r="CA1694" s="425"/>
      <c r="CB1694" s="425"/>
      <c r="CC1694" s="425"/>
      <c r="CD1694" s="425"/>
      <c r="CE1694" s="425"/>
      <c r="CF1694" s="425"/>
      <c r="CG1694" s="425"/>
      <c r="CH1694" s="425"/>
      <c r="CI1694" s="425"/>
      <c r="CJ1694" s="425"/>
      <c r="CK1694" s="425"/>
      <c r="CL1694" s="425"/>
      <c r="CM1694" s="425"/>
      <c r="CN1694" s="425"/>
      <c r="CO1694" s="425"/>
      <c r="CP1694" s="425"/>
      <c r="CQ1694" s="425"/>
      <c r="CR1694" s="425"/>
      <c r="CS1694" s="425"/>
      <c r="CT1694" s="425"/>
      <c r="CU1694" s="425"/>
      <c r="CV1694" s="425"/>
      <c r="CW1694" s="425"/>
      <c r="CX1694" s="425"/>
      <c r="CY1694" s="425"/>
      <c r="CZ1694" s="425"/>
      <c r="DA1694" s="425"/>
      <c r="DB1694" s="425"/>
      <c r="DC1694" s="425"/>
      <c r="DD1694" s="425"/>
      <c r="DE1694" s="425"/>
      <c r="DF1694" s="425"/>
      <c r="DG1694" s="425"/>
      <c r="DH1694" s="425"/>
      <c r="DI1694" s="425"/>
      <c r="DJ1694" s="425"/>
      <c r="DK1694" s="425"/>
      <c r="DL1694" s="425"/>
      <c r="DM1694" s="425"/>
      <c r="DN1694" s="425"/>
      <c r="DO1694" s="425"/>
      <c r="DP1694" s="425"/>
      <c r="DQ1694" s="425"/>
      <c r="DR1694" s="425"/>
      <c r="DS1694" s="425"/>
      <c r="DT1694" s="425"/>
      <c r="DU1694" s="425"/>
      <c r="DV1694" s="425"/>
      <c r="DW1694" s="425"/>
      <c r="DX1694" s="425"/>
      <c r="DY1694" s="425"/>
      <c r="DZ1694" s="425"/>
      <c r="EA1694" s="425"/>
      <c r="EB1694" s="425"/>
      <c r="EC1694" s="425"/>
      <c r="ED1694" s="425"/>
      <c r="EE1694" s="425"/>
      <c r="EF1694" s="425"/>
      <c r="EG1694" s="425"/>
      <c r="EH1694" s="425"/>
      <c r="EI1694" s="425"/>
      <c r="EJ1694" s="425"/>
      <c r="EK1694" s="425"/>
      <c r="EL1694" s="425"/>
      <c r="EM1694" s="425"/>
      <c r="EN1694" s="425"/>
      <c r="EO1694" s="425"/>
      <c r="EP1694" s="425"/>
      <c r="EQ1694" s="425"/>
      <c r="ER1694" s="425"/>
      <c r="ES1694" s="425"/>
      <c r="ET1694" s="425"/>
      <c r="EU1694" s="425"/>
      <c r="EV1694" s="425"/>
      <c r="EW1694" s="425"/>
      <c r="EX1694" s="425"/>
      <c r="EY1694" s="425"/>
      <c r="EZ1694" s="425"/>
      <c r="FA1694" s="425"/>
      <c r="FB1694" s="425"/>
      <c r="FC1694" s="425"/>
      <c r="FD1694" s="425"/>
      <c r="FE1694" s="425"/>
      <c r="FF1694" s="425"/>
      <c r="FG1694" s="425"/>
      <c r="FH1694" s="425"/>
      <c r="FI1694" s="425"/>
      <c r="FJ1694" s="425"/>
      <c r="FK1694" s="425"/>
      <c r="FL1694" s="425"/>
      <c r="FM1694" s="425"/>
      <c r="FN1694" s="425"/>
      <c r="FO1694" s="425"/>
      <c r="FP1694" s="425"/>
      <c r="FQ1694" s="425"/>
      <c r="FR1694" s="425"/>
      <c r="FS1694" s="425"/>
      <c r="FT1694" s="425"/>
      <c r="FU1694" s="425"/>
      <c r="FV1694" s="425"/>
      <c r="FW1694" s="425"/>
      <c r="FX1694" s="425"/>
      <c r="FY1694" s="425"/>
      <c r="FZ1694" s="425"/>
      <c r="GA1694" s="425"/>
      <c r="GB1694" s="425"/>
      <c r="GC1694" s="425"/>
      <c r="GD1694" s="425"/>
      <c r="GE1694" s="425"/>
      <c r="GF1694" s="425"/>
      <c r="GG1694" s="425"/>
      <c r="GH1694" s="425"/>
      <c r="GI1694" s="425"/>
      <c r="GJ1694" s="425"/>
      <c r="GK1694" s="425"/>
      <c r="GL1694" s="425"/>
      <c r="GM1694" s="425"/>
      <c r="GN1694" s="425"/>
      <c r="GO1694" s="425"/>
      <c r="GP1694" s="425"/>
      <c r="GQ1694" s="425"/>
      <c r="GR1694" s="425"/>
      <c r="GS1694" s="425"/>
      <c r="GT1694" s="425"/>
      <c r="GU1694" s="425"/>
      <c r="GV1694" s="425"/>
      <c r="GW1694" s="425"/>
    </row>
    <row r="1695" spans="1:205" s="423" customFormat="1" ht="25.5" x14ac:dyDescent="0.25">
      <c r="A1695" s="331" t="s">
        <v>2477</v>
      </c>
      <c r="B1695" s="323" t="s">
        <v>2056</v>
      </c>
      <c r="C1695" s="277" t="s">
        <v>2501</v>
      </c>
      <c r="D1695" s="332" t="s">
        <v>2349</v>
      </c>
      <c r="E1695" s="326">
        <v>36.130000000000003</v>
      </c>
      <c r="F1695" s="336">
        <v>35</v>
      </c>
      <c r="G1695" s="220"/>
      <c r="H1695" s="334"/>
      <c r="I1695" s="378" t="s">
        <v>21</v>
      </c>
      <c r="J1695" s="378"/>
      <c r="K1695" s="332"/>
      <c r="L1695" s="384"/>
      <c r="M1695" s="381">
        <v>1</v>
      </c>
      <c r="N1695" s="379">
        <v>1</v>
      </c>
      <c r="O1695" s="385"/>
      <c r="P1695" s="377">
        <f t="shared" si="182"/>
        <v>37</v>
      </c>
      <c r="Q1695" s="16">
        <f t="shared" si="181"/>
        <v>37.004800000000003</v>
      </c>
      <c r="R1695" s="23">
        <f t="shared" si="183"/>
        <v>0.86999999999999744</v>
      </c>
      <c r="S1695" s="18">
        <f t="shared" si="184"/>
        <v>2.4079712150567322E-2</v>
      </c>
      <c r="T1695" s="101"/>
      <c r="U1695" s="102">
        <v>2990000</v>
      </c>
      <c r="V1695" s="103"/>
      <c r="W1695" s="272">
        <v>2990</v>
      </c>
      <c r="X1695" s="273"/>
      <c r="Y1695" s="486"/>
      <c r="AA1695" s="477"/>
      <c r="AB1695" s="477"/>
      <c r="AC1695" s="477"/>
      <c r="AD1695" s="477"/>
      <c r="AE1695" s="477"/>
      <c r="AF1695" s="425"/>
      <c r="AG1695" s="425"/>
      <c r="AH1695" s="425"/>
      <c r="AI1695" s="425"/>
      <c r="AJ1695" s="425"/>
      <c r="AK1695" s="425"/>
      <c r="AL1695" s="425"/>
      <c r="AM1695" s="425"/>
      <c r="AN1695" s="425"/>
      <c r="AO1695" s="425"/>
      <c r="AP1695" s="425"/>
      <c r="AQ1695" s="425"/>
      <c r="AR1695" s="425"/>
      <c r="AS1695" s="425"/>
      <c r="AT1695" s="425"/>
      <c r="AU1695" s="425"/>
      <c r="AV1695" s="425"/>
      <c r="AW1695" s="425"/>
      <c r="AX1695" s="425"/>
      <c r="AY1695" s="425"/>
      <c r="AZ1695" s="425"/>
      <c r="BA1695" s="425"/>
      <c r="BB1695" s="425"/>
      <c r="BC1695" s="425"/>
      <c r="BD1695" s="425"/>
      <c r="BE1695" s="425"/>
      <c r="BF1695" s="425"/>
      <c r="BG1695" s="425"/>
      <c r="BH1695" s="425"/>
      <c r="BI1695" s="425"/>
      <c r="BJ1695" s="425"/>
      <c r="BK1695" s="425"/>
      <c r="BL1695" s="425"/>
      <c r="BM1695" s="425"/>
      <c r="BN1695" s="425"/>
      <c r="BO1695" s="425"/>
      <c r="BP1695" s="425"/>
      <c r="BQ1695" s="425"/>
      <c r="BR1695" s="425"/>
      <c r="BS1695" s="425"/>
      <c r="BT1695" s="425"/>
      <c r="BU1695" s="425"/>
      <c r="BV1695" s="425"/>
      <c r="BW1695" s="425"/>
      <c r="BX1695" s="425"/>
      <c r="BY1695" s="425"/>
      <c r="BZ1695" s="425"/>
      <c r="CA1695" s="425"/>
      <c r="CB1695" s="425"/>
      <c r="CC1695" s="425"/>
      <c r="CD1695" s="425"/>
      <c r="CE1695" s="425"/>
      <c r="CF1695" s="425"/>
      <c r="CG1695" s="425"/>
      <c r="CH1695" s="425"/>
      <c r="CI1695" s="425"/>
      <c r="CJ1695" s="425"/>
      <c r="CK1695" s="425"/>
      <c r="CL1695" s="425"/>
      <c r="CM1695" s="425"/>
      <c r="CN1695" s="425"/>
      <c r="CO1695" s="425"/>
      <c r="CP1695" s="425"/>
      <c r="CQ1695" s="425"/>
      <c r="CR1695" s="425"/>
      <c r="CS1695" s="425"/>
      <c r="CT1695" s="425"/>
      <c r="CU1695" s="425"/>
      <c r="CV1695" s="425"/>
      <c r="CW1695" s="425"/>
      <c r="CX1695" s="425"/>
      <c r="CY1695" s="425"/>
      <c r="CZ1695" s="425"/>
      <c r="DA1695" s="425"/>
      <c r="DB1695" s="425"/>
      <c r="DC1695" s="425"/>
      <c r="DD1695" s="425"/>
      <c r="DE1695" s="425"/>
      <c r="DF1695" s="425"/>
      <c r="DG1695" s="425"/>
      <c r="DH1695" s="425"/>
      <c r="DI1695" s="425"/>
      <c r="DJ1695" s="425"/>
      <c r="DK1695" s="425"/>
      <c r="DL1695" s="425"/>
      <c r="DM1695" s="425"/>
      <c r="DN1695" s="425"/>
      <c r="DO1695" s="425"/>
      <c r="DP1695" s="425"/>
      <c r="DQ1695" s="425"/>
      <c r="DR1695" s="425"/>
      <c r="DS1695" s="425"/>
      <c r="DT1695" s="425"/>
      <c r="DU1695" s="425"/>
      <c r="DV1695" s="425"/>
      <c r="DW1695" s="425"/>
      <c r="DX1695" s="425"/>
      <c r="DY1695" s="425"/>
      <c r="DZ1695" s="425"/>
      <c r="EA1695" s="425"/>
      <c r="EB1695" s="425"/>
      <c r="EC1695" s="425"/>
      <c r="ED1695" s="425"/>
      <c r="EE1695" s="425"/>
      <c r="EF1695" s="425"/>
      <c r="EG1695" s="425"/>
      <c r="EH1695" s="425"/>
      <c r="EI1695" s="425"/>
      <c r="EJ1695" s="425"/>
      <c r="EK1695" s="425"/>
      <c r="EL1695" s="425"/>
      <c r="EM1695" s="425"/>
      <c r="EN1695" s="425"/>
      <c r="EO1695" s="425"/>
      <c r="EP1695" s="425"/>
      <c r="EQ1695" s="425"/>
      <c r="ER1695" s="425"/>
      <c r="ES1695" s="425"/>
      <c r="ET1695" s="425"/>
      <c r="EU1695" s="425"/>
      <c r="EV1695" s="425"/>
      <c r="EW1695" s="425"/>
      <c r="EX1695" s="425"/>
      <c r="EY1695" s="425"/>
      <c r="EZ1695" s="425"/>
      <c r="FA1695" s="425"/>
      <c r="FB1695" s="425"/>
      <c r="FC1695" s="425"/>
      <c r="FD1695" s="425"/>
      <c r="FE1695" s="425"/>
      <c r="FF1695" s="425"/>
      <c r="FG1695" s="425"/>
      <c r="FH1695" s="425"/>
      <c r="FI1695" s="425"/>
      <c r="FJ1695" s="425"/>
      <c r="FK1695" s="425"/>
      <c r="FL1695" s="425"/>
      <c r="FM1695" s="425"/>
      <c r="FN1695" s="425"/>
      <c r="FO1695" s="425"/>
      <c r="FP1695" s="425"/>
      <c r="FQ1695" s="425"/>
      <c r="FR1695" s="425"/>
      <c r="FS1695" s="425"/>
      <c r="FT1695" s="425"/>
      <c r="FU1695" s="425"/>
      <c r="FV1695" s="425"/>
      <c r="FW1695" s="425"/>
      <c r="FX1695" s="425"/>
      <c r="FY1695" s="425"/>
      <c r="FZ1695" s="425"/>
      <c r="GA1695" s="425"/>
      <c r="GB1695" s="425"/>
      <c r="GC1695" s="425"/>
      <c r="GD1695" s="425"/>
      <c r="GE1695" s="425"/>
      <c r="GF1695" s="425"/>
      <c r="GG1695" s="425"/>
      <c r="GH1695" s="425"/>
      <c r="GI1695" s="425"/>
      <c r="GJ1695" s="425"/>
      <c r="GK1695" s="425"/>
      <c r="GL1695" s="425"/>
      <c r="GM1695" s="425"/>
      <c r="GN1695" s="425"/>
      <c r="GO1695" s="425"/>
      <c r="GP1695" s="425"/>
      <c r="GQ1695" s="425"/>
      <c r="GR1695" s="425"/>
      <c r="GS1695" s="425"/>
      <c r="GT1695" s="425"/>
      <c r="GU1695" s="425"/>
      <c r="GV1695" s="425"/>
      <c r="GW1695" s="425"/>
    </row>
    <row r="1696" spans="1:205" s="423" customFormat="1" ht="25.5" x14ac:dyDescent="0.25">
      <c r="A1696" s="331" t="s">
        <v>2477</v>
      </c>
      <c r="B1696" s="323" t="s">
        <v>2056</v>
      </c>
      <c r="C1696" s="277" t="s">
        <v>2502</v>
      </c>
      <c r="D1696" s="332" t="s">
        <v>2349</v>
      </c>
      <c r="E1696" s="326">
        <v>722.61</v>
      </c>
      <c r="F1696" s="336">
        <v>700</v>
      </c>
      <c r="G1696" s="220"/>
      <c r="H1696" s="334"/>
      <c r="I1696" s="378" t="s">
        <v>21</v>
      </c>
      <c r="J1696" s="378"/>
      <c r="K1696" s="332"/>
      <c r="L1696" s="384"/>
      <c r="M1696" s="381">
        <v>1</v>
      </c>
      <c r="N1696" s="379">
        <v>1</v>
      </c>
      <c r="O1696" s="385"/>
      <c r="P1696" s="377">
        <f t="shared" si="182"/>
        <v>740.1</v>
      </c>
      <c r="Q1696" s="16">
        <f t="shared" si="181"/>
        <v>740.10720000000003</v>
      </c>
      <c r="R1696" s="23">
        <f t="shared" si="183"/>
        <v>17.490000000000009</v>
      </c>
      <c r="S1696" s="18">
        <f t="shared" si="184"/>
        <v>2.4203927429733894E-2</v>
      </c>
      <c r="T1696" s="101"/>
      <c r="U1696" s="102">
        <v>3000000</v>
      </c>
      <c r="V1696" s="103"/>
      <c r="W1696" s="272">
        <v>3000</v>
      </c>
      <c r="X1696" s="273"/>
      <c r="Y1696" s="486"/>
      <c r="AA1696" s="477"/>
      <c r="AB1696" s="477"/>
      <c r="AC1696" s="477"/>
      <c r="AD1696" s="477"/>
      <c r="AE1696" s="477"/>
      <c r="AF1696" s="425"/>
      <c r="AG1696" s="425"/>
      <c r="AH1696" s="425"/>
      <c r="AI1696" s="425"/>
      <c r="AJ1696" s="425"/>
      <c r="AK1696" s="425"/>
      <c r="AL1696" s="425"/>
      <c r="AM1696" s="425"/>
      <c r="AN1696" s="425"/>
      <c r="AO1696" s="425"/>
      <c r="AP1696" s="425"/>
      <c r="AQ1696" s="425"/>
      <c r="AR1696" s="425"/>
      <c r="AS1696" s="425"/>
      <c r="AT1696" s="425"/>
      <c r="AU1696" s="425"/>
      <c r="AV1696" s="425"/>
      <c r="AW1696" s="425"/>
      <c r="AX1696" s="425"/>
      <c r="AY1696" s="425"/>
      <c r="AZ1696" s="425"/>
      <c r="BA1696" s="425"/>
      <c r="BB1696" s="425"/>
      <c r="BC1696" s="425"/>
      <c r="BD1696" s="425"/>
      <c r="BE1696" s="425"/>
      <c r="BF1696" s="425"/>
      <c r="BG1696" s="425"/>
      <c r="BH1696" s="425"/>
      <c r="BI1696" s="425"/>
      <c r="BJ1696" s="425"/>
      <c r="BK1696" s="425"/>
      <c r="BL1696" s="425"/>
      <c r="BM1696" s="425"/>
      <c r="BN1696" s="425"/>
      <c r="BO1696" s="425"/>
      <c r="BP1696" s="425"/>
      <c r="BQ1696" s="425"/>
      <c r="BR1696" s="425"/>
      <c r="BS1696" s="425"/>
      <c r="BT1696" s="425"/>
      <c r="BU1696" s="425"/>
      <c r="BV1696" s="425"/>
      <c r="BW1696" s="425"/>
      <c r="BX1696" s="425"/>
      <c r="BY1696" s="425"/>
      <c r="BZ1696" s="425"/>
      <c r="CA1696" s="425"/>
      <c r="CB1696" s="425"/>
      <c r="CC1696" s="425"/>
      <c r="CD1696" s="425"/>
      <c r="CE1696" s="425"/>
      <c r="CF1696" s="425"/>
      <c r="CG1696" s="425"/>
      <c r="CH1696" s="425"/>
      <c r="CI1696" s="425"/>
      <c r="CJ1696" s="425"/>
      <c r="CK1696" s="425"/>
      <c r="CL1696" s="425"/>
      <c r="CM1696" s="425"/>
      <c r="CN1696" s="425"/>
      <c r="CO1696" s="425"/>
      <c r="CP1696" s="425"/>
      <c r="CQ1696" s="425"/>
      <c r="CR1696" s="425"/>
      <c r="CS1696" s="425"/>
      <c r="CT1696" s="425"/>
      <c r="CU1696" s="425"/>
      <c r="CV1696" s="425"/>
      <c r="CW1696" s="425"/>
      <c r="CX1696" s="425"/>
      <c r="CY1696" s="425"/>
      <c r="CZ1696" s="425"/>
      <c r="DA1696" s="425"/>
      <c r="DB1696" s="425"/>
      <c r="DC1696" s="425"/>
      <c r="DD1696" s="425"/>
      <c r="DE1696" s="425"/>
      <c r="DF1696" s="425"/>
      <c r="DG1696" s="425"/>
      <c r="DH1696" s="425"/>
      <c r="DI1696" s="425"/>
      <c r="DJ1696" s="425"/>
      <c r="DK1696" s="425"/>
      <c r="DL1696" s="425"/>
      <c r="DM1696" s="425"/>
      <c r="DN1696" s="425"/>
      <c r="DO1696" s="425"/>
      <c r="DP1696" s="425"/>
      <c r="DQ1696" s="425"/>
      <c r="DR1696" s="425"/>
      <c r="DS1696" s="425"/>
      <c r="DT1696" s="425"/>
      <c r="DU1696" s="425"/>
      <c r="DV1696" s="425"/>
      <c r="DW1696" s="425"/>
      <c r="DX1696" s="425"/>
      <c r="DY1696" s="425"/>
      <c r="DZ1696" s="425"/>
      <c r="EA1696" s="425"/>
      <c r="EB1696" s="425"/>
      <c r="EC1696" s="425"/>
      <c r="ED1696" s="425"/>
      <c r="EE1696" s="425"/>
      <c r="EF1696" s="425"/>
      <c r="EG1696" s="425"/>
      <c r="EH1696" s="425"/>
      <c r="EI1696" s="425"/>
      <c r="EJ1696" s="425"/>
      <c r="EK1696" s="425"/>
      <c r="EL1696" s="425"/>
      <c r="EM1696" s="425"/>
      <c r="EN1696" s="425"/>
      <c r="EO1696" s="425"/>
      <c r="EP1696" s="425"/>
      <c r="EQ1696" s="425"/>
      <c r="ER1696" s="425"/>
      <c r="ES1696" s="425"/>
      <c r="ET1696" s="425"/>
      <c r="EU1696" s="425"/>
      <c r="EV1696" s="425"/>
      <c r="EW1696" s="425"/>
      <c r="EX1696" s="425"/>
      <c r="EY1696" s="425"/>
      <c r="EZ1696" s="425"/>
      <c r="FA1696" s="425"/>
      <c r="FB1696" s="425"/>
      <c r="FC1696" s="425"/>
      <c r="FD1696" s="425"/>
      <c r="FE1696" s="425"/>
      <c r="FF1696" s="425"/>
      <c r="FG1696" s="425"/>
      <c r="FH1696" s="425"/>
      <c r="FI1696" s="425"/>
      <c r="FJ1696" s="425"/>
      <c r="FK1696" s="425"/>
      <c r="FL1696" s="425"/>
      <c r="FM1696" s="425"/>
      <c r="FN1696" s="425"/>
      <c r="FO1696" s="425"/>
      <c r="FP1696" s="425"/>
      <c r="FQ1696" s="425"/>
      <c r="FR1696" s="425"/>
      <c r="FS1696" s="425"/>
      <c r="FT1696" s="425"/>
      <c r="FU1696" s="425"/>
      <c r="FV1696" s="425"/>
      <c r="FW1696" s="425"/>
      <c r="FX1696" s="425"/>
      <c r="FY1696" s="425"/>
      <c r="FZ1696" s="425"/>
      <c r="GA1696" s="425"/>
      <c r="GB1696" s="425"/>
      <c r="GC1696" s="425"/>
      <c r="GD1696" s="425"/>
      <c r="GE1696" s="425"/>
      <c r="GF1696" s="425"/>
      <c r="GG1696" s="425"/>
      <c r="GH1696" s="425"/>
      <c r="GI1696" s="425"/>
      <c r="GJ1696" s="425"/>
      <c r="GK1696" s="425"/>
      <c r="GL1696" s="425"/>
      <c r="GM1696" s="425"/>
      <c r="GN1696" s="425"/>
      <c r="GO1696" s="425"/>
      <c r="GP1696" s="425"/>
      <c r="GQ1696" s="425"/>
      <c r="GR1696" s="425"/>
      <c r="GS1696" s="425"/>
      <c r="GT1696" s="425"/>
      <c r="GU1696" s="425"/>
      <c r="GV1696" s="425"/>
      <c r="GW1696" s="425"/>
    </row>
    <row r="1697" spans="1:205" s="425" customFormat="1" ht="25.5" x14ac:dyDescent="0.25">
      <c r="A1697" s="331" t="s">
        <v>2469</v>
      </c>
      <c r="B1697" s="323" t="s">
        <v>2056</v>
      </c>
      <c r="C1697" s="277" t="s">
        <v>2503</v>
      </c>
      <c r="D1697" s="332" t="s">
        <v>2349</v>
      </c>
      <c r="E1697" s="326">
        <v>72.260000000000005</v>
      </c>
      <c r="F1697" s="336">
        <v>70</v>
      </c>
      <c r="G1697" s="220"/>
      <c r="H1697" s="334"/>
      <c r="I1697" s="378" t="s">
        <v>21</v>
      </c>
      <c r="J1697" s="378"/>
      <c r="K1697" s="332"/>
      <c r="L1697" s="384"/>
      <c r="M1697" s="381">
        <v>1</v>
      </c>
      <c r="N1697" s="379">
        <v>1</v>
      </c>
      <c r="O1697" s="385"/>
      <c r="P1697" s="377">
        <f t="shared" si="182"/>
        <v>74</v>
      </c>
      <c r="Q1697" s="16">
        <f t="shared" si="181"/>
        <v>74.009699999999995</v>
      </c>
      <c r="R1697" s="23">
        <f t="shared" si="183"/>
        <v>1.7399999999999949</v>
      </c>
      <c r="S1697" s="18">
        <f t="shared" si="184"/>
        <v>2.4079712150567322E-2</v>
      </c>
      <c r="T1697" s="101"/>
      <c r="U1697" s="102">
        <v>3010000</v>
      </c>
      <c r="V1697" s="103"/>
      <c r="W1697" s="272">
        <v>3010</v>
      </c>
      <c r="X1697" s="273"/>
      <c r="Y1697" s="486"/>
      <c r="Z1697" s="423"/>
      <c r="AA1697" s="477"/>
      <c r="AB1697" s="477"/>
      <c r="AC1697" s="477"/>
      <c r="AD1697" s="477"/>
      <c r="AE1697" s="477"/>
    </row>
    <row r="1698" spans="1:205" s="425" customFormat="1" ht="25.5" x14ac:dyDescent="0.25">
      <c r="A1698" s="331" t="s">
        <v>2477</v>
      </c>
      <c r="B1698" s="323" t="s">
        <v>2056</v>
      </c>
      <c r="C1698" s="277" t="s">
        <v>2504</v>
      </c>
      <c r="D1698" s="332" t="s">
        <v>2505</v>
      </c>
      <c r="E1698" s="326">
        <v>56.77</v>
      </c>
      <c r="F1698" s="336">
        <v>55</v>
      </c>
      <c r="G1698" s="220"/>
      <c r="H1698" s="334"/>
      <c r="I1698" s="378" t="s">
        <v>21</v>
      </c>
      <c r="J1698" s="378"/>
      <c r="K1698" s="332"/>
      <c r="L1698" s="384"/>
      <c r="M1698" s="381">
        <v>1</v>
      </c>
      <c r="N1698" s="379">
        <v>1</v>
      </c>
      <c r="O1698" s="385"/>
      <c r="P1698" s="377">
        <f t="shared" si="182"/>
        <v>58.14</v>
      </c>
      <c r="Q1698" s="16">
        <f t="shared" si="181"/>
        <v>58.144599999999997</v>
      </c>
      <c r="R1698" s="23">
        <f t="shared" si="183"/>
        <v>1.3699999999999974</v>
      </c>
      <c r="S1698" s="18">
        <f t="shared" si="184"/>
        <v>2.4132464329751583E-2</v>
      </c>
      <c r="T1698" s="101"/>
      <c r="U1698" s="102">
        <v>3020000</v>
      </c>
      <c r="V1698" s="103"/>
      <c r="W1698" s="272">
        <v>3020</v>
      </c>
      <c r="X1698" s="273"/>
      <c r="Y1698" s="486"/>
      <c r="Z1698" s="423"/>
      <c r="AA1698" s="477"/>
      <c r="AB1698" s="477"/>
      <c r="AC1698" s="477"/>
      <c r="AD1698" s="477"/>
      <c r="AE1698" s="477"/>
      <c r="AF1698" s="423"/>
      <c r="AG1698" s="423"/>
      <c r="AH1698" s="423"/>
      <c r="AI1698" s="423"/>
      <c r="AJ1698" s="423"/>
      <c r="AK1698" s="423"/>
      <c r="AL1698" s="423"/>
      <c r="AM1698" s="423"/>
      <c r="AN1698" s="423"/>
      <c r="AO1698" s="423"/>
      <c r="AP1698" s="423"/>
      <c r="AQ1698" s="423"/>
      <c r="AR1698" s="423"/>
      <c r="AS1698" s="423"/>
      <c r="AT1698" s="423"/>
      <c r="AU1698" s="423"/>
      <c r="AV1698" s="423"/>
      <c r="AW1698" s="423"/>
      <c r="AX1698" s="423"/>
      <c r="AY1698" s="423"/>
      <c r="AZ1698" s="423"/>
      <c r="BA1698" s="423"/>
      <c r="BB1698" s="423"/>
      <c r="BC1698" s="423"/>
      <c r="BD1698" s="423"/>
      <c r="BE1698" s="423"/>
      <c r="BF1698" s="423"/>
      <c r="BG1698" s="423"/>
      <c r="BH1698" s="423"/>
      <c r="BI1698" s="423"/>
      <c r="BJ1698" s="423"/>
      <c r="BK1698" s="423"/>
      <c r="BL1698" s="423"/>
      <c r="BM1698" s="423"/>
      <c r="BN1698" s="423"/>
      <c r="BO1698" s="423"/>
      <c r="BP1698" s="423"/>
      <c r="BQ1698" s="423"/>
      <c r="BR1698" s="423"/>
      <c r="BS1698" s="423"/>
      <c r="BT1698" s="423"/>
      <c r="BU1698" s="423"/>
      <c r="BV1698" s="423"/>
      <c r="BW1698" s="423"/>
      <c r="BX1698" s="423"/>
      <c r="BY1698" s="423"/>
      <c r="BZ1698" s="423"/>
      <c r="CA1698" s="423"/>
      <c r="CB1698" s="423"/>
      <c r="CC1698" s="423"/>
      <c r="CD1698" s="423"/>
      <c r="CE1698" s="423"/>
      <c r="CF1698" s="423"/>
      <c r="CG1698" s="423"/>
      <c r="CH1698" s="423"/>
      <c r="CI1698" s="423"/>
      <c r="CJ1698" s="423"/>
      <c r="CK1698" s="423"/>
      <c r="CL1698" s="423"/>
      <c r="CM1698" s="423"/>
      <c r="CN1698" s="423"/>
      <c r="CO1698" s="423"/>
      <c r="CP1698" s="423"/>
      <c r="CQ1698" s="423"/>
      <c r="CR1698" s="423"/>
      <c r="CS1698" s="423"/>
      <c r="CT1698" s="423"/>
      <c r="CU1698" s="423"/>
      <c r="CV1698" s="423"/>
      <c r="CW1698" s="423"/>
      <c r="CX1698" s="423"/>
      <c r="CY1698" s="423"/>
      <c r="CZ1698" s="423"/>
      <c r="DA1698" s="423"/>
      <c r="DB1698" s="423"/>
      <c r="DC1698" s="423"/>
      <c r="DD1698" s="423"/>
      <c r="DE1698" s="423"/>
      <c r="DF1698" s="423"/>
      <c r="DG1698" s="423"/>
      <c r="DH1698" s="423"/>
      <c r="DI1698" s="423"/>
      <c r="DJ1698" s="423"/>
      <c r="DK1698" s="423"/>
      <c r="DL1698" s="423"/>
      <c r="DM1698" s="423"/>
      <c r="DN1698" s="423"/>
      <c r="DO1698" s="423"/>
      <c r="DP1698" s="423"/>
      <c r="DQ1698" s="423"/>
      <c r="DR1698" s="423"/>
      <c r="DS1698" s="423"/>
      <c r="DT1698" s="423"/>
      <c r="DU1698" s="423"/>
      <c r="DV1698" s="423"/>
      <c r="DW1698" s="423"/>
      <c r="DX1698" s="423"/>
      <c r="DY1698" s="423"/>
      <c r="DZ1698" s="423"/>
      <c r="EA1698" s="423"/>
      <c r="EB1698" s="423"/>
      <c r="EC1698" s="423"/>
      <c r="ED1698" s="423"/>
      <c r="EE1698" s="423"/>
      <c r="EF1698" s="423"/>
      <c r="EG1698" s="423"/>
      <c r="EH1698" s="423"/>
      <c r="EI1698" s="423"/>
      <c r="EJ1698" s="423"/>
      <c r="EK1698" s="423"/>
      <c r="EL1698" s="423"/>
      <c r="EM1698" s="423"/>
      <c r="EN1698" s="423"/>
      <c r="EO1698" s="423"/>
      <c r="EP1698" s="423"/>
      <c r="EQ1698" s="423"/>
      <c r="ER1698" s="423"/>
      <c r="ES1698" s="423"/>
      <c r="ET1698" s="423"/>
      <c r="EU1698" s="423"/>
      <c r="EV1698" s="423"/>
      <c r="EW1698" s="423"/>
      <c r="EX1698" s="423"/>
      <c r="EY1698" s="423"/>
      <c r="EZ1698" s="423"/>
      <c r="FA1698" s="423"/>
      <c r="FB1698" s="423"/>
      <c r="FC1698" s="423"/>
      <c r="FD1698" s="423"/>
      <c r="FE1698" s="423"/>
      <c r="FF1698" s="423"/>
      <c r="FG1698" s="423"/>
      <c r="FH1698" s="423"/>
      <c r="FI1698" s="423"/>
      <c r="FJ1698" s="423"/>
      <c r="FK1698" s="423"/>
      <c r="FL1698" s="423"/>
      <c r="FM1698" s="423"/>
      <c r="FN1698" s="423"/>
      <c r="FO1698" s="423"/>
      <c r="FP1698" s="423"/>
      <c r="FQ1698" s="423"/>
      <c r="FR1698" s="423"/>
      <c r="FS1698" s="423"/>
      <c r="FT1698" s="423"/>
      <c r="FU1698" s="423"/>
      <c r="FV1698" s="423"/>
      <c r="FW1698" s="423"/>
      <c r="FX1698" s="423"/>
      <c r="FY1698" s="423"/>
      <c r="FZ1698" s="423"/>
      <c r="GA1698" s="423"/>
      <c r="GB1698" s="423"/>
      <c r="GC1698" s="423"/>
      <c r="GD1698" s="423"/>
      <c r="GE1698" s="423"/>
      <c r="GF1698" s="423"/>
      <c r="GG1698" s="423"/>
      <c r="GH1698" s="423"/>
      <c r="GI1698" s="423"/>
      <c r="GJ1698" s="423"/>
      <c r="GK1698" s="423"/>
      <c r="GL1698" s="423"/>
      <c r="GM1698" s="423"/>
      <c r="GN1698" s="423"/>
      <c r="GO1698" s="423"/>
      <c r="GP1698" s="423"/>
      <c r="GQ1698" s="423"/>
      <c r="GR1698" s="423"/>
      <c r="GS1698" s="423"/>
      <c r="GT1698" s="423"/>
      <c r="GU1698" s="423"/>
      <c r="GV1698" s="423"/>
    </row>
    <row r="1699" spans="1:205" s="423" customFormat="1" ht="63.75" x14ac:dyDescent="0.25">
      <c r="A1699" s="331" t="s">
        <v>2477</v>
      </c>
      <c r="B1699" s="337" t="s">
        <v>2056</v>
      </c>
      <c r="C1699" s="277" t="s">
        <v>2506</v>
      </c>
      <c r="D1699" s="332" t="s">
        <v>2505</v>
      </c>
      <c r="E1699" s="326">
        <v>8.77</v>
      </c>
      <c r="F1699" s="336">
        <v>8.5</v>
      </c>
      <c r="G1699" s="220"/>
      <c r="H1699" s="334"/>
      <c r="I1699" s="378" t="s">
        <v>21</v>
      </c>
      <c r="J1699" s="378"/>
      <c r="K1699" s="332"/>
      <c r="L1699" s="384"/>
      <c r="M1699" s="381">
        <v>1</v>
      </c>
      <c r="N1699" s="379">
        <v>1</v>
      </c>
      <c r="O1699" s="385"/>
      <c r="P1699" s="377">
        <f t="shared" si="182"/>
        <v>8.98</v>
      </c>
      <c r="Q1699" s="16">
        <f t="shared" si="181"/>
        <v>8.9823000000000004</v>
      </c>
      <c r="R1699" s="23">
        <f t="shared" si="183"/>
        <v>0.21000000000000085</v>
      </c>
      <c r="S1699" s="18">
        <f t="shared" si="184"/>
        <v>2.3945267958951067E-2</v>
      </c>
      <c r="T1699" s="101"/>
      <c r="U1699" s="102">
        <v>3030000</v>
      </c>
      <c r="V1699" s="103"/>
      <c r="W1699" s="272">
        <v>3030</v>
      </c>
      <c r="X1699" s="273"/>
      <c r="Y1699" s="486"/>
      <c r="AA1699" s="477"/>
      <c r="AB1699" s="477"/>
      <c r="AC1699" s="477"/>
      <c r="AD1699" s="477"/>
      <c r="AE1699" s="477"/>
      <c r="AF1699" s="425"/>
      <c r="AG1699" s="425"/>
      <c r="AH1699" s="425"/>
      <c r="AI1699" s="425"/>
      <c r="AJ1699" s="425"/>
      <c r="AK1699" s="425"/>
      <c r="AL1699" s="425"/>
      <c r="AM1699" s="425"/>
      <c r="AN1699" s="425"/>
      <c r="AO1699" s="425"/>
      <c r="AP1699" s="425"/>
      <c r="AQ1699" s="425"/>
      <c r="AR1699" s="425"/>
      <c r="AS1699" s="425"/>
      <c r="AT1699" s="425"/>
      <c r="AU1699" s="425"/>
      <c r="AV1699" s="425"/>
      <c r="AW1699" s="425"/>
      <c r="AX1699" s="425"/>
      <c r="AY1699" s="425"/>
      <c r="AZ1699" s="425"/>
      <c r="BA1699" s="425"/>
      <c r="BB1699" s="425"/>
      <c r="BC1699" s="425"/>
      <c r="BD1699" s="425"/>
      <c r="BE1699" s="425"/>
      <c r="BF1699" s="425"/>
      <c r="BG1699" s="425"/>
      <c r="BH1699" s="425"/>
      <c r="BI1699" s="425"/>
      <c r="BJ1699" s="425"/>
      <c r="BK1699" s="425"/>
      <c r="BL1699" s="425"/>
      <c r="BM1699" s="425"/>
      <c r="BN1699" s="425"/>
      <c r="BO1699" s="425"/>
      <c r="BP1699" s="425"/>
      <c r="BQ1699" s="425"/>
      <c r="BR1699" s="425"/>
      <c r="BS1699" s="425"/>
      <c r="BT1699" s="425"/>
      <c r="BU1699" s="425"/>
      <c r="BV1699" s="425"/>
      <c r="BW1699" s="425"/>
      <c r="BX1699" s="425"/>
      <c r="BY1699" s="425"/>
      <c r="BZ1699" s="425"/>
      <c r="CA1699" s="425"/>
      <c r="CB1699" s="425"/>
      <c r="CC1699" s="425"/>
      <c r="CD1699" s="425"/>
      <c r="CE1699" s="425"/>
      <c r="CF1699" s="425"/>
      <c r="CG1699" s="425"/>
      <c r="CH1699" s="425"/>
      <c r="CI1699" s="425"/>
      <c r="CJ1699" s="425"/>
      <c r="CK1699" s="425"/>
      <c r="CL1699" s="425"/>
      <c r="CM1699" s="425"/>
      <c r="CN1699" s="425"/>
      <c r="CO1699" s="425"/>
      <c r="CP1699" s="425"/>
      <c r="CQ1699" s="425"/>
      <c r="CR1699" s="425"/>
      <c r="CS1699" s="425"/>
      <c r="CT1699" s="425"/>
      <c r="CU1699" s="425"/>
      <c r="CV1699" s="425"/>
      <c r="CW1699" s="425"/>
      <c r="CX1699" s="425"/>
      <c r="CY1699" s="425"/>
      <c r="CZ1699" s="425"/>
      <c r="DA1699" s="425"/>
      <c r="DB1699" s="425"/>
      <c r="DC1699" s="425"/>
      <c r="DD1699" s="425"/>
      <c r="DE1699" s="425"/>
      <c r="DF1699" s="425"/>
      <c r="DG1699" s="425"/>
      <c r="DH1699" s="425"/>
      <c r="DI1699" s="425"/>
      <c r="DJ1699" s="425"/>
      <c r="DK1699" s="425"/>
      <c r="DL1699" s="425"/>
      <c r="DM1699" s="425"/>
      <c r="DN1699" s="425"/>
      <c r="DO1699" s="425"/>
      <c r="DP1699" s="425"/>
      <c r="DQ1699" s="425"/>
      <c r="DR1699" s="425"/>
      <c r="DS1699" s="425"/>
      <c r="DT1699" s="425"/>
      <c r="DU1699" s="425"/>
      <c r="DV1699" s="425"/>
      <c r="DW1699" s="425"/>
      <c r="DX1699" s="425"/>
      <c r="DY1699" s="425"/>
      <c r="DZ1699" s="425"/>
      <c r="EA1699" s="425"/>
      <c r="EB1699" s="425"/>
      <c r="EC1699" s="425"/>
      <c r="ED1699" s="425"/>
      <c r="EE1699" s="425"/>
      <c r="EF1699" s="425"/>
      <c r="EG1699" s="425"/>
      <c r="EH1699" s="425"/>
      <c r="EI1699" s="425"/>
      <c r="EJ1699" s="425"/>
      <c r="EK1699" s="425"/>
      <c r="EL1699" s="425"/>
      <c r="EM1699" s="425"/>
      <c r="EN1699" s="425"/>
      <c r="EO1699" s="425"/>
      <c r="EP1699" s="425"/>
      <c r="EQ1699" s="425"/>
      <c r="ER1699" s="425"/>
      <c r="ES1699" s="425"/>
      <c r="ET1699" s="425"/>
      <c r="EU1699" s="425"/>
      <c r="EV1699" s="425"/>
      <c r="EW1699" s="425"/>
      <c r="EX1699" s="425"/>
      <c r="EY1699" s="425"/>
      <c r="EZ1699" s="425"/>
      <c r="FA1699" s="425"/>
      <c r="FB1699" s="425"/>
      <c r="FC1699" s="425"/>
      <c r="FD1699" s="425"/>
      <c r="FE1699" s="425"/>
      <c r="FF1699" s="425"/>
      <c r="FG1699" s="425"/>
      <c r="FH1699" s="425"/>
      <c r="FI1699" s="425"/>
      <c r="FJ1699" s="425"/>
      <c r="FK1699" s="425"/>
      <c r="FL1699" s="425"/>
      <c r="FM1699" s="425"/>
      <c r="FN1699" s="425"/>
      <c r="FO1699" s="425"/>
      <c r="FP1699" s="425"/>
      <c r="FQ1699" s="425"/>
      <c r="FR1699" s="425"/>
      <c r="FS1699" s="425"/>
      <c r="FT1699" s="425"/>
      <c r="FU1699" s="425"/>
      <c r="FV1699" s="425"/>
      <c r="FW1699" s="425"/>
      <c r="FX1699" s="425"/>
      <c r="FY1699" s="425"/>
      <c r="FZ1699" s="425"/>
      <c r="GA1699" s="425"/>
      <c r="GB1699" s="425"/>
      <c r="GC1699" s="425"/>
      <c r="GD1699" s="425"/>
      <c r="GE1699" s="425"/>
      <c r="GF1699" s="425"/>
      <c r="GG1699" s="425"/>
      <c r="GH1699" s="425"/>
      <c r="GI1699" s="425"/>
      <c r="GJ1699" s="425"/>
      <c r="GK1699" s="425"/>
      <c r="GL1699" s="425"/>
      <c r="GM1699" s="425"/>
      <c r="GN1699" s="425"/>
      <c r="GO1699" s="425"/>
      <c r="GP1699" s="425"/>
      <c r="GQ1699" s="425"/>
      <c r="GR1699" s="425"/>
      <c r="GS1699" s="425"/>
      <c r="GT1699" s="425"/>
      <c r="GU1699" s="425"/>
      <c r="GV1699" s="425"/>
      <c r="GW1699" s="425"/>
    </row>
    <row r="1700" spans="1:205" s="423" customFormat="1" ht="25.5" x14ac:dyDescent="0.25">
      <c r="A1700" s="331" t="s">
        <v>2477</v>
      </c>
      <c r="B1700" s="337" t="s">
        <v>2056</v>
      </c>
      <c r="C1700" s="277" t="s">
        <v>2507</v>
      </c>
      <c r="D1700" s="332" t="s">
        <v>2508</v>
      </c>
      <c r="E1700" s="326">
        <v>30.96</v>
      </c>
      <c r="F1700" s="336">
        <v>30</v>
      </c>
      <c r="G1700" s="220"/>
      <c r="H1700" s="334"/>
      <c r="I1700" s="378" t="s">
        <v>21</v>
      </c>
      <c r="J1700" s="378"/>
      <c r="K1700" s="332"/>
      <c r="L1700" s="384"/>
      <c r="M1700" s="381">
        <v>1</v>
      </c>
      <c r="N1700" s="379">
        <v>1</v>
      </c>
      <c r="O1700" s="385"/>
      <c r="P1700" s="377">
        <f t="shared" si="182"/>
        <v>31.7</v>
      </c>
      <c r="Q1700" s="16">
        <f t="shared" si="181"/>
        <v>31.709599999999998</v>
      </c>
      <c r="R1700" s="23">
        <f t="shared" si="183"/>
        <v>0.73999999999999844</v>
      </c>
      <c r="S1700" s="18">
        <f t="shared" si="184"/>
        <v>2.3901808785529666E-2</v>
      </c>
      <c r="T1700" s="101"/>
      <c r="U1700" s="102">
        <v>3040000</v>
      </c>
      <c r="V1700" s="103"/>
      <c r="W1700" s="272">
        <v>3040</v>
      </c>
      <c r="X1700" s="273"/>
      <c r="Y1700" s="486"/>
      <c r="AA1700" s="477"/>
      <c r="AB1700" s="477"/>
      <c r="AC1700" s="477"/>
      <c r="AD1700" s="477"/>
      <c r="AE1700" s="477"/>
      <c r="AF1700" s="425"/>
      <c r="AG1700" s="425"/>
      <c r="AH1700" s="425"/>
      <c r="AI1700" s="425"/>
      <c r="AJ1700" s="425"/>
      <c r="AK1700" s="425"/>
      <c r="AL1700" s="425"/>
      <c r="AM1700" s="425"/>
      <c r="AN1700" s="425"/>
      <c r="AO1700" s="425"/>
      <c r="AP1700" s="425"/>
      <c r="AQ1700" s="425"/>
      <c r="AR1700" s="425"/>
      <c r="AS1700" s="425"/>
      <c r="AT1700" s="425"/>
      <c r="AU1700" s="425"/>
      <c r="AV1700" s="425"/>
      <c r="AW1700" s="425"/>
      <c r="AX1700" s="425"/>
      <c r="AY1700" s="425"/>
      <c r="AZ1700" s="425"/>
      <c r="BA1700" s="425"/>
      <c r="BB1700" s="425"/>
      <c r="BC1700" s="425"/>
      <c r="BD1700" s="425"/>
      <c r="BE1700" s="425"/>
      <c r="BF1700" s="425"/>
      <c r="BG1700" s="425"/>
      <c r="BH1700" s="425"/>
      <c r="BI1700" s="425"/>
      <c r="BJ1700" s="425"/>
      <c r="BK1700" s="425"/>
      <c r="BL1700" s="425"/>
      <c r="BM1700" s="425"/>
      <c r="BN1700" s="425"/>
      <c r="BO1700" s="425"/>
      <c r="BP1700" s="425"/>
      <c r="BQ1700" s="425"/>
      <c r="BR1700" s="425"/>
      <c r="BS1700" s="425"/>
      <c r="BT1700" s="425"/>
      <c r="BU1700" s="425"/>
      <c r="BV1700" s="425"/>
      <c r="BW1700" s="425"/>
      <c r="BX1700" s="425"/>
      <c r="BY1700" s="425"/>
      <c r="BZ1700" s="425"/>
      <c r="CA1700" s="425"/>
      <c r="CB1700" s="425"/>
      <c r="CC1700" s="425"/>
      <c r="CD1700" s="425"/>
      <c r="CE1700" s="425"/>
      <c r="CF1700" s="425"/>
      <c r="CG1700" s="425"/>
      <c r="CH1700" s="425"/>
      <c r="CI1700" s="425"/>
      <c r="CJ1700" s="425"/>
      <c r="CK1700" s="425"/>
      <c r="CL1700" s="425"/>
      <c r="CM1700" s="425"/>
      <c r="CN1700" s="425"/>
      <c r="CO1700" s="425"/>
      <c r="CP1700" s="425"/>
      <c r="CQ1700" s="425"/>
      <c r="CR1700" s="425"/>
      <c r="CS1700" s="425"/>
      <c r="CT1700" s="425"/>
      <c r="CU1700" s="425"/>
      <c r="CV1700" s="425"/>
      <c r="CW1700" s="425"/>
      <c r="CX1700" s="425"/>
      <c r="CY1700" s="425"/>
      <c r="CZ1700" s="425"/>
      <c r="DA1700" s="425"/>
      <c r="DB1700" s="425"/>
      <c r="DC1700" s="425"/>
      <c r="DD1700" s="425"/>
      <c r="DE1700" s="425"/>
      <c r="DF1700" s="425"/>
      <c r="DG1700" s="425"/>
      <c r="DH1700" s="425"/>
      <c r="DI1700" s="425"/>
      <c r="DJ1700" s="425"/>
      <c r="DK1700" s="425"/>
      <c r="DL1700" s="425"/>
      <c r="DM1700" s="425"/>
      <c r="DN1700" s="425"/>
      <c r="DO1700" s="425"/>
      <c r="DP1700" s="425"/>
      <c r="DQ1700" s="425"/>
      <c r="DR1700" s="425"/>
      <c r="DS1700" s="425"/>
      <c r="DT1700" s="425"/>
      <c r="DU1700" s="425"/>
      <c r="DV1700" s="425"/>
      <c r="DW1700" s="425"/>
      <c r="DX1700" s="425"/>
      <c r="DY1700" s="425"/>
      <c r="DZ1700" s="425"/>
      <c r="EA1700" s="425"/>
      <c r="EB1700" s="425"/>
      <c r="EC1700" s="425"/>
      <c r="ED1700" s="425"/>
      <c r="EE1700" s="425"/>
      <c r="EF1700" s="425"/>
      <c r="EG1700" s="425"/>
      <c r="EH1700" s="425"/>
      <c r="EI1700" s="425"/>
      <c r="EJ1700" s="425"/>
      <c r="EK1700" s="425"/>
      <c r="EL1700" s="425"/>
      <c r="EM1700" s="425"/>
      <c r="EN1700" s="425"/>
      <c r="EO1700" s="425"/>
      <c r="EP1700" s="425"/>
      <c r="EQ1700" s="425"/>
      <c r="ER1700" s="425"/>
      <c r="ES1700" s="425"/>
      <c r="ET1700" s="425"/>
      <c r="EU1700" s="425"/>
      <c r="EV1700" s="425"/>
      <c r="EW1700" s="425"/>
      <c r="EX1700" s="425"/>
      <c r="EY1700" s="425"/>
      <c r="EZ1700" s="425"/>
      <c r="FA1700" s="425"/>
      <c r="FB1700" s="425"/>
      <c r="FC1700" s="425"/>
      <c r="FD1700" s="425"/>
      <c r="FE1700" s="425"/>
      <c r="FF1700" s="425"/>
      <c r="FG1700" s="425"/>
      <c r="FH1700" s="425"/>
      <c r="FI1700" s="425"/>
      <c r="FJ1700" s="425"/>
      <c r="FK1700" s="425"/>
      <c r="FL1700" s="425"/>
      <c r="FM1700" s="425"/>
      <c r="FN1700" s="425"/>
      <c r="FO1700" s="425"/>
      <c r="FP1700" s="425"/>
      <c r="FQ1700" s="425"/>
      <c r="FR1700" s="425"/>
      <c r="FS1700" s="425"/>
      <c r="FT1700" s="425"/>
      <c r="FU1700" s="425"/>
      <c r="FV1700" s="425"/>
      <c r="FW1700" s="425"/>
      <c r="FX1700" s="425"/>
      <c r="FY1700" s="425"/>
      <c r="FZ1700" s="425"/>
      <c r="GA1700" s="425"/>
      <c r="GB1700" s="425"/>
      <c r="GC1700" s="425"/>
      <c r="GD1700" s="425"/>
      <c r="GE1700" s="425"/>
      <c r="GF1700" s="425"/>
      <c r="GG1700" s="425"/>
      <c r="GH1700" s="425"/>
      <c r="GI1700" s="425"/>
      <c r="GJ1700" s="425"/>
      <c r="GK1700" s="425"/>
      <c r="GL1700" s="425"/>
      <c r="GM1700" s="425"/>
      <c r="GN1700" s="425"/>
      <c r="GO1700" s="425"/>
      <c r="GP1700" s="425"/>
      <c r="GQ1700" s="425"/>
      <c r="GR1700" s="425"/>
      <c r="GS1700" s="425"/>
      <c r="GT1700" s="425"/>
      <c r="GU1700" s="425"/>
      <c r="GV1700" s="425"/>
      <c r="GW1700" s="425"/>
    </row>
    <row r="1701" spans="1:205" s="423" customFormat="1" ht="38.25" x14ac:dyDescent="0.25">
      <c r="A1701" s="331" t="s">
        <v>2477</v>
      </c>
      <c r="B1701" s="337" t="s">
        <v>2056</v>
      </c>
      <c r="C1701" s="277" t="s">
        <v>2509</v>
      </c>
      <c r="D1701" s="332" t="s">
        <v>2508</v>
      </c>
      <c r="E1701" s="326">
        <v>15.48</v>
      </c>
      <c r="F1701" s="336">
        <v>15</v>
      </c>
      <c r="G1701" s="220"/>
      <c r="H1701" s="334"/>
      <c r="I1701" s="378" t="s">
        <v>21</v>
      </c>
      <c r="J1701" s="378"/>
      <c r="K1701" s="332"/>
      <c r="L1701" s="384"/>
      <c r="M1701" s="381">
        <v>1</v>
      </c>
      <c r="N1701" s="379">
        <v>1</v>
      </c>
      <c r="O1701" s="385"/>
      <c r="P1701" s="377">
        <f t="shared" si="182"/>
        <v>15.85</v>
      </c>
      <c r="Q1701" s="16">
        <f t="shared" si="181"/>
        <v>15.854799999999999</v>
      </c>
      <c r="R1701" s="23">
        <f t="shared" si="183"/>
        <v>0.36999999999999922</v>
      </c>
      <c r="S1701" s="18">
        <f t="shared" si="184"/>
        <v>2.3901808785529666E-2</v>
      </c>
      <c r="T1701" s="101"/>
      <c r="U1701" s="102">
        <v>3050000</v>
      </c>
      <c r="V1701" s="103"/>
      <c r="W1701" s="272">
        <v>3050</v>
      </c>
      <c r="X1701" s="273"/>
      <c r="Y1701" s="486"/>
      <c r="AA1701" s="477"/>
      <c r="AB1701" s="477"/>
      <c r="AC1701" s="477"/>
      <c r="AD1701" s="477"/>
      <c r="AE1701" s="477"/>
      <c r="AF1701" s="425"/>
      <c r="AG1701" s="425"/>
      <c r="AH1701" s="425"/>
      <c r="AI1701" s="425"/>
      <c r="AJ1701" s="425"/>
      <c r="AK1701" s="425"/>
      <c r="AL1701" s="425"/>
      <c r="AM1701" s="425"/>
      <c r="AN1701" s="425"/>
      <c r="AO1701" s="425"/>
      <c r="AP1701" s="425"/>
      <c r="AQ1701" s="425"/>
      <c r="AR1701" s="425"/>
      <c r="AS1701" s="425"/>
      <c r="AT1701" s="425"/>
      <c r="AU1701" s="425"/>
      <c r="AV1701" s="425"/>
      <c r="AW1701" s="425"/>
      <c r="AX1701" s="425"/>
      <c r="AY1701" s="425"/>
      <c r="AZ1701" s="425"/>
      <c r="BA1701" s="425"/>
      <c r="BB1701" s="425"/>
      <c r="BC1701" s="425"/>
      <c r="BD1701" s="425"/>
      <c r="BE1701" s="425"/>
      <c r="BF1701" s="425"/>
      <c r="BG1701" s="425"/>
      <c r="BH1701" s="425"/>
      <c r="BI1701" s="425"/>
      <c r="BJ1701" s="425"/>
      <c r="BK1701" s="425"/>
      <c r="BL1701" s="425"/>
      <c r="BM1701" s="425"/>
      <c r="BN1701" s="425"/>
      <c r="BO1701" s="425"/>
      <c r="BP1701" s="425"/>
      <c r="BQ1701" s="425"/>
      <c r="BR1701" s="425"/>
      <c r="BS1701" s="425"/>
      <c r="BT1701" s="425"/>
      <c r="BU1701" s="425"/>
      <c r="BV1701" s="425"/>
      <c r="BW1701" s="425"/>
      <c r="BX1701" s="425"/>
      <c r="BY1701" s="425"/>
      <c r="BZ1701" s="425"/>
      <c r="CA1701" s="425"/>
      <c r="CB1701" s="425"/>
      <c r="CC1701" s="425"/>
      <c r="CD1701" s="425"/>
      <c r="CE1701" s="425"/>
      <c r="CF1701" s="425"/>
      <c r="CG1701" s="425"/>
      <c r="CH1701" s="425"/>
      <c r="CI1701" s="425"/>
      <c r="CJ1701" s="425"/>
      <c r="CK1701" s="425"/>
      <c r="CL1701" s="425"/>
      <c r="CM1701" s="425"/>
      <c r="CN1701" s="425"/>
      <c r="CO1701" s="425"/>
      <c r="CP1701" s="425"/>
      <c r="CQ1701" s="425"/>
      <c r="CR1701" s="425"/>
      <c r="CS1701" s="425"/>
      <c r="CT1701" s="425"/>
      <c r="CU1701" s="425"/>
      <c r="CV1701" s="425"/>
      <c r="CW1701" s="425"/>
      <c r="CX1701" s="425"/>
      <c r="CY1701" s="425"/>
      <c r="CZ1701" s="425"/>
      <c r="DA1701" s="425"/>
      <c r="DB1701" s="425"/>
      <c r="DC1701" s="425"/>
      <c r="DD1701" s="425"/>
      <c r="DE1701" s="425"/>
      <c r="DF1701" s="425"/>
      <c r="DG1701" s="425"/>
      <c r="DH1701" s="425"/>
      <c r="DI1701" s="425"/>
      <c r="DJ1701" s="425"/>
      <c r="DK1701" s="425"/>
      <c r="DL1701" s="425"/>
      <c r="DM1701" s="425"/>
      <c r="DN1701" s="425"/>
      <c r="DO1701" s="425"/>
      <c r="DP1701" s="425"/>
      <c r="DQ1701" s="425"/>
      <c r="DR1701" s="425"/>
      <c r="DS1701" s="425"/>
      <c r="DT1701" s="425"/>
      <c r="DU1701" s="425"/>
      <c r="DV1701" s="425"/>
      <c r="DW1701" s="425"/>
      <c r="DX1701" s="425"/>
      <c r="DY1701" s="425"/>
      <c r="DZ1701" s="425"/>
      <c r="EA1701" s="425"/>
      <c r="EB1701" s="425"/>
      <c r="EC1701" s="425"/>
      <c r="ED1701" s="425"/>
      <c r="EE1701" s="425"/>
      <c r="EF1701" s="425"/>
      <c r="EG1701" s="425"/>
      <c r="EH1701" s="425"/>
      <c r="EI1701" s="425"/>
      <c r="EJ1701" s="425"/>
      <c r="EK1701" s="425"/>
      <c r="EL1701" s="425"/>
      <c r="EM1701" s="425"/>
      <c r="EN1701" s="425"/>
      <c r="EO1701" s="425"/>
      <c r="EP1701" s="425"/>
      <c r="EQ1701" s="425"/>
      <c r="ER1701" s="425"/>
      <c r="ES1701" s="425"/>
      <c r="ET1701" s="425"/>
      <c r="EU1701" s="425"/>
      <c r="EV1701" s="425"/>
      <c r="EW1701" s="425"/>
      <c r="EX1701" s="425"/>
      <c r="EY1701" s="425"/>
      <c r="EZ1701" s="425"/>
      <c r="FA1701" s="425"/>
      <c r="FB1701" s="425"/>
      <c r="FC1701" s="425"/>
      <c r="FD1701" s="425"/>
      <c r="FE1701" s="425"/>
      <c r="FF1701" s="425"/>
      <c r="FG1701" s="425"/>
      <c r="FH1701" s="425"/>
      <c r="FI1701" s="425"/>
      <c r="FJ1701" s="425"/>
      <c r="FK1701" s="425"/>
      <c r="FL1701" s="425"/>
      <c r="FM1701" s="425"/>
      <c r="FN1701" s="425"/>
      <c r="FO1701" s="425"/>
      <c r="FP1701" s="425"/>
      <c r="FQ1701" s="425"/>
      <c r="FR1701" s="425"/>
      <c r="FS1701" s="425"/>
      <c r="FT1701" s="425"/>
      <c r="FU1701" s="425"/>
      <c r="FV1701" s="425"/>
      <c r="FW1701" s="425"/>
      <c r="FX1701" s="425"/>
      <c r="FY1701" s="425"/>
      <c r="FZ1701" s="425"/>
      <c r="GA1701" s="425"/>
      <c r="GB1701" s="425"/>
      <c r="GC1701" s="425"/>
      <c r="GD1701" s="425"/>
      <c r="GE1701" s="425"/>
      <c r="GF1701" s="425"/>
      <c r="GG1701" s="425"/>
      <c r="GH1701" s="425"/>
      <c r="GI1701" s="425"/>
      <c r="GJ1701" s="425"/>
      <c r="GK1701" s="425"/>
      <c r="GL1701" s="425"/>
      <c r="GM1701" s="425"/>
      <c r="GN1701" s="425"/>
      <c r="GO1701" s="425"/>
      <c r="GP1701" s="425"/>
      <c r="GQ1701" s="425"/>
      <c r="GR1701" s="425"/>
      <c r="GS1701" s="425"/>
      <c r="GT1701" s="425"/>
      <c r="GU1701" s="425"/>
      <c r="GV1701" s="425"/>
      <c r="GW1701" s="425"/>
    </row>
    <row r="1702" spans="1:205" s="423" customFormat="1" ht="25.5" x14ac:dyDescent="0.25">
      <c r="A1702" s="331" t="s">
        <v>2477</v>
      </c>
      <c r="B1702" s="337" t="s">
        <v>2056</v>
      </c>
      <c r="C1702" s="277" t="s">
        <v>2510</v>
      </c>
      <c r="D1702" s="332" t="s">
        <v>2511</v>
      </c>
      <c r="E1702" s="326">
        <v>36.130000000000003</v>
      </c>
      <c r="F1702" s="336">
        <v>35</v>
      </c>
      <c r="G1702" s="220"/>
      <c r="H1702" s="334"/>
      <c r="I1702" s="378" t="s">
        <v>21</v>
      </c>
      <c r="J1702" s="378"/>
      <c r="K1702" s="332"/>
      <c r="L1702" s="384"/>
      <c r="M1702" s="381">
        <v>1</v>
      </c>
      <c r="N1702" s="379">
        <v>1</v>
      </c>
      <c r="O1702" s="385"/>
      <c r="P1702" s="377">
        <f t="shared" si="182"/>
        <v>37</v>
      </c>
      <c r="Q1702" s="16">
        <f t="shared" si="181"/>
        <v>37.004800000000003</v>
      </c>
      <c r="R1702" s="23">
        <f t="shared" si="183"/>
        <v>0.86999999999999744</v>
      </c>
      <c r="S1702" s="18">
        <f t="shared" si="184"/>
        <v>2.4079712150567322E-2</v>
      </c>
      <c r="T1702" s="101"/>
      <c r="U1702" s="102">
        <v>3060000</v>
      </c>
      <c r="V1702" s="103"/>
      <c r="W1702" s="272">
        <v>3060</v>
      </c>
      <c r="X1702" s="273"/>
      <c r="Y1702" s="486"/>
      <c r="AA1702" s="477"/>
      <c r="AB1702" s="477"/>
      <c r="AC1702" s="477"/>
      <c r="AD1702" s="477"/>
      <c r="AE1702" s="477"/>
      <c r="AF1702" s="425"/>
      <c r="AG1702" s="425"/>
      <c r="AH1702" s="425"/>
      <c r="AI1702" s="425"/>
      <c r="AJ1702" s="425"/>
      <c r="AK1702" s="425"/>
      <c r="AL1702" s="425"/>
      <c r="AM1702" s="425"/>
      <c r="AN1702" s="425"/>
      <c r="AO1702" s="425"/>
      <c r="AP1702" s="425"/>
      <c r="AQ1702" s="425"/>
      <c r="AR1702" s="425"/>
      <c r="AS1702" s="425"/>
      <c r="AT1702" s="425"/>
      <c r="AU1702" s="425"/>
      <c r="AV1702" s="425"/>
      <c r="AW1702" s="425"/>
      <c r="AX1702" s="425"/>
      <c r="AY1702" s="425"/>
      <c r="AZ1702" s="425"/>
      <c r="BA1702" s="425"/>
      <c r="BB1702" s="425"/>
      <c r="BC1702" s="425"/>
      <c r="BD1702" s="425"/>
      <c r="BE1702" s="425"/>
      <c r="BF1702" s="425"/>
      <c r="BG1702" s="425"/>
      <c r="BH1702" s="425"/>
      <c r="BI1702" s="425"/>
      <c r="BJ1702" s="425"/>
      <c r="BK1702" s="425"/>
      <c r="BL1702" s="425"/>
      <c r="BM1702" s="425"/>
      <c r="BN1702" s="425"/>
      <c r="BO1702" s="425"/>
      <c r="BP1702" s="425"/>
      <c r="BQ1702" s="425"/>
      <c r="BR1702" s="425"/>
      <c r="BS1702" s="425"/>
      <c r="BT1702" s="425"/>
      <c r="BU1702" s="425"/>
      <c r="BV1702" s="425"/>
      <c r="BW1702" s="425"/>
      <c r="BX1702" s="425"/>
      <c r="BY1702" s="425"/>
      <c r="BZ1702" s="425"/>
      <c r="CA1702" s="425"/>
      <c r="CB1702" s="425"/>
      <c r="CC1702" s="425"/>
      <c r="CD1702" s="425"/>
      <c r="CE1702" s="425"/>
      <c r="CF1702" s="425"/>
      <c r="CG1702" s="425"/>
      <c r="CH1702" s="425"/>
      <c r="CI1702" s="425"/>
      <c r="CJ1702" s="425"/>
      <c r="CK1702" s="425"/>
      <c r="CL1702" s="425"/>
      <c r="CM1702" s="425"/>
      <c r="CN1702" s="425"/>
      <c r="CO1702" s="425"/>
      <c r="CP1702" s="425"/>
      <c r="CQ1702" s="425"/>
      <c r="CR1702" s="425"/>
      <c r="CS1702" s="425"/>
      <c r="CT1702" s="425"/>
      <c r="CU1702" s="425"/>
      <c r="CV1702" s="425"/>
      <c r="CW1702" s="425"/>
      <c r="CX1702" s="425"/>
      <c r="CY1702" s="425"/>
      <c r="CZ1702" s="425"/>
      <c r="DA1702" s="425"/>
      <c r="DB1702" s="425"/>
      <c r="DC1702" s="425"/>
      <c r="DD1702" s="425"/>
      <c r="DE1702" s="425"/>
      <c r="DF1702" s="425"/>
      <c r="DG1702" s="425"/>
      <c r="DH1702" s="425"/>
      <c r="DI1702" s="425"/>
      <c r="DJ1702" s="425"/>
      <c r="DK1702" s="425"/>
      <c r="DL1702" s="425"/>
      <c r="DM1702" s="425"/>
      <c r="DN1702" s="425"/>
      <c r="DO1702" s="425"/>
      <c r="DP1702" s="425"/>
      <c r="DQ1702" s="425"/>
      <c r="DR1702" s="425"/>
      <c r="DS1702" s="425"/>
      <c r="DT1702" s="425"/>
      <c r="DU1702" s="425"/>
      <c r="DV1702" s="425"/>
      <c r="DW1702" s="425"/>
      <c r="DX1702" s="425"/>
      <c r="DY1702" s="425"/>
      <c r="DZ1702" s="425"/>
      <c r="EA1702" s="425"/>
      <c r="EB1702" s="425"/>
      <c r="EC1702" s="425"/>
      <c r="ED1702" s="425"/>
      <c r="EE1702" s="425"/>
      <c r="EF1702" s="425"/>
      <c r="EG1702" s="425"/>
      <c r="EH1702" s="425"/>
      <c r="EI1702" s="425"/>
      <c r="EJ1702" s="425"/>
      <c r="EK1702" s="425"/>
      <c r="EL1702" s="425"/>
      <c r="EM1702" s="425"/>
      <c r="EN1702" s="425"/>
      <c r="EO1702" s="425"/>
      <c r="EP1702" s="425"/>
      <c r="EQ1702" s="425"/>
      <c r="ER1702" s="425"/>
      <c r="ES1702" s="425"/>
      <c r="ET1702" s="425"/>
      <c r="EU1702" s="425"/>
      <c r="EV1702" s="425"/>
      <c r="EW1702" s="425"/>
      <c r="EX1702" s="425"/>
      <c r="EY1702" s="425"/>
      <c r="EZ1702" s="425"/>
      <c r="FA1702" s="425"/>
      <c r="FB1702" s="425"/>
      <c r="FC1702" s="425"/>
      <c r="FD1702" s="425"/>
      <c r="FE1702" s="425"/>
      <c r="FF1702" s="425"/>
      <c r="FG1702" s="425"/>
      <c r="FH1702" s="425"/>
      <c r="FI1702" s="425"/>
      <c r="FJ1702" s="425"/>
      <c r="FK1702" s="425"/>
      <c r="FL1702" s="425"/>
      <c r="FM1702" s="425"/>
      <c r="FN1702" s="425"/>
      <c r="FO1702" s="425"/>
      <c r="FP1702" s="425"/>
      <c r="FQ1702" s="425"/>
      <c r="FR1702" s="425"/>
      <c r="FS1702" s="425"/>
      <c r="FT1702" s="425"/>
      <c r="FU1702" s="425"/>
      <c r="FV1702" s="425"/>
      <c r="FW1702" s="425"/>
      <c r="FX1702" s="425"/>
      <c r="FY1702" s="425"/>
      <c r="FZ1702" s="425"/>
      <c r="GA1702" s="425"/>
      <c r="GB1702" s="425"/>
      <c r="GC1702" s="425"/>
      <c r="GD1702" s="425"/>
      <c r="GE1702" s="425"/>
      <c r="GF1702" s="425"/>
      <c r="GG1702" s="425"/>
      <c r="GH1702" s="425"/>
      <c r="GI1702" s="425"/>
      <c r="GJ1702" s="425"/>
      <c r="GK1702" s="425"/>
      <c r="GL1702" s="425"/>
      <c r="GM1702" s="425"/>
      <c r="GN1702" s="425"/>
      <c r="GO1702" s="425"/>
      <c r="GP1702" s="425"/>
      <c r="GQ1702" s="425"/>
      <c r="GR1702" s="425"/>
      <c r="GS1702" s="425"/>
      <c r="GT1702" s="425"/>
      <c r="GU1702" s="425"/>
      <c r="GV1702" s="425"/>
      <c r="GW1702" s="425"/>
    </row>
    <row r="1703" spans="1:205" s="423" customFormat="1" ht="63.75" x14ac:dyDescent="0.25">
      <c r="A1703" s="331" t="s">
        <v>2477</v>
      </c>
      <c r="B1703" s="337" t="s">
        <v>2056</v>
      </c>
      <c r="C1703" s="277" t="s">
        <v>2512</v>
      </c>
      <c r="D1703" s="332" t="s">
        <v>2511</v>
      </c>
      <c r="E1703" s="326">
        <v>8.77</v>
      </c>
      <c r="F1703" s="336">
        <v>8.5</v>
      </c>
      <c r="G1703" s="220"/>
      <c r="H1703" s="334"/>
      <c r="I1703" s="378" t="s">
        <v>21</v>
      </c>
      <c r="J1703" s="378"/>
      <c r="K1703" s="332"/>
      <c r="L1703" s="384"/>
      <c r="M1703" s="381">
        <v>1</v>
      </c>
      <c r="N1703" s="379">
        <v>1</v>
      </c>
      <c r="O1703" s="385"/>
      <c r="P1703" s="377">
        <f t="shared" si="182"/>
        <v>8.98</v>
      </c>
      <c r="Q1703" s="16">
        <f t="shared" si="181"/>
        <v>8.9823000000000004</v>
      </c>
      <c r="R1703" s="23">
        <f t="shared" si="183"/>
        <v>0.21000000000000085</v>
      </c>
      <c r="S1703" s="18">
        <f t="shared" si="184"/>
        <v>2.3945267958951067E-2</v>
      </c>
      <c r="T1703" s="101"/>
      <c r="U1703" s="102">
        <v>3070000</v>
      </c>
      <c r="V1703" s="78"/>
      <c r="W1703" s="272">
        <v>3070</v>
      </c>
      <c r="X1703" s="273"/>
      <c r="Y1703" s="486"/>
      <c r="AA1703" s="477"/>
      <c r="AB1703" s="477"/>
      <c r="AC1703" s="477"/>
      <c r="AD1703" s="477"/>
      <c r="AE1703" s="477"/>
      <c r="AF1703" s="425"/>
      <c r="AG1703" s="425"/>
      <c r="AH1703" s="425"/>
      <c r="AI1703" s="425"/>
      <c r="AJ1703" s="425"/>
      <c r="AK1703" s="425"/>
      <c r="AL1703" s="425"/>
      <c r="AM1703" s="425"/>
      <c r="AN1703" s="425"/>
      <c r="AO1703" s="425"/>
      <c r="AP1703" s="425"/>
      <c r="AQ1703" s="425"/>
      <c r="AR1703" s="425"/>
      <c r="AS1703" s="425"/>
      <c r="AT1703" s="425"/>
      <c r="AU1703" s="425"/>
      <c r="AV1703" s="425"/>
      <c r="AW1703" s="425"/>
      <c r="AX1703" s="425"/>
      <c r="AY1703" s="425"/>
      <c r="AZ1703" s="425"/>
      <c r="BA1703" s="425"/>
      <c r="BB1703" s="425"/>
      <c r="BC1703" s="425"/>
      <c r="BD1703" s="425"/>
      <c r="BE1703" s="425"/>
      <c r="BF1703" s="425"/>
      <c r="BG1703" s="425"/>
      <c r="BH1703" s="425"/>
      <c r="BI1703" s="425"/>
      <c r="BJ1703" s="425"/>
      <c r="BK1703" s="425"/>
      <c r="BL1703" s="425"/>
      <c r="BM1703" s="425"/>
      <c r="BN1703" s="425"/>
      <c r="BO1703" s="425"/>
      <c r="BP1703" s="425"/>
      <c r="BQ1703" s="425"/>
      <c r="BR1703" s="425"/>
      <c r="BS1703" s="425"/>
      <c r="BT1703" s="425"/>
      <c r="BU1703" s="425"/>
      <c r="BV1703" s="425"/>
      <c r="BW1703" s="425"/>
      <c r="BX1703" s="425"/>
      <c r="BY1703" s="425"/>
      <c r="BZ1703" s="425"/>
      <c r="CA1703" s="425"/>
      <c r="CB1703" s="425"/>
      <c r="CC1703" s="425"/>
      <c r="CD1703" s="425"/>
      <c r="CE1703" s="425"/>
      <c r="CF1703" s="425"/>
      <c r="CG1703" s="425"/>
      <c r="CH1703" s="425"/>
      <c r="CI1703" s="425"/>
      <c r="CJ1703" s="425"/>
      <c r="CK1703" s="425"/>
      <c r="CL1703" s="425"/>
      <c r="CM1703" s="425"/>
      <c r="CN1703" s="425"/>
      <c r="CO1703" s="425"/>
      <c r="CP1703" s="425"/>
      <c r="CQ1703" s="425"/>
      <c r="CR1703" s="425"/>
      <c r="CS1703" s="425"/>
      <c r="CT1703" s="425"/>
      <c r="CU1703" s="425"/>
      <c r="CV1703" s="425"/>
      <c r="CW1703" s="425"/>
      <c r="CX1703" s="425"/>
      <c r="CY1703" s="425"/>
      <c r="CZ1703" s="425"/>
      <c r="DA1703" s="425"/>
      <c r="DB1703" s="425"/>
      <c r="DC1703" s="425"/>
      <c r="DD1703" s="425"/>
      <c r="DE1703" s="425"/>
      <c r="DF1703" s="425"/>
      <c r="DG1703" s="425"/>
      <c r="DH1703" s="425"/>
      <c r="DI1703" s="425"/>
      <c r="DJ1703" s="425"/>
      <c r="DK1703" s="425"/>
      <c r="DL1703" s="425"/>
      <c r="DM1703" s="425"/>
      <c r="DN1703" s="425"/>
      <c r="DO1703" s="425"/>
      <c r="DP1703" s="425"/>
      <c r="DQ1703" s="425"/>
      <c r="DR1703" s="425"/>
      <c r="DS1703" s="425"/>
      <c r="DT1703" s="425"/>
      <c r="DU1703" s="425"/>
      <c r="DV1703" s="425"/>
      <c r="DW1703" s="425"/>
      <c r="DX1703" s="425"/>
      <c r="DY1703" s="425"/>
      <c r="DZ1703" s="425"/>
      <c r="EA1703" s="425"/>
      <c r="EB1703" s="425"/>
      <c r="EC1703" s="425"/>
      <c r="ED1703" s="425"/>
      <c r="EE1703" s="425"/>
      <c r="EF1703" s="425"/>
      <c r="EG1703" s="425"/>
      <c r="EH1703" s="425"/>
      <c r="EI1703" s="425"/>
      <c r="EJ1703" s="425"/>
      <c r="EK1703" s="425"/>
      <c r="EL1703" s="425"/>
      <c r="EM1703" s="425"/>
      <c r="EN1703" s="425"/>
      <c r="EO1703" s="425"/>
      <c r="EP1703" s="425"/>
      <c r="EQ1703" s="425"/>
      <c r="ER1703" s="425"/>
      <c r="ES1703" s="425"/>
      <c r="ET1703" s="425"/>
      <c r="EU1703" s="425"/>
      <c r="EV1703" s="425"/>
      <c r="EW1703" s="425"/>
      <c r="EX1703" s="425"/>
      <c r="EY1703" s="425"/>
      <c r="EZ1703" s="425"/>
      <c r="FA1703" s="425"/>
      <c r="FB1703" s="425"/>
      <c r="FC1703" s="425"/>
      <c r="FD1703" s="425"/>
      <c r="FE1703" s="425"/>
      <c r="FF1703" s="425"/>
      <c r="FG1703" s="425"/>
      <c r="FH1703" s="425"/>
      <c r="FI1703" s="425"/>
      <c r="FJ1703" s="425"/>
      <c r="FK1703" s="425"/>
      <c r="FL1703" s="425"/>
      <c r="FM1703" s="425"/>
      <c r="FN1703" s="425"/>
      <c r="FO1703" s="425"/>
      <c r="FP1703" s="425"/>
      <c r="FQ1703" s="425"/>
      <c r="FR1703" s="425"/>
      <c r="FS1703" s="425"/>
      <c r="FT1703" s="425"/>
      <c r="FU1703" s="425"/>
      <c r="FV1703" s="425"/>
      <c r="FW1703" s="425"/>
      <c r="FX1703" s="425"/>
      <c r="FY1703" s="425"/>
      <c r="FZ1703" s="425"/>
      <c r="GA1703" s="425"/>
      <c r="GB1703" s="425"/>
      <c r="GC1703" s="425"/>
      <c r="GD1703" s="425"/>
      <c r="GE1703" s="425"/>
      <c r="GF1703" s="425"/>
      <c r="GG1703" s="425"/>
      <c r="GH1703" s="425"/>
      <c r="GI1703" s="425"/>
      <c r="GJ1703" s="425"/>
      <c r="GK1703" s="425"/>
      <c r="GL1703" s="425"/>
      <c r="GM1703" s="425"/>
      <c r="GN1703" s="425"/>
      <c r="GO1703" s="425"/>
      <c r="GP1703" s="425"/>
      <c r="GQ1703" s="425"/>
      <c r="GR1703" s="425"/>
      <c r="GS1703" s="425"/>
      <c r="GT1703" s="425"/>
      <c r="GU1703" s="425"/>
      <c r="GV1703" s="425"/>
      <c r="GW1703" s="425"/>
    </row>
    <row r="1704" spans="1:205" s="423" customFormat="1" ht="25.5" x14ac:dyDescent="0.25">
      <c r="A1704" s="331" t="s">
        <v>2477</v>
      </c>
      <c r="B1704" s="337" t="s">
        <v>2056</v>
      </c>
      <c r="C1704" s="277" t="s">
        <v>2513</v>
      </c>
      <c r="D1704" s="332" t="s">
        <v>2511</v>
      </c>
      <c r="E1704" s="326">
        <v>36.130000000000003</v>
      </c>
      <c r="F1704" s="336">
        <v>35</v>
      </c>
      <c r="G1704" s="220"/>
      <c r="H1704" s="334"/>
      <c r="I1704" s="378" t="s">
        <v>21</v>
      </c>
      <c r="J1704" s="378"/>
      <c r="K1704" s="332"/>
      <c r="L1704" s="384"/>
      <c r="M1704" s="381">
        <v>1</v>
      </c>
      <c r="N1704" s="379">
        <v>1</v>
      </c>
      <c r="O1704" s="385"/>
      <c r="P1704" s="377">
        <f t="shared" si="182"/>
        <v>37</v>
      </c>
      <c r="Q1704" s="16">
        <f t="shared" si="181"/>
        <v>37.004800000000003</v>
      </c>
      <c r="R1704" s="23">
        <f t="shared" si="183"/>
        <v>0.86999999999999744</v>
      </c>
      <c r="S1704" s="18">
        <f t="shared" si="184"/>
        <v>2.4079712150567322E-2</v>
      </c>
      <c r="T1704" s="101"/>
      <c r="U1704" s="102">
        <v>3080000</v>
      </c>
      <c r="V1704" s="103"/>
      <c r="W1704" s="272">
        <v>3080</v>
      </c>
      <c r="X1704" s="273"/>
      <c r="Y1704" s="486"/>
      <c r="AA1704" s="477"/>
      <c r="AB1704" s="477"/>
      <c r="AC1704" s="477"/>
      <c r="AD1704" s="477"/>
      <c r="AE1704" s="477"/>
      <c r="AF1704" s="425"/>
      <c r="AG1704" s="425"/>
      <c r="AH1704" s="425"/>
      <c r="AI1704" s="425"/>
      <c r="AJ1704" s="425"/>
      <c r="AK1704" s="425"/>
      <c r="AL1704" s="425"/>
      <c r="AM1704" s="425"/>
      <c r="AN1704" s="425"/>
      <c r="AO1704" s="425"/>
      <c r="AP1704" s="425"/>
      <c r="AQ1704" s="425"/>
      <c r="AR1704" s="425"/>
      <c r="AS1704" s="425"/>
      <c r="AT1704" s="425"/>
      <c r="AU1704" s="425"/>
      <c r="AV1704" s="425"/>
      <c r="AW1704" s="425"/>
      <c r="AX1704" s="425"/>
      <c r="AY1704" s="425"/>
      <c r="AZ1704" s="425"/>
      <c r="BA1704" s="425"/>
      <c r="BB1704" s="425"/>
      <c r="BC1704" s="425"/>
      <c r="BD1704" s="425"/>
      <c r="BE1704" s="425"/>
      <c r="BF1704" s="425"/>
      <c r="BG1704" s="425"/>
      <c r="BH1704" s="425"/>
      <c r="BI1704" s="425"/>
      <c r="BJ1704" s="425"/>
      <c r="BK1704" s="425"/>
      <c r="BL1704" s="425"/>
      <c r="BM1704" s="425"/>
      <c r="BN1704" s="425"/>
      <c r="BO1704" s="425"/>
      <c r="BP1704" s="425"/>
      <c r="BQ1704" s="425"/>
      <c r="BR1704" s="425"/>
      <c r="BS1704" s="425"/>
      <c r="BT1704" s="425"/>
      <c r="BU1704" s="425"/>
      <c r="BV1704" s="425"/>
      <c r="BW1704" s="425"/>
      <c r="BX1704" s="425"/>
      <c r="BY1704" s="425"/>
      <c r="BZ1704" s="425"/>
      <c r="CA1704" s="425"/>
      <c r="CB1704" s="425"/>
      <c r="CC1704" s="425"/>
      <c r="CD1704" s="425"/>
      <c r="CE1704" s="425"/>
      <c r="CF1704" s="425"/>
      <c r="CG1704" s="425"/>
      <c r="CH1704" s="425"/>
      <c r="CI1704" s="425"/>
      <c r="CJ1704" s="425"/>
      <c r="CK1704" s="425"/>
      <c r="CL1704" s="425"/>
      <c r="CM1704" s="425"/>
      <c r="CN1704" s="425"/>
      <c r="CO1704" s="425"/>
      <c r="CP1704" s="425"/>
      <c r="CQ1704" s="425"/>
      <c r="CR1704" s="425"/>
      <c r="CS1704" s="425"/>
      <c r="CT1704" s="425"/>
      <c r="CU1704" s="425"/>
      <c r="CV1704" s="425"/>
      <c r="CW1704" s="425"/>
      <c r="CX1704" s="425"/>
      <c r="CY1704" s="425"/>
      <c r="CZ1704" s="425"/>
      <c r="DA1704" s="425"/>
      <c r="DB1704" s="425"/>
      <c r="DC1704" s="425"/>
      <c r="DD1704" s="425"/>
      <c r="DE1704" s="425"/>
      <c r="DF1704" s="425"/>
      <c r="DG1704" s="425"/>
      <c r="DH1704" s="425"/>
      <c r="DI1704" s="425"/>
      <c r="DJ1704" s="425"/>
      <c r="DK1704" s="425"/>
      <c r="DL1704" s="425"/>
      <c r="DM1704" s="425"/>
      <c r="DN1704" s="425"/>
      <c r="DO1704" s="425"/>
      <c r="DP1704" s="425"/>
      <c r="DQ1704" s="425"/>
      <c r="DR1704" s="425"/>
      <c r="DS1704" s="425"/>
      <c r="DT1704" s="425"/>
      <c r="DU1704" s="425"/>
      <c r="DV1704" s="425"/>
      <c r="DW1704" s="425"/>
      <c r="DX1704" s="425"/>
      <c r="DY1704" s="425"/>
      <c r="DZ1704" s="425"/>
      <c r="EA1704" s="425"/>
      <c r="EB1704" s="425"/>
      <c r="EC1704" s="425"/>
      <c r="ED1704" s="425"/>
      <c r="EE1704" s="425"/>
      <c r="EF1704" s="425"/>
      <c r="EG1704" s="425"/>
      <c r="EH1704" s="425"/>
      <c r="EI1704" s="425"/>
      <c r="EJ1704" s="425"/>
      <c r="EK1704" s="425"/>
      <c r="EL1704" s="425"/>
      <c r="EM1704" s="425"/>
      <c r="EN1704" s="425"/>
      <c r="EO1704" s="425"/>
      <c r="EP1704" s="425"/>
      <c r="EQ1704" s="425"/>
      <c r="ER1704" s="425"/>
      <c r="ES1704" s="425"/>
      <c r="ET1704" s="425"/>
      <c r="EU1704" s="425"/>
      <c r="EV1704" s="425"/>
      <c r="EW1704" s="425"/>
      <c r="EX1704" s="425"/>
      <c r="EY1704" s="425"/>
      <c r="EZ1704" s="425"/>
      <c r="FA1704" s="425"/>
      <c r="FB1704" s="425"/>
      <c r="FC1704" s="425"/>
      <c r="FD1704" s="425"/>
      <c r="FE1704" s="425"/>
      <c r="FF1704" s="425"/>
      <c r="FG1704" s="425"/>
      <c r="FH1704" s="425"/>
      <c r="FI1704" s="425"/>
      <c r="FJ1704" s="425"/>
      <c r="FK1704" s="425"/>
      <c r="FL1704" s="425"/>
      <c r="FM1704" s="425"/>
      <c r="FN1704" s="425"/>
      <c r="FO1704" s="425"/>
      <c r="FP1704" s="425"/>
      <c r="FQ1704" s="425"/>
      <c r="FR1704" s="425"/>
      <c r="FS1704" s="425"/>
      <c r="FT1704" s="425"/>
      <c r="FU1704" s="425"/>
      <c r="FV1704" s="425"/>
      <c r="FW1704" s="425"/>
      <c r="FX1704" s="425"/>
      <c r="FY1704" s="425"/>
      <c r="FZ1704" s="425"/>
      <c r="GA1704" s="425"/>
      <c r="GB1704" s="425"/>
      <c r="GC1704" s="425"/>
      <c r="GD1704" s="425"/>
      <c r="GE1704" s="425"/>
      <c r="GF1704" s="425"/>
      <c r="GG1704" s="425"/>
      <c r="GH1704" s="425"/>
      <c r="GI1704" s="425"/>
      <c r="GJ1704" s="425"/>
      <c r="GK1704" s="425"/>
      <c r="GL1704" s="425"/>
      <c r="GM1704" s="425"/>
      <c r="GN1704" s="425"/>
      <c r="GO1704" s="425"/>
      <c r="GP1704" s="425"/>
      <c r="GQ1704" s="425"/>
      <c r="GR1704" s="425"/>
      <c r="GS1704" s="425"/>
      <c r="GT1704" s="425"/>
      <c r="GU1704" s="425"/>
      <c r="GV1704" s="425"/>
      <c r="GW1704" s="425"/>
    </row>
    <row r="1705" spans="1:205" s="423" customFormat="1" ht="38.25" x14ac:dyDescent="0.25">
      <c r="A1705" s="331" t="s">
        <v>2477</v>
      </c>
      <c r="B1705" s="337" t="s">
        <v>2056</v>
      </c>
      <c r="C1705" s="277" t="s">
        <v>2514</v>
      </c>
      <c r="D1705" s="332" t="s">
        <v>2511</v>
      </c>
      <c r="E1705" s="326">
        <v>36.130000000000003</v>
      </c>
      <c r="F1705" s="336">
        <v>35</v>
      </c>
      <c r="G1705" s="220"/>
      <c r="H1705" s="334"/>
      <c r="I1705" s="378" t="s">
        <v>21</v>
      </c>
      <c r="J1705" s="378"/>
      <c r="K1705" s="332"/>
      <c r="L1705" s="384"/>
      <c r="M1705" s="381">
        <v>1</v>
      </c>
      <c r="N1705" s="379">
        <v>1</v>
      </c>
      <c r="O1705" s="385"/>
      <c r="P1705" s="377">
        <f t="shared" si="182"/>
        <v>37</v>
      </c>
      <c r="Q1705" s="16">
        <f t="shared" si="181"/>
        <v>37.004800000000003</v>
      </c>
      <c r="R1705" s="23">
        <f t="shared" si="183"/>
        <v>0.86999999999999744</v>
      </c>
      <c r="S1705" s="18">
        <f t="shared" si="184"/>
        <v>2.4079712150567322E-2</v>
      </c>
      <c r="T1705" s="101"/>
      <c r="U1705" s="102">
        <v>3090000</v>
      </c>
      <c r="V1705" s="103"/>
      <c r="W1705" s="272">
        <v>3090</v>
      </c>
      <c r="X1705" s="273"/>
      <c r="Y1705" s="486"/>
      <c r="AA1705" s="477"/>
      <c r="AB1705" s="477"/>
      <c r="AC1705" s="477"/>
      <c r="AD1705" s="477"/>
      <c r="AE1705" s="477"/>
      <c r="AF1705" s="425"/>
      <c r="AG1705" s="425"/>
      <c r="AH1705" s="425"/>
      <c r="AI1705" s="425"/>
      <c r="AJ1705" s="425"/>
      <c r="AK1705" s="425"/>
      <c r="AL1705" s="425"/>
      <c r="AM1705" s="425"/>
      <c r="AN1705" s="425"/>
      <c r="AO1705" s="425"/>
      <c r="AP1705" s="425"/>
      <c r="AQ1705" s="425"/>
      <c r="AR1705" s="425"/>
      <c r="AS1705" s="425"/>
      <c r="AT1705" s="425"/>
      <c r="AU1705" s="425"/>
      <c r="AV1705" s="425"/>
      <c r="AW1705" s="425"/>
      <c r="AX1705" s="425"/>
      <c r="AY1705" s="425"/>
      <c r="AZ1705" s="425"/>
      <c r="BA1705" s="425"/>
      <c r="BB1705" s="425"/>
      <c r="BC1705" s="425"/>
      <c r="BD1705" s="425"/>
      <c r="BE1705" s="425"/>
      <c r="BF1705" s="425"/>
      <c r="BG1705" s="425"/>
      <c r="BH1705" s="425"/>
      <c r="BI1705" s="425"/>
      <c r="BJ1705" s="425"/>
      <c r="BK1705" s="425"/>
      <c r="BL1705" s="425"/>
      <c r="BM1705" s="425"/>
      <c r="BN1705" s="425"/>
      <c r="BO1705" s="425"/>
      <c r="BP1705" s="425"/>
      <c r="BQ1705" s="425"/>
      <c r="BR1705" s="425"/>
      <c r="BS1705" s="425"/>
      <c r="BT1705" s="425"/>
      <c r="BU1705" s="425"/>
      <c r="BV1705" s="425"/>
      <c r="BW1705" s="425"/>
      <c r="BX1705" s="425"/>
      <c r="BY1705" s="425"/>
      <c r="BZ1705" s="425"/>
      <c r="CA1705" s="425"/>
      <c r="CB1705" s="425"/>
      <c r="CC1705" s="425"/>
      <c r="CD1705" s="425"/>
      <c r="CE1705" s="425"/>
      <c r="CF1705" s="425"/>
      <c r="CG1705" s="425"/>
      <c r="CH1705" s="425"/>
      <c r="CI1705" s="425"/>
      <c r="CJ1705" s="425"/>
      <c r="CK1705" s="425"/>
      <c r="CL1705" s="425"/>
      <c r="CM1705" s="425"/>
      <c r="CN1705" s="425"/>
      <c r="CO1705" s="425"/>
      <c r="CP1705" s="425"/>
      <c r="CQ1705" s="425"/>
      <c r="CR1705" s="425"/>
      <c r="CS1705" s="425"/>
      <c r="CT1705" s="425"/>
      <c r="CU1705" s="425"/>
      <c r="CV1705" s="425"/>
      <c r="CW1705" s="425"/>
      <c r="CX1705" s="425"/>
      <c r="CY1705" s="425"/>
      <c r="CZ1705" s="425"/>
      <c r="DA1705" s="425"/>
      <c r="DB1705" s="425"/>
      <c r="DC1705" s="425"/>
      <c r="DD1705" s="425"/>
      <c r="DE1705" s="425"/>
      <c r="DF1705" s="425"/>
      <c r="DG1705" s="425"/>
      <c r="DH1705" s="425"/>
      <c r="DI1705" s="425"/>
      <c r="DJ1705" s="425"/>
      <c r="DK1705" s="425"/>
      <c r="DL1705" s="425"/>
      <c r="DM1705" s="425"/>
      <c r="DN1705" s="425"/>
      <c r="DO1705" s="425"/>
      <c r="DP1705" s="425"/>
      <c r="DQ1705" s="425"/>
      <c r="DR1705" s="425"/>
      <c r="DS1705" s="425"/>
      <c r="DT1705" s="425"/>
      <c r="DU1705" s="425"/>
      <c r="DV1705" s="425"/>
      <c r="DW1705" s="425"/>
      <c r="DX1705" s="425"/>
      <c r="DY1705" s="425"/>
      <c r="DZ1705" s="425"/>
      <c r="EA1705" s="425"/>
      <c r="EB1705" s="425"/>
      <c r="EC1705" s="425"/>
      <c r="ED1705" s="425"/>
      <c r="EE1705" s="425"/>
      <c r="EF1705" s="425"/>
      <c r="EG1705" s="425"/>
      <c r="EH1705" s="425"/>
      <c r="EI1705" s="425"/>
      <c r="EJ1705" s="425"/>
      <c r="EK1705" s="425"/>
      <c r="EL1705" s="425"/>
      <c r="EM1705" s="425"/>
      <c r="EN1705" s="425"/>
      <c r="EO1705" s="425"/>
      <c r="EP1705" s="425"/>
      <c r="EQ1705" s="425"/>
      <c r="ER1705" s="425"/>
      <c r="ES1705" s="425"/>
      <c r="ET1705" s="425"/>
      <c r="EU1705" s="425"/>
      <c r="EV1705" s="425"/>
      <c r="EW1705" s="425"/>
      <c r="EX1705" s="425"/>
      <c r="EY1705" s="425"/>
      <c r="EZ1705" s="425"/>
      <c r="FA1705" s="425"/>
      <c r="FB1705" s="425"/>
      <c r="FC1705" s="425"/>
      <c r="FD1705" s="425"/>
      <c r="FE1705" s="425"/>
      <c r="FF1705" s="425"/>
      <c r="FG1705" s="425"/>
      <c r="FH1705" s="425"/>
      <c r="FI1705" s="425"/>
      <c r="FJ1705" s="425"/>
      <c r="FK1705" s="425"/>
      <c r="FL1705" s="425"/>
      <c r="FM1705" s="425"/>
      <c r="FN1705" s="425"/>
      <c r="FO1705" s="425"/>
      <c r="FP1705" s="425"/>
      <c r="FQ1705" s="425"/>
      <c r="FR1705" s="425"/>
      <c r="FS1705" s="425"/>
      <c r="FT1705" s="425"/>
      <c r="FU1705" s="425"/>
      <c r="FV1705" s="425"/>
      <c r="FW1705" s="425"/>
      <c r="FX1705" s="425"/>
      <c r="FY1705" s="425"/>
      <c r="FZ1705" s="425"/>
      <c r="GA1705" s="425"/>
      <c r="GB1705" s="425"/>
      <c r="GC1705" s="425"/>
      <c r="GD1705" s="425"/>
      <c r="GE1705" s="425"/>
      <c r="GF1705" s="425"/>
      <c r="GG1705" s="425"/>
      <c r="GH1705" s="425"/>
      <c r="GI1705" s="425"/>
      <c r="GJ1705" s="425"/>
      <c r="GK1705" s="425"/>
      <c r="GL1705" s="425"/>
      <c r="GM1705" s="425"/>
      <c r="GN1705" s="425"/>
      <c r="GO1705" s="425"/>
      <c r="GP1705" s="425"/>
      <c r="GQ1705" s="425"/>
      <c r="GR1705" s="425"/>
      <c r="GS1705" s="425"/>
      <c r="GT1705" s="425"/>
      <c r="GU1705" s="425"/>
      <c r="GV1705" s="425"/>
      <c r="GW1705" s="425"/>
    </row>
    <row r="1706" spans="1:205" s="423" customFormat="1" ht="63.75" x14ac:dyDescent="0.25">
      <c r="A1706" s="331" t="s">
        <v>2469</v>
      </c>
      <c r="B1706" s="337" t="s">
        <v>2056</v>
      </c>
      <c r="C1706" s="277" t="s">
        <v>2515</v>
      </c>
      <c r="D1706" s="332" t="s">
        <v>2511</v>
      </c>
      <c r="E1706" s="326">
        <v>8.77</v>
      </c>
      <c r="F1706" s="336">
        <v>8.5</v>
      </c>
      <c r="G1706" s="220"/>
      <c r="H1706" s="334"/>
      <c r="I1706" s="378" t="s">
        <v>21</v>
      </c>
      <c r="J1706" s="378"/>
      <c r="K1706" s="332"/>
      <c r="L1706" s="384"/>
      <c r="M1706" s="381">
        <v>1</v>
      </c>
      <c r="N1706" s="379">
        <v>1</v>
      </c>
      <c r="O1706" s="385"/>
      <c r="P1706" s="377">
        <f t="shared" si="182"/>
        <v>8.98</v>
      </c>
      <c r="Q1706" s="16">
        <f t="shared" si="181"/>
        <v>8.9823000000000004</v>
      </c>
      <c r="R1706" s="23">
        <f t="shared" si="183"/>
        <v>0.21000000000000085</v>
      </c>
      <c r="S1706" s="18">
        <f t="shared" si="184"/>
        <v>2.3945267958951067E-2</v>
      </c>
      <c r="T1706" s="101"/>
      <c r="U1706" s="102">
        <v>3100000</v>
      </c>
      <c r="V1706" s="103"/>
      <c r="W1706" s="272">
        <v>3100</v>
      </c>
      <c r="X1706" s="273"/>
      <c r="Y1706" s="486"/>
      <c r="AA1706" s="477"/>
      <c r="AB1706" s="477"/>
      <c r="AC1706" s="477"/>
      <c r="AD1706" s="477"/>
      <c r="AE1706" s="477"/>
      <c r="AF1706" s="425"/>
      <c r="AG1706" s="425"/>
      <c r="AH1706" s="425"/>
      <c r="AI1706" s="425"/>
      <c r="AJ1706" s="425"/>
      <c r="AK1706" s="425"/>
      <c r="AL1706" s="425"/>
      <c r="AM1706" s="425"/>
      <c r="AN1706" s="425"/>
      <c r="AO1706" s="425"/>
      <c r="AP1706" s="425"/>
      <c r="AQ1706" s="425"/>
      <c r="AR1706" s="425"/>
      <c r="AS1706" s="425"/>
      <c r="AT1706" s="425"/>
      <c r="AU1706" s="425"/>
      <c r="AV1706" s="425"/>
      <c r="AW1706" s="425"/>
      <c r="AX1706" s="425"/>
      <c r="AY1706" s="425"/>
      <c r="AZ1706" s="425"/>
      <c r="BA1706" s="425"/>
      <c r="BB1706" s="425"/>
      <c r="BC1706" s="425"/>
      <c r="BD1706" s="425"/>
      <c r="BE1706" s="425"/>
      <c r="BF1706" s="425"/>
      <c r="BG1706" s="425"/>
      <c r="BH1706" s="425"/>
      <c r="BI1706" s="425"/>
      <c r="BJ1706" s="425"/>
      <c r="BK1706" s="425"/>
      <c r="BL1706" s="425"/>
      <c r="BM1706" s="425"/>
      <c r="BN1706" s="425"/>
      <c r="BO1706" s="425"/>
      <c r="BP1706" s="425"/>
      <c r="BQ1706" s="425"/>
      <c r="BR1706" s="425"/>
      <c r="BS1706" s="425"/>
      <c r="BT1706" s="425"/>
      <c r="BU1706" s="425"/>
      <c r="BV1706" s="425"/>
      <c r="BW1706" s="425"/>
      <c r="BX1706" s="425"/>
      <c r="BY1706" s="425"/>
      <c r="BZ1706" s="425"/>
      <c r="CA1706" s="425"/>
      <c r="CB1706" s="425"/>
      <c r="CC1706" s="425"/>
      <c r="CD1706" s="425"/>
      <c r="CE1706" s="425"/>
      <c r="CF1706" s="425"/>
      <c r="CG1706" s="425"/>
      <c r="CH1706" s="425"/>
      <c r="CI1706" s="425"/>
      <c r="CJ1706" s="425"/>
      <c r="CK1706" s="425"/>
      <c r="CL1706" s="425"/>
      <c r="CM1706" s="425"/>
      <c r="CN1706" s="425"/>
      <c r="CO1706" s="425"/>
      <c r="CP1706" s="425"/>
      <c r="CQ1706" s="425"/>
      <c r="CR1706" s="425"/>
      <c r="CS1706" s="425"/>
      <c r="CT1706" s="425"/>
      <c r="CU1706" s="425"/>
      <c r="CV1706" s="425"/>
      <c r="CW1706" s="425"/>
      <c r="CX1706" s="425"/>
      <c r="CY1706" s="425"/>
      <c r="CZ1706" s="425"/>
      <c r="DA1706" s="425"/>
      <c r="DB1706" s="425"/>
      <c r="DC1706" s="425"/>
      <c r="DD1706" s="425"/>
      <c r="DE1706" s="425"/>
      <c r="DF1706" s="425"/>
      <c r="DG1706" s="425"/>
      <c r="DH1706" s="425"/>
      <c r="DI1706" s="425"/>
      <c r="DJ1706" s="425"/>
      <c r="DK1706" s="425"/>
      <c r="DL1706" s="425"/>
      <c r="DM1706" s="425"/>
      <c r="DN1706" s="425"/>
      <c r="DO1706" s="425"/>
      <c r="DP1706" s="425"/>
      <c r="DQ1706" s="425"/>
      <c r="DR1706" s="425"/>
      <c r="DS1706" s="425"/>
      <c r="DT1706" s="425"/>
      <c r="DU1706" s="425"/>
      <c r="DV1706" s="425"/>
      <c r="DW1706" s="425"/>
      <c r="DX1706" s="425"/>
      <c r="DY1706" s="425"/>
      <c r="DZ1706" s="425"/>
      <c r="EA1706" s="425"/>
      <c r="EB1706" s="425"/>
      <c r="EC1706" s="425"/>
      <c r="ED1706" s="425"/>
      <c r="EE1706" s="425"/>
      <c r="EF1706" s="425"/>
      <c r="EG1706" s="425"/>
      <c r="EH1706" s="425"/>
      <c r="EI1706" s="425"/>
      <c r="EJ1706" s="425"/>
      <c r="EK1706" s="425"/>
      <c r="EL1706" s="425"/>
      <c r="EM1706" s="425"/>
      <c r="EN1706" s="425"/>
      <c r="EO1706" s="425"/>
      <c r="EP1706" s="425"/>
      <c r="EQ1706" s="425"/>
      <c r="ER1706" s="425"/>
      <c r="ES1706" s="425"/>
      <c r="ET1706" s="425"/>
      <c r="EU1706" s="425"/>
      <c r="EV1706" s="425"/>
      <c r="EW1706" s="425"/>
      <c r="EX1706" s="425"/>
      <c r="EY1706" s="425"/>
      <c r="EZ1706" s="425"/>
      <c r="FA1706" s="425"/>
      <c r="FB1706" s="425"/>
      <c r="FC1706" s="425"/>
      <c r="FD1706" s="425"/>
      <c r="FE1706" s="425"/>
      <c r="FF1706" s="425"/>
      <c r="FG1706" s="425"/>
      <c r="FH1706" s="425"/>
      <c r="FI1706" s="425"/>
      <c r="FJ1706" s="425"/>
      <c r="FK1706" s="425"/>
      <c r="FL1706" s="425"/>
      <c r="FM1706" s="425"/>
      <c r="FN1706" s="425"/>
      <c r="FO1706" s="425"/>
      <c r="FP1706" s="425"/>
      <c r="FQ1706" s="425"/>
      <c r="FR1706" s="425"/>
      <c r="FS1706" s="425"/>
      <c r="FT1706" s="425"/>
      <c r="FU1706" s="425"/>
      <c r="FV1706" s="425"/>
      <c r="FW1706" s="425"/>
      <c r="FX1706" s="425"/>
      <c r="FY1706" s="425"/>
      <c r="FZ1706" s="425"/>
      <c r="GA1706" s="425"/>
      <c r="GB1706" s="425"/>
      <c r="GC1706" s="425"/>
      <c r="GD1706" s="425"/>
      <c r="GE1706" s="425"/>
      <c r="GF1706" s="425"/>
      <c r="GG1706" s="425"/>
      <c r="GH1706" s="425"/>
      <c r="GI1706" s="425"/>
      <c r="GJ1706" s="425"/>
      <c r="GK1706" s="425"/>
      <c r="GL1706" s="425"/>
      <c r="GM1706" s="425"/>
      <c r="GN1706" s="425"/>
      <c r="GO1706" s="425"/>
      <c r="GP1706" s="425"/>
      <c r="GQ1706" s="425"/>
      <c r="GR1706" s="425"/>
      <c r="GS1706" s="425"/>
      <c r="GT1706" s="425"/>
      <c r="GU1706" s="425"/>
      <c r="GV1706" s="425"/>
      <c r="GW1706" s="425"/>
    </row>
    <row r="1707" spans="1:205" s="423" customFormat="1" ht="25.5" x14ac:dyDescent="0.25">
      <c r="A1707" s="331" t="s">
        <v>2477</v>
      </c>
      <c r="B1707" s="337" t="s">
        <v>2056</v>
      </c>
      <c r="C1707" s="277" t="s">
        <v>2516</v>
      </c>
      <c r="D1707" s="332" t="s">
        <v>2511</v>
      </c>
      <c r="E1707" s="326">
        <v>36.130000000000003</v>
      </c>
      <c r="F1707" s="336">
        <v>35</v>
      </c>
      <c r="G1707" s="220"/>
      <c r="H1707" s="334"/>
      <c r="I1707" s="378" t="s">
        <v>21</v>
      </c>
      <c r="J1707" s="378"/>
      <c r="K1707" s="332"/>
      <c r="L1707" s="384"/>
      <c r="M1707" s="381">
        <v>1</v>
      </c>
      <c r="N1707" s="379">
        <v>1</v>
      </c>
      <c r="O1707" s="385"/>
      <c r="P1707" s="377">
        <f t="shared" si="182"/>
        <v>37</v>
      </c>
      <c r="Q1707" s="16">
        <f t="shared" si="181"/>
        <v>37.004800000000003</v>
      </c>
      <c r="R1707" s="23">
        <f t="shared" si="183"/>
        <v>0.86999999999999744</v>
      </c>
      <c r="S1707" s="18">
        <f t="shared" si="184"/>
        <v>2.4079712150567322E-2</v>
      </c>
      <c r="T1707" s="101"/>
      <c r="U1707" s="102">
        <v>3110000</v>
      </c>
      <c r="V1707" s="103"/>
      <c r="W1707" s="272">
        <v>3110</v>
      </c>
      <c r="X1707" s="273"/>
      <c r="Y1707" s="486"/>
      <c r="AA1707" s="477"/>
      <c r="AB1707" s="477"/>
      <c r="AC1707" s="477"/>
      <c r="AD1707" s="477"/>
      <c r="AE1707" s="477"/>
      <c r="AF1707" s="425"/>
      <c r="AG1707" s="425"/>
      <c r="AH1707" s="425"/>
      <c r="AI1707" s="425"/>
      <c r="AJ1707" s="425"/>
      <c r="AK1707" s="425"/>
      <c r="AL1707" s="425"/>
      <c r="AM1707" s="425"/>
      <c r="AN1707" s="425"/>
      <c r="AO1707" s="425"/>
      <c r="AP1707" s="425"/>
      <c r="AQ1707" s="425"/>
      <c r="AR1707" s="425"/>
      <c r="AS1707" s="425"/>
      <c r="AT1707" s="425"/>
      <c r="AU1707" s="425"/>
      <c r="AV1707" s="425"/>
      <c r="AW1707" s="425"/>
      <c r="AX1707" s="425"/>
      <c r="AY1707" s="425"/>
      <c r="AZ1707" s="425"/>
      <c r="BA1707" s="425"/>
      <c r="BB1707" s="425"/>
      <c r="BC1707" s="425"/>
      <c r="BD1707" s="425"/>
      <c r="BE1707" s="425"/>
      <c r="BF1707" s="425"/>
      <c r="BG1707" s="425"/>
      <c r="BH1707" s="425"/>
      <c r="BI1707" s="425"/>
      <c r="BJ1707" s="425"/>
      <c r="BK1707" s="425"/>
      <c r="BL1707" s="425"/>
      <c r="BM1707" s="425"/>
      <c r="BN1707" s="425"/>
      <c r="BO1707" s="425"/>
      <c r="BP1707" s="425"/>
      <c r="BQ1707" s="425"/>
      <c r="BR1707" s="425"/>
      <c r="BS1707" s="425"/>
      <c r="BT1707" s="425"/>
      <c r="BU1707" s="425"/>
      <c r="BV1707" s="425"/>
      <c r="BW1707" s="425"/>
      <c r="BX1707" s="425"/>
      <c r="BY1707" s="425"/>
      <c r="BZ1707" s="425"/>
      <c r="CA1707" s="425"/>
      <c r="CB1707" s="425"/>
      <c r="CC1707" s="425"/>
      <c r="CD1707" s="425"/>
      <c r="CE1707" s="425"/>
      <c r="CF1707" s="425"/>
      <c r="CG1707" s="425"/>
      <c r="CH1707" s="425"/>
      <c r="CI1707" s="425"/>
      <c r="CJ1707" s="425"/>
      <c r="CK1707" s="425"/>
      <c r="CL1707" s="425"/>
      <c r="CM1707" s="425"/>
      <c r="CN1707" s="425"/>
      <c r="CO1707" s="425"/>
      <c r="CP1707" s="425"/>
      <c r="CQ1707" s="425"/>
      <c r="CR1707" s="425"/>
      <c r="CS1707" s="425"/>
      <c r="CT1707" s="425"/>
      <c r="CU1707" s="425"/>
      <c r="CV1707" s="425"/>
      <c r="CW1707" s="425"/>
      <c r="CX1707" s="425"/>
      <c r="CY1707" s="425"/>
      <c r="CZ1707" s="425"/>
      <c r="DA1707" s="425"/>
      <c r="DB1707" s="425"/>
      <c r="DC1707" s="425"/>
      <c r="DD1707" s="425"/>
      <c r="DE1707" s="425"/>
      <c r="DF1707" s="425"/>
      <c r="DG1707" s="425"/>
      <c r="DH1707" s="425"/>
      <c r="DI1707" s="425"/>
      <c r="DJ1707" s="425"/>
      <c r="DK1707" s="425"/>
      <c r="DL1707" s="425"/>
      <c r="DM1707" s="425"/>
      <c r="DN1707" s="425"/>
      <c r="DO1707" s="425"/>
      <c r="DP1707" s="425"/>
      <c r="DQ1707" s="425"/>
      <c r="DR1707" s="425"/>
      <c r="DS1707" s="425"/>
      <c r="DT1707" s="425"/>
      <c r="DU1707" s="425"/>
      <c r="DV1707" s="425"/>
      <c r="DW1707" s="425"/>
      <c r="DX1707" s="425"/>
      <c r="DY1707" s="425"/>
      <c r="DZ1707" s="425"/>
      <c r="EA1707" s="425"/>
      <c r="EB1707" s="425"/>
      <c r="EC1707" s="425"/>
      <c r="ED1707" s="425"/>
      <c r="EE1707" s="425"/>
      <c r="EF1707" s="425"/>
      <c r="EG1707" s="425"/>
      <c r="EH1707" s="425"/>
      <c r="EI1707" s="425"/>
      <c r="EJ1707" s="425"/>
      <c r="EK1707" s="425"/>
      <c r="EL1707" s="425"/>
      <c r="EM1707" s="425"/>
      <c r="EN1707" s="425"/>
      <c r="EO1707" s="425"/>
      <c r="EP1707" s="425"/>
      <c r="EQ1707" s="425"/>
      <c r="ER1707" s="425"/>
      <c r="ES1707" s="425"/>
      <c r="ET1707" s="425"/>
      <c r="EU1707" s="425"/>
      <c r="EV1707" s="425"/>
      <c r="EW1707" s="425"/>
      <c r="EX1707" s="425"/>
      <c r="EY1707" s="425"/>
      <c r="EZ1707" s="425"/>
      <c r="FA1707" s="425"/>
      <c r="FB1707" s="425"/>
      <c r="FC1707" s="425"/>
      <c r="FD1707" s="425"/>
      <c r="FE1707" s="425"/>
      <c r="FF1707" s="425"/>
      <c r="FG1707" s="425"/>
      <c r="FH1707" s="425"/>
      <c r="FI1707" s="425"/>
      <c r="FJ1707" s="425"/>
      <c r="FK1707" s="425"/>
      <c r="FL1707" s="425"/>
      <c r="FM1707" s="425"/>
      <c r="FN1707" s="425"/>
      <c r="FO1707" s="425"/>
      <c r="FP1707" s="425"/>
      <c r="FQ1707" s="425"/>
      <c r="FR1707" s="425"/>
      <c r="FS1707" s="425"/>
      <c r="FT1707" s="425"/>
      <c r="FU1707" s="425"/>
      <c r="FV1707" s="425"/>
      <c r="FW1707" s="425"/>
      <c r="FX1707" s="425"/>
      <c r="FY1707" s="425"/>
      <c r="FZ1707" s="425"/>
      <c r="GA1707" s="425"/>
      <c r="GB1707" s="425"/>
      <c r="GC1707" s="425"/>
      <c r="GD1707" s="425"/>
      <c r="GE1707" s="425"/>
      <c r="GF1707" s="425"/>
      <c r="GG1707" s="425"/>
      <c r="GH1707" s="425"/>
      <c r="GI1707" s="425"/>
      <c r="GJ1707" s="425"/>
      <c r="GK1707" s="425"/>
      <c r="GL1707" s="425"/>
      <c r="GM1707" s="425"/>
      <c r="GN1707" s="425"/>
      <c r="GO1707" s="425"/>
      <c r="GP1707" s="425"/>
      <c r="GQ1707" s="425"/>
      <c r="GR1707" s="425"/>
      <c r="GS1707" s="425"/>
      <c r="GT1707" s="425"/>
      <c r="GU1707" s="425"/>
      <c r="GV1707" s="425"/>
      <c r="GW1707" s="425"/>
    </row>
    <row r="1708" spans="1:205" s="423" customFormat="1" ht="63.75" x14ac:dyDescent="0.25">
      <c r="A1708" s="331" t="s">
        <v>2477</v>
      </c>
      <c r="B1708" s="337" t="s">
        <v>2056</v>
      </c>
      <c r="C1708" s="277" t="s">
        <v>2517</v>
      </c>
      <c r="D1708" s="332" t="s">
        <v>2511</v>
      </c>
      <c r="E1708" s="326">
        <v>8.77</v>
      </c>
      <c r="F1708" s="336">
        <v>8.5</v>
      </c>
      <c r="G1708" s="220"/>
      <c r="H1708" s="334"/>
      <c r="I1708" s="378" t="s">
        <v>21</v>
      </c>
      <c r="J1708" s="378"/>
      <c r="K1708" s="332"/>
      <c r="L1708" s="384"/>
      <c r="M1708" s="381">
        <v>1</v>
      </c>
      <c r="N1708" s="379">
        <v>1</v>
      </c>
      <c r="O1708" s="385"/>
      <c r="P1708" s="377">
        <f t="shared" si="182"/>
        <v>8.98</v>
      </c>
      <c r="Q1708" s="16">
        <f t="shared" si="181"/>
        <v>8.9823000000000004</v>
      </c>
      <c r="R1708" s="23">
        <f t="shared" si="183"/>
        <v>0.21000000000000085</v>
      </c>
      <c r="S1708" s="18">
        <f t="shared" si="184"/>
        <v>2.3945267958951067E-2</v>
      </c>
      <c r="T1708" s="101"/>
      <c r="U1708" s="102">
        <v>3120000</v>
      </c>
      <c r="V1708" s="103"/>
      <c r="W1708" s="272">
        <v>3120</v>
      </c>
      <c r="X1708" s="273"/>
      <c r="Y1708" s="486"/>
      <c r="AA1708" s="477"/>
      <c r="AB1708" s="477"/>
      <c r="AC1708" s="477"/>
      <c r="AD1708" s="477"/>
      <c r="AE1708" s="477"/>
      <c r="AF1708" s="425"/>
      <c r="AG1708" s="425"/>
      <c r="AH1708" s="425"/>
      <c r="AI1708" s="425"/>
      <c r="AJ1708" s="425"/>
      <c r="AK1708" s="425"/>
      <c r="AL1708" s="425"/>
      <c r="AM1708" s="425"/>
      <c r="AN1708" s="425"/>
      <c r="AO1708" s="425"/>
      <c r="AP1708" s="425"/>
      <c r="AQ1708" s="425"/>
      <c r="AR1708" s="425"/>
      <c r="AS1708" s="425"/>
      <c r="AT1708" s="425"/>
      <c r="AU1708" s="425"/>
      <c r="AV1708" s="425"/>
      <c r="AW1708" s="425"/>
      <c r="AX1708" s="425"/>
      <c r="AY1708" s="425"/>
      <c r="AZ1708" s="425"/>
      <c r="BA1708" s="425"/>
      <c r="BB1708" s="425"/>
      <c r="BC1708" s="425"/>
      <c r="BD1708" s="425"/>
      <c r="BE1708" s="425"/>
      <c r="BF1708" s="425"/>
      <c r="BG1708" s="425"/>
      <c r="BH1708" s="425"/>
      <c r="BI1708" s="425"/>
      <c r="BJ1708" s="425"/>
      <c r="BK1708" s="425"/>
      <c r="BL1708" s="425"/>
      <c r="BM1708" s="425"/>
      <c r="BN1708" s="425"/>
      <c r="BO1708" s="425"/>
      <c r="BP1708" s="425"/>
      <c r="BQ1708" s="425"/>
      <c r="BR1708" s="425"/>
      <c r="BS1708" s="425"/>
      <c r="BT1708" s="425"/>
      <c r="BU1708" s="425"/>
      <c r="BV1708" s="425"/>
      <c r="BW1708" s="425"/>
      <c r="BX1708" s="425"/>
      <c r="BY1708" s="425"/>
      <c r="BZ1708" s="425"/>
      <c r="CA1708" s="425"/>
      <c r="CB1708" s="425"/>
      <c r="CC1708" s="425"/>
      <c r="CD1708" s="425"/>
      <c r="CE1708" s="425"/>
      <c r="CF1708" s="425"/>
      <c r="CG1708" s="425"/>
      <c r="CH1708" s="425"/>
      <c r="CI1708" s="425"/>
      <c r="CJ1708" s="425"/>
      <c r="CK1708" s="425"/>
      <c r="CL1708" s="425"/>
      <c r="CM1708" s="425"/>
      <c r="CN1708" s="425"/>
      <c r="CO1708" s="425"/>
      <c r="CP1708" s="425"/>
      <c r="CQ1708" s="425"/>
      <c r="CR1708" s="425"/>
      <c r="CS1708" s="425"/>
      <c r="CT1708" s="425"/>
      <c r="CU1708" s="425"/>
      <c r="CV1708" s="425"/>
      <c r="CW1708" s="425"/>
      <c r="CX1708" s="425"/>
      <c r="CY1708" s="425"/>
      <c r="CZ1708" s="425"/>
      <c r="DA1708" s="425"/>
      <c r="DB1708" s="425"/>
      <c r="DC1708" s="425"/>
      <c r="DD1708" s="425"/>
      <c r="DE1708" s="425"/>
      <c r="DF1708" s="425"/>
      <c r="DG1708" s="425"/>
      <c r="DH1708" s="425"/>
      <c r="DI1708" s="425"/>
      <c r="DJ1708" s="425"/>
      <c r="DK1708" s="425"/>
      <c r="DL1708" s="425"/>
      <c r="DM1708" s="425"/>
      <c r="DN1708" s="425"/>
      <c r="DO1708" s="425"/>
      <c r="DP1708" s="425"/>
      <c r="DQ1708" s="425"/>
      <c r="DR1708" s="425"/>
      <c r="DS1708" s="425"/>
      <c r="DT1708" s="425"/>
      <c r="DU1708" s="425"/>
      <c r="DV1708" s="425"/>
      <c r="DW1708" s="425"/>
      <c r="DX1708" s="425"/>
      <c r="DY1708" s="425"/>
      <c r="DZ1708" s="425"/>
      <c r="EA1708" s="425"/>
      <c r="EB1708" s="425"/>
      <c r="EC1708" s="425"/>
      <c r="ED1708" s="425"/>
      <c r="EE1708" s="425"/>
      <c r="EF1708" s="425"/>
      <c r="EG1708" s="425"/>
      <c r="EH1708" s="425"/>
      <c r="EI1708" s="425"/>
      <c r="EJ1708" s="425"/>
      <c r="EK1708" s="425"/>
      <c r="EL1708" s="425"/>
      <c r="EM1708" s="425"/>
      <c r="EN1708" s="425"/>
      <c r="EO1708" s="425"/>
      <c r="EP1708" s="425"/>
      <c r="EQ1708" s="425"/>
      <c r="ER1708" s="425"/>
      <c r="ES1708" s="425"/>
      <c r="ET1708" s="425"/>
      <c r="EU1708" s="425"/>
      <c r="EV1708" s="425"/>
      <c r="EW1708" s="425"/>
      <c r="EX1708" s="425"/>
      <c r="EY1708" s="425"/>
      <c r="EZ1708" s="425"/>
      <c r="FA1708" s="425"/>
      <c r="FB1708" s="425"/>
      <c r="FC1708" s="425"/>
      <c r="FD1708" s="425"/>
      <c r="FE1708" s="425"/>
      <c r="FF1708" s="425"/>
      <c r="FG1708" s="425"/>
      <c r="FH1708" s="425"/>
      <c r="FI1708" s="425"/>
      <c r="FJ1708" s="425"/>
      <c r="FK1708" s="425"/>
      <c r="FL1708" s="425"/>
      <c r="FM1708" s="425"/>
      <c r="FN1708" s="425"/>
      <c r="FO1708" s="425"/>
      <c r="FP1708" s="425"/>
      <c r="FQ1708" s="425"/>
      <c r="FR1708" s="425"/>
      <c r="FS1708" s="425"/>
      <c r="FT1708" s="425"/>
      <c r="FU1708" s="425"/>
      <c r="FV1708" s="425"/>
      <c r="FW1708" s="425"/>
      <c r="FX1708" s="425"/>
      <c r="FY1708" s="425"/>
      <c r="FZ1708" s="425"/>
      <c r="GA1708" s="425"/>
      <c r="GB1708" s="425"/>
      <c r="GC1708" s="425"/>
      <c r="GD1708" s="425"/>
      <c r="GE1708" s="425"/>
      <c r="GF1708" s="425"/>
      <c r="GG1708" s="425"/>
      <c r="GH1708" s="425"/>
      <c r="GI1708" s="425"/>
      <c r="GJ1708" s="425"/>
      <c r="GK1708" s="425"/>
      <c r="GL1708" s="425"/>
      <c r="GM1708" s="425"/>
      <c r="GN1708" s="425"/>
      <c r="GO1708" s="425"/>
      <c r="GP1708" s="425"/>
      <c r="GQ1708" s="425"/>
      <c r="GR1708" s="425"/>
      <c r="GS1708" s="425"/>
      <c r="GT1708" s="425"/>
      <c r="GU1708" s="425"/>
      <c r="GV1708" s="425"/>
      <c r="GW1708" s="425"/>
    </row>
    <row r="1709" spans="1:205" s="423" customFormat="1" ht="38.25" x14ac:dyDescent="0.25">
      <c r="A1709" s="331" t="s">
        <v>2477</v>
      </c>
      <c r="B1709" s="337" t="s">
        <v>2056</v>
      </c>
      <c r="C1709" s="277" t="s">
        <v>2518</v>
      </c>
      <c r="D1709" s="332" t="s">
        <v>2519</v>
      </c>
      <c r="E1709" s="326">
        <v>72.260000000000005</v>
      </c>
      <c r="F1709" s="336">
        <v>70</v>
      </c>
      <c r="G1709" s="220"/>
      <c r="H1709" s="334" t="s">
        <v>2520</v>
      </c>
      <c r="I1709" s="378" t="s">
        <v>21</v>
      </c>
      <c r="J1709" s="378"/>
      <c r="K1709" s="332"/>
      <c r="L1709" s="384"/>
      <c r="M1709" s="381">
        <v>1</v>
      </c>
      <c r="N1709" s="379">
        <v>1</v>
      </c>
      <c r="O1709" s="385"/>
      <c r="P1709" s="377">
        <f t="shared" si="182"/>
        <v>74</v>
      </c>
      <c r="Q1709" s="16">
        <f t="shared" si="181"/>
        <v>74.009699999999995</v>
      </c>
      <c r="R1709" s="23">
        <f t="shared" si="183"/>
        <v>1.7399999999999949</v>
      </c>
      <c r="S1709" s="18">
        <f t="shared" si="184"/>
        <v>2.4079712150567322E-2</v>
      </c>
      <c r="T1709" s="101"/>
      <c r="U1709" s="102">
        <v>3130000</v>
      </c>
      <c r="V1709" s="103"/>
      <c r="W1709" s="272">
        <v>3130</v>
      </c>
      <c r="X1709" s="273"/>
      <c r="Y1709" s="486"/>
      <c r="AA1709" s="477"/>
      <c r="AB1709" s="477"/>
      <c r="AC1709" s="477"/>
      <c r="AD1709" s="477"/>
      <c r="AE1709" s="477"/>
      <c r="AF1709" s="425"/>
      <c r="AG1709" s="425"/>
      <c r="AH1709" s="425"/>
      <c r="AI1709" s="425"/>
      <c r="AJ1709" s="425"/>
      <c r="AK1709" s="425"/>
      <c r="AL1709" s="425"/>
      <c r="AM1709" s="425"/>
      <c r="AN1709" s="425"/>
      <c r="AO1709" s="425"/>
      <c r="AP1709" s="425"/>
      <c r="AQ1709" s="425"/>
      <c r="AR1709" s="425"/>
      <c r="AS1709" s="425"/>
      <c r="AT1709" s="425"/>
      <c r="AU1709" s="425"/>
      <c r="AV1709" s="425"/>
      <c r="AW1709" s="425"/>
      <c r="AX1709" s="425"/>
      <c r="AY1709" s="425"/>
      <c r="AZ1709" s="425"/>
      <c r="BA1709" s="425"/>
      <c r="BB1709" s="425"/>
      <c r="BC1709" s="425"/>
      <c r="BD1709" s="425"/>
      <c r="BE1709" s="425"/>
      <c r="BF1709" s="425"/>
      <c r="BG1709" s="425"/>
      <c r="BH1709" s="425"/>
      <c r="BI1709" s="425"/>
      <c r="BJ1709" s="425"/>
      <c r="BK1709" s="425"/>
      <c r="BL1709" s="425"/>
      <c r="BM1709" s="425"/>
      <c r="BN1709" s="425"/>
      <c r="BO1709" s="425"/>
      <c r="BP1709" s="425"/>
      <c r="BQ1709" s="425"/>
      <c r="BR1709" s="425"/>
      <c r="BS1709" s="425"/>
      <c r="BT1709" s="425"/>
      <c r="BU1709" s="425"/>
      <c r="BV1709" s="425"/>
      <c r="BW1709" s="425"/>
      <c r="BX1709" s="425"/>
      <c r="BY1709" s="425"/>
      <c r="BZ1709" s="425"/>
      <c r="CA1709" s="425"/>
      <c r="CB1709" s="425"/>
      <c r="CC1709" s="425"/>
      <c r="CD1709" s="425"/>
      <c r="CE1709" s="425"/>
      <c r="CF1709" s="425"/>
      <c r="CG1709" s="425"/>
      <c r="CH1709" s="425"/>
      <c r="CI1709" s="425"/>
      <c r="CJ1709" s="425"/>
      <c r="CK1709" s="425"/>
      <c r="CL1709" s="425"/>
      <c r="CM1709" s="425"/>
      <c r="CN1709" s="425"/>
      <c r="CO1709" s="425"/>
      <c r="CP1709" s="425"/>
      <c r="CQ1709" s="425"/>
      <c r="CR1709" s="425"/>
      <c r="CS1709" s="425"/>
      <c r="CT1709" s="425"/>
      <c r="CU1709" s="425"/>
      <c r="CV1709" s="425"/>
      <c r="CW1709" s="425"/>
      <c r="CX1709" s="425"/>
      <c r="CY1709" s="425"/>
      <c r="CZ1709" s="425"/>
      <c r="DA1709" s="425"/>
      <c r="DB1709" s="425"/>
      <c r="DC1709" s="425"/>
      <c r="DD1709" s="425"/>
      <c r="DE1709" s="425"/>
      <c r="DF1709" s="425"/>
      <c r="DG1709" s="425"/>
      <c r="DH1709" s="425"/>
      <c r="DI1709" s="425"/>
      <c r="DJ1709" s="425"/>
      <c r="DK1709" s="425"/>
      <c r="DL1709" s="425"/>
      <c r="DM1709" s="425"/>
      <c r="DN1709" s="425"/>
      <c r="DO1709" s="425"/>
      <c r="DP1709" s="425"/>
      <c r="DQ1709" s="425"/>
      <c r="DR1709" s="425"/>
      <c r="DS1709" s="425"/>
      <c r="DT1709" s="425"/>
      <c r="DU1709" s="425"/>
      <c r="DV1709" s="425"/>
      <c r="DW1709" s="425"/>
      <c r="DX1709" s="425"/>
      <c r="DY1709" s="425"/>
      <c r="DZ1709" s="425"/>
      <c r="EA1709" s="425"/>
      <c r="EB1709" s="425"/>
      <c r="EC1709" s="425"/>
      <c r="ED1709" s="425"/>
      <c r="EE1709" s="425"/>
      <c r="EF1709" s="425"/>
      <c r="EG1709" s="425"/>
      <c r="EH1709" s="425"/>
      <c r="EI1709" s="425"/>
      <c r="EJ1709" s="425"/>
      <c r="EK1709" s="425"/>
      <c r="EL1709" s="425"/>
      <c r="EM1709" s="425"/>
      <c r="EN1709" s="425"/>
      <c r="EO1709" s="425"/>
      <c r="EP1709" s="425"/>
      <c r="EQ1709" s="425"/>
      <c r="ER1709" s="425"/>
      <c r="ES1709" s="425"/>
      <c r="ET1709" s="425"/>
      <c r="EU1709" s="425"/>
      <c r="EV1709" s="425"/>
      <c r="EW1709" s="425"/>
      <c r="EX1709" s="425"/>
      <c r="EY1709" s="425"/>
      <c r="EZ1709" s="425"/>
      <c r="FA1709" s="425"/>
      <c r="FB1709" s="425"/>
      <c r="FC1709" s="425"/>
      <c r="FD1709" s="425"/>
      <c r="FE1709" s="425"/>
      <c r="FF1709" s="425"/>
      <c r="FG1709" s="425"/>
      <c r="FH1709" s="425"/>
      <c r="FI1709" s="425"/>
      <c r="FJ1709" s="425"/>
      <c r="FK1709" s="425"/>
      <c r="FL1709" s="425"/>
      <c r="FM1709" s="425"/>
      <c r="FN1709" s="425"/>
      <c r="FO1709" s="425"/>
      <c r="FP1709" s="425"/>
      <c r="FQ1709" s="425"/>
      <c r="FR1709" s="425"/>
      <c r="FS1709" s="425"/>
      <c r="FT1709" s="425"/>
      <c r="FU1709" s="425"/>
      <c r="FV1709" s="425"/>
      <c r="FW1709" s="425"/>
      <c r="FX1709" s="425"/>
      <c r="FY1709" s="425"/>
      <c r="FZ1709" s="425"/>
      <c r="GA1709" s="425"/>
      <c r="GB1709" s="425"/>
      <c r="GC1709" s="425"/>
      <c r="GD1709" s="425"/>
      <c r="GE1709" s="425"/>
      <c r="GF1709" s="425"/>
      <c r="GG1709" s="425"/>
      <c r="GH1709" s="425"/>
      <c r="GI1709" s="425"/>
      <c r="GJ1709" s="425"/>
      <c r="GK1709" s="425"/>
      <c r="GL1709" s="425"/>
      <c r="GM1709" s="425"/>
      <c r="GN1709" s="425"/>
      <c r="GO1709" s="425"/>
      <c r="GP1709" s="425"/>
      <c r="GQ1709" s="425"/>
      <c r="GR1709" s="425"/>
      <c r="GS1709" s="425"/>
      <c r="GT1709" s="425"/>
      <c r="GU1709" s="425"/>
      <c r="GV1709" s="425"/>
      <c r="GW1709" s="425"/>
    </row>
    <row r="1710" spans="1:205" s="423" customFormat="1" ht="51" x14ac:dyDescent="0.25">
      <c r="A1710" s="331" t="s">
        <v>2477</v>
      </c>
      <c r="B1710" s="337" t="s">
        <v>2056</v>
      </c>
      <c r="C1710" s="277" t="s">
        <v>2521</v>
      </c>
      <c r="D1710" s="332" t="s">
        <v>2519</v>
      </c>
      <c r="E1710" s="326">
        <v>2.58</v>
      </c>
      <c r="F1710" s="336">
        <v>2.5</v>
      </c>
      <c r="G1710" s="220"/>
      <c r="H1710" s="334" t="s">
        <v>2520</v>
      </c>
      <c r="I1710" s="378" t="s">
        <v>21</v>
      </c>
      <c r="J1710" s="378"/>
      <c r="K1710" s="332"/>
      <c r="L1710" s="384"/>
      <c r="M1710" s="381">
        <v>1</v>
      </c>
      <c r="N1710" s="379">
        <v>1</v>
      </c>
      <c r="O1710" s="385"/>
      <c r="P1710" s="377">
        <f t="shared" si="182"/>
        <v>2.64</v>
      </c>
      <c r="Q1710" s="16">
        <f t="shared" si="181"/>
        <v>2.6423999999999999</v>
      </c>
      <c r="R1710" s="23">
        <f t="shared" si="183"/>
        <v>6.0000000000000053E-2</v>
      </c>
      <c r="S1710" s="18">
        <f t="shared" si="184"/>
        <v>2.3255813953488393E-2</v>
      </c>
      <c r="T1710" s="101"/>
      <c r="U1710" s="102">
        <v>3140000</v>
      </c>
      <c r="V1710" s="103"/>
      <c r="W1710" s="272">
        <v>3140</v>
      </c>
      <c r="X1710" s="273"/>
      <c r="Y1710" s="486"/>
      <c r="AA1710" s="477"/>
      <c r="AB1710" s="477"/>
      <c r="AC1710" s="477"/>
      <c r="AD1710" s="477"/>
      <c r="AE1710" s="477"/>
      <c r="AF1710" s="425"/>
      <c r="AG1710" s="425"/>
      <c r="AH1710" s="425"/>
      <c r="AI1710" s="425"/>
      <c r="AJ1710" s="425"/>
      <c r="AK1710" s="425"/>
      <c r="AL1710" s="425"/>
      <c r="AM1710" s="425"/>
      <c r="AN1710" s="425"/>
      <c r="AO1710" s="425"/>
      <c r="AP1710" s="425"/>
      <c r="AQ1710" s="425"/>
      <c r="AR1710" s="425"/>
      <c r="AS1710" s="425"/>
      <c r="AT1710" s="425"/>
      <c r="AU1710" s="425"/>
      <c r="AV1710" s="425"/>
      <c r="AW1710" s="425"/>
      <c r="AX1710" s="425"/>
      <c r="AY1710" s="425"/>
      <c r="AZ1710" s="425"/>
      <c r="BA1710" s="425"/>
      <c r="BB1710" s="425"/>
      <c r="BC1710" s="425"/>
      <c r="BD1710" s="425"/>
      <c r="BE1710" s="425"/>
      <c r="BF1710" s="425"/>
      <c r="BG1710" s="425"/>
      <c r="BH1710" s="425"/>
      <c r="BI1710" s="425"/>
      <c r="BJ1710" s="425"/>
      <c r="BK1710" s="425"/>
      <c r="BL1710" s="425"/>
      <c r="BM1710" s="425"/>
      <c r="BN1710" s="425"/>
      <c r="BO1710" s="425"/>
      <c r="BP1710" s="425"/>
      <c r="BQ1710" s="425"/>
      <c r="BR1710" s="425"/>
      <c r="BS1710" s="425"/>
      <c r="BT1710" s="425"/>
      <c r="BU1710" s="425"/>
      <c r="BV1710" s="425"/>
      <c r="BW1710" s="425"/>
      <c r="BX1710" s="425"/>
      <c r="BY1710" s="425"/>
      <c r="BZ1710" s="425"/>
      <c r="CA1710" s="425"/>
      <c r="CB1710" s="425"/>
      <c r="CC1710" s="425"/>
      <c r="CD1710" s="425"/>
      <c r="CE1710" s="425"/>
      <c r="CF1710" s="425"/>
      <c r="CG1710" s="425"/>
      <c r="CH1710" s="425"/>
      <c r="CI1710" s="425"/>
      <c r="CJ1710" s="425"/>
      <c r="CK1710" s="425"/>
      <c r="CL1710" s="425"/>
      <c r="CM1710" s="425"/>
      <c r="CN1710" s="425"/>
      <c r="CO1710" s="425"/>
      <c r="CP1710" s="425"/>
      <c r="CQ1710" s="425"/>
      <c r="CR1710" s="425"/>
      <c r="CS1710" s="425"/>
      <c r="CT1710" s="425"/>
      <c r="CU1710" s="425"/>
      <c r="CV1710" s="425"/>
      <c r="CW1710" s="425"/>
      <c r="CX1710" s="425"/>
      <c r="CY1710" s="425"/>
      <c r="CZ1710" s="425"/>
      <c r="DA1710" s="425"/>
      <c r="DB1710" s="425"/>
      <c r="DC1710" s="425"/>
      <c r="DD1710" s="425"/>
      <c r="DE1710" s="425"/>
      <c r="DF1710" s="425"/>
      <c r="DG1710" s="425"/>
      <c r="DH1710" s="425"/>
      <c r="DI1710" s="425"/>
      <c r="DJ1710" s="425"/>
      <c r="DK1710" s="425"/>
      <c r="DL1710" s="425"/>
      <c r="DM1710" s="425"/>
      <c r="DN1710" s="425"/>
      <c r="DO1710" s="425"/>
      <c r="DP1710" s="425"/>
      <c r="DQ1710" s="425"/>
      <c r="DR1710" s="425"/>
      <c r="DS1710" s="425"/>
      <c r="DT1710" s="425"/>
      <c r="DU1710" s="425"/>
      <c r="DV1710" s="425"/>
      <c r="DW1710" s="425"/>
      <c r="DX1710" s="425"/>
      <c r="DY1710" s="425"/>
      <c r="DZ1710" s="425"/>
      <c r="EA1710" s="425"/>
      <c r="EB1710" s="425"/>
      <c r="EC1710" s="425"/>
      <c r="ED1710" s="425"/>
      <c r="EE1710" s="425"/>
      <c r="EF1710" s="425"/>
      <c r="EG1710" s="425"/>
      <c r="EH1710" s="425"/>
      <c r="EI1710" s="425"/>
      <c r="EJ1710" s="425"/>
      <c r="EK1710" s="425"/>
      <c r="EL1710" s="425"/>
      <c r="EM1710" s="425"/>
      <c r="EN1710" s="425"/>
      <c r="EO1710" s="425"/>
      <c r="EP1710" s="425"/>
      <c r="EQ1710" s="425"/>
      <c r="ER1710" s="425"/>
      <c r="ES1710" s="425"/>
      <c r="ET1710" s="425"/>
      <c r="EU1710" s="425"/>
      <c r="EV1710" s="425"/>
      <c r="EW1710" s="425"/>
      <c r="EX1710" s="425"/>
      <c r="EY1710" s="425"/>
      <c r="EZ1710" s="425"/>
      <c r="FA1710" s="425"/>
      <c r="FB1710" s="425"/>
      <c r="FC1710" s="425"/>
      <c r="FD1710" s="425"/>
      <c r="FE1710" s="425"/>
      <c r="FF1710" s="425"/>
      <c r="FG1710" s="425"/>
      <c r="FH1710" s="425"/>
      <c r="FI1710" s="425"/>
      <c r="FJ1710" s="425"/>
      <c r="FK1710" s="425"/>
      <c r="FL1710" s="425"/>
      <c r="FM1710" s="425"/>
      <c r="FN1710" s="425"/>
      <c r="FO1710" s="425"/>
      <c r="FP1710" s="425"/>
      <c r="FQ1710" s="425"/>
      <c r="FR1710" s="425"/>
      <c r="FS1710" s="425"/>
      <c r="FT1710" s="425"/>
      <c r="FU1710" s="425"/>
      <c r="FV1710" s="425"/>
      <c r="FW1710" s="425"/>
      <c r="FX1710" s="425"/>
      <c r="FY1710" s="425"/>
      <c r="FZ1710" s="425"/>
      <c r="GA1710" s="425"/>
      <c r="GB1710" s="425"/>
      <c r="GC1710" s="425"/>
      <c r="GD1710" s="425"/>
      <c r="GE1710" s="425"/>
      <c r="GF1710" s="425"/>
      <c r="GG1710" s="425"/>
      <c r="GH1710" s="425"/>
      <c r="GI1710" s="425"/>
      <c r="GJ1710" s="425"/>
      <c r="GK1710" s="425"/>
      <c r="GL1710" s="425"/>
      <c r="GM1710" s="425"/>
      <c r="GN1710" s="425"/>
      <c r="GO1710" s="425"/>
      <c r="GP1710" s="425"/>
      <c r="GQ1710" s="425"/>
      <c r="GR1710" s="425"/>
      <c r="GS1710" s="425"/>
      <c r="GT1710" s="425"/>
      <c r="GU1710" s="425"/>
      <c r="GV1710" s="425"/>
      <c r="GW1710" s="425"/>
    </row>
    <row r="1711" spans="1:205" s="423" customFormat="1" ht="51" x14ac:dyDescent="0.25">
      <c r="A1711" s="331" t="s">
        <v>2477</v>
      </c>
      <c r="B1711" s="337" t="s">
        <v>2056</v>
      </c>
      <c r="C1711" s="277" t="s">
        <v>2522</v>
      </c>
      <c r="D1711" s="332" t="s">
        <v>2523</v>
      </c>
      <c r="E1711" s="326">
        <v>72.260000000000005</v>
      </c>
      <c r="F1711" s="336">
        <v>70</v>
      </c>
      <c r="G1711" s="220"/>
      <c r="H1711" s="334"/>
      <c r="I1711" s="378" t="s">
        <v>21</v>
      </c>
      <c r="J1711" s="378"/>
      <c r="K1711" s="332"/>
      <c r="L1711" s="384"/>
      <c r="M1711" s="381">
        <v>1</v>
      </c>
      <c r="N1711" s="379">
        <v>1</v>
      </c>
      <c r="O1711" s="385"/>
      <c r="P1711" s="377">
        <f t="shared" si="182"/>
        <v>74</v>
      </c>
      <c r="Q1711" s="16">
        <f t="shared" si="181"/>
        <v>74.009699999999995</v>
      </c>
      <c r="R1711" s="23">
        <f t="shared" si="183"/>
        <v>1.7399999999999949</v>
      </c>
      <c r="S1711" s="18">
        <f t="shared" si="184"/>
        <v>2.4079712150567322E-2</v>
      </c>
      <c r="T1711" s="101"/>
      <c r="U1711" s="102">
        <v>3150000</v>
      </c>
      <c r="V1711" s="103"/>
      <c r="W1711" s="272">
        <v>3150</v>
      </c>
      <c r="X1711" s="273"/>
      <c r="Y1711" s="486"/>
      <c r="AA1711" s="477"/>
      <c r="AB1711" s="477"/>
      <c r="AC1711" s="477"/>
      <c r="AD1711" s="477"/>
      <c r="AE1711" s="477"/>
      <c r="AF1711" s="425"/>
      <c r="AG1711" s="425"/>
      <c r="AH1711" s="425"/>
      <c r="AI1711" s="425"/>
      <c r="AJ1711" s="425"/>
      <c r="AK1711" s="425"/>
      <c r="AL1711" s="425"/>
      <c r="AM1711" s="425"/>
      <c r="AN1711" s="425"/>
      <c r="AO1711" s="425"/>
      <c r="AP1711" s="425"/>
      <c r="AQ1711" s="425"/>
      <c r="AR1711" s="425"/>
      <c r="AS1711" s="425"/>
      <c r="AT1711" s="425"/>
      <c r="AU1711" s="425"/>
      <c r="AV1711" s="425"/>
      <c r="AW1711" s="425"/>
      <c r="AX1711" s="425"/>
      <c r="AY1711" s="425"/>
      <c r="AZ1711" s="425"/>
      <c r="BA1711" s="425"/>
      <c r="BB1711" s="425"/>
      <c r="BC1711" s="425"/>
      <c r="BD1711" s="425"/>
      <c r="BE1711" s="425"/>
      <c r="BF1711" s="425"/>
      <c r="BG1711" s="425"/>
      <c r="BH1711" s="425"/>
      <c r="BI1711" s="425"/>
      <c r="BJ1711" s="425"/>
      <c r="BK1711" s="425"/>
      <c r="BL1711" s="425"/>
      <c r="BM1711" s="425"/>
      <c r="BN1711" s="425"/>
      <c r="BO1711" s="425"/>
      <c r="BP1711" s="425"/>
      <c r="BQ1711" s="425"/>
      <c r="BR1711" s="425"/>
      <c r="BS1711" s="425"/>
      <c r="BT1711" s="425"/>
      <c r="BU1711" s="425"/>
      <c r="BV1711" s="425"/>
      <c r="BW1711" s="425"/>
      <c r="BX1711" s="425"/>
      <c r="BY1711" s="425"/>
      <c r="BZ1711" s="425"/>
      <c r="CA1711" s="425"/>
      <c r="CB1711" s="425"/>
      <c r="CC1711" s="425"/>
      <c r="CD1711" s="425"/>
      <c r="CE1711" s="425"/>
      <c r="CF1711" s="425"/>
      <c r="CG1711" s="425"/>
      <c r="CH1711" s="425"/>
      <c r="CI1711" s="425"/>
      <c r="CJ1711" s="425"/>
      <c r="CK1711" s="425"/>
      <c r="CL1711" s="425"/>
      <c r="CM1711" s="425"/>
      <c r="CN1711" s="425"/>
      <c r="CO1711" s="425"/>
      <c r="CP1711" s="425"/>
      <c r="CQ1711" s="425"/>
      <c r="CR1711" s="425"/>
      <c r="CS1711" s="425"/>
      <c r="CT1711" s="425"/>
      <c r="CU1711" s="425"/>
      <c r="CV1711" s="425"/>
      <c r="CW1711" s="425"/>
      <c r="CX1711" s="425"/>
      <c r="CY1711" s="425"/>
      <c r="CZ1711" s="425"/>
      <c r="DA1711" s="425"/>
      <c r="DB1711" s="425"/>
      <c r="DC1711" s="425"/>
      <c r="DD1711" s="425"/>
      <c r="DE1711" s="425"/>
      <c r="DF1711" s="425"/>
      <c r="DG1711" s="425"/>
      <c r="DH1711" s="425"/>
      <c r="DI1711" s="425"/>
      <c r="DJ1711" s="425"/>
      <c r="DK1711" s="425"/>
      <c r="DL1711" s="425"/>
      <c r="DM1711" s="425"/>
      <c r="DN1711" s="425"/>
      <c r="DO1711" s="425"/>
      <c r="DP1711" s="425"/>
      <c r="DQ1711" s="425"/>
      <c r="DR1711" s="425"/>
      <c r="DS1711" s="425"/>
      <c r="DT1711" s="425"/>
      <c r="DU1711" s="425"/>
      <c r="DV1711" s="425"/>
      <c r="DW1711" s="425"/>
      <c r="DX1711" s="425"/>
      <c r="DY1711" s="425"/>
      <c r="DZ1711" s="425"/>
      <c r="EA1711" s="425"/>
      <c r="EB1711" s="425"/>
      <c r="EC1711" s="425"/>
      <c r="ED1711" s="425"/>
      <c r="EE1711" s="425"/>
      <c r="EF1711" s="425"/>
      <c r="EG1711" s="425"/>
      <c r="EH1711" s="425"/>
      <c r="EI1711" s="425"/>
      <c r="EJ1711" s="425"/>
      <c r="EK1711" s="425"/>
      <c r="EL1711" s="425"/>
      <c r="EM1711" s="425"/>
      <c r="EN1711" s="425"/>
      <c r="EO1711" s="425"/>
      <c r="EP1711" s="425"/>
      <c r="EQ1711" s="425"/>
      <c r="ER1711" s="425"/>
      <c r="ES1711" s="425"/>
      <c r="ET1711" s="425"/>
      <c r="EU1711" s="425"/>
      <c r="EV1711" s="425"/>
      <c r="EW1711" s="425"/>
      <c r="EX1711" s="425"/>
      <c r="EY1711" s="425"/>
      <c r="EZ1711" s="425"/>
      <c r="FA1711" s="425"/>
      <c r="FB1711" s="425"/>
      <c r="FC1711" s="425"/>
      <c r="FD1711" s="425"/>
      <c r="FE1711" s="425"/>
      <c r="FF1711" s="425"/>
      <c r="FG1711" s="425"/>
      <c r="FH1711" s="425"/>
      <c r="FI1711" s="425"/>
      <c r="FJ1711" s="425"/>
      <c r="FK1711" s="425"/>
      <c r="FL1711" s="425"/>
      <c r="FM1711" s="425"/>
      <c r="FN1711" s="425"/>
      <c r="FO1711" s="425"/>
      <c r="FP1711" s="425"/>
      <c r="FQ1711" s="425"/>
      <c r="FR1711" s="425"/>
      <c r="FS1711" s="425"/>
      <c r="FT1711" s="425"/>
      <c r="FU1711" s="425"/>
      <c r="FV1711" s="425"/>
      <c r="FW1711" s="425"/>
      <c r="FX1711" s="425"/>
      <c r="FY1711" s="425"/>
      <c r="FZ1711" s="425"/>
      <c r="GA1711" s="425"/>
      <c r="GB1711" s="425"/>
      <c r="GC1711" s="425"/>
      <c r="GD1711" s="425"/>
      <c r="GE1711" s="425"/>
      <c r="GF1711" s="425"/>
      <c r="GG1711" s="425"/>
      <c r="GH1711" s="425"/>
      <c r="GI1711" s="425"/>
      <c r="GJ1711" s="425"/>
      <c r="GK1711" s="425"/>
      <c r="GL1711" s="425"/>
      <c r="GM1711" s="425"/>
      <c r="GN1711" s="425"/>
      <c r="GO1711" s="425"/>
      <c r="GP1711" s="425"/>
      <c r="GQ1711" s="425"/>
      <c r="GR1711" s="425"/>
      <c r="GS1711" s="425"/>
      <c r="GT1711" s="425"/>
      <c r="GU1711" s="425"/>
      <c r="GV1711" s="425"/>
      <c r="GW1711" s="425"/>
    </row>
    <row r="1712" spans="1:205" s="423" customFormat="1" ht="63.75" x14ac:dyDescent="0.25">
      <c r="A1712" s="331" t="s">
        <v>2477</v>
      </c>
      <c r="B1712" s="337" t="s">
        <v>2056</v>
      </c>
      <c r="C1712" s="277" t="s">
        <v>2524</v>
      </c>
      <c r="D1712" s="332" t="s">
        <v>2523</v>
      </c>
      <c r="E1712" s="326">
        <v>2.06</v>
      </c>
      <c r="F1712" s="336">
        <v>2</v>
      </c>
      <c r="G1712" s="220"/>
      <c r="H1712" s="334"/>
      <c r="I1712" s="378" t="s">
        <v>21</v>
      </c>
      <c r="J1712" s="378"/>
      <c r="K1712" s="332"/>
      <c r="L1712" s="384"/>
      <c r="M1712" s="381">
        <v>1</v>
      </c>
      <c r="N1712" s="379">
        <v>1</v>
      </c>
      <c r="O1712" s="385"/>
      <c r="P1712" s="377">
        <f t="shared" si="182"/>
        <v>2.1</v>
      </c>
      <c r="Q1712" s="16">
        <f t="shared" si="181"/>
        <v>2.1097999999999999</v>
      </c>
      <c r="R1712" s="23">
        <f t="shared" si="183"/>
        <v>4.0000000000000036E-2</v>
      </c>
      <c r="S1712" s="18">
        <f t="shared" si="184"/>
        <v>1.9417475728155355E-2</v>
      </c>
      <c r="T1712" s="101"/>
      <c r="U1712" s="102">
        <v>3160000</v>
      </c>
      <c r="V1712" s="103"/>
      <c r="W1712" s="272">
        <v>3160</v>
      </c>
      <c r="X1712" s="273"/>
      <c r="Y1712" s="486"/>
      <c r="AA1712" s="477"/>
      <c r="AB1712" s="477"/>
      <c r="AC1712" s="477"/>
      <c r="AD1712" s="477"/>
      <c r="AE1712" s="477"/>
      <c r="AF1712" s="425"/>
      <c r="AG1712" s="425"/>
      <c r="AH1712" s="425"/>
      <c r="AI1712" s="425"/>
      <c r="AJ1712" s="425"/>
      <c r="AK1712" s="425"/>
      <c r="AL1712" s="425"/>
      <c r="AM1712" s="425"/>
      <c r="AN1712" s="425"/>
      <c r="AO1712" s="425"/>
      <c r="AP1712" s="425"/>
      <c r="AQ1712" s="425"/>
      <c r="AR1712" s="425"/>
      <c r="AS1712" s="425"/>
      <c r="AT1712" s="425"/>
      <c r="AU1712" s="425"/>
      <c r="AV1712" s="425"/>
      <c r="AW1712" s="425"/>
      <c r="AX1712" s="425"/>
      <c r="AY1712" s="425"/>
      <c r="AZ1712" s="425"/>
      <c r="BA1712" s="425"/>
      <c r="BB1712" s="425"/>
      <c r="BC1712" s="425"/>
      <c r="BD1712" s="425"/>
      <c r="BE1712" s="425"/>
      <c r="BF1712" s="425"/>
      <c r="BG1712" s="425"/>
      <c r="BH1712" s="425"/>
      <c r="BI1712" s="425"/>
      <c r="BJ1712" s="425"/>
      <c r="BK1712" s="425"/>
      <c r="BL1712" s="425"/>
      <c r="BM1712" s="425"/>
      <c r="BN1712" s="425"/>
      <c r="BO1712" s="425"/>
      <c r="BP1712" s="425"/>
      <c r="BQ1712" s="425"/>
      <c r="BR1712" s="425"/>
      <c r="BS1712" s="425"/>
      <c r="BT1712" s="425"/>
      <c r="BU1712" s="425"/>
      <c r="BV1712" s="425"/>
      <c r="BW1712" s="425"/>
      <c r="BX1712" s="425"/>
      <c r="BY1712" s="425"/>
      <c r="BZ1712" s="425"/>
      <c r="CA1712" s="425"/>
      <c r="CB1712" s="425"/>
      <c r="CC1712" s="425"/>
      <c r="CD1712" s="425"/>
      <c r="CE1712" s="425"/>
      <c r="CF1712" s="425"/>
      <c r="CG1712" s="425"/>
      <c r="CH1712" s="425"/>
      <c r="CI1712" s="425"/>
      <c r="CJ1712" s="425"/>
      <c r="CK1712" s="425"/>
      <c r="CL1712" s="425"/>
      <c r="CM1712" s="425"/>
      <c r="CN1712" s="425"/>
      <c r="CO1712" s="425"/>
      <c r="CP1712" s="425"/>
      <c r="CQ1712" s="425"/>
      <c r="CR1712" s="425"/>
      <c r="CS1712" s="425"/>
      <c r="CT1712" s="425"/>
      <c r="CU1712" s="425"/>
      <c r="CV1712" s="425"/>
      <c r="CW1712" s="425"/>
      <c r="CX1712" s="425"/>
      <c r="CY1712" s="425"/>
      <c r="CZ1712" s="425"/>
      <c r="DA1712" s="425"/>
      <c r="DB1712" s="425"/>
      <c r="DC1712" s="425"/>
      <c r="DD1712" s="425"/>
      <c r="DE1712" s="425"/>
      <c r="DF1712" s="425"/>
      <c r="DG1712" s="425"/>
      <c r="DH1712" s="425"/>
      <c r="DI1712" s="425"/>
      <c r="DJ1712" s="425"/>
      <c r="DK1712" s="425"/>
      <c r="DL1712" s="425"/>
      <c r="DM1712" s="425"/>
      <c r="DN1712" s="425"/>
      <c r="DO1712" s="425"/>
      <c r="DP1712" s="425"/>
      <c r="DQ1712" s="425"/>
      <c r="DR1712" s="425"/>
      <c r="DS1712" s="425"/>
      <c r="DT1712" s="425"/>
      <c r="DU1712" s="425"/>
      <c r="DV1712" s="425"/>
      <c r="DW1712" s="425"/>
      <c r="DX1712" s="425"/>
      <c r="DY1712" s="425"/>
      <c r="DZ1712" s="425"/>
      <c r="EA1712" s="425"/>
      <c r="EB1712" s="425"/>
      <c r="EC1712" s="425"/>
      <c r="ED1712" s="425"/>
      <c r="EE1712" s="425"/>
      <c r="EF1712" s="425"/>
      <c r="EG1712" s="425"/>
      <c r="EH1712" s="425"/>
      <c r="EI1712" s="425"/>
      <c r="EJ1712" s="425"/>
      <c r="EK1712" s="425"/>
      <c r="EL1712" s="425"/>
      <c r="EM1712" s="425"/>
      <c r="EN1712" s="425"/>
      <c r="EO1712" s="425"/>
      <c r="EP1712" s="425"/>
      <c r="EQ1712" s="425"/>
      <c r="ER1712" s="425"/>
      <c r="ES1712" s="425"/>
      <c r="ET1712" s="425"/>
      <c r="EU1712" s="425"/>
      <c r="EV1712" s="425"/>
      <c r="EW1712" s="425"/>
      <c r="EX1712" s="425"/>
      <c r="EY1712" s="425"/>
      <c r="EZ1712" s="425"/>
      <c r="FA1712" s="425"/>
      <c r="FB1712" s="425"/>
      <c r="FC1712" s="425"/>
      <c r="FD1712" s="425"/>
      <c r="FE1712" s="425"/>
      <c r="FF1712" s="425"/>
      <c r="FG1712" s="425"/>
      <c r="FH1712" s="425"/>
      <c r="FI1712" s="425"/>
      <c r="FJ1712" s="425"/>
      <c r="FK1712" s="425"/>
      <c r="FL1712" s="425"/>
      <c r="FM1712" s="425"/>
      <c r="FN1712" s="425"/>
      <c r="FO1712" s="425"/>
      <c r="FP1712" s="425"/>
      <c r="FQ1712" s="425"/>
      <c r="FR1712" s="425"/>
      <c r="FS1712" s="425"/>
      <c r="FT1712" s="425"/>
      <c r="FU1712" s="425"/>
      <c r="FV1712" s="425"/>
      <c r="FW1712" s="425"/>
      <c r="FX1712" s="425"/>
      <c r="FY1712" s="425"/>
      <c r="FZ1712" s="425"/>
      <c r="GA1712" s="425"/>
      <c r="GB1712" s="425"/>
      <c r="GC1712" s="425"/>
      <c r="GD1712" s="425"/>
      <c r="GE1712" s="425"/>
      <c r="GF1712" s="425"/>
      <c r="GG1712" s="425"/>
      <c r="GH1712" s="425"/>
      <c r="GI1712" s="425"/>
      <c r="GJ1712" s="425"/>
      <c r="GK1712" s="425"/>
      <c r="GL1712" s="425"/>
      <c r="GM1712" s="425"/>
      <c r="GN1712" s="425"/>
      <c r="GO1712" s="425"/>
      <c r="GP1712" s="425"/>
      <c r="GQ1712" s="425"/>
      <c r="GR1712" s="425"/>
      <c r="GS1712" s="425"/>
      <c r="GT1712" s="425"/>
      <c r="GU1712" s="425"/>
      <c r="GV1712" s="425"/>
      <c r="GW1712" s="425"/>
    </row>
    <row r="1713" spans="1:205" s="423" customFormat="1" ht="25.5" x14ac:dyDescent="0.25">
      <c r="A1713" s="331" t="s">
        <v>2477</v>
      </c>
      <c r="B1713" s="337" t="s">
        <v>2056</v>
      </c>
      <c r="C1713" s="277" t="s">
        <v>2525</v>
      </c>
      <c r="D1713" s="332" t="s">
        <v>2523</v>
      </c>
      <c r="E1713" s="326">
        <v>72.260000000000005</v>
      </c>
      <c r="F1713" s="336">
        <v>70</v>
      </c>
      <c r="G1713" s="220"/>
      <c r="H1713" s="334"/>
      <c r="I1713" s="378" t="s">
        <v>21</v>
      </c>
      <c r="J1713" s="378"/>
      <c r="K1713" s="332"/>
      <c r="L1713" s="384"/>
      <c r="M1713" s="381">
        <v>4</v>
      </c>
      <c r="N1713" s="379">
        <v>1</v>
      </c>
      <c r="O1713" s="385"/>
      <c r="P1713" s="377">
        <f t="shared" si="182"/>
        <v>74</v>
      </c>
      <c r="Q1713" s="16">
        <f t="shared" si="181"/>
        <v>74.009699999999995</v>
      </c>
      <c r="R1713" s="23">
        <f t="shared" si="183"/>
        <v>1.7399999999999949</v>
      </c>
      <c r="S1713" s="18">
        <f t="shared" si="184"/>
        <v>2.4079712150567322E-2</v>
      </c>
      <c r="T1713" s="101"/>
      <c r="U1713" s="102">
        <v>3170000</v>
      </c>
      <c r="V1713" s="103"/>
      <c r="W1713" s="272">
        <v>3170</v>
      </c>
      <c r="X1713" s="273"/>
      <c r="Y1713" s="486"/>
      <c r="AA1713" s="477"/>
      <c r="AB1713" s="477"/>
      <c r="AC1713" s="477"/>
      <c r="AD1713" s="477"/>
      <c r="AE1713" s="477"/>
      <c r="AF1713" s="425"/>
      <c r="AG1713" s="425"/>
      <c r="AH1713" s="425"/>
      <c r="AI1713" s="425"/>
      <c r="AJ1713" s="425"/>
      <c r="AK1713" s="425"/>
      <c r="AL1713" s="425"/>
      <c r="AM1713" s="425"/>
      <c r="AN1713" s="425"/>
      <c r="AO1713" s="425"/>
      <c r="AP1713" s="425"/>
      <c r="AQ1713" s="425"/>
      <c r="AR1713" s="425"/>
      <c r="AS1713" s="425"/>
      <c r="AT1713" s="425"/>
      <c r="AU1713" s="425"/>
      <c r="AV1713" s="425"/>
      <c r="AW1713" s="425"/>
      <c r="AX1713" s="425"/>
      <c r="AY1713" s="425"/>
      <c r="AZ1713" s="425"/>
      <c r="BA1713" s="425"/>
      <c r="BB1713" s="425"/>
      <c r="BC1713" s="425"/>
      <c r="BD1713" s="425"/>
      <c r="BE1713" s="425"/>
      <c r="BF1713" s="425"/>
      <c r="BG1713" s="425"/>
      <c r="BH1713" s="425"/>
      <c r="BI1713" s="425"/>
      <c r="BJ1713" s="425"/>
      <c r="BK1713" s="425"/>
      <c r="BL1713" s="425"/>
      <c r="BM1713" s="425"/>
      <c r="BN1713" s="425"/>
      <c r="BO1713" s="425"/>
      <c r="BP1713" s="425"/>
      <c r="BQ1713" s="425"/>
      <c r="BR1713" s="425"/>
      <c r="BS1713" s="425"/>
      <c r="BT1713" s="425"/>
      <c r="BU1713" s="425"/>
      <c r="BV1713" s="425"/>
      <c r="BW1713" s="425"/>
      <c r="BX1713" s="425"/>
      <c r="BY1713" s="425"/>
      <c r="BZ1713" s="425"/>
      <c r="CA1713" s="425"/>
      <c r="CB1713" s="425"/>
      <c r="CC1713" s="425"/>
      <c r="CD1713" s="425"/>
      <c r="CE1713" s="425"/>
      <c r="CF1713" s="425"/>
      <c r="CG1713" s="425"/>
      <c r="CH1713" s="425"/>
      <c r="CI1713" s="425"/>
      <c r="CJ1713" s="425"/>
      <c r="CK1713" s="425"/>
      <c r="CL1713" s="425"/>
      <c r="CM1713" s="425"/>
      <c r="CN1713" s="425"/>
      <c r="CO1713" s="425"/>
      <c r="CP1713" s="425"/>
      <c r="CQ1713" s="425"/>
      <c r="CR1713" s="425"/>
      <c r="CS1713" s="425"/>
      <c r="CT1713" s="425"/>
      <c r="CU1713" s="425"/>
      <c r="CV1713" s="425"/>
      <c r="CW1713" s="425"/>
      <c r="CX1713" s="425"/>
      <c r="CY1713" s="425"/>
      <c r="CZ1713" s="425"/>
      <c r="DA1713" s="425"/>
      <c r="DB1713" s="425"/>
      <c r="DC1713" s="425"/>
      <c r="DD1713" s="425"/>
      <c r="DE1713" s="425"/>
      <c r="DF1713" s="425"/>
      <c r="DG1713" s="425"/>
      <c r="DH1713" s="425"/>
      <c r="DI1713" s="425"/>
      <c r="DJ1713" s="425"/>
      <c r="DK1713" s="425"/>
      <c r="DL1713" s="425"/>
      <c r="DM1713" s="425"/>
      <c r="DN1713" s="425"/>
      <c r="DO1713" s="425"/>
      <c r="DP1713" s="425"/>
      <c r="DQ1713" s="425"/>
      <c r="DR1713" s="425"/>
      <c r="DS1713" s="425"/>
      <c r="DT1713" s="425"/>
      <c r="DU1713" s="425"/>
      <c r="DV1713" s="425"/>
      <c r="DW1713" s="425"/>
      <c r="DX1713" s="425"/>
      <c r="DY1713" s="425"/>
      <c r="DZ1713" s="425"/>
      <c r="EA1713" s="425"/>
      <c r="EB1713" s="425"/>
      <c r="EC1713" s="425"/>
      <c r="ED1713" s="425"/>
      <c r="EE1713" s="425"/>
      <c r="EF1713" s="425"/>
      <c r="EG1713" s="425"/>
      <c r="EH1713" s="425"/>
      <c r="EI1713" s="425"/>
      <c r="EJ1713" s="425"/>
      <c r="EK1713" s="425"/>
      <c r="EL1713" s="425"/>
      <c r="EM1713" s="425"/>
      <c r="EN1713" s="425"/>
      <c r="EO1713" s="425"/>
      <c r="EP1713" s="425"/>
      <c r="EQ1713" s="425"/>
      <c r="ER1713" s="425"/>
      <c r="ES1713" s="425"/>
      <c r="ET1713" s="425"/>
      <c r="EU1713" s="425"/>
      <c r="EV1713" s="425"/>
      <c r="EW1713" s="425"/>
      <c r="EX1713" s="425"/>
      <c r="EY1713" s="425"/>
      <c r="EZ1713" s="425"/>
      <c r="FA1713" s="425"/>
      <c r="FB1713" s="425"/>
      <c r="FC1713" s="425"/>
      <c r="FD1713" s="425"/>
      <c r="FE1713" s="425"/>
      <c r="FF1713" s="425"/>
      <c r="FG1713" s="425"/>
      <c r="FH1713" s="425"/>
      <c r="FI1713" s="425"/>
      <c r="FJ1713" s="425"/>
      <c r="FK1713" s="425"/>
      <c r="FL1713" s="425"/>
      <c r="FM1713" s="425"/>
      <c r="FN1713" s="425"/>
      <c r="FO1713" s="425"/>
      <c r="FP1713" s="425"/>
      <c r="FQ1713" s="425"/>
      <c r="FR1713" s="425"/>
      <c r="FS1713" s="425"/>
      <c r="FT1713" s="425"/>
      <c r="FU1713" s="425"/>
      <c r="FV1713" s="425"/>
      <c r="FW1713" s="425"/>
      <c r="FX1713" s="425"/>
      <c r="FY1713" s="425"/>
      <c r="FZ1713" s="425"/>
      <c r="GA1713" s="425"/>
      <c r="GB1713" s="425"/>
      <c r="GC1713" s="425"/>
      <c r="GD1713" s="425"/>
      <c r="GE1713" s="425"/>
      <c r="GF1713" s="425"/>
      <c r="GG1713" s="425"/>
      <c r="GH1713" s="425"/>
      <c r="GI1713" s="425"/>
      <c r="GJ1713" s="425"/>
      <c r="GK1713" s="425"/>
      <c r="GL1713" s="425"/>
      <c r="GM1713" s="425"/>
      <c r="GN1713" s="425"/>
      <c r="GO1713" s="425"/>
      <c r="GP1713" s="425"/>
      <c r="GQ1713" s="425"/>
      <c r="GR1713" s="425"/>
      <c r="GS1713" s="425"/>
      <c r="GT1713" s="425"/>
      <c r="GU1713" s="425"/>
      <c r="GV1713" s="425"/>
      <c r="GW1713" s="425"/>
    </row>
    <row r="1714" spans="1:205" s="423" customFormat="1" ht="25.5" x14ac:dyDescent="0.25">
      <c r="A1714" s="331" t="s">
        <v>2477</v>
      </c>
      <c r="B1714" s="337" t="s">
        <v>2056</v>
      </c>
      <c r="C1714" s="277" t="s">
        <v>2526</v>
      </c>
      <c r="D1714" s="332" t="s">
        <v>2523</v>
      </c>
      <c r="E1714" s="326">
        <v>72.260000000000005</v>
      </c>
      <c r="F1714" s="336">
        <v>70</v>
      </c>
      <c r="G1714" s="220"/>
      <c r="H1714" s="334" t="s">
        <v>2527</v>
      </c>
      <c r="I1714" s="378" t="s">
        <v>21</v>
      </c>
      <c r="J1714" s="378"/>
      <c r="K1714" s="332"/>
      <c r="L1714" s="384"/>
      <c r="M1714" s="381">
        <v>4</v>
      </c>
      <c r="N1714" s="379">
        <v>1</v>
      </c>
      <c r="O1714" s="385"/>
      <c r="P1714" s="377">
        <f t="shared" si="182"/>
        <v>74</v>
      </c>
      <c r="Q1714" s="16">
        <f t="shared" si="181"/>
        <v>74.009699999999995</v>
      </c>
      <c r="R1714" s="23">
        <f t="shared" si="183"/>
        <v>1.7399999999999949</v>
      </c>
      <c r="S1714" s="18">
        <f t="shared" si="184"/>
        <v>2.4079712150567322E-2</v>
      </c>
      <c r="T1714" s="101"/>
      <c r="U1714" s="102">
        <v>3180000</v>
      </c>
      <c r="V1714" s="103"/>
      <c r="W1714" s="272">
        <v>3180</v>
      </c>
      <c r="X1714" s="273"/>
      <c r="Y1714" s="486"/>
      <c r="AA1714" s="477"/>
      <c r="AB1714" s="477"/>
      <c r="AC1714" s="477"/>
      <c r="AD1714" s="477"/>
      <c r="AE1714" s="477"/>
      <c r="AF1714" s="425"/>
      <c r="AG1714" s="425"/>
      <c r="AH1714" s="425"/>
      <c r="AI1714" s="425"/>
      <c r="AJ1714" s="425"/>
      <c r="AK1714" s="425"/>
      <c r="AL1714" s="425"/>
      <c r="AM1714" s="425"/>
      <c r="AN1714" s="425"/>
      <c r="AO1714" s="425"/>
      <c r="AP1714" s="425"/>
      <c r="AQ1714" s="425"/>
      <c r="AR1714" s="425"/>
      <c r="AS1714" s="425"/>
      <c r="AT1714" s="425"/>
      <c r="AU1714" s="425"/>
      <c r="AV1714" s="425"/>
      <c r="AW1714" s="425"/>
      <c r="AX1714" s="425"/>
      <c r="AY1714" s="425"/>
      <c r="AZ1714" s="425"/>
      <c r="BA1714" s="425"/>
      <c r="BB1714" s="425"/>
      <c r="BC1714" s="425"/>
      <c r="BD1714" s="425"/>
      <c r="BE1714" s="425"/>
      <c r="BF1714" s="425"/>
      <c r="BG1714" s="425"/>
      <c r="BH1714" s="425"/>
      <c r="BI1714" s="425"/>
      <c r="BJ1714" s="425"/>
      <c r="BK1714" s="425"/>
      <c r="BL1714" s="425"/>
      <c r="BM1714" s="425"/>
      <c r="BN1714" s="425"/>
      <c r="BO1714" s="425"/>
      <c r="BP1714" s="425"/>
      <c r="BQ1714" s="425"/>
      <c r="BR1714" s="425"/>
      <c r="BS1714" s="425"/>
      <c r="BT1714" s="425"/>
      <c r="BU1714" s="425"/>
      <c r="BV1714" s="425"/>
      <c r="BW1714" s="425"/>
      <c r="BX1714" s="425"/>
      <c r="BY1714" s="425"/>
      <c r="BZ1714" s="425"/>
      <c r="CA1714" s="425"/>
      <c r="CB1714" s="425"/>
      <c r="CC1714" s="425"/>
      <c r="CD1714" s="425"/>
      <c r="CE1714" s="425"/>
      <c r="CF1714" s="425"/>
      <c r="CG1714" s="425"/>
      <c r="CH1714" s="425"/>
      <c r="CI1714" s="425"/>
      <c r="CJ1714" s="425"/>
      <c r="CK1714" s="425"/>
      <c r="CL1714" s="425"/>
      <c r="CM1714" s="425"/>
      <c r="CN1714" s="425"/>
      <c r="CO1714" s="425"/>
      <c r="CP1714" s="425"/>
      <c r="CQ1714" s="425"/>
      <c r="CR1714" s="425"/>
      <c r="CS1714" s="425"/>
      <c r="CT1714" s="425"/>
      <c r="CU1714" s="425"/>
      <c r="CV1714" s="425"/>
      <c r="CW1714" s="425"/>
      <c r="CX1714" s="425"/>
      <c r="CY1714" s="425"/>
      <c r="CZ1714" s="425"/>
      <c r="DA1714" s="425"/>
      <c r="DB1714" s="425"/>
      <c r="DC1714" s="425"/>
      <c r="DD1714" s="425"/>
      <c r="DE1714" s="425"/>
      <c r="DF1714" s="425"/>
      <c r="DG1714" s="425"/>
      <c r="DH1714" s="425"/>
      <c r="DI1714" s="425"/>
      <c r="DJ1714" s="425"/>
      <c r="DK1714" s="425"/>
      <c r="DL1714" s="425"/>
      <c r="DM1714" s="425"/>
      <c r="DN1714" s="425"/>
      <c r="DO1714" s="425"/>
      <c r="DP1714" s="425"/>
      <c r="DQ1714" s="425"/>
      <c r="DR1714" s="425"/>
      <c r="DS1714" s="425"/>
      <c r="DT1714" s="425"/>
      <c r="DU1714" s="425"/>
      <c r="DV1714" s="425"/>
      <c r="DW1714" s="425"/>
      <c r="DX1714" s="425"/>
      <c r="DY1714" s="425"/>
      <c r="DZ1714" s="425"/>
      <c r="EA1714" s="425"/>
      <c r="EB1714" s="425"/>
      <c r="EC1714" s="425"/>
      <c r="ED1714" s="425"/>
      <c r="EE1714" s="425"/>
      <c r="EF1714" s="425"/>
      <c r="EG1714" s="425"/>
      <c r="EH1714" s="425"/>
      <c r="EI1714" s="425"/>
      <c r="EJ1714" s="425"/>
      <c r="EK1714" s="425"/>
      <c r="EL1714" s="425"/>
      <c r="EM1714" s="425"/>
      <c r="EN1714" s="425"/>
      <c r="EO1714" s="425"/>
      <c r="EP1714" s="425"/>
      <c r="EQ1714" s="425"/>
      <c r="ER1714" s="425"/>
      <c r="ES1714" s="425"/>
      <c r="ET1714" s="425"/>
      <c r="EU1714" s="425"/>
      <c r="EV1714" s="425"/>
      <c r="EW1714" s="425"/>
      <c r="EX1714" s="425"/>
      <c r="EY1714" s="425"/>
      <c r="EZ1714" s="425"/>
      <c r="FA1714" s="425"/>
      <c r="FB1714" s="425"/>
      <c r="FC1714" s="425"/>
      <c r="FD1714" s="425"/>
      <c r="FE1714" s="425"/>
      <c r="FF1714" s="425"/>
      <c r="FG1714" s="425"/>
      <c r="FH1714" s="425"/>
      <c r="FI1714" s="425"/>
      <c r="FJ1714" s="425"/>
      <c r="FK1714" s="425"/>
      <c r="FL1714" s="425"/>
      <c r="FM1714" s="425"/>
      <c r="FN1714" s="425"/>
      <c r="FO1714" s="425"/>
      <c r="FP1714" s="425"/>
      <c r="FQ1714" s="425"/>
      <c r="FR1714" s="425"/>
      <c r="FS1714" s="425"/>
      <c r="FT1714" s="425"/>
      <c r="FU1714" s="425"/>
      <c r="FV1714" s="425"/>
      <c r="FW1714" s="425"/>
      <c r="FX1714" s="425"/>
      <c r="FY1714" s="425"/>
      <c r="FZ1714" s="425"/>
      <c r="GA1714" s="425"/>
      <c r="GB1714" s="425"/>
      <c r="GC1714" s="425"/>
      <c r="GD1714" s="425"/>
      <c r="GE1714" s="425"/>
      <c r="GF1714" s="425"/>
      <c r="GG1714" s="425"/>
      <c r="GH1714" s="425"/>
      <c r="GI1714" s="425"/>
      <c r="GJ1714" s="425"/>
      <c r="GK1714" s="425"/>
      <c r="GL1714" s="425"/>
      <c r="GM1714" s="425"/>
      <c r="GN1714" s="425"/>
      <c r="GO1714" s="425"/>
      <c r="GP1714" s="425"/>
      <c r="GQ1714" s="425"/>
      <c r="GR1714" s="425"/>
      <c r="GS1714" s="425"/>
      <c r="GT1714" s="425"/>
      <c r="GU1714" s="425"/>
      <c r="GV1714" s="425"/>
      <c r="GW1714" s="425"/>
    </row>
    <row r="1715" spans="1:205" s="423" customFormat="1" ht="51" x14ac:dyDescent="0.25">
      <c r="A1715" s="331" t="s">
        <v>2469</v>
      </c>
      <c r="B1715" s="337" t="s">
        <v>2056</v>
      </c>
      <c r="C1715" s="277" t="s">
        <v>2528</v>
      </c>
      <c r="D1715" s="332" t="s">
        <v>2523</v>
      </c>
      <c r="E1715" s="326">
        <v>72.260000000000005</v>
      </c>
      <c r="F1715" s="336">
        <v>70</v>
      </c>
      <c r="G1715" s="220"/>
      <c r="H1715" s="334"/>
      <c r="I1715" s="378" t="s">
        <v>21</v>
      </c>
      <c r="J1715" s="378"/>
      <c r="K1715" s="332"/>
      <c r="L1715" s="384"/>
      <c r="M1715" s="381">
        <v>4</v>
      </c>
      <c r="N1715" s="379">
        <v>1</v>
      </c>
      <c r="O1715" s="385"/>
      <c r="P1715" s="377">
        <f t="shared" si="182"/>
        <v>74</v>
      </c>
      <c r="Q1715" s="16">
        <f t="shared" si="181"/>
        <v>74.009699999999995</v>
      </c>
      <c r="R1715" s="23">
        <f t="shared" si="183"/>
        <v>1.7399999999999949</v>
      </c>
      <c r="S1715" s="18">
        <f t="shared" si="184"/>
        <v>2.4079712150567322E-2</v>
      </c>
      <c r="T1715" s="101"/>
      <c r="U1715" s="102">
        <v>3190000</v>
      </c>
      <c r="V1715" s="103"/>
      <c r="W1715" s="272">
        <v>3190</v>
      </c>
      <c r="X1715" s="273"/>
      <c r="Y1715" s="486"/>
      <c r="AA1715" s="477"/>
      <c r="AB1715" s="477"/>
      <c r="AC1715" s="477"/>
      <c r="AD1715" s="477"/>
      <c r="AE1715" s="477"/>
      <c r="AF1715" s="425"/>
      <c r="AG1715" s="425"/>
      <c r="AH1715" s="425"/>
      <c r="AI1715" s="425"/>
      <c r="AJ1715" s="425"/>
      <c r="AK1715" s="425"/>
      <c r="AL1715" s="425"/>
      <c r="AM1715" s="425"/>
      <c r="AN1715" s="425"/>
      <c r="AO1715" s="425"/>
      <c r="AP1715" s="425"/>
      <c r="AQ1715" s="425"/>
      <c r="AR1715" s="425"/>
      <c r="AS1715" s="425"/>
      <c r="AT1715" s="425"/>
      <c r="AU1715" s="425"/>
      <c r="AV1715" s="425"/>
      <c r="AW1715" s="425"/>
      <c r="AX1715" s="425"/>
      <c r="AY1715" s="425"/>
      <c r="AZ1715" s="425"/>
      <c r="BA1715" s="425"/>
      <c r="BB1715" s="425"/>
      <c r="BC1715" s="425"/>
      <c r="BD1715" s="425"/>
      <c r="BE1715" s="425"/>
      <c r="BF1715" s="425"/>
      <c r="BG1715" s="425"/>
      <c r="BH1715" s="425"/>
      <c r="BI1715" s="425"/>
      <c r="BJ1715" s="425"/>
      <c r="BK1715" s="425"/>
      <c r="BL1715" s="425"/>
      <c r="BM1715" s="425"/>
      <c r="BN1715" s="425"/>
      <c r="BO1715" s="425"/>
      <c r="BP1715" s="425"/>
      <c r="BQ1715" s="425"/>
      <c r="BR1715" s="425"/>
      <c r="BS1715" s="425"/>
      <c r="BT1715" s="425"/>
      <c r="BU1715" s="425"/>
      <c r="BV1715" s="425"/>
      <c r="BW1715" s="425"/>
      <c r="BX1715" s="425"/>
      <c r="BY1715" s="425"/>
      <c r="BZ1715" s="425"/>
      <c r="CA1715" s="425"/>
      <c r="CB1715" s="425"/>
      <c r="CC1715" s="425"/>
      <c r="CD1715" s="425"/>
      <c r="CE1715" s="425"/>
      <c r="CF1715" s="425"/>
      <c r="CG1715" s="425"/>
      <c r="CH1715" s="425"/>
      <c r="CI1715" s="425"/>
      <c r="CJ1715" s="425"/>
      <c r="CK1715" s="425"/>
      <c r="CL1715" s="425"/>
      <c r="CM1715" s="425"/>
      <c r="CN1715" s="425"/>
      <c r="CO1715" s="425"/>
      <c r="CP1715" s="425"/>
      <c r="CQ1715" s="425"/>
      <c r="CR1715" s="425"/>
      <c r="CS1715" s="425"/>
      <c r="CT1715" s="425"/>
      <c r="CU1715" s="425"/>
      <c r="CV1715" s="425"/>
      <c r="CW1715" s="425"/>
      <c r="CX1715" s="425"/>
      <c r="CY1715" s="425"/>
      <c r="CZ1715" s="425"/>
      <c r="DA1715" s="425"/>
      <c r="DB1715" s="425"/>
      <c r="DC1715" s="425"/>
      <c r="DD1715" s="425"/>
      <c r="DE1715" s="425"/>
      <c r="DF1715" s="425"/>
      <c r="DG1715" s="425"/>
      <c r="DH1715" s="425"/>
      <c r="DI1715" s="425"/>
      <c r="DJ1715" s="425"/>
      <c r="DK1715" s="425"/>
      <c r="DL1715" s="425"/>
      <c r="DM1715" s="425"/>
      <c r="DN1715" s="425"/>
      <c r="DO1715" s="425"/>
      <c r="DP1715" s="425"/>
      <c r="DQ1715" s="425"/>
      <c r="DR1715" s="425"/>
      <c r="DS1715" s="425"/>
      <c r="DT1715" s="425"/>
      <c r="DU1715" s="425"/>
      <c r="DV1715" s="425"/>
      <c r="DW1715" s="425"/>
      <c r="DX1715" s="425"/>
      <c r="DY1715" s="425"/>
      <c r="DZ1715" s="425"/>
      <c r="EA1715" s="425"/>
      <c r="EB1715" s="425"/>
      <c r="EC1715" s="425"/>
      <c r="ED1715" s="425"/>
      <c r="EE1715" s="425"/>
      <c r="EF1715" s="425"/>
      <c r="EG1715" s="425"/>
      <c r="EH1715" s="425"/>
      <c r="EI1715" s="425"/>
      <c r="EJ1715" s="425"/>
      <c r="EK1715" s="425"/>
      <c r="EL1715" s="425"/>
      <c r="EM1715" s="425"/>
      <c r="EN1715" s="425"/>
      <c r="EO1715" s="425"/>
      <c r="EP1715" s="425"/>
      <c r="EQ1715" s="425"/>
      <c r="ER1715" s="425"/>
      <c r="ES1715" s="425"/>
      <c r="ET1715" s="425"/>
      <c r="EU1715" s="425"/>
      <c r="EV1715" s="425"/>
      <c r="EW1715" s="425"/>
      <c r="EX1715" s="425"/>
      <c r="EY1715" s="425"/>
      <c r="EZ1715" s="425"/>
      <c r="FA1715" s="425"/>
      <c r="FB1715" s="425"/>
      <c r="FC1715" s="425"/>
      <c r="FD1715" s="425"/>
      <c r="FE1715" s="425"/>
      <c r="FF1715" s="425"/>
      <c r="FG1715" s="425"/>
      <c r="FH1715" s="425"/>
      <c r="FI1715" s="425"/>
      <c r="FJ1715" s="425"/>
      <c r="FK1715" s="425"/>
      <c r="FL1715" s="425"/>
      <c r="FM1715" s="425"/>
      <c r="FN1715" s="425"/>
      <c r="FO1715" s="425"/>
      <c r="FP1715" s="425"/>
      <c r="FQ1715" s="425"/>
      <c r="FR1715" s="425"/>
      <c r="FS1715" s="425"/>
      <c r="FT1715" s="425"/>
      <c r="FU1715" s="425"/>
      <c r="FV1715" s="425"/>
      <c r="FW1715" s="425"/>
      <c r="FX1715" s="425"/>
      <c r="FY1715" s="425"/>
      <c r="FZ1715" s="425"/>
      <c r="GA1715" s="425"/>
      <c r="GB1715" s="425"/>
      <c r="GC1715" s="425"/>
      <c r="GD1715" s="425"/>
      <c r="GE1715" s="425"/>
      <c r="GF1715" s="425"/>
      <c r="GG1715" s="425"/>
      <c r="GH1715" s="425"/>
      <c r="GI1715" s="425"/>
      <c r="GJ1715" s="425"/>
      <c r="GK1715" s="425"/>
      <c r="GL1715" s="425"/>
      <c r="GM1715" s="425"/>
      <c r="GN1715" s="425"/>
      <c r="GO1715" s="425"/>
      <c r="GP1715" s="425"/>
      <c r="GQ1715" s="425"/>
      <c r="GR1715" s="425"/>
      <c r="GS1715" s="425"/>
      <c r="GT1715" s="425"/>
      <c r="GU1715" s="425"/>
      <c r="GV1715" s="425"/>
      <c r="GW1715" s="425"/>
    </row>
    <row r="1716" spans="1:205" s="423" customFormat="1" ht="25.5" x14ac:dyDescent="0.25">
      <c r="A1716" s="331" t="s">
        <v>2469</v>
      </c>
      <c r="B1716" s="337" t="s">
        <v>2056</v>
      </c>
      <c r="C1716" s="277" t="s">
        <v>2378</v>
      </c>
      <c r="D1716" s="332" t="s">
        <v>2130</v>
      </c>
      <c r="E1716" s="326">
        <v>70</v>
      </c>
      <c r="F1716" s="336">
        <v>70</v>
      </c>
      <c r="G1716" s="220"/>
      <c r="H1716" s="334"/>
      <c r="I1716" s="378" t="s">
        <v>21</v>
      </c>
      <c r="J1716" s="378"/>
      <c r="K1716" s="332"/>
      <c r="L1716" s="384"/>
      <c r="M1716" s="381">
        <v>1</v>
      </c>
      <c r="N1716" s="379">
        <v>1</v>
      </c>
      <c r="O1716" s="385"/>
      <c r="P1716" s="377">
        <f t="shared" si="182"/>
        <v>71.69</v>
      </c>
      <c r="Q1716" s="16">
        <f t="shared" si="181"/>
        <v>71.694900000000004</v>
      </c>
      <c r="R1716" s="23">
        <f t="shared" si="183"/>
        <v>1.6899999999999977</v>
      </c>
      <c r="S1716" s="18">
        <f t="shared" si="184"/>
        <v>2.4142857142857112E-2</v>
      </c>
      <c r="T1716" s="101"/>
      <c r="U1716" s="102">
        <v>3250000</v>
      </c>
      <c r="V1716" s="103"/>
      <c r="W1716" s="272">
        <v>3250</v>
      </c>
      <c r="X1716" s="273"/>
      <c r="Y1716" s="486"/>
      <c r="AA1716" s="477"/>
      <c r="AB1716" s="477"/>
      <c r="AC1716" s="477"/>
      <c r="AD1716" s="477"/>
      <c r="AE1716" s="477"/>
      <c r="AF1716" s="425"/>
      <c r="AG1716" s="425"/>
      <c r="AH1716" s="425"/>
      <c r="AI1716" s="425"/>
      <c r="AJ1716" s="425"/>
      <c r="AK1716" s="425"/>
      <c r="AL1716" s="425"/>
      <c r="AM1716" s="425"/>
      <c r="AN1716" s="425"/>
      <c r="AO1716" s="425"/>
      <c r="AP1716" s="425"/>
      <c r="AQ1716" s="425"/>
      <c r="AR1716" s="425"/>
      <c r="AS1716" s="425"/>
      <c r="AT1716" s="425"/>
      <c r="AU1716" s="425"/>
      <c r="AV1716" s="425"/>
      <c r="AW1716" s="425"/>
      <c r="AX1716" s="425"/>
      <c r="AY1716" s="425"/>
      <c r="AZ1716" s="425"/>
      <c r="BA1716" s="425"/>
      <c r="BB1716" s="425"/>
      <c r="BC1716" s="425"/>
      <c r="BD1716" s="425"/>
      <c r="BE1716" s="425"/>
      <c r="BF1716" s="425"/>
      <c r="BG1716" s="425"/>
      <c r="BH1716" s="425"/>
      <c r="BI1716" s="425"/>
      <c r="BJ1716" s="425"/>
      <c r="BK1716" s="425"/>
      <c r="BL1716" s="425"/>
      <c r="BM1716" s="425"/>
      <c r="BN1716" s="425"/>
      <c r="BO1716" s="425"/>
      <c r="BP1716" s="425"/>
      <c r="BQ1716" s="425"/>
      <c r="BR1716" s="425"/>
      <c r="BS1716" s="425"/>
      <c r="BT1716" s="425"/>
      <c r="BU1716" s="425"/>
      <c r="BV1716" s="425"/>
      <c r="BW1716" s="425"/>
      <c r="BX1716" s="425"/>
      <c r="BY1716" s="425"/>
      <c r="BZ1716" s="425"/>
      <c r="CA1716" s="425"/>
      <c r="CB1716" s="425"/>
      <c r="CC1716" s="425"/>
      <c r="CD1716" s="425"/>
      <c r="CE1716" s="425"/>
      <c r="CF1716" s="425"/>
      <c r="CG1716" s="425"/>
      <c r="CH1716" s="425"/>
      <c r="CI1716" s="425"/>
      <c r="CJ1716" s="425"/>
      <c r="CK1716" s="425"/>
      <c r="CL1716" s="425"/>
      <c r="CM1716" s="425"/>
      <c r="CN1716" s="425"/>
      <c r="CO1716" s="425"/>
      <c r="CP1716" s="425"/>
      <c r="CQ1716" s="425"/>
      <c r="CR1716" s="425"/>
      <c r="CS1716" s="425"/>
      <c r="CT1716" s="425"/>
      <c r="CU1716" s="425"/>
      <c r="CV1716" s="425"/>
      <c r="CW1716" s="425"/>
      <c r="CX1716" s="425"/>
      <c r="CY1716" s="425"/>
      <c r="CZ1716" s="425"/>
      <c r="DA1716" s="425"/>
      <c r="DB1716" s="425"/>
      <c r="DC1716" s="425"/>
      <c r="DD1716" s="425"/>
      <c r="DE1716" s="425"/>
      <c r="DF1716" s="425"/>
      <c r="DG1716" s="425"/>
      <c r="DH1716" s="425"/>
      <c r="DI1716" s="425"/>
      <c r="DJ1716" s="425"/>
      <c r="DK1716" s="425"/>
      <c r="DL1716" s="425"/>
      <c r="DM1716" s="425"/>
      <c r="DN1716" s="425"/>
      <c r="DO1716" s="425"/>
      <c r="DP1716" s="425"/>
      <c r="DQ1716" s="425"/>
      <c r="DR1716" s="425"/>
      <c r="DS1716" s="425"/>
      <c r="DT1716" s="425"/>
      <c r="DU1716" s="425"/>
      <c r="DV1716" s="425"/>
      <c r="DW1716" s="425"/>
      <c r="DX1716" s="425"/>
      <c r="DY1716" s="425"/>
      <c r="DZ1716" s="425"/>
      <c r="EA1716" s="425"/>
      <c r="EB1716" s="425"/>
      <c r="EC1716" s="425"/>
      <c r="ED1716" s="425"/>
      <c r="EE1716" s="425"/>
      <c r="EF1716" s="425"/>
      <c r="EG1716" s="425"/>
      <c r="EH1716" s="425"/>
      <c r="EI1716" s="425"/>
      <c r="EJ1716" s="425"/>
      <c r="EK1716" s="425"/>
      <c r="EL1716" s="425"/>
      <c r="EM1716" s="425"/>
      <c r="EN1716" s="425"/>
      <c r="EO1716" s="425"/>
      <c r="EP1716" s="425"/>
      <c r="EQ1716" s="425"/>
      <c r="ER1716" s="425"/>
      <c r="ES1716" s="425"/>
      <c r="ET1716" s="425"/>
      <c r="EU1716" s="425"/>
      <c r="EV1716" s="425"/>
      <c r="EW1716" s="425"/>
      <c r="EX1716" s="425"/>
      <c r="EY1716" s="425"/>
      <c r="EZ1716" s="425"/>
      <c r="FA1716" s="425"/>
      <c r="FB1716" s="425"/>
      <c r="FC1716" s="425"/>
      <c r="FD1716" s="425"/>
      <c r="FE1716" s="425"/>
      <c r="FF1716" s="425"/>
      <c r="FG1716" s="425"/>
      <c r="FH1716" s="425"/>
      <c r="FI1716" s="425"/>
      <c r="FJ1716" s="425"/>
      <c r="FK1716" s="425"/>
      <c r="FL1716" s="425"/>
      <c r="FM1716" s="425"/>
      <c r="FN1716" s="425"/>
      <c r="FO1716" s="425"/>
      <c r="FP1716" s="425"/>
      <c r="FQ1716" s="425"/>
      <c r="FR1716" s="425"/>
      <c r="FS1716" s="425"/>
      <c r="FT1716" s="425"/>
      <c r="FU1716" s="425"/>
      <c r="FV1716" s="425"/>
      <c r="FW1716" s="425"/>
      <c r="FX1716" s="425"/>
      <c r="FY1716" s="425"/>
      <c r="FZ1716" s="425"/>
      <c r="GA1716" s="425"/>
      <c r="GB1716" s="425"/>
      <c r="GC1716" s="425"/>
      <c r="GD1716" s="425"/>
      <c r="GE1716" s="425"/>
      <c r="GF1716" s="425"/>
      <c r="GG1716" s="425"/>
      <c r="GH1716" s="425"/>
      <c r="GI1716" s="425"/>
      <c r="GJ1716" s="425"/>
      <c r="GK1716" s="425"/>
      <c r="GL1716" s="425"/>
      <c r="GM1716" s="425"/>
      <c r="GN1716" s="425"/>
      <c r="GO1716" s="425"/>
      <c r="GP1716" s="425"/>
      <c r="GQ1716" s="425"/>
      <c r="GR1716" s="425"/>
      <c r="GS1716" s="425"/>
      <c r="GT1716" s="425"/>
      <c r="GU1716" s="425"/>
      <c r="GV1716" s="425"/>
      <c r="GW1716" s="425"/>
    </row>
    <row r="1717" spans="1:205" s="423" customFormat="1" ht="38.25" x14ac:dyDescent="0.25">
      <c r="A1717" s="331" t="s">
        <v>560</v>
      </c>
      <c r="B1717" s="337" t="s">
        <v>2056</v>
      </c>
      <c r="C1717" s="277" t="s">
        <v>2534</v>
      </c>
      <c r="D1717" s="338" t="s">
        <v>2535</v>
      </c>
      <c r="E1717" s="326">
        <v>103.23</v>
      </c>
      <c r="F1717" s="438">
        <v>100</v>
      </c>
      <c r="G1717" s="10"/>
      <c r="H1717" s="334" t="s">
        <v>2536</v>
      </c>
      <c r="I1717" s="379" t="s">
        <v>21</v>
      </c>
      <c r="J1717" s="379"/>
      <c r="K1717" s="395"/>
      <c r="L1717" s="380"/>
      <c r="M1717" s="388">
        <v>3</v>
      </c>
      <c r="N1717" s="379">
        <v>1</v>
      </c>
      <c r="O1717" s="382"/>
      <c r="P1717" s="377">
        <f t="shared" si="182"/>
        <v>105.72</v>
      </c>
      <c r="Q1717" s="16">
        <f t="shared" si="181"/>
        <v>105.7296</v>
      </c>
      <c r="R1717" s="23">
        <f t="shared" si="183"/>
        <v>2.4899999999999949</v>
      </c>
      <c r="S1717" s="18">
        <f t="shared" si="184"/>
        <v>2.4120895088636973E-2</v>
      </c>
      <c r="T1717" s="101"/>
      <c r="U1717" s="102">
        <v>3260000</v>
      </c>
      <c r="V1717" s="78"/>
      <c r="W1717" s="272">
        <v>3260</v>
      </c>
      <c r="X1717" s="273"/>
      <c r="Y1717" s="486"/>
      <c r="AA1717" s="477"/>
      <c r="AB1717" s="477"/>
      <c r="AC1717" s="477"/>
      <c r="AD1717" s="477"/>
      <c r="AE1717" s="477"/>
      <c r="AF1717" s="425"/>
      <c r="AG1717" s="425"/>
      <c r="AH1717" s="425"/>
      <c r="AI1717" s="425"/>
      <c r="AJ1717" s="425"/>
      <c r="AK1717" s="425"/>
      <c r="AL1717" s="425"/>
      <c r="AM1717" s="425"/>
      <c r="AN1717" s="425"/>
      <c r="AO1717" s="425"/>
      <c r="AP1717" s="425"/>
      <c r="AQ1717" s="425"/>
      <c r="AR1717" s="425"/>
      <c r="AS1717" s="425"/>
      <c r="AT1717" s="425"/>
      <c r="AU1717" s="425"/>
      <c r="AV1717" s="425"/>
      <c r="AW1717" s="425"/>
      <c r="AX1717" s="425"/>
      <c r="AY1717" s="425"/>
      <c r="AZ1717" s="425"/>
      <c r="BA1717" s="425"/>
      <c r="BB1717" s="425"/>
      <c r="BC1717" s="425"/>
      <c r="BD1717" s="425"/>
      <c r="BE1717" s="425"/>
      <c r="BF1717" s="425"/>
      <c r="BG1717" s="425"/>
      <c r="BH1717" s="425"/>
      <c r="BI1717" s="425"/>
      <c r="BJ1717" s="425"/>
      <c r="BK1717" s="425"/>
      <c r="BL1717" s="425"/>
      <c r="BM1717" s="425"/>
      <c r="BN1717" s="425"/>
      <c r="BO1717" s="425"/>
      <c r="BP1717" s="425"/>
      <c r="BQ1717" s="425"/>
      <c r="BR1717" s="425"/>
      <c r="BS1717" s="425"/>
      <c r="BT1717" s="425"/>
      <c r="BU1717" s="425"/>
      <c r="BV1717" s="425"/>
      <c r="BW1717" s="425"/>
      <c r="BX1717" s="425"/>
      <c r="BY1717" s="425"/>
      <c r="BZ1717" s="425"/>
      <c r="CA1717" s="425"/>
      <c r="CB1717" s="425"/>
      <c r="CC1717" s="425"/>
      <c r="CD1717" s="425"/>
      <c r="CE1717" s="425"/>
      <c r="CF1717" s="425"/>
      <c r="CG1717" s="425"/>
      <c r="CH1717" s="425"/>
      <c r="CI1717" s="425"/>
      <c r="CJ1717" s="425"/>
      <c r="CK1717" s="425"/>
      <c r="CL1717" s="425"/>
      <c r="CM1717" s="425"/>
      <c r="CN1717" s="425"/>
      <c r="CO1717" s="425"/>
      <c r="CP1717" s="425"/>
      <c r="CQ1717" s="425"/>
      <c r="CR1717" s="425"/>
      <c r="CS1717" s="425"/>
      <c r="CT1717" s="425"/>
      <c r="CU1717" s="425"/>
      <c r="CV1717" s="425"/>
      <c r="CW1717" s="425"/>
      <c r="CX1717" s="425"/>
      <c r="CY1717" s="425"/>
      <c r="CZ1717" s="425"/>
      <c r="DA1717" s="425"/>
      <c r="DB1717" s="425"/>
      <c r="DC1717" s="425"/>
      <c r="DD1717" s="425"/>
      <c r="DE1717" s="425"/>
      <c r="DF1717" s="425"/>
      <c r="DG1717" s="425"/>
      <c r="DH1717" s="425"/>
      <c r="DI1717" s="425"/>
      <c r="DJ1717" s="425"/>
      <c r="DK1717" s="425"/>
      <c r="DL1717" s="425"/>
      <c r="DM1717" s="425"/>
      <c r="DN1717" s="425"/>
      <c r="DO1717" s="425"/>
      <c r="DP1717" s="425"/>
      <c r="DQ1717" s="425"/>
      <c r="DR1717" s="425"/>
      <c r="DS1717" s="425"/>
      <c r="DT1717" s="425"/>
      <c r="DU1717" s="425"/>
      <c r="DV1717" s="425"/>
      <c r="DW1717" s="425"/>
      <c r="DX1717" s="425"/>
      <c r="DY1717" s="425"/>
      <c r="DZ1717" s="425"/>
      <c r="EA1717" s="425"/>
      <c r="EB1717" s="425"/>
      <c r="EC1717" s="425"/>
      <c r="ED1717" s="425"/>
      <c r="EE1717" s="425"/>
      <c r="EF1717" s="425"/>
      <c r="EG1717" s="425"/>
      <c r="EH1717" s="425"/>
      <c r="EI1717" s="425"/>
      <c r="EJ1717" s="425"/>
      <c r="EK1717" s="425"/>
      <c r="EL1717" s="425"/>
      <c r="EM1717" s="425"/>
      <c r="EN1717" s="425"/>
      <c r="EO1717" s="425"/>
      <c r="EP1717" s="425"/>
      <c r="EQ1717" s="425"/>
      <c r="ER1717" s="425"/>
      <c r="ES1717" s="425"/>
      <c r="ET1717" s="425"/>
      <c r="EU1717" s="425"/>
      <c r="EV1717" s="425"/>
      <c r="EW1717" s="425"/>
      <c r="EX1717" s="425"/>
      <c r="EY1717" s="425"/>
      <c r="EZ1717" s="425"/>
      <c r="FA1717" s="425"/>
      <c r="FB1717" s="425"/>
      <c r="FC1717" s="425"/>
      <c r="FD1717" s="425"/>
      <c r="FE1717" s="425"/>
      <c r="FF1717" s="425"/>
      <c r="FG1717" s="425"/>
      <c r="FH1717" s="425"/>
      <c r="FI1717" s="425"/>
      <c r="FJ1717" s="425"/>
      <c r="FK1717" s="425"/>
      <c r="FL1717" s="425"/>
      <c r="FM1717" s="425"/>
      <c r="FN1717" s="425"/>
      <c r="FO1717" s="425"/>
      <c r="FP1717" s="425"/>
      <c r="FQ1717" s="425"/>
      <c r="FR1717" s="425"/>
      <c r="FS1717" s="425"/>
      <c r="FT1717" s="425"/>
      <c r="FU1717" s="425"/>
      <c r="FV1717" s="425"/>
      <c r="FW1717" s="425"/>
      <c r="FX1717" s="425"/>
      <c r="FY1717" s="425"/>
      <c r="FZ1717" s="425"/>
      <c r="GA1717" s="425"/>
      <c r="GB1717" s="425"/>
      <c r="GC1717" s="425"/>
      <c r="GD1717" s="425"/>
      <c r="GE1717" s="425"/>
      <c r="GF1717" s="425"/>
      <c r="GG1717" s="425"/>
      <c r="GH1717" s="425"/>
      <c r="GI1717" s="425"/>
      <c r="GJ1717" s="425"/>
      <c r="GK1717" s="425"/>
      <c r="GL1717" s="425"/>
      <c r="GM1717" s="425"/>
      <c r="GN1717" s="425"/>
      <c r="GO1717" s="425"/>
      <c r="GP1717" s="425"/>
      <c r="GQ1717" s="425"/>
      <c r="GR1717" s="425"/>
      <c r="GS1717" s="425"/>
      <c r="GT1717" s="425"/>
      <c r="GU1717" s="425"/>
      <c r="GV1717" s="425"/>
      <c r="GW1717" s="425"/>
    </row>
    <row r="1718" spans="1:205" s="423" customFormat="1" ht="51" x14ac:dyDescent="0.25">
      <c r="A1718" s="331" t="s">
        <v>560</v>
      </c>
      <c r="B1718" s="337" t="s">
        <v>2056</v>
      </c>
      <c r="C1718" s="277" t="s">
        <v>2537</v>
      </c>
      <c r="D1718" s="338" t="s">
        <v>2535</v>
      </c>
      <c r="E1718" s="326">
        <v>4.12</v>
      </c>
      <c r="F1718" s="438">
        <v>4</v>
      </c>
      <c r="G1718" s="10"/>
      <c r="H1718" s="334" t="s">
        <v>2536</v>
      </c>
      <c r="I1718" s="379" t="s">
        <v>21</v>
      </c>
      <c r="J1718" s="379"/>
      <c r="K1718" s="395"/>
      <c r="L1718" s="380"/>
      <c r="M1718" s="388">
        <v>3</v>
      </c>
      <c r="N1718" s="379">
        <v>1</v>
      </c>
      <c r="O1718" s="382"/>
      <c r="P1718" s="377">
        <f t="shared" si="182"/>
        <v>4.21</v>
      </c>
      <c r="Q1718" s="16">
        <f t="shared" si="181"/>
        <v>4.2196999999999996</v>
      </c>
      <c r="R1718" s="23">
        <f t="shared" si="183"/>
        <v>8.9999999999999858E-2</v>
      </c>
      <c r="S1718" s="18">
        <f t="shared" si="184"/>
        <v>2.1844660194174723E-2</v>
      </c>
      <c r="T1718" s="101"/>
      <c r="U1718" s="102">
        <v>3270000</v>
      </c>
      <c r="V1718" s="78"/>
      <c r="W1718" s="272">
        <v>3270</v>
      </c>
      <c r="X1718" s="273"/>
      <c r="Y1718" s="486"/>
      <c r="AA1718" s="477"/>
      <c r="AB1718" s="477"/>
      <c r="AC1718" s="477"/>
      <c r="AD1718" s="477"/>
      <c r="AE1718" s="477"/>
      <c r="AF1718" s="425"/>
      <c r="AG1718" s="425"/>
      <c r="AH1718" s="425"/>
      <c r="AI1718" s="425"/>
      <c r="AJ1718" s="425"/>
      <c r="AK1718" s="425"/>
      <c r="AL1718" s="425"/>
      <c r="AM1718" s="425"/>
      <c r="AN1718" s="425"/>
      <c r="AO1718" s="425"/>
      <c r="AP1718" s="425"/>
      <c r="AQ1718" s="425"/>
      <c r="AR1718" s="425"/>
      <c r="AS1718" s="425"/>
      <c r="AT1718" s="425"/>
      <c r="AU1718" s="425"/>
      <c r="AV1718" s="425"/>
      <c r="AW1718" s="425"/>
      <c r="AX1718" s="425"/>
      <c r="AY1718" s="425"/>
      <c r="AZ1718" s="425"/>
      <c r="BA1718" s="425"/>
      <c r="BB1718" s="425"/>
      <c r="BC1718" s="425"/>
      <c r="BD1718" s="425"/>
      <c r="BE1718" s="425"/>
      <c r="BF1718" s="425"/>
      <c r="BG1718" s="425"/>
      <c r="BH1718" s="425"/>
      <c r="BI1718" s="425"/>
      <c r="BJ1718" s="425"/>
      <c r="BK1718" s="425"/>
      <c r="BL1718" s="425"/>
      <c r="BM1718" s="425"/>
      <c r="BN1718" s="425"/>
      <c r="BO1718" s="425"/>
      <c r="BP1718" s="425"/>
      <c r="BQ1718" s="425"/>
      <c r="BR1718" s="425"/>
      <c r="BS1718" s="425"/>
      <c r="BT1718" s="425"/>
      <c r="BU1718" s="425"/>
      <c r="BV1718" s="425"/>
      <c r="BW1718" s="425"/>
      <c r="BX1718" s="425"/>
      <c r="BY1718" s="425"/>
      <c r="BZ1718" s="425"/>
      <c r="CA1718" s="425"/>
      <c r="CB1718" s="425"/>
      <c r="CC1718" s="425"/>
      <c r="CD1718" s="425"/>
      <c r="CE1718" s="425"/>
      <c r="CF1718" s="425"/>
      <c r="CG1718" s="425"/>
      <c r="CH1718" s="425"/>
      <c r="CI1718" s="425"/>
      <c r="CJ1718" s="425"/>
      <c r="CK1718" s="425"/>
      <c r="CL1718" s="425"/>
      <c r="CM1718" s="425"/>
      <c r="CN1718" s="425"/>
      <c r="CO1718" s="425"/>
      <c r="CP1718" s="425"/>
      <c r="CQ1718" s="425"/>
      <c r="CR1718" s="425"/>
      <c r="CS1718" s="425"/>
      <c r="CT1718" s="425"/>
      <c r="CU1718" s="425"/>
      <c r="CV1718" s="425"/>
      <c r="CW1718" s="425"/>
      <c r="CX1718" s="425"/>
      <c r="CY1718" s="425"/>
      <c r="CZ1718" s="425"/>
      <c r="DA1718" s="425"/>
      <c r="DB1718" s="425"/>
      <c r="DC1718" s="425"/>
      <c r="DD1718" s="425"/>
      <c r="DE1718" s="425"/>
      <c r="DF1718" s="425"/>
      <c r="DG1718" s="425"/>
      <c r="DH1718" s="425"/>
      <c r="DI1718" s="425"/>
      <c r="DJ1718" s="425"/>
      <c r="DK1718" s="425"/>
      <c r="DL1718" s="425"/>
      <c r="DM1718" s="425"/>
      <c r="DN1718" s="425"/>
      <c r="DO1718" s="425"/>
      <c r="DP1718" s="425"/>
      <c r="DQ1718" s="425"/>
      <c r="DR1718" s="425"/>
      <c r="DS1718" s="425"/>
      <c r="DT1718" s="425"/>
      <c r="DU1718" s="425"/>
      <c r="DV1718" s="425"/>
      <c r="DW1718" s="425"/>
      <c r="DX1718" s="425"/>
      <c r="DY1718" s="425"/>
      <c r="DZ1718" s="425"/>
      <c r="EA1718" s="425"/>
      <c r="EB1718" s="425"/>
      <c r="EC1718" s="425"/>
      <c r="ED1718" s="425"/>
      <c r="EE1718" s="425"/>
      <c r="EF1718" s="425"/>
      <c r="EG1718" s="425"/>
      <c r="EH1718" s="425"/>
      <c r="EI1718" s="425"/>
      <c r="EJ1718" s="425"/>
      <c r="EK1718" s="425"/>
      <c r="EL1718" s="425"/>
      <c r="EM1718" s="425"/>
      <c r="EN1718" s="425"/>
      <c r="EO1718" s="425"/>
      <c r="EP1718" s="425"/>
      <c r="EQ1718" s="425"/>
      <c r="ER1718" s="425"/>
      <c r="ES1718" s="425"/>
      <c r="ET1718" s="425"/>
      <c r="EU1718" s="425"/>
      <c r="EV1718" s="425"/>
      <c r="EW1718" s="425"/>
      <c r="EX1718" s="425"/>
      <c r="EY1718" s="425"/>
      <c r="EZ1718" s="425"/>
      <c r="FA1718" s="425"/>
      <c r="FB1718" s="425"/>
      <c r="FC1718" s="425"/>
      <c r="FD1718" s="425"/>
      <c r="FE1718" s="425"/>
      <c r="FF1718" s="425"/>
      <c r="FG1718" s="425"/>
      <c r="FH1718" s="425"/>
      <c r="FI1718" s="425"/>
      <c r="FJ1718" s="425"/>
      <c r="FK1718" s="425"/>
      <c r="FL1718" s="425"/>
      <c r="FM1718" s="425"/>
      <c r="FN1718" s="425"/>
      <c r="FO1718" s="425"/>
      <c r="FP1718" s="425"/>
      <c r="FQ1718" s="425"/>
      <c r="FR1718" s="425"/>
      <c r="FS1718" s="425"/>
      <c r="FT1718" s="425"/>
      <c r="FU1718" s="425"/>
      <c r="FV1718" s="425"/>
      <c r="FW1718" s="425"/>
      <c r="FX1718" s="425"/>
      <c r="FY1718" s="425"/>
      <c r="FZ1718" s="425"/>
      <c r="GA1718" s="425"/>
      <c r="GB1718" s="425"/>
      <c r="GC1718" s="425"/>
      <c r="GD1718" s="425"/>
      <c r="GE1718" s="425"/>
      <c r="GF1718" s="425"/>
      <c r="GG1718" s="425"/>
      <c r="GH1718" s="425"/>
      <c r="GI1718" s="425"/>
      <c r="GJ1718" s="425"/>
      <c r="GK1718" s="425"/>
      <c r="GL1718" s="425"/>
      <c r="GM1718" s="425"/>
      <c r="GN1718" s="425"/>
      <c r="GO1718" s="425"/>
      <c r="GP1718" s="425"/>
      <c r="GQ1718" s="425"/>
      <c r="GR1718" s="425"/>
      <c r="GS1718" s="425"/>
      <c r="GT1718" s="425"/>
      <c r="GU1718" s="425"/>
      <c r="GV1718" s="425"/>
      <c r="GW1718" s="425"/>
    </row>
    <row r="1719" spans="1:205" s="423" customFormat="1" ht="38.25" x14ac:dyDescent="0.25">
      <c r="A1719" s="331" t="s">
        <v>560</v>
      </c>
      <c r="B1719" s="337" t="s">
        <v>2056</v>
      </c>
      <c r="C1719" s="277" t="s">
        <v>2538</v>
      </c>
      <c r="D1719" s="338" t="s">
        <v>2535</v>
      </c>
      <c r="E1719" s="326">
        <v>10.32</v>
      </c>
      <c r="F1719" s="438">
        <v>10</v>
      </c>
      <c r="G1719" s="10"/>
      <c r="H1719" s="334"/>
      <c r="I1719" s="379" t="s">
        <v>21</v>
      </c>
      <c r="J1719" s="379"/>
      <c r="K1719" s="395"/>
      <c r="L1719" s="380"/>
      <c r="M1719" s="388">
        <v>3</v>
      </c>
      <c r="N1719" s="379">
        <v>1</v>
      </c>
      <c r="O1719" s="382"/>
      <c r="P1719" s="377">
        <f t="shared" si="182"/>
        <v>10.56</v>
      </c>
      <c r="Q1719" s="16">
        <f t="shared" ref="Q1719:Q1782" si="185">IF(N1719=1,INT(E1719*$T$1*10000)/10000,E1719)</f>
        <v>10.569800000000001</v>
      </c>
      <c r="R1719" s="23">
        <f t="shared" si="183"/>
        <v>0.24000000000000021</v>
      </c>
      <c r="S1719" s="18">
        <f t="shared" si="184"/>
        <v>2.3255813953488393E-2</v>
      </c>
      <c r="T1719" s="149"/>
      <c r="U1719" s="102">
        <v>3280000</v>
      </c>
      <c r="V1719" s="78"/>
      <c r="W1719" s="272">
        <v>3280</v>
      </c>
      <c r="X1719" s="273"/>
      <c r="Y1719" s="486"/>
      <c r="AA1719" s="477"/>
      <c r="AB1719" s="477"/>
      <c r="AC1719" s="477"/>
      <c r="AD1719" s="477"/>
      <c r="AE1719" s="477"/>
      <c r="AF1719" s="425"/>
      <c r="AG1719" s="425"/>
      <c r="AH1719" s="425"/>
      <c r="AI1719" s="425"/>
      <c r="AJ1719" s="425"/>
      <c r="AK1719" s="425"/>
      <c r="AL1719" s="425"/>
      <c r="AM1719" s="425"/>
      <c r="AN1719" s="425"/>
      <c r="AO1719" s="425"/>
      <c r="AP1719" s="425"/>
      <c r="AQ1719" s="425"/>
      <c r="AR1719" s="425"/>
      <c r="AS1719" s="425"/>
      <c r="AT1719" s="425"/>
      <c r="AU1719" s="425"/>
      <c r="AV1719" s="425"/>
      <c r="AW1719" s="425"/>
      <c r="AX1719" s="425"/>
      <c r="AY1719" s="425"/>
      <c r="AZ1719" s="425"/>
      <c r="BA1719" s="425"/>
      <c r="BB1719" s="425"/>
      <c r="BC1719" s="425"/>
      <c r="BD1719" s="425"/>
      <c r="BE1719" s="425"/>
      <c r="BF1719" s="425"/>
      <c r="BG1719" s="425"/>
      <c r="BH1719" s="425"/>
      <c r="BI1719" s="425"/>
      <c r="BJ1719" s="425"/>
      <c r="BK1719" s="425"/>
      <c r="BL1719" s="425"/>
      <c r="BM1719" s="425"/>
      <c r="BN1719" s="425"/>
      <c r="BO1719" s="425"/>
      <c r="BP1719" s="425"/>
      <c r="BQ1719" s="425"/>
      <c r="BR1719" s="425"/>
      <c r="BS1719" s="425"/>
      <c r="BT1719" s="425"/>
      <c r="BU1719" s="425"/>
      <c r="BV1719" s="425"/>
      <c r="BW1719" s="425"/>
      <c r="BX1719" s="425"/>
      <c r="BY1719" s="425"/>
      <c r="BZ1719" s="425"/>
      <c r="CA1719" s="425"/>
      <c r="CB1719" s="425"/>
      <c r="CC1719" s="425"/>
      <c r="CD1719" s="425"/>
      <c r="CE1719" s="425"/>
      <c r="CF1719" s="425"/>
      <c r="CG1719" s="425"/>
      <c r="CH1719" s="425"/>
      <c r="CI1719" s="425"/>
      <c r="CJ1719" s="425"/>
      <c r="CK1719" s="425"/>
      <c r="CL1719" s="425"/>
      <c r="CM1719" s="425"/>
      <c r="CN1719" s="425"/>
      <c r="CO1719" s="425"/>
      <c r="CP1719" s="425"/>
      <c r="CQ1719" s="425"/>
      <c r="CR1719" s="425"/>
      <c r="CS1719" s="425"/>
      <c r="CT1719" s="425"/>
      <c r="CU1719" s="425"/>
      <c r="CV1719" s="425"/>
      <c r="CW1719" s="425"/>
      <c r="CX1719" s="425"/>
      <c r="CY1719" s="425"/>
      <c r="CZ1719" s="425"/>
      <c r="DA1719" s="425"/>
      <c r="DB1719" s="425"/>
      <c r="DC1719" s="425"/>
      <c r="DD1719" s="425"/>
      <c r="DE1719" s="425"/>
      <c r="DF1719" s="425"/>
      <c r="DG1719" s="425"/>
      <c r="DH1719" s="425"/>
      <c r="DI1719" s="425"/>
      <c r="DJ1719" s="425"/>
      <c r="DK1719" s="425"/>
      <c r="DL1719" s="425"/>
      <c r="DM1719" s="425"/>
      <c r="DN1719" s="425"/>
      <c r="DO1719" s="425"/>
      <c r="DP1719" s="425"/>
      <c r="DQ1719" s="425"/>
      <c r="DR1719" s="425"/>
      <c r="DS1719" s="425"/>
      <c r="DT1719" s="425"/>
      <c r="DU1719" s="425"/>
      <c r="DV1719" s="425"/>
      <c r="DW1719" s="425"/>
      <c r="DX1719" s="425"/>
      <c r="DY1719" s="425"/>
      <c r="DZ1719" s="425"/>
      <c r="EA1719" s="425"/>
      <c r="EB1719" s="425"/>
      <c r="EC1719" s="425"/>
      <c r="ED1719" s="425"/>
      <c r="EE1719" s="425"/>
      <c r="EF1719" s="425"/>
      <c r="EG1719" s="425"/>
      <c r="EH1719" s="425"/>
      <c r="EI1719" s="425"/>
      <c r="EJ1719" s="425"/>
      <c r="EK1719" s="425"/>
      <c r="EL1719" s="425"/>
      <c r="EM1719" s="425"/>
      <c r="EN1719" s="425"/>
      <c r="EO1719" s="425"/>
      <c r="EP1719" s="425"/>
      <c r="EQ1719" s="425"/>
      <c r="ER1719" s="425"/>
      <c r="ES1719" s="425"/>
      <c r="ET1719" s="425"/>
      <c r="EU1719" s="425"/>
      <c r="EV1719" s="425"/>
      <c r="EW1719" s="425"/>
      <c r="EX1719" s="425"/>
      <c r="EY1719" s="425"/>
      <c r="EZ1719" s="425"/>
      <c r="FA1719" s="425"/>
      <c r="FB1719" s="425"/>
      <c r="FC1719" s="425"/>
      <c r="FD1719" s="425"/>
      <c r="FE1719" s="425"/>
      <c r="FF1719" s="425"/>
      <c r="FG1719" s="425"/>
      <c r="FH1719" s="425"/>
      <c r="FI1719" s="425"/>
      <c r="FJ1719" s="425"/>
      <c r="FK1719" s="425"/>
      <c r="FL1719" s="425"/>
      <c r="FM1719" s="425"/>
      <c r="FN1719" s="425"/>
      <c r="FO1719" s="425"/>
      <c r="FP1719" s="425"/>
      <c r="FQ1719" s="425"/>
      <c r="FR1719" s="425"/>
      <c r="FS1719" s="425"/>
      <c r="FT1719" s="425"/>
      <c r="FU1719" s="425"/>
      <c r="FV1719" s="425"/>
      <c r="FW1719" s="425"/>
      <c r="FX1719" s="425"/>
      <c r="FY1719" s="425"/>
      <c r="FZ1719" s="425"/>
      <c r="GA1719" s="425"/>
      <c r="GB1719" s="425"/>
      <c r="GC1719" s="425"/>
      <c r="GD1719" s="425"/>
      <c r="GE1719" s="425"/>
      <c r="GF1719" s="425"/>
      <c r="GG1719" s="425"/>
      <c r="GH1719" s="425"/>
      <c r="GI1719" s="425"/>
      <c r="GJ1719" s="425"/>
      <c r="GK1719" s="425"/>
      <c r="GL1719" s="425"/>
      <c r="GM1719" s="425"/>
      <c r="GN1719" s="425"/>
      <c r="GO1719" s="425"/>
      <c r="GP1719" s="425"/>
      <c r="GQ1719" s="425"/>
      <c r="GR1719" s="425"/>
      <c r="GS1719" s="425"/>
      <c r="GT1719" s="425"/>
      <c r="GU1719" s="425"/>
      <c r="GV1719" s="425"/>
      <c r="GW1719" s="425"/>
    </row>
    <row r="1720" spans="1:205" s="423" customFormat="1" ht="38.25" x14ac:dyDescent="0.25">
      <c r="A1720" s="331" t="s">
        <v>2539</v>
      </c>
      <c r="B1720" s="337" t="s">
        <v>2056</v>
      </c>
      <c r="C1720" s="277" t="s">
        <v>2540</v>
      </c>
      <c r="D1720" s="338" t="s">
        <v>2541</v>
      </c>
      <c r="E1720" s="326">
        <v>25.8</v>
      </c>
      <c r="F1720" s="438">
        <v>25</v>
      </c>
      <c r="G1720" s="10"/>
      <c r="H1720" s="334"/>
      <c r="I1720" s="379" t="s">
        <v>21</v>
      </c>
      <c r="J1720" s="379"/>
      <c r="K1720" s="395"/>
      <c r="L1720" s="380"/>
      <c r="M1720" s="388">
        <v>1</v>
      </c>
      <c r="N1720" s="379">
        <v>1</v>
      </c>
      <c r="O1720" s="382"/>
      <c r="P1720" s="377">
        <f t="shared" si="182"/>
        <v>26.42</v>
      </c>
      <c r="Q1720" s="16">
        <f t="shared" si="185"/>
        <v>26.424700000000001</v>
      </c>
      <c r="R1720" s="23">
        <f t="shared" si="183"/>
        <v>0.62000000000000099</v>
      </c>
      <c r="S1720" s="18">
        <f t="shared" si="184"/>
        <v>2.4031007751938022E-2</v>
      </c>
      <c r="T1720" s="101"/>
      <c r="U1720" s="102">
        <v>3290000</v>
      </c>
      <c r="V1720" s="78"/>
      <c r="W1720" s="272">
        <v>3290</v>
      </c>
      <c r="X1720" s="273"/>
      <c r="Y1720" s="486"/>
      <c r="AA1720" s="477"/>
      <c r="AB1720" s="477"/>
      <c r="AC1720" s="477"/>
      <c r="AD1720" s="477"/>
      <c r="AE1720" s="477"/>
      <c r="AF1720" s="425"/>
      <c r="AG1720" s="425"/>
      <c r="AH1720" s="425"/>
      <c r="AI1720" s="425"/>
      <c r="AJ1720" s="425"/>
      <c r="AK1720" s="425"/>
      <c r="AL1720" s="425"/>
      <c r="AM1720" s="425"/>
      <c r="AN1720" s="425"/>
      <c r="AO1720" s="425"/>
      <c r="AP1720" s="425"/>
      <c r="AQ1720" s="425"/>
      <c r="AR1720" s="425"/>
      <c r="AS1720" s="425"/>
      <c r="AT1720" s="425"/>
      <c r="AU1720" s="425"/>
      <c r="AV1720" s="425"/>
      <c r="AW1720" s="425"/>
      <c r="AX1720" s="425"/>
      <c r="AY1720" s="425"/>
      <c r="AZ1720" s="425"/>
      <c r="BA1720" s="425"/>
      <c r="BB1720" s="425"/>
      <c r="BC1720" s="425"/>
      <c r="BD1720" s="425"/>
      <c r="BE1720" s="425"/>
      <c r="BF1720" s="425"/>
      <c r="BG1720" s="425"/>
      <c r="BH1720" s="425"/>
      <c r="BI1720" s="425"/>
      <c r="BJ1720" s="425"/>
      <c r="BK1720" s="425"/>
      <c r="BL1720" s="425"/>
      <c r="BM1720" s="425"/>
      <c r="BN1720" s="425"/>
      <c r="BO1720" s="425"/>
      <c r="BP1720" s="425"/>
      <c r="BQ1720" s="425"/>
      <c r="BR1720" s="425"/>
      <c r="BS1720" s="425"/>
      <c r="BT1720" s="425"/>
      <c r="BU1720" s="425"/>
      <c r="BV1720" s="425"/>
      <c r="BW1720" s="425"/>
      <c r="BX1720" s="425"/>
      <c r="BY1720" s="425"/>
      <c r="BZ1720" s="425"/>
      <c r="CA1720" s="425"/>
      <c r="CB1720" s="425"/>
      <c r="CC1720" s="425"/>
      <c r="CD1720" s="425"/>
      <c r="CE1720" s="425"/>
      <c r="CF1720" s="425"/>
      <c r="CG1720" s="425"/>
      <c r="CH1720" s="425"/>
      <c r="CI1720" s="425"/>
      <c r="CJ1720" s="425"/>
      <c r="CK1720" s="425"/>
      <c r="CL1720" s="425"/>
      <c r="CM1720" s="425"/>
      <c r="CN1720" s="425"/>
      <c r="CO1720" s="425"/>
      <c r="CP1720" s="425"/>
      <c r="CQ1720" s="425"/>
      <c r="CR1720" s="425"/>
      <c r="CS1720" s="425"/>
      <c r="CT1720" s="425"/>
      <c r="CU1720" s="425"/>
      <c r="CV1720" s="425"/>
      <c r="CW1720" s="425"/>
      <c r="CX1720" s="425"/>
      <c r="CY1720" s="425"/>
      <c r="CZ1720" s="425"/>
      <c r="DA1720" s="425"/>
      <c r="DB1720" s="425"/>
      <c r="DC1720" s="425"/>
      <c r="DD1720" s="425"/>
      <c r="DE1720" s="425"/>
      <c r="DF1720" s="425"/>
      <c r="DG1720" s="425"/>
      <c r="DH1720" s="425"/>
      <c r="DI1720" s="425"/>
      <c r="DJ1720" s="425"/>
      <c r="DK1720" s="425"/>
      <c r="DL1720" s="425"/>
      <c r="DM1720" s="425"/>
      <c r="DN1720" s="425"/>
      <c r="DO1720" s="425"/>
      <c r="DP1720" s="425"/>
      <c r="DQ1720" s="425"/>
      <c r="DR1720" s="425"/>
      <c r="DS1720" s="425"/>
      <c r="DT1720" s="425"/>
      <c r="DU1720" s="425"/>
      <c r="DV1720" s="425"/>
      <c r="DW1720" s="425"/>
      <c r="DX1720" s="425"/>
      <c r="DY1720" s="425"/>
      <c r="DZ1720" s="425"/>
      <c r="EA1720" s="425"/>
      <c r="EB1720" s="425"/>
      <c r="EC1720" s="425"/>
      <c r="ED1720" s="425"/>
      <c r="EE1720" s="425"/>
      <c r="EF1720" s="425"/>
      <c r="EG1720" s="425"/>
      <c r="EH1720" s="425"/>
      <c r="EI1720" s="425"/>
      <c r="EJ1720" s="425"/>
      <c r="EK1720" s="425"/>
      <c r="EL1720" s="425"/>
      <c r="EM1720" s="425"/>
      <c r="EN1720" s="425"/>
      <c r="EO1720" s="425"/>
      <c r="EP1720" s="425"/>
      <c r="EQ1720" s="425"/>
      <c r="ER1720" s="425"/>
      <c r="ES1720" s="425"/>
      <c r="ET1720" s="425"/>
      <c r="EU1720" s="425"/>
      <c r="EV1720" s="425"/>
      <c r="EW1720" s="425"/>
      <c r="EX1720" s="425"/>
      <c r="EY1720" s="425"/>
      <c r="EZ1720" s="425"/>
      <c r="FA1720" s="425"/>
      <c r="FB1720" s="425"/>
      <c r="FC1720" s="425"/>
      <c r="FD1720" s="425"/>
      <c r="FE1720" s="425"/>
      <c r="FF1720" s="425"/>
      <c r="FG1720" s="425"/>
      <c r="FH1720" s="425"/>
      <c r="FI1720" s="425"/>
      <c r="FJ1720" s="425"/>
      <c r="FK1720" s="425"/>
      <c r="FL1720" s="425"/>
      <c r="FM1720" s="425"/>
      <c r="FN1720" s="425"/>
      <c r="FO1720" s="425"/>
      <c r="FP1720" s="425"/>
      <c r="FQ1720" s="425"/>
      <c r="FR1720" s="425"/>
      <c r="FS1720" s="425"/>
      <c r="FT1720" s="425"/>
      <c r="FU1720" s="425"/>
      <c r="FV1720" s="425"/>
      <c r="FW1720" s="425"/>
      <c r="FX1720" s="425"/>
      <c r="FY1720" s="425"/>
      <c r="FZ1720" s="425"/>
      <c r="GA1720" s="425"/>
      <c r="GB1720" s="425"/>
      <c r="GC1720" s="425"/>
      <c r="GD1720" s="425"/>
      <c r="GE1720" s="425"/>
      <c r="GF1720" s="425"/>
      <c r="GG1720" s="425"/>
      <c r="GH1720" s="425"/>
      <c r="GI1720" s="425"/>
      <c r="GJ1720" s="425"/>
      <c r="GK1720" s="425"/>
      <c r="GL1720" s="425"/>
      <c r="GM1720" s="425"/>
      <c r="GN1720" s="425"/>
      <c r="GO1720" s="425"/>
      <c r="GP1720" s="425"/>
      <c r="GQ1720" s="425"/>
      <c r="GR1720" s="425"/>
      <c r="GS1720" s="425"/>
      <c r="GT1720" s="425"/>
      <c r="GU1720" s="425"/>
      <c r="GV1720" s="425"/>
      <c r="GW1720" s="425"/>
    </row>
    <row r="1721" spans="1:205" s="423" customFormat="1" ht="38.25" x14ac:dyDescent="0.25">
      <c r="A1721" s="331" t="s">
        <v>2539</v>
      </c>
      <c r="B1721" s="337" t="s">
        <v>2056</v>
      </c>
      <c r="C1721" s="277" t="s">
        <v>2542</v>
      </c>
      <c r="D1721" s="338" t="s">
        <v>2543</v>
      </c>
      <c r="E1721" s="326">
        <v>25.8</v>
      </c>
      <c r="F1721" s="438">
        <v>25</v>
      </c>
      <c r="G1721" s="10"/>
      <c r="H1721" s="334"/>
      <c r="I1721" s="379" t="s">
        <v>21</v>
      </c>
      <c r="J1721" s="379"/>
      <c r="K1721" s="395"/>
      <c r="L1721" s="380"/>
      <c r="M1721" s="388">
        <v>1</v>
      </c>
      <c r="N1721" s="379">
        <v>1</v>
      </c>
      <c r="O1721" s="382"/>
      <c r="P1721" s="377">
        <f t="shared" ref="P1721:P1777" si="186">IF(N1721=1,INT(E1721*$T$1*100)/100,E1721)</f>
        <v>26.42</v>
      </c>
      <c r="Q1721" s="16">
        <f t="shared" si="185"/>
        <v>26.424700000000001</v>
      </c>
      <c r="R1721" s="23">
        <f t="shared" ref="R1721:R1777" si="187">P1721-E1721</f>
        <v>0.62000000000000099</v>
      </c>
      <c r="S1721" s="18">
        <f t="shared" ref="S1721:S1777" si="188">IF(E1721&lt;&gt;0,R1721/E1721,0)</f>
        <v>2.4031007751938022E-2</v>
      </c>
      <c r="T1721" s="101"/>
      <c r="U1721" s="102">
        <v>3300000</v>
      </c>
      <c r="V1721" s="78"/>
      <c r="W1721" s="272">
        <v>3300</v>
      </c>
      <c r="X1721" s="273"/>
      <c r="Y1721" s="486"/>
      <c r="AA1721" s="477"/>
      <c r="AB1721" s="477"/>
      <c r="AC1721" s="477"/>
      <c r="AD1721" s="477"/>
      <c r="AE1721" s="477"/>
      <c r="AF1721" s="425"/>
      <c r="AG1721" s="425"/>
      <c r="AH1721" s="425"/>
      <c r="AI1721" s="425"/>
      <c r="AJ1721" s="425"/>
      <c r="AK1721" s="425"/>
      <c r="AL1721" s="425"/>
      <c r="AM1721" s="425"/>
      <c r="AN1721" s="425"/>
      <c r="AO1721" s="425"/>
      <c r="AP1721" s="425"/>
      <c r="AQ1721" s="425"/>
      <c r="AR1721" s="425"/>
      <c r="AS1721" s="425"/>
      <c r="AT1721" s="425"/>
      <c r="AU1721" s="425"/>
      <c r="AV1721" s="425"/>
      <c r="AW1721" s="425"/>
      <c r="AX1721" s="425"/>
      <c r="AY1721" s="425"/>
      <c r="AZ1721" s="425"/>
      <c r="BA1721" s="425"/>
      <c r="BB1721" s="425"/>
      <c r="BC1721" s="425"/>
      <c r="BD1721" s="425"/>
      <c r="BE1721" s="425"/>
      <c r="BF1721" s="425"/>
      <c r="BG1721" s="425"/>
      <c r="BH1721" s="425"/>
      <c r="BI1721" s="425"/>
      <c r="BJ1721" s="425"/>
      <c r="BK1721" s="425"/>
      <c r="BL1721" s="425"/>
      <c r="BM1721" s="425"/>
      <c r="BN1721" s="425"/>
      <c r="BO1721" s="425"/>
      <c r="BP1721" s="425"/>
      <c r="BQ1721" s="425"/>
      <c r="BR1721" s="425"/>
      <c r="BS1721" s="425"/>
      <c r="BT1721" s="425"/>
      <c r="BU1721" s="425"/>
      <c r="BV1721" s="425"/>
      <c r="BW1721" s="425"/>
      <c r="BX1721" s="425"/>
      <c r="BY1721" s="425"/>
      <c r="BZ1721" s="425"/>
      <c r="CA1721" s="425"/>
      <c r="CB1721" s="425"/>
      <c r="CC1721" s="425"/>
      <c r="CD1721" s="425"/>
      <c r="CE1721" s="425"/>
      <c r="CF1721" s="425"/>
      <c r="CG1721" s="425"/>
      <c r="CH1721" s="425"/>
      <c r="CI1721" s="425"/>
      <c r="CJ1721" s="425"/>
      <c r="CK1721" s="425"/>
      <c r="CL1721" s="425"/>
      <c r="CM1721" s="425"/>
      <c r="CN1721" s="425"/>
      <c r="CO1721" s="425"/>
      <c r="CP1721" s="425"/>
      <c r="CQ1721" s="425"/>
      <c r="CR1721" s="425"/>
      <c r="CS1721" s="425"/>
      <c r="CT1721" s="425"/>
      <c r="CU1721" s="425"/>
      <c r="CV1721" s="425"/>
      <c r="CW1721" s="425"/>
      <c r="CX1721" s="425"/>
      <c r="CY1721" s="425"/>
      <c r="CZ1721" s="425"/>
      <c r="DA1721" s="425"/>
      <c r="DB1721" s="425"/>
      <c r="DC1721" s="425"/>
      <c r="DD1721" s="425"/>
      <c r="DE1721" s="425"/>
      <c r="DF1721" s="425"/>
      <c r="DG1721" s="425"/>
      <c r="DH1721" s="425"/>
      <c r="DI1721" s="425"/>
      <c r="DJ1721" s="425"/>
      <c r="DK1721" s="425"/>
      <c r="DL1721" s="425"/>
      <c r="DM1721" s="425"/>
      <c r="DN1721" s="425"/>
      <c r="DO1721" s="425"/>
      <c r="DP1721" s="425"/>
      <c r="DQ1721" s="425"/>
      <c r="DR1721" s="425"/>
      <c r="DS1721" s="425"/>
      <c r="DT1721" s="425"/>
      <c r="DU1721" s="425"/>
      <c r="DV1721" s="425"/>
      <c r="DW1721" s="425"/>
      <c r="DX1721" s="425"/>
      <c r="DY1721" s="425"/>
      <c r="DZ1721" s="425"/>
      <c r="EA1721" s="425"/>
      <c r="EB1721" s="425"/>
      <c r="EC1721" s="425"/>
      <c r="ED1721" s="425"/>
      <c r="EE1721" s="425"/>
      <c r="EF1721" s="425"/>
      <c r="EG1721" s="425"/>
      <c r="EH1721" s="425"/>
      <c r="EI1721" s="425"/>
      <c r="EJ1721" s="425"/>
      <c r="EK1721" s="425"/>
      <c r="EL1721" s="425"/>
      <c r="EM1721" s="425"/>
      <c r="EN1721" s="425"/>
      <c r="EO1721" s="425"/>
      <c r="EP1721" s="425"/>
      <c r="EQ1721" s="425"/>
      <c r="ER1721" s="425"/>
      <c r="ES1721" s="425"/>
      <c r="ET1721" s="425"/>
      <c r="EU1721" s="425"/>
      <c r="EV1721" s="425"/>
      <c r="EW1721" s="425"/>
      <c r="EX1721" s="425"/>
      <c r="EY1721" s="425"/>
      <c r="EZ1721" s="425"/>
      <c r="FA1721" s="425"/>
      <c r="FB1721" s="425"/>
      <c r="FC1721" s="425"/>
      <c r="FD1721" s="425"/>
      <c r="FE1721" s="425"/>
      <c r="FF1721" s="425"/>
      <c r="FG1721" s="425"/>
      <c r="FH1721" s="425"/>
      <c r="FI1721" s="425"/>
      <c r="FJ1721" s="425"/>
      <c r="FK1721" s="425"/>
      <c r="FL1721" s="425"/>
      <c r="FM1721" s="425"/>
      <c r="FN1721" s="425"/>
      <c r="FO1721" s="425"/>
      <c r="FP1721" s="425"/>
      <c r="FQ1721" s="425"/>
      <c r="FR1721" s="425"/>
      <c r="FS1721" s="425"/>
      <c r="FT1721" s="425"/>
      <c r="FU1721" s="425"/>
      <c r="FV1721" s="425"/>
      <c r="FW1721" s="425"/>
      <c r="FX1721" s="425"/>
      <c r="FY1721" s="425"/>
      <c r="FZ1721" s="425"/>
      <c r="GA1721" s="425"/>
      <c r="GB1721" s="425"/>
      <c r="GC1721" s="425"/>
      <c r="GD1721" s="425"/>
      <c r="GE1721" s="425"/>
      <c r="GF1721" s="425"/>
      <c r="GG1721" s="425"/>
      <c r="GH1721" s="425"/>
      <c r="GI1721" s="425"/>
      <c r="GJ1721" s="425"/>
      <c r="GK1721" s="425"/>
      <c r="GL1721" s="425"/>
      <c r="GM1721" s="425"/>
      <c r="GN1721" s="425"/>
      <c r="GO1721" s="425"/>
      <c r="GP1721" s="425"/>
      <c r="GQ1721" s="425"/>
      <c r="GR1721" s="425"/>
      <c r="GS1721" s="425"/>
      <c r="GT1721" s="425"/>
      <c r="GU1721" s="425"/>
      <c r="GV1721" s="425"/>
      <c r="GW1721" s="425"/>
    </row>
    <row r="1722" spans="1:205" s="423" customFormat="1" ht="38.25" x14ac:dyDescent="0.25">
      <c r="A1722" s="331" t="s">
        <v>2539</v>
      </c>
      <c r="B1722" s="337" t="s">
        <v>2056</v>
      </c>
      <c r="C1722" s="277" t="s">
        <v>2544</v>
      </c>
      <c r="D1722" s="338" t="s">
        <v>2545</v>
      </c>
      <c r="E1722" s="326">
        <v>25.8</v>
      </c>
      <c r="F1722" s="438">
        <v>25</v>
      </c>
      <c r="G1722" s="10"/>
      <c r="H1722" s="334"/>
      <c r="I1722" s="379" t="s">
        <v>21</v>
      </c>
      <c r="J1722" s="379"/>
      <c r="K1722" s="395"/>
      <c r="L1722" s="380"/>
      <c r="M1722" s="388">
        <v>1</v>
      </c>
      <c r="N1722" s="379">
        <v>1</v>
      </c>
      <c r="O1722" s="382"/>
      <c r="P1722" s="377">
        <f t="shared" si="186"/>
        <v>26.42</v>
      </c>
      <c r="Q1722" s="16">
        <f t="shared" si="185"/>
        <v>26.424700000000001</v>
      </c>
      <c r="R1722" s="23">
        <f t="shared" si="187"/>
        <v>0.62000000000000099</v>
      </c>
      <c r="S1722" s="18">
        <f t="shared" si="188"/>
        <v>2.4031007751938022E-2</v>
      </c>
      <c r="T1722" s="101"/>
      <c r="U1722" s="102">
        <v>3310000</v>
      </c>
      <c r="V1722" s="78"/>
      <c r="W1722" s="272">
        <v>3310</v>
      </c>
      <c r="X1722" s="273"/>
      <c r="Y1722" s="486"/>
      <c r="AA1722" s="477"/>
      <c r="AB1722" s="477"/>
      <c r="AC1722" s="477"/>
      <c r="AD1722" s="477"/>
      <c r="AE1722" s="477"/>
      <c r="AF1722" s="425"/>
      <c r="AG1722" s="425"/>
      <c r="AH1722" s="425"/>
      <c r="AI1722" s="425"/>
      <c r="AJ1722" s="425"/>
      <c r="AK1722" s="425"/>
      <c r="AL1722" s="425"/>
      <c r="AM1722" s="425"/>
      <c r="AN1722" s="425"/>
      <c r="AO1722" s="425"/>
      <c r="AP1722" s="425"/>
      <c r="AQ1722" s="425"/>
      <c r="AR1722" s="425"/>
      <c r="AS1722" s="425"/>
      <c r="AT1722" s="425"/>
      <c r="AU1722" s="425"/>
      <c r="AV1722" s="425"/>
      <c r="AW1722" s="425"/>
      <c r="AX1722" s="425"/>
      <c r="AY1722" s="425"/>
      <c r="AZ1722" s="425"/>
      <c r="BA1722" s="425"/>
      <c r="BB1722" s="425"/>
      <c r="BC1722" s="425"/>
      <c r="BD1722" s="425"/>
      <c r="BE1722" s="425"/>
      <c r="BF1722" s="425"/>
      <c r="BG1722" s="425"/>
      <c r="BH1722" s="425"/>
      <c r="BI1722" s="425"/>
      <c r="BJ1722" s="425"/>
      <c r="BK1722" s="425"/>
      <c r="BL1722" s="425"/>
      <c r="BM1722" s="425"/>
      <c r="BN1722" s="425"/>
      <c r="BO1722" s="425"/>
      <c r="BP1722" s="425"/>
      <c r="BQ1722" s="425"/>
      <c r="BR1722" s="425"/>
      <c r="BS1722" s="425"/>
      <c r="BT1722" s="425"/>
      <c r="BU1722" s="425"/>
      <c r="BV1722" s="425"/>
      <c r="BW1722" s="425"/>
      <c r="BX1722" s="425"/>
      <c r="BY1722" s="425"/>
      <c r="BZ1722" s="425"/>
      <c r="CA1722" s="425"/>
      <c r="CB1722" s="425"/>
      <c r="CC1722" s="425"/>
      <c r="CD1722" s="425"/>
      <c r="CE1722" s="425"/>
      <c r="CF1722" s="425"/>
      <c r="CG1722" s="425"/>
      <c r="CH1722" s="425"/>
      <c r="CI1722" s="425"/>
      <c r="CJ1722" s="425"/>
      <c r="CK1722" s="425"/>
      <c r="CL1722" s="425"/>
      <c r="CM1722" s="425"/>
      <c r="CN1722" s="425"/>
      <c r="CO1722" s="425"/>
      <c r="CP1722" s="425"/>
      <c r="CQ1722" s="425"/>
      <c r="CR1722" s="425"/>
      <c r="CS1722" s="425"/>
      <c r="CT1722" s="425"/>
      <c r="CU1722" s="425"/>
      <c r="CV1722" s="425"/>
      <c r="CW1722" s="425"/>
      <c r="CX1722" s="425"/>
      <c r="CY1722" s="425"/>
      <c r="CZ1722" s="425"/>
      <c r="DA1722" s="425"/>
      <c r="DB1722" s="425"/>
      <c r="DC1722" s="425"/>
      <c r="DD1722" s="425"/>
      <c r="DE1722" s="425"/>
      <c r="DF1722" s="425"/>
      <c r="DG1722" s="425"/>
      <c r="DH1722" s="425"/>
      <c r="DI1722" s="425"/>
      <c r="DJ1722" s="425"/>
      <c r="DK1722" s="425"/>
      <c r="DL1722" s="425"/>
      <c r="DM1722" s="425"/>
      <c r="DN1722" s="425"/>
      <c r="DO1722" s="425"/>
      <c r="DP1722" s="425"/>
      <c r="DQ1722" s="425"/>
      <c r="DR1722" s="425"/>
      <c r="DS1722" s="425"/>
      <c r="DT1722" s="425"/>
      <c r="DU1722" s="425"/>
      <c r="DV1722" s="425"/>
      <c r="DW1722" s="425"/>
      <c r="DX1722" s="425"/>
      <c r="DY1722" s="425"/>
      <c r="DZ1722" s="425"/>
      <c r="EA1722" s="425"/>
      <c r="EB1722" s="425"/>
      <c r="EC1722" s="425"/>
      <c r="ED1722" s="425"/>
      <c r="EE1722" s="425"/>
      <c r="EF1722" s="425"/>
      <c r="EG1722" s="425"/>
      <c r="EH1722" s="425"/>
      <c r="EI1722" s="425"/>
      <c r="EJ1722" s="425"/>
      <c r="EK1722" s="425"/>
      <c r="EL1722" s="425"/>
      <c r="EM1722" s="425"/>
      <c r="EN1722" s="425"/>
      <c r="EO1722" s="425"/>
      <c r="EP1722" s="425"/>
      <c r="EQ1722" s="425"/>
      <c r="ER1722" s="425"/>
      <c r="ES1722" s="425"/>
      <c r="ET1722" s="425"/>
      <c r="EU1722" s="425"/>
      <c r="EV1722" s="425"/>
      <c r="EW1722" s="425"/>
      <c r="EX1722" s="425"/>
      <c r="EY1722" s="425"/>
      <c r="EZ1722" s="425"/>
      <c r="FA1722" s="425"/>
      <c r="FB1722" s="425"/>
      <c r="FC1722" s="425"/>
      <c r="FD1722" s="425"/>
      <c r="FE1722" s="425"/>
      <c r="FF1722" s="425"/>
      <c r="FG1722" s="425"/>
      <c r="FH1722" s="425"/>
      <c r="FI1722" s="425"/>
      <c r="FJ1722" s="425"/>
      <c r="FK1722" s="425"/>
      <c r="FL1722" s="425"/>
      <c r="FM1722" s="425"/>
      <c r="FN1722" s="425"/>
      <c r="FO1722" s="425"/>
      <c r="FP1722" s="425"/>
      <c r="FQ1722" s="425"/>
      <c r="FR1722" s="425"/>
      <c r="FS1722" s="425"/>
      <c r="FT1722" s="425"/>
      <c r="FU1722" s="425"/>
      <c r="FV1722" s="425"/>
      <c r="FW1722" s="425"/>
      <c r="FX1722" s="425"/>
      <c r="FY1722" s="425"/>
      <c r="FZ1722" s="425"/>
      <c r="GA1722" s="425"/>
      <c r="GB1722" s="425"/>
      <c r="GC1722" s="425"/>
      <c r="GD1722" s="425"/>
      <c r="GE1722" s="425"/>
      <c r="GF1722" s="425"/>
      <c r="GG1722" s="425"/>
      <c r="GH1722" s="425"/>
      <c r="GI1722" s="425"/>
      <c r="GJ1722" s="425"/>
      <c r="GK1722" s="425"/>
      <c r="GL1722" s="425"/>
      <c r="GM1722" s="425"/>
      <c r="GN1722" s="425"/>
      <c r="GO1722" s="425"/>
      <c r="GP1722" s="425"/>
      <c r="GQ1722" s="425"/>
      <c r="GR1722" s="425"/>
      <c r="GS1722" s="425"/>
      <c r="GT1722" s="425"/>
      <c r="GU1722" s="425"/>
      <c r="GV1722" s="425"/>
      <c r="GW1722" s="425"/>
    </row>
    <row r="1723" spans="1:205" s="423" customFormat="1" ht="38.25" x14ac:dyDescent="0.25">
      <c r="A1723" s="331" t="s">
        <v>2539</v>
      </c>
      <c r="B1723" s="337" t="s">
        <v>2056</v>
      </c>
      <c r="C1723" s="277" t="s">
        <v>2546</v>
      </c>
      <c r="D1723" s="338" t="s">
        <v>2547</v>
      </c>
      <c r="E1723" s="326">
        <v>196.13</v>
      </c>
      <c r="F1723" s="438">
        <v>190</v>
      </c>
      <c r="G1723" s="10"/>
      <c r="H1723" s="334"/>
      <c r="I1723" s="379" t="s">
        <v>21</v>
      </c>
      <c r="J1723" s="379"/>
      <c r="K1723" s="395"/>
      <c r="L1723" s="380"/>
      <c r="M1723" s="388">
        <v>1</v>
      </c>
      <c r="N1723" s="379">
        <v>1</v>
      </c>
      <c r="O1723" s="382"/>
      <c r="P1723" s="377">
        <f t="shared" si="186"/>
        <v>200.87</v>
      </c>
      <c r="Q1723" s="16">
        <f t="shared" si="185"/>
        <v>200.87899999999999</v>
      </c>
      <c r="R1723" s="23">
        <f t="shared" si="187"/>
        <v>4.7400000000000091</v>
      </c>
      <c r="S1723" s="18">
        <f t="shared" si="188"/>
        <v>2.4167643909651808E-2</v>
      </c>
      <c r="T1723" s="101"/>
      <c r="U1723" s="102">
        <v>3320000</v>
      </c>
      <c r="V1723" s="78"/>
      <c r="W1723" s="272">
        <v>3320</v>
      </c>
      <c r="X1723" s="273"/>
      <c r="Y1723" s="486"/>
      <c r="AA1723" s="477"/>
      <c r="AB1723" s="477"/>
      <c r="AC1723" s="477"/>
      <c r="AD1723" s="477"/>
      <c r="AE1723" s="477"/>
      <c r="AF1723" s="425"/>
      <c r="AG1723" s="425"/>
      <c r="AH1723" s="425"/>
      <c r="AI1723" s="425"/>
      <c r="AJ1723" s="425"/>
      <c r="AK1723" s="425"/>
      <c r="AL1723" s="425"/>
      <c r="AM1723" s="425"/>
      <c r="AN1723" s="425"/>
      <c r="AO1723" s="425"/>
      <c r="AP1723" s="425"/>
      <c r="AQ1723" s="425"/>
      <c r="AR1723" s="425"/>
      <c r="AS1723" s="425"/>
      <c r="AT1723" s="425"/>
      <c r="AU1723" s="425"/>
      <c r="AV1723" s="425"/>
      <c r="AW1723" s="425"/>
      <c r="AX1723" s="425"/>
      <c r="AY1723" s="425"/>
      <c r="AZ1723" s="425"/>
      <c r="BA1723" s="425"/>
      <c r="BB1723" s="425"/>
      <c r="BC1723" s="425"/>
      <c r="BD1723" s="425"/>
      <c r="BE1723" s="425"/>
      <c r="BF1723" s="425"/>
      <c r="BG1723" s="425"/>
      <c r="BH1723" s="425"/>
      <c r="BI1723" s="425"/>
      <c r="BJ1723" s="425"/>
      <c r="BK1723" s="425"/>
      <c r="BL1723" s="425"/>
      <c r="BM1723" s="425"/>
      <c r="BN1723" s="425"/>
      <c r="BO1723" s="425"/>
      <c r="BP1723" s="425"/>
      <c r="BQ1723" s="425"/>
      <c r="BR1723" s="425"/>
      <c r="BS1723" s="425"/>
      <c r="BT1723" s="425"/>
      <c r="BU1723" s="425"/>
      <c r="BV1723" s="425"/>
      <c r="BW1723" s="425"/>
      <c r="BX1723" s="425"/>
      <c r="BY1723" s="425"/>
      <c r="BZ1723" s="425"/>
      <c r="CA1723" s="425"/>
      <c r="CB1723" s="425"/>
      <c r="CC1723" s="425"/>
      <c r="CD1723" s="425"/>
      <c r="CE1723" s="425"/>
      <c r="CF1723" s="425"/>
      <c r="CG1723" s="425"/>
      <c r="CH1723" s="425"/>
      <c r="CI1723" s="425"/>
      <c r="CJ1723" s="425"/>
      <c r="CK1723" s="425"/>
      <c r="CL1723" s="425"/>
      <c r="CM1723" s="425"/>
      <c r="CN1723" s="425"/>
      <c r="CO1723" s="425"/>
      <c r="CP1723" s="425"/>
      <c r="CQ1723" s="425"/>
      <c r="CR1723" s="425"/>
      <c r="CS1723" s="425"/>
      <c r="CT1723" s="425"/>
      <c r="CU1723" s="425"/>
      <c r="CV1723" s="425"/>
      <c r="CW1723" s="425"/>
      <c r="CX1723" s="425"/>
      <c r="CY1723" s="425"/>
      <c r="CZ1723" s="425"/>
      <c r="DA1723" s="425"/>
      <c r="DB1723" s="425"/>
      <c r="DC1723" s="425"/>
      <c r="DD1723" s="425"/>
      <c r="DE1723" s="425"/>
      <c r="DF1723" s="425"/>
      <c r="DG1723" s="425"/>
      <c r="DH1723" s="425"/>
      <c r="DI1723" s="425"/>
      <c r="DJ1723" s="425"/>
      <c r="DK1723" s="425"/>
      <c r="DL1723" s="425"/>
      <c r="DM1723" s="425"/>
      <c r="DN1723" s="425"/>
      <c r="DO1723" s="425"/>
      <c r="DP1723" s="425"/>
      <c r="DQ1723" s="425"/>
      <c r="DR1723" s="425"/>
      <c r="DS1723" s="425"/>
      <c r="DT1723" s="425"/>
      <c r="DU1723" s="425"/>
      <c r="DV1723" s="425"/>
      <c r="DW1723" s="425"/>
      <c r="DX1723" s="425"/>
      <c r="DY1723" s="425"/>
      <c r="DZ1723" s="425"/>
      <c r="EA1723" s="425"/>
      <c r="EB1723" s="425"/>
      <c r="EC1723" s="425"/>
      <c r="ED1723" s="425"/>
      <c r="EE1723" s="425"/>
      <c r="EF1723" s="425"/>
      <c r="EG1723" s="425"/>
      <c r="EH1723" s="425"/>
      <c r="EI1723" s="425"/>
      <c r="EJ1723" s="425"/>
      <c r="EK1723" s="425"/>
      <c r="EL1723" s="425"/>
      <c r="EM1723" s="425"/>
      <c r="EN1723" s="425"/>
      <c r="EO1723" s="425"/>
      <c r="EP1723" s="425"/>
      <c r="EQ1723" s="425"/>
      <c r="ER1723" s="425"/>
      <c r="ES1723" s="425"/>
      <c r="ET1723" s="425"/>
      <c r="EU1723" s="425"/>
      <c r="EV1723" s="425"/>
      <c r="EW1723" s="425"/>
      <c r="EX1723" s="425"/>
      <c r="EY1723" s="425"/>
      <c r="EZ1723" s="425"/>
      <c r="FA1723" s="425"/>
      <c r="FB1723" s="425"/>
      <c r="FC1723" s="425"/>
      <c r="FD1723" s="425"/>
      <c r="FE1723" s="425"/>
      <c r="FF1723" s="425"/>
      <c r="FG1723" s="425"/>
      <c r="FH1723" s="425"/>
      <c r="FI1723" s="425"/>
      <c r="FJ1723" s="425"/>
      <c r="FK1723" s="425"/>
      <c r="FL1723" s="425"/>
      <c r="FM1723" s="425"/>
      <c r="FN1723" s="425"/>
      <c r="FO1723" s="425"/>
      <c r="FP1723" s="425"/>
      <c r="FQ1723" s="425"/>
      <c r="FR1723" s="425"/>
      <c r="FS1723" s="425"/>
      <c r="FT1723" s="425"/>
      <c r="FU1723" s="425"/>
      <c r="FV1723" s="425"/>
      <c r="FW1723" s="425"/>
      <c r="FX1723" s="425"/>
      <c r="FY1723" s="425"/>
      <c r="FZ1723" s="425"/>
      <c r="GA1723" s="425"/>
      <c r="GB1723" s="425"/>
      <c r="GC1723" s="425"/>
      <c r="GD1723" s="425"/>
      <c r="GE1723" s="425"/>
      <c r="GF1723" s="425"/>
      <c r="GG1723" s="425"/>
      <c r="GH1723" s="425"/>
      <c r="GI1723" s="425"/>
      <c r="GJ1723" s="425"/>
      <c r="GK1723" s="425"/>
      <c r="GL1723" s="425"/>
      <c r="GM1723" s="425"/>
      <c r="GN1723" s="425"/>
      <c r="GO1723" s="425"/>
      <c r="GP1723" s="425"/>
      <c r="GQ1723" s="425"/>
      <c r="GR1723" s="425"/>
      <c r="GS1723" s="425"/>
      <c r="GT1723" s="425"/>
      <c r="GU1723" s="425"/>
      <c r="GV1723" s="425"/>
      <c r="GW1723" s="425"/>
    </row>
    <row r="1724" spans="1:205" s="423" customFormat="1" ht="38.25" x14ac:dyDescent="0.25">
      <c r="A1724" s="331" t="s">
        <v>2548</v>
      </c>
      <c r="B1724" s="337" t="s">
        <v>2056</v>
      </c>
      <c r="C1724" s="277" t="s">
        <v>2549</v>
      </c>
      <c r="D1724" s="338" t="s">
        <v>2550</v>
      </c>
      <c r="E1724" s="326">
        <v>103.23</v>
      </c>
      <c r="F1724" s="438">
        <v>100</v>
      </c>
      <c r="G1724" s="10"/>
      <c r="H1724" s="334"/>
      <c r="I1724" s="379" t="s">
        <v>21</v>
      </c>
      <c r="J1724" s="379"/>
      <c r="K1724" s="395"/>
      <c r="L1724" s="380"/>
      <c r="M1724" s="388">
        <v>2</v>
      </c>
      <c r="N1724" s="379">
        <v>1</v>
      </c>
      <c r="O1724" s="382"/>
      <c r="P1724" s="377">
        <f t="shared" si="186"/>
        <v>105.72</v>
      </c>
      <c r="Q1724" s="16">
        <f t="shared" si="185"/>
        <v>105.7296</v>
      </c>
      <c r="R1724" s="23">
        <f t="shared" si="187"/>
        <v>2.4899999999999949</v>
      </c>
      <c r="S1724" s="18">
        <f t="shared" si="188"/>
        <v>2.4120895088636973E-2</v>
      </c>
      <c r="T1724" s="101"/>
      <c r="U1724" s="102">
        <v>3330000</v>
      </c>
      <c r="V1724" s="78"/>
      <c r="W1724" s="272">
        <v>3330</v>
      </c>
      <c r="X1724" s="273"/>
      <c r="Y1724" s="486"/>
      <c r="AA1724" s="477"/>
      <c r="AB1724" s="477"/>
      <c r="AC1724" s="477"/>
      <c r="AD1724" s="477"/>
      <c r="AE1724" s="477"/>
      <c r="AF1724" s="425"/>
      <c r="AG1724" s="425"/>
      <c r="AH1724" s="425"/>
      <c r="AI1724" s="425"/>
      <c r="AJ1724" s="425"/>
      <c r="AK1724" s="425"/>
      <c r="AL1724" s="425"/>
      <c r="AM1724" s="425"/>
      <c r="AN1724" s="425"/>
      <c r="AO1724" s="425"/>
      <c r="AP1724" s="425"/>
      <c r="AQ1724" s="425"/>
      <c r="AR1724" s="425"/>
      <c r="AS1724" s="425"/>
      <c r="AT1724" s="425"/>
      <c r="AU1724" s="425"/>
      <c r="AV1724" s="425"/>
      <c r="AW1724" s="425"/>
      <c r="AX1724" s="425"/>
      <c r="AY1724" s="425"/>
      <c r="AZ1724" s="425"/>
      <c r="BA1724" s="425"/>
      <c r="BB1724" s="425"/>
      <c r="BC1724" s="425"/>
      <c r="BD1724" s="425"/>
      <c r="BE1724" s="425"/>
      <c r="BF1724" s="425"/>
      <c r="BG1724" s="425"/>
      <c r="BH1724" s="425"/>
      <c r="BI1724" s="425"/>
      <c r="BJ1724" s="425"/>
      <c r="BK1724" s="425"/>
      <c r="BL1724" s="425"/>
      <c r="BM1724" s="425"/>
      <c r="BN1724" s="425"/>
      <c r="BO1724" s="425"/>
      <c r="BP1724" s="425"/>
      <c r="BQ1724" s="425"/>
      <c r="BR1724" s="425"/>
      <c r="BS1724" s="425"/>
      <c r="BT1724" s="425"/>
      <c r="BU1724" s="425"/>
      <c r="BV1724" s="425"/>
      <c r="BW1724" s="425"/>
      <c r="BX1724" s="425"/>
      <c r="BY1724" s="425"/>
      <c r="BZ1724" s="425"/>
      <c r="CA1724" s="425"/>
      <c r="CB1724" s="425"/>
      <c r="CC1724" s="425"/>
      <c r="CD1724" s="425"/>
      <c r="CE1724" s="425"/>
      <c r="CF1724" s="425"/>
      <c r="CG1724" s="425"/>
      <c r="CH1724" s="425"/>
      <c r="CI1724" s="425"/>
      <c r="CJ1724" s="425"/>
      <c r="CK1724" s="425"/>
      <c r="CL1724" s="425"/>
      <c r="CM1724" s="425"/>
      <c r="CN1724" s="425"/>
      <c r="CO1724" s="425"/>
      <c r="CP1724" s="425"/>
      <c r="CQ1724" s="425"/>
      <c r="CR1724" s="425"/>
      <c r="CS1724" s="425"/>
      <c r="CT1724" s="425"/>
      <c r="CU1724" s="425"/>
      <c r="CV1724" s="425"/>
      <c r="CW1724" s="425"/>
      <c r="CX1724" s="425"/>
      <c r="CY1724" s="425"/>
      <c r="CZ1724" s="425"/>
      <c r="DA1724" s="425"/>
      <c r="DB1724" s="425"/>
      <c r="DC1724" s="425"/>
      <c r="DD1724" s="425"/>
      <c r="DE1724" s="425"/>
      <c r="DF1724" s="425"/>
      <c r="DG1724" s="425"/>
      <c r="DH1724" s="425"/>
      <c r="DI1724" s="425"/>
      <c r="DJ1724" s="425"/>
      <c r="DK1724" s="425"/>
      <c r="DL1724" s="425"/>
      <c r="DM1724" s="425"/>
      <c r="DN1724" s="425"/>
      <c r="DO1724" s="425"/>
      <c r="DP1724" s="425"/>
      <c r="DQ1724" s="425"/>
      <c r="DR1724" s="425"/>
      <c r="DS1724" s="425"/>
      <c r="DT1724" s="425"/>
      <c r="DU1724" s="425"/>
      <c r="DV1724" s="425"/>
      <c r="DW1724" s="425"/>
      <c r="DX1724" s="425"/>
      <c r="DY1724" s="425"/>
      <c r="DZ1724" s="425"/>
      <c r="EA1724" s="425"/>
      <c r="EB1724" s="425"/>
      <c r="EC1724" s="425"/>
      <c r="ED1724" s="425"/>
      <c r="EE1724" s="425"/>
      <c r="EF1724" s="425"/>
      <c r="EG1724" s="425"/>
      <c r="EH1724" s="425"/>
      <c r="EI1724" s="425"/>
      <c r="EJ1724" s="425"/>
      <c r="EK1724" s="425"/>
      <c r="EL1724" s="425"/>
      <c r="EM1724" s="425"/>
      <c r="EN1724" s="425"/>
      <c r="EO1724" s="425"/>
      <c r="EP1724" s="425"/>
      <c r="EQ1724" s="425"/>
      <c r="ER1724" s="425"/>
      <c r="ES1724" s="425"/>
      <c r="ET1724" s="425"/>
      <c r="EU1724" s="425"/>
      <c r="EV1724" s="425"/>
      <c r="EW1724" s="425"/>
      <c r="EX1724" s="425"/>
      <c r="EY1724" s="425"/>
      <c r="EZ1724" s="425"/>
      <c r="FA1724" s="425"/>
      <c r="FB1724" s="425"/>
      <c r="FC1724" s="425"/>
      <c r="FD1724" s="425"/>
      <c r="FE1724" s="425"/>
      <c r="FF1724" s="425"/>
      <c r="FG1724" s="425"/>
      <c r="FH1724" s="425"/>
      <c r="FI1724" s="425"/>
      <c r="FJ1724" s="425"/>
      <c r="FK1724" s="425"/>
      <c r="FL1724" s="425"/>
      <c r="FM1724" s="425"/>
      <c r="FN1724" s="425"/>
      <c r="FO1724" s="425"/>
      <c r="FP1724" s="425"/>
      <c r="FQ1724" s="425"/>
      <c r="FR1724" s="425"/>
      <c r="FS1724" s="425"/>
      <c r="FT1724" s="425"/>
      <c r="FU1724" s="425"/>
      <c r="FV1724" s="425"/>
      <c r="FW1724" s="425"/>
      <c r="FX1724" s="425"/>
      <c r="FY1724" s="425"/>
      <c r="FZ1724" s="425"/>
      <c r="GA1724" s="425"/>
      <c r="GB1724" s="425"/>
      <c r="GC1724" s="425"/>
      <c r="GD1724" s="425"/>
      <c r="GE1724" s="425"/>
      <c r="GF1724" s="425"/>
      <c r="GG1724" s="425"/>
      <c r="GH1724" s="425"/>
      <c r="GI1724" s="425"/>
      <c r="GJ1724" s="425"/>
      <c r="GK1724" s="425"/>
      <c r="GL1724" s="425"/>
      <c r="GM1724" s="425"/>
      <c r="GN1724" s="425"/>
      <c r="GO1724" s="425"/>
      <c r="GP1724" s="425"/>
      <c r="GQ1724" s="425"/>
      <c r="GR1724" s="425"/>
      <c r="GS1724" s="425"/>
      <c r="GT1724" s="425"/>
      <c r="GU1724" s="425"/>
      <c r="GV1724" s="425"/>
      <c r="GW1724" s="425"/>
    </row>
    <row r="1725" spans="1:205" s="423" customFormat="1" ht="38.25" x14ac:dyDescent="0.25">
      <c r="A1725" s="331" t="s">
        <v>2548</v>
      </c>
      <c r="B1725" s="337" t="s">
        <v>2056</v>
      </c>
      <c r="C1725" s="277" t="s">
        <v>2551</v>
      </c>
      <c r="D1725" s="338" t="s">
        <v>2552</v>
      </c>
      <c r="E1725" s="326">
        <v>103.23</v>
      </c>
      <c r="F1725" s="438">
        <v>100</v>
      </c>
      <c r="G1725" s="10"/>
      <c r="H1725" s="334"/>
      <c r="I1725" s="379" t="s">
        <v>21</v>
      </c>
      <c r="J1725" s="379"/>
      <c r="K1725" s="395"/>
      <c r="L1725" s="380"/>
      <c r="M1725" s="388">
        <v>2</v>
      </c>
      <c r="N1725" s="379">
        <v>1</v>
      </c>
      <c r="O1725" s="382"/>
      <c r="P1725" s="377">
        <f t="shared" si="186"/>
        <v>105.72</v>
      </c>
      <c r="Q1725" s="16">
        <f t="shared" si="185"/>
        <v>105.7296</v>
      </c>
      <c r="R1725" s="23">
        <f t="shared" si="187"/>
        <v>2.4899999999999949</v>
      </c>
      <c r="S1725" s="18">
        <f t="shared" si="188"/>
        <v>2.4120895088636973E-2</v>
      </c>
      <c r="T1725" s="101"/>
      <c r="U1725" s="102">
        <v>3340000</v>
      </c>
      <c r="V1725" s="78"/>
      <c r="W1725" s="272">
        <v>3340</v>
      </c>
      <c r="X1725" s="273"/>
      <c r="Y1725" s="486"/>
      <c r="AA1725" s="477"/>
      <c r="AB1725" s="477"/>
      <c r="AC1725" s="477"/>
      <c r="AD1725" s="477"/>
      <c r="AE1725" s="477"/>
      <c r="AF1725" s="425"/>
      <c r="AG1725" s="425"/>
      <c r="AH1725" s="425"/>
      <c r="AI1725" s="425"/>
      <c r="AJ1725" s="425"/>
      <c r="AK1725" s="425"/>
      <c r="AL1725" s="425"/>
      <c r="AM1725" s="425"/>
      <c r="AN1725" s="425"/>
      <c r="AO1725" s="425"/>
      <c r="AP1725" s="425"/>
      <c r="AQ1725" s="425"/>
      <c r="AR1725" s="425"/>
      <c r="AS1725" s="425"/>
      <c r="AT1725" s="425"/>
      <c r="AU1725" s="425"/>
      <c r="AV1725" s="425"/>
      <c r="AW1725" s="425"/>
      <c r="AX1725" s="425"/>
      <c r="AY1725" s="425"/>
      <c r="AZ1725" s="425"/>
      <c r="BA1725" s="425"/>
      <c r="BB1725" s="425"/>
      <c r="BC1725" s="425"/>
      <c r="BD1725" s="425"/>
      <c r="BE1725" s="425"/>
      <c r="BF1725" s="425"/>
      <c r="BG1725" s="425"/>
      <c r="BH1725" s="425"/>
      <c r="BI1725" s="425"/>
      <c r="BJ1725" s="425"/>
      <c r="BK1725" s="425"/>
      <c r="BL1725" s="425"/>
      <c r="BM1725" s="425"/>
      <c r="BN1725" s="425"/>
      <c r="BO1725" s="425"/>
      <c r="BP1725" s="425"/>
      <c r="BQ1725" s="425"/>
      <c r="BR1725" s="425"/>
      <c r="BS1725" s="425"/>
      <c r="BT1725" s="425"/>
      <c r="BU1725" s="425"/>
      <c r="BV1725" s="425"/>
      <c r="BW1725" s="425"/>
      <c r="BX1725" s="425"/>
      <c r="BY1725" s="425"/>
      <c r="BZ1725" s="425"/>
      <c r="CA1725" s="425"/>
      <c r="CB1725" s="425"/>
      <c r="CC1725" s="425"/>
      <c r="CD1725" s="425"/>
      <c r="CE1725" s="425"/>
      <c r="CF1725" s="425"/>
      <c r="CG1725" s="425"/>
      <c r="CH1725" s="425"/>
      <c r="CI1725" s="425"/>
      <c r="CJ1725" s="425"/>
      <c r="CK1725" s="425"/>
      <c r="CL1725" s="425"/>
      <c r="CM1725" s="425"/>
      <c r="CN1725" s="425"/>
      <c r="CO1725" s="425"/>
      <c r="CP1725" s="425"/>
      <c r="CQ1725" s="425"/>
      <c r="CR1725" s="425"/>
      <c r="CS1725" s="425"/>
      <c r="CT1725" s="425"/>
      <c r="CU1725" s="425"/>
      <c r="CV1725" s="425"/>
      <c r="CW1725" s="425"/>
      <c r="CX1725" s="425"/>
      <c r="CY1725" s="425"/>
      <c r="CZ1725" s="425"/>
      <c r="DA1725" s="425"/>
      <c r="DB1725" s="425"/>
      <c r="DC1725" s="425"/>
      <c r="DD1725" s="425"/>
      <c r="DE1725" s="425"/>
      <c r="DF1725" s="425"/>
      <c r="DG1725" s="425"/>
      <c r="DH1725" s="425"/>
      <c r="DI1725" s="425"/>
      <c r="DJ1725" s="425"/>
      <c r="DK1725" s="425"/>
      <c r="DL1725" s="425"/>
      <c r="DM1725" s="425"/>
      <c r="DN1725" s="425"/>
      <c r="DO1725" s="425"/>
      <c r="DP1725" s="425"/>
      <c r="DQ1725" s="425"/>
      <c r="DR1725" s="425"/>
      <c r="DS1725" s="425"/>
      <c r="DT1725" s="425"/>
      <c r="DU1725" s="425"/>
      <c r="DV1725" s="425"/>
      <c r="DW1725" s="425"/>
      <c r="DX1725" s="425"/>
      <c r="DY1725" s="425"/>
      <c r="DZ1725" s="425"/>
      <c r="EA1725" s="425"/>
      <c r="EB1725" s="425"/>
      <c r="EC1725" s="425"/>
      <c r="ED1725" s="425"/>
      <c r="EE1725" s="425"/>
      <c r="EF1725" s="425"/>
      <c r="EG1725" s="425"/>
      <c r="EH1725" s="425"/>
      <c r="EI1725" s="425"/>
      <c r="EJ1725" s="425"/>
      <c r="EK1725" s="425"/>
      <c r="EL1725" s="425"/>
      <c r="EM1725" s="425"/>
      <c r="EN1725" s="425"/>
      <c r="EO1725" s="425"/>
      <c r="EP1725" s="425"/>
      <c r="EQ1725" s="425"/>
      <c r="ER1725" s="425"/>
      <c r="ES1725" s="425"/>
      <c r="ET1725" s="425"/>
      <c r="EU1725" s="425"/>
      <c r="EV1725" s="425"/>
      <c r="EW1725" s="425"/>
      <c r="EX1725" s="425"/>
      <c r="EY1725" s="425"/>
      <c r="EZ1725" s="425"/>
      <c r="FA1725" s="425"/>
      <c r="FB1725" s="425"/>
      <c r="FC1725" s="425"/>
      <c r="FD1725" s="425"/>
      <c r="FE1725" s="425"/>
      <c r="FF1725" s="425"/>
      <c r="FG1725" s="425"/>
      <c r="FH1725" s="425"/>
      <c r="FI1725" s="425"/>
      <c r="FJ1725" s="425"/>
      <c r="FK1725" s="425"/>
      <c r="FL1725" s="425"/>
      <c r="FM1725" s="425"/>
      <c r="FN1725" s="425"/>
      <c r="FO1725" s="425"/>
      <c r="FP1725" s="425"/>
      <c r="FQ1725" s="425"/>
      <c r="FR1725" s="425"/>
      <c r="FS1725" s="425"/>
      <c r="FT1725" s="425"/>
      <c r="FU1725" s="425"/>
      <c r="FV1725" s="425"/>
      <c r="FW1725" s="425"/>
      <c r="FX1725" s="425"/>
      <c r="FY1725" s="425"/>
      <c r="FZ1725" s="425"/>
      <c r="GA1725" s="425"/>
      <c r="GB1725" s="425"/>
      <c r="GC1725" s="425"/>
      <c r="GD1725" s="425"/>
      <c r="GE1725" s="425"/>
      <c r="GF1725" s="425"/>
      <c r="GG1725" s="425"/>
      <c r="GH1725" s="425"/>
      <c r="GI1725" s="425"/>
      <c r="GJ1725" s="425"/>
      <c r="GK1725" s="425"/>
      <c r="GL1725" s="425"/>
      <c r="GM1725" s="425"/>
      <c r="GN1725" s="425"/>
      <c r="GO1725" s="425"/>
      <c r="GP1725" s="425"/>
      <c r="GQ1725" s="425"/>
      <c r="GR1725" s="425"/>
      <c r="GS1725" s="425"/>
      <c r="GT1725" s="425"/>
      <c r="GU1725" s="425"/>
      <c r="GV1725" s="425"/>
      <c r="GW1725" s="425"/>
    </row>
    <row r="1726" spans="1:205" s="423" customFormat="1" ht="38.25" x14ac:dyDescent="0.25">
      <c r="A1726" s="331" t="s">
        <v>510</v>
      </c>
      <c r="B1726" s="337" t="s">
        <v>2056</v>
      </c>
      <c r="C1726" s="277" t="s">
        <v>2553</v>
      </c>
      <c r="D1726" s="338" t="s">
        <v>2554</v>
      </c>
      <c r="E1726" s="326">
        <v>25.8</v>
      </c>
      <c r="F1726" s="438">
        <v>25</v>
      </c>
      <c r="G1726" s="10"/>
      <c r="H1726" s="334"/>
      <c r="I1726" s="379" t="s">
        <v>21</v>
      </c>
      <c r="J1726" s="379"/>
      <c r="K1726" s="334"/>
      <c r="L1726" s="380"/>
      <c r="M1726" s="388">
        <v>6</v>
      </c>
      <c r="N1726" s="379">
        <v>1</v>
      </c>
      <c r="O1726" s="382"/>
      <c r="P1726" s="377">
        <f t="shared" si="186"/>
        <v>26.42</v>
      </c>
      <c r="Q1726" s="16">
        <f t="shared" si="185"/>
        <v>26.424700000000001</v>
      </c>
      <c r="R1726" s="23">
        <f t="shared" si="187"/>
        <v>0.62000000000000099</v>
      </c>
      <c r="S1726" s="18">
        <f t="shared" si="188"/>
        <v>2.4031007751938022E-2</v>
      </c>
      <c r="T1726" s="101"/>
      <c r="U1726" s="102">
        <v>3350000</v>
      </c>
      <c r="V1726" s="78"/>
      <c r="W1726" s="272">
        <v>3350</v>
      </c>
      <c r="X1726" s="273"/>
      <c r="Y1726" s="486"/>
      <c r="AA1726" s="477"/>
      <c r="AB1726" s="477"/>
      <c r="AC1726" s="477"/>
      <c r="AD1726" s="477"/>
      <c r="AE1726" s="477"/>
      <c r="AF1726" s="425"/>
      <c r="AG1726" s="425"/>
      <c r="AH1726" s="425"/>
      <c r="AI1726" s="425"/>
      <c r="AJ1726" s="425"/>
      <c r="AK1726" s="425"/>
      <c r="AL1726" s="425"/>
      <c r="AM1726" s="425"/>
      <c r="AN1726" s="425"/>
      <c r="AO1726" s="425"/>
      <c r="AP1726" s="425"/>
      <c r="AQ1726" s="425"/>
      <c r="AR1726" s="425"/>
      <c r="AS1726" s="425"/>
      <c r="AT1726" s="425"/>
      <c r="AU1726" s="425"/>
      <c r="AV1726" s="425"/>
      <c r="AW1726" s="425"/>
      <c r="AX1726" s="425"/>
      <c r="AY1726" s="425"/>
      <c r="AZ1726" s="425"/>
      <c r="BA1726" s="425"/>
      <c r="BB1726" s="425"/>
      <c r="BC1726" s="425"/>
      <c r="BD1726" s="425"/>
      <c r="BE1726" s="425"/>
      <c r="BF1726" s="425"/>
      <c r="BG1726" s="425"/>
      <c r="BH1726" s="425"/>
      <c r="BI1726" s="425"/>
      <c r="BJ1726" s="425"/>
      <c r="BK1726" s="425"/>
      <c r="BL1726" s="425"/>
      <c r="BM1726" s="425"/>
      <c r="BN1726" s="425"/>
      <c r="BO1726" s="425"/>
      <c r="BP1726" s="425"/>
      <c r="BQ1726" s="425"/>
      <c r="BR1726" s="425"/>
      <c r="BS1726" s="425"/>
      <c r="BT1726" s="425"/>
      <c r="BU1726" s="425"/>
      <c r="BV1726" s="425"/>
      <c r="BW1726" s="425"/>
      <c r="BX1726" s="425"/>
      <c r="BY1726" s="425"/>
      <c r="BZ1726" s="425"/>
      <c r="CA1726" s="425"/>
      <c r="CB1726" s="425"/>
      <c r="CC1726" s="425"/>
      <c r="CD1726" s="425"/>
      <c r="CE1726" s="425"/>
      <c r="CF1726" s="425"/>
      <c r="CG1726" s="425"/>
      <c r="CH1726" s="425"/>
      <c r="CI1726" s="425"/>
      <c r="CJ1726" s="425"/>
      <c r="CK1726" s="425"/>
      <c r="CL1726" s="425"/>
      <c r="CM1726" s="425"/>
      <c r="CN1726" s="425"/>
      <c r="CO1726" s="425"/>
      <c r="CP1726" s="425"/>
      <c r="CQ1726" s="425"/>
      <c r="CR1726" s="425"/>
      <c r="CS1726" s="425"/>
      <c r="CT1726" s="425"/>
      <c r="CU1726" s="425"/>
      <c r="CV1726" s="425"/>
      <c r="CW1726" s="425"/>
      <c r="CX1726" s="425"/>
      <c r="CY1726" s="425"/>
      <c r="CZ1726" s="425"/>
      <c r="DA1726" s="425"/>
      <c r="DB1726" s="425"/>
      <c r="DC1726" s="425"/>
      <c r="DD1726" s="425"/>
      <c r="DE1726" s="425"/>
      <c r="DF1726" s="425"/>
      <c r="DG1726" s="425"/>
      <c r="DH1726" s="425"/>
      <c r="DI1726" s="425"/>
      <c r="DJ1726" s="425"/>
      <c r="DK1726" s="425"/>
      <c r="DL1726" s="425"/>
      <c r="DM1726" s="425"/>
      <c r="DN1726" s="425"/>
      <c r="DO1726" s="425"/>
      <c r="DP1726" s="425"/>
      <c r="DQ1726" s="425"/>
      <c r="DR1726" s="425"/>
      <c r="DS1726" s="425"/>
      <c r="DT1726" s="425"/>
      <c r="DU1726" s="425"/>
      <c r="DV1726" s="425"/>
      <c r="DW1726" s="425"/>
      <c r="DX1726" s="425"/>
      <c r="DY1726" s="425"/>
      <c r="DZ1726" s="425"/>
      <c r="EA1726" s="425"/>
      <c r="EB1726" s="425"/>
      <c r="EC1726" s="425"/>
      <c r="ED1726" s="425"/>
      <c r="EE1726" s="425"/>
      <c r="EF1726" s="425"/>
      <c r="EG1726" s="425"/>
      <c r="EH1726" s="425"/>
      <c r="EI1726" s="425"/>
      <c r="EJ1726" s="425"/>
      <c r="EK1726" s="425"/>
      <c r="EL1726" s="425"/>
      <c r="EM1726" s="425"/>
      <c r="EN1726" s="425"/>
      <c r="EO1726" s="425"/>
      <c r="EP1726" s="425"/>
      <c r="EQ1726" s="425"/>
      <c r="ER1726" s="425"/>
      <c r="ES1726" s="425"/>
      <c r="ET1726" s="425"/>
      <c r="EU1726" s="425"/>
      <c r="EV1726" s="425"/>
      <c r="EW1726" s="425"/>
      <c r="EX1726" s="425"/>
      <c r="EY1726" s="425"/>
      <c r="EZ1726" s="425"/>
      <c r="FA1726" s="425"/>
      <c r="FB1726" s="425"/>
      <c r="FC1726" s="425"/>
      <c r="FD1726" s="425"/>
      <c r="FE1726" s="425"/>
      <c r="FF1726" s="425"/>
      <c r="FG1726" s="425"/>
      <c r="FH1726" s="425"/>
      <c r="FI1726" s="425"/>
      <c r="FJ1726" s="425"/>
      <c r="FK1726" s="425"/>
      <c r="FL1726" s="425"/>
      <c r="FM1726" s="425"/>
      <c r="FN1726" s="425"/>
      <c r="FO1726" s="425"/>
      <c r="FP1726" s="425"/>
      <c r="FQ1726" s="425"/>
      <c r="FR1726" s="425"/>
      <c r="FS1726" s="425"/>
      <c r="FT1726" s="425"/>
      <c r="FU1726" s="425"/>
      <c r="FV1726" s="425"/>
      <c r="FW1726" s="425"/>
      <c r="FX1726" s="425"/>
      <c r="FY1726" s="425"/>
      <c r="FZ1726" s="425"/>
      <c r="GA1726" s="425"/>
      <c r="GB1726" s="425"/>
      <c r="GC1726" s="425"/>
      <c r="GD1726" s="425"/>
      <c r="GE1726" s="425"/>
      <c r="GF1726" s="425"/>
      <c r="GG1726" s="425"/>
      <c r="GH1726" s="425"/>
      <c r="GI1726" s="425"/>
      <c r="GJ1726" s="425"/>
      <c r="GK1726" s="425"/>
      <c r="GL1726" s="425"/>
      <c r="GM1726" s="425"/>
      <c r="GN1726" s="425"/>
      <c r="GO1726" s="425"/>
      <c r="GP1726" s="425"/>
      <c r="GQ1726" s="425"/>
      <c r="GR1726" s="425"/>
      <c r="GS1726" s="425"/>
      <c r="GT1726" s="425"/>
      <c r="GU1726" s="425"/>
      <c r="GV1726" s="425"/>
      <c r="GW1726" s="425"/>
    </row>
    <row r="1727" spans="1:205" s="423" customFormat="1" ht="38.25" x14ac:dyDescent="0.25">
      <c r="A1727" s="331" t="s">
        <v>2548</v>
      </c>
      <c r="B1727" s="337" t="s">
        <v>2056</v>
      </c>
      <c r="C1727" s="277" t="s">
        <v>2557</v>
      </c>
      <c r="D1727" s="338" t="s">
        <v>2558</v>
      </c>
      <c r="E1727" s="326">
        <v>72.260000000000005</v>
      </c>
      <c r="F1727" s="438">
        <v>70</v>
      </c>
      <c r="G1727" s="10"/>
      <c r="H1727" s="334"/>
      <c r="I1727" s="379" t="s">
        <v>21</v>
      </c>
      <c r="J1727" s="379"/>
      <c r="K1727" s="395"/>
      <c r="L1727" s="380"/>
      <c r="M1727" s="388">
        <v>2</v>
      </c>
      <c r="N1727" s="379">
        <v>1</v>
      </c>
      <c r="O1727" s="382"/>
      <c r="P1727" s="377">
        <f t="shared" si="186"/>
        <v>74</v>
      </c>
      <c r="Q1727" s="16">
        <f t="shared" si="185"/>
        <v>74.009699999999995</v>
      </c>
      <c r="R1727" s="23">
        <f t="shared" si="187"/>
        <v>1.7399999999999949</v>
      </c>
      <c r="S1727" s="18">
        <f t="shared" si="188"/>
        <v>2.4079712150567322E-2</v>
      </c>
      <c r="T1727" s="101"/>
      <c r="U1727" s="102">
        <v>3370000</v>
      </c>
      <c r="V1727" s="78"/>
      <c r="W1727" s="272">
        <v>3370</v>
      </c>
      <c r="X1727" s="273"/>
      <c r="Y1727" s="486"/>
      <c r="AA1727" s="477"/>
      <c r="AB1727" s="477"/>
      <c r="AC1727" s="477"/>
      <c r="AD1727" s="477"/>
      <c r="AE1727" s="477"/>
      <c r="AF1727" s="425"/>
      <c r="AG1727" s="425"/>
      <c r="AH1727" s="425"/>
      <c r="AI1727" s="425"/>
      <c r="AJ1727" s="425"/>
      <c r="AK1727" s="425"/>
      <c r="AL1727" s="425"/>
      <c r="AM1727" s="425"/>
      <c r="AN1727" s="425"/>
      <c r="AO1727" s="425"/>
      <c r="AP1727" s="425"/>
      <c r="AQ1727" s="425"/>
      <c r="AR1727" s="425"/>
      <c r="AS1727" s="425"/>
      <c r="AT1727" s="425"/>
      <c r="AU1727" s="425"/>
      <c r="AV1727" s="425"/>
      <c r="AW1727" s="425"/>
      <c r="AX1727" s="425"/>
      <c r="AY1727" s="425"/>
      <c r="AZ1727" s="425"/>
      <c r="BA1727" s="425"/>
      <c r="BB1727" s="425"/>
      <c r="BC1727" s="425"/>
      <c r="BD1727" s="425"/>
      <c r="BE1727" s="425"/>
      <c r="BF1727" s="425"/>
      <c r="BG1727" s="425"/>
      <c r="BH1727" s="425"/>
      <c r="BI1727" s="425"/>
      <c r="BJ1727" s="425"/>
      <c r="BK1727" s="425"/>
      <c r="BL1727" s="425"/>
      <c r="BM1727" s="425"/>
      <c r="BN1727" s="425"/>
      <c r="BO1727" s="425"/>
      <c r="BP1727" s="425"/>
      <c r="BQ1727" s="425"/>
      <c r="BR1727" s="425"/>
      <c r="BS1727" s="425"/>
      <c r="BT1727" s="425"/>
      <c r="BU1727" s="425"/>
      <c r="BV1727" s="425"/>
      <c r="BW1727" s="425"/>
      <c r="BX1727" s="425"/>
      <c r="BY1727" s="425"/>
      <c r="BZ1727" s="425"/>
      <c r="CA1727" s="425"/>
      <c r="CB1727" s="425"/>
      <c r="CC1727" s="425"/>
      <c r="CD1727" s="425"/>
      <c r="CE1727" s="425"/>
      <c r="CF1727" s="425"/>
      <c r="CG1727" s="425"/>
      <c r="CH1727" s="425"/>
      <c r="CI1727" s="425"/>
      <c r="CJ1727" s="425"/>
      <c r="CK1727" s="425"/>
      <c r="CL1727" s="425"/>
      <c r="CM1727" s="425"/>
      <c r="CN1727" s="425"/>
      <c r="CO1727" s="425"/>
      <c r="CP1727" s="425"/>
      <c r="CQ1727" s="425"/>
      <c r="CR1727" s="425"/>
      <c r="CS1727" s="425"/>
      <c r="CT1727" s="425"/>
      <c r="CU1727" s="425"/>
      <c r="CV1727" s="425"/>
      <c r="CW1727" s="425"/>
      <c r="CX1727" s="425"/>
      <c r="CY1727" s="425"/>
      <c r="CZ1727" s="425"/>
      <c r="DA1727" s="425"/>
      <c r="DB1727" s="425"/>
      <c r="DC1727" s="425"/>
      <c r="DD1727" s="425"/>
      <c r="DE1727" s="425"/>
      <c r="DF1727" s="425"/>
      <c r="DG1727" s="425"/>
      <c r="DH1727" s="425"/>
      <c r="DI1727" s="425"/>
      <c r="DJ1727" s="425"/>
      <c r="DK1727" s="425"/>
      <c r="DL1727" s="425"/>
      <c r="DM1727" s="425"/>
      <c r="DN1727" s="425"/>
      <c r="DO1727" s="425"/>
      <c r="DP1727" s="425"/>
      <c r="DQ1727" s="425"/>
      <c r="DR1727" s="425"/>
      <c r="DS1727" s="425"/>
      <c r="DT1727" s="425"/>
      <c r="DU1727" s="425"/>
      <c r="DV1727" s="425"/>
      <c r="DW1727" s="425"/>
      <c r="DX1727" s="425"/>
      <c r="DY1727" s="425"/>
      <c r="DZ1727" s="425"/>
      <c r="EA1727" s="425"/>
      <c r="EB1727" s="425"/>
      <c r="EC1727" s="425"/>
      <c r="ED1727" s="425"/>
      <c r="EE1727" s="425"/>
      <c r="EF1727" s="425"/>
      <c r="EG1727" s="425"/>
      <c r="EH1727" s="425"/>
      <c r="EI1727" s="425"/>
      <c r="EJ1727" s="425"/>
      <c r="EK1727" s="425"/>
      <c r="EL1727" s="425"/>
      <c r="EM1727" s="425"/>
      <c r="EN1727" s="425"/>
      <c r="EO1727" s="425"/>
      <c r="EP1727" s="425"/>
      <c r="EQ1727" s="425"/>
      <c r="ER1727" s="425"/>
      <c r="ES1727" s="425"/>
      <c r="ET1727" s="425"/>
      <c r="EU1727" s="425"/>
      <c r="EV1727" s="425"/>
      <c r="EW1727" s="425"/>
      <c r="EX1727" s="425"/>
      <c r="EY1727" s="425"/>
      <c r="EZ1727" s="425"/>
      <c r="FA1727" s="425"/>
      <c r="FB1727" s="425"/>
      <c r="FC1727" s="425"/>
      <c r="FD1727" s="425"/>
      <c r="FE1727" s="425"/>
      <c r="FF1727" s="425"/>
      <c r="FG1727" s="425"/>
      <c r="FH1727" s="425"/>
      <c r="FI1727" s="425"/>
      <c r="FJ1727" s="425"/>
      <c r="FK1727" s="425"/>
      <c r="FL1727" s="425"/>
      <c r="FM1727" s="425"/>
      <c r="FN1727" s="425"/>
      <c r="FO1727" s="425"/>
      <c r="FP1727" s="425"/>
      <c r="FQ1727" s="425"/>
      <c r="FR1727" s="425"/>
      <c r="FS1727" s="425"/>
      <c r="FT1727" s="425"/>
      <c r="FU1727" s="425"/>
      <c r="FV1727" s="425"/>
      <c r="FW1727" s="425"/>
      <c r="FX1727" s="425"/>
      <c r="FY1727" s="425"/>
      <c r="FZ1727" s="425"/>
      <c r="GA1727" s="425"/>
      <c r="GB1727" s="425"/>
      <c r="GC1727" s="425"/>
      <c r="GD1727" s="425"/>
      <c r="GE1727" s="425"/>
      <c r="GF1727" s="425"/>
      <c r="GG1727" s="425"/>
      <c r="GH1727" s="425"/>
      <c r="GI1727" s="425"/>
      <c r="GJ1727" s="425"/>
      <c r="GK1727" s="425"/>
      <c r="GL1727" s="425"/>
      <c r="GM1727" s="425"/>
      <c r="GN1727" s="425"/>
      <c r="GO1727" s="425"/>
      <c r="GP1727" s="425"/>
      <c r="GQ1727" s="425"/>
      <c r="GR1727" s="425"/>
      <c r="GS1727" s="425"/>
      <c r="GT1727" s="425"/>
      <c r="GU1727" s="425"/>
      <c r="GV1727" s="425"/>
      <c r="GW1727" s="425"/>
    </row>
    <row r="1728" spans="1:205" s="423" customFormat="1" ht="38.25" x14ac:dyDescent="0.25">
      <c r="A1728" s="331" t="s">
        <v>2548</v>
      </c>
      <c r="B1728" s="337" t="s">
        <v>2056</v>
      </c>
      <c r="C1728" s="277" t="s">
        <v>2559</v>
      </c>
      <c r="D1728" s="338" t="s">
        <v>2558</v>
      </c>
      <c r="E1728" s="326">
        <v>51.61</v>
      </c>
      <c r="F1728" s="438">
        <v>50</v>
      </c>
      <c r="G1728" s="10"/>
      <c r="H1728" s="334"/>
      <c r="I1728" s="379" t="s">
        <v>21</v>
      </c>
      <c r="J1728" s="379"/>
      <c r="K1728" s="395"/>
      <c r="L1728" s="380"/>
      <c r="M1728" s="388">
        <v>2</v>
      </c>
      <c r="N1728" s="379">
        <v>1</v>
      </c>
      <c r="O1728" s="382"/>
      <c r="P1728" s="377">
        <f t="shared" si="186"/>
        <v>52.85</v>
      </c>
      <c r="Q1728" s="16">
        <f t="shared" si="185"/>
        <v>52.8596</v>
      </c>
      <c r="R1728" s="23">
        <f t="shared" si="187"/>
        <v>1.240000000000002</v>
      </c>
      <c r="S1728" s="18">
        <f t="shared" si="188"/>
        <v>2.4026351482270916E-2</v>
      </c>
      <c r="T1728" s="101"/>
      <c r="U1728" s="102">
        <v>3380000</v>
      </c>
      <c r="V1728" s="78"/>
      <c r="W1728" s="272">
        <v>3380</v>
      </c>
      <c r="X1728" s="273"/>
      <c r="Y1728" s="486"/>
      <c r="AA1728" s="477"/>
      <c r="AB1728" s="477"/>
      <c r="AC1728" s="477"/>
      <c r="AD1728" s="477"/>
      <c r="AE1728" s="477"/>
      <c r="AF1728" s="425"/>
      <c r="AG1728" s="425"/>
      <c r="AH1728" s="425"/>
      <c r="AI1728" s="425"/>
      <c r="AJ1728" s="425"/>
      <c r="AK1728" s="425"/>
      <c r="AL1728" s="425"/>
      <c r="AM1728" s="425"/>
      <c r="AN1728" s="425"/>
      <c r="AO1728" s="425"/>
      <c r="AP1728" s="425"/>
      <c r="AQ1728" s="425"/>
      <c r="AR1728" s="425"/>
      <c r="AS1728" s="425"/>
      <c r="AT1728" s="425"/>
      <c r="AU1728" s="425"/>
      <c r="AV1728" s="425"/>
      <c r="AW1728" s="425"/>
      <c r="AX1728" s="425"/>
      <c r="AY1728" s="425"/>
      <c r="AZ1728" s="425"/>
      <c r="BA1728" s="425"/>
      <c r="BB1728" s="425"/>
      <c r="BC1728" s="425"/>
      <c r="BD1728" s="425"/>
      <c r="BE1728" s="425"/>
      <c r="BF1728" s="425"/>
      <c r="BG1728" s="425"/>
      <c r="BH1728" s="425"/>
      <c r="BI1728" s="425"/>
      <c r="BJ1728" s="425"/>
      <c r="BK1728" s="425"/>
      <c r="BL1728" s="425"/>
      <c r="BM1728" s="425"/>
      <c r="BN1728" s="425"/>
      <c r="BO1728" s="425"/>
      <c r="BP1728" s="425"/>
      <c r="BQ1728" s="425"/>
      <c r="BR1728" s="425"/>
      <c r="BS1728" s="425"/>
      <c r="BT1728" s="425"/>
      <c r="BU1728" s="425"/>
      <c r="BV1728" s="425"/>
      <c r="BW1728" s="425"/>
      <c r="BX1728" s="425"/>
      <c r="BY1728" s="425"/>
      <c r="BZ1728" s="425"/>
      <c r="CA1728" s="425"/>
      <c r="CB1728" s="425"/>
      <c r="CC1728" s="425"/>
      <c r="CD1728" s="425"/>
      <c r="CE1728" s="425"/>
      <c r="CF1728" s="425"/>
      <c r="CG1728" s="425"/>
      <c r="CH1728" s="425"/>
      <c r="CI1728" s="425"/>
      <c r="CJ1728" s="425"/>
      <c r="CK1728" s="425"/>
      <c r="CL1728" s="425"/>
      <c r="CM1728" s="425"/>
      <c r="CN1728" s="425"/>
      <c r="CO1728" s="425"/>
      <c r="CP1728" s="425"/>
      <c r="CQ1728" s="425"/>
      <c r="CR1728" s="425"/>
      <c r="CS1728" s="425"/>
      <c r="CT1728" s="425"/>
      <c r="CU1728" s="425"/>
      <c r="CV1728" s="425"/>
      <c r="CW1728" s="425"/>
      <c r="CX1728" s="425"/>
      <c r="CY1728" s="425"/>
      <c r="CZ1728" s="425"/>
      <c r="DA1728" s="425"/>
      <c r="DB1728" s="425"/>
      <c r="DC1728" s="425"/>
      <c r="DD1728" s="425"/>
      <c r="DE1728" s="425"/>
      <c r="DF1728" s="425"/>
      <c r="DG1728" s="425"/>
      <c r="DH1728" s="425"/>
      <c r="DI1728" s="425"/>
      <c r="DJ1728" s="425"/>
      <c r="DK1728" s="425"/>
      <c r="DL1728" s="425"/>
      <c r="DM1728" s="425"/>
      <c r="DN1728" s="425"/>
      <c r="DO1728" s="425"/>
      <c r="DP1728" s="425"/>
      <c r="DQ1728" s="425"/>
      <c r="DR1728" s="425"/>
      <c r="DS1728" s="425"/>
      <c r="DT1728" s="425"/>
      <c r="DU1728" s="425"/>
      <c r="DV1728" s="425"/>
      <c r="DW1728" s="425"/>
      <c r="DX1728" s="425"/>
      <c r="DY1728" s="425"/>
      <c r="DZ1728" s="425"/>
      <c r="EA1728" s="425"/>
      <c r="EB1728" s="425"/>
      <c r="EC1728" s="425"/>
      <c r="ED1728" s="425"/>
      <c r="EE1728" s="425"/>
      <c r="EF1728" s="425"/>
      <c r="EG1728" s="425"/>
      <c r="EH1728" s="425"/>
      <c r="EI1728" s="425"/>
      <c r="EJ1728" s="425"/>
      <c r="EK1728" s="425"/>
      <c r="EL1728" s="425"/>
      <c r="EM1728" s="425"/>
      <c r="EN1728" s="425"/>
      <c r="EO1728" s="425"/>
      <c r="EP1728" s="425"/>
      <c r="EQ1728" s="425"/>
      <c r="ER1728" s="425"/>
      <c r="ES1728" s="425"/>
      <c r="ET1728" s="425"/>
      <c r="EU1728" s="425"/>
      <c r="EV1728" s="425"/>
      <c r="EW1728" s="425"/>
      <c r="EX1728" s="425"/>
      <c r="EY1728" s="425"/>
      <c r="EZ1728" s="425"/>
      <c r="FA1728" s="425"/>
      <c r="FB1728" s="425"/>
      <c r="FC1728" s="425"/>
      <c r="FD1728" s="425"/>
      <c r="FE1728" s="425"/>
      <c r="FF1728" s="425"/>
      <c r="FG1728" s="425"/>
      <c r="FH1728" s="425"/>
      <c r="FI1728" s="425"/>
      <c r="FJ1728" s="425"/>
      <c r="FK1728" s="425"/>
      <c r="FL1728" s="425"/>
      <c r="FM1728" s="425"/>
      <c r="FN1728" s="425"/>
      <c r="FO1728" s="425"/>
      <c r="FP1728" s="425"/>
      <c r="FQ1728" s="425"/>
      <c r="FR1728" s="425"/>
      <c r="FS1728" s="425"/>
      <c r="FT1728" s="425"/>
      <c r="FU1728" s="425"/>
      <c r="FV1728" s="425"/>
      <c r="FW1728" s="425"/>
      <c r="FX1728" s="425"/>
      <c r="FY1728" s="425"/>
      <c r="FZ1728" s="425"/>
      <c r="GA1728" s="425"/>
      <c r="GB1728" s="425"/>
      <c r="GC1728" s="425"/>
      <c r="GD1728" s="425"/>
      <c r="GE1728" s="425"/>
      <c r="GF1728" s="425"/>
      <c r="GG1728" s="425"/>
      <c r="GH1728" s="425"/>
      <c r="GI1728" s="425"/>
      <c r="GJ1728" s="425"/>
      <c r="GK1728" s="425"/>
      <c r="GL1728" s="425"/>
      <c r="GM1728" s="425"/>
      <c r="GN1728" s="425"/>
      <c r="GO1728" s="425"/>
      <c r="GP1728" s="425"/>
      <c r="GQ1728" s="425"/>
      <c r="GR1728" s="425"/>
      <c r="GS1728" s="425"/>
      <c r="GT1728" s="425"/>
      <c r="GU1728" s="425"/>
      <c r="GV1728" s="425"/>
      <c r="GW1728" s="425"/>
    </row>
    <row r="1729" spans="1:205" s="423" customFormat="1" ht="38.25" x14ac:dyDescent="0.25">
      <c r="A1729" s="331" t="s">
        <v>2539</v>
      </c>
      <c r="B1729" s="337" t="s">
        <v>2056</v>
      </c>
      <c r="C1729" s="277" t="s">
        <v>2560</v>
      </c>
      <c r="D1729" s="338" t="s">
        <v>2561</v>
      </c>
      <c r="E1729" s="326">
        <v>61.93</v>
      </c>
      <c r="F1729" s="438">
        <v>60</v>
      </c>
      <c r="G1729" s="10"/>
      <c r="H1729" s="334"/>
      <c r="I1729" s="379" t="s">
        <v>21</v>
      </c>
      <c r="J1729" s="379"/>
      <c r="K1729" s="395"/>
      <c r="L1729" s="380"/>
      <c r="M1729" s="388">
        <v>1</v>
      </c>
      <c r="N1729" s="379">
        <v>1</v>
      </c>
      <c r="O1729" s="382"/>
      <c r="P1729" s="377">
        <f t="shared" si="186"/>
        <v>63.42</v>
      </c>
      <c r="Q1729" s="16">
        <f t="shared" si="185"/>
        <v>63.429499999999997</v>
      </c>
      <c r="R1729" s="23">
        <f t="shared" si="187"/>
        <v>1.490000000000002</v>
      </c>
      <c r="S1729" s="18">
        <f t="shared" si="188"/>
        <v>2.405942192798324E-2</v>
      </c>
      <c r="T1729" s="101"/>
      <c r="U1729" s="102">
        <v>3390000</v>
      </c>
      <c r="V1729" s="78"/>
      <c r="W1729" s="272">
        <v>3390</v>
      </c>
      <c r="X1729" s="273"/>
      <c r="Y1729" s="486"/>
      <c r="AA1729" s="477"/>
      <c r="AB1729" s="477"/>
      <c r="AC1729" s="477"/>
      <c r="AD1729" s="477"/>
      <c r="AE1729" s="477"/>
      <c r="AF1729" s="425"/>
      <c r="AG1729" s="425"/>
      <c r="AH1729" s="425"/>
      <c r="AI1729" s="425"/>
      <c r="AJ1729" s="425"/>
      <c r="AK1729" s="425"/>
      <c r="AL1729" s="425"/>
      <c r="AM1729" s="425"/>
      <c r="AN1729" s="425"/>
      <c r="AO1729" s="425"/>
      <c r="AP1729" s="425"/>
      <c r="AQ1729" s="425"/>
      <c r="AR1729" s="425"/>
      <c r="AS1729" s="425"/>
      <c r="AT1729" s="425"/>
      <c r="AU1729" s="425"/>
      <c r="AV1729" s="425"/>
      <c r="AW1729" s="425"/>
      <c r="AX1729" s="425"/>
      <c r="AY1729" s="425"/>
      <c r="AZ1729" s="425"/>
      <c r="BA1729" s="425"/>
      <c r="BB1729" s="425"/>
      <c r="BC1729" s="425"/>
      <c r="BD1729" s="425"/>
      <c r="BE1729" s="425"/>
      <c r="BF1729" s="425"/>
      <c r="BG1729" s="425"/>
      <c r="BH1729" s="425"/>
      <c r="BI1729" s="425"/>
      <c r="BJ1729" s="425"/>
      <c r="BK1729" s="425"/>
      <c r="BL1729" s="425"/>
      <c r="BM1729" s="425"/>
      <c r="BN1729" s="425"/>
      <c r="BO1729" s="425"/>
      <c r="BP1729" s="425"/>
      <c r="BQ1729" s="425"/>
      <c r="BR1729" s="425"/>
      <c r="BS1729" s="425"/>
      <c r="BT1729" s="425"/>
      <c r="BU1729" s="425"/>
      <c r="BV1729" s="425"/>
      <c r="BW1729" s="425"/>
      <c r="BX1729" s="425"/>
      <c r="BY1729" s="425"/>
      <c r="BZ1729" s="425"/>
      <c r="CA1729" s="425"/>
      <c r="CB1729" s="425"/>
      <c r="CC1729" s="425"/>
      <c r="CD1729" s="425"/>
      <c r="CE1729" s="425"/>
      <c r="CF1729" s="425"/>
      <c r="CG1729" s="425"/>
      <c r="CH1729" s="425"/>
      <c r="CI1729" s="425"/>
      <c r="CJ1729" s="425"/>
      <c r="CK1729" s="425"/>
      <c r="CL1729" s="425"/>
      <c r="CM1729" s="425"/>
      <c r="CN1729" s="425"/>
      <c r="CO1729" s="425"/>
      <c r="CP1729" s="425"/>
      <c r="CQ1729" s="425"/>
      <c r="CR1729" s="425"/>
      <c r="CS1729" s="425"/>
      <c r="CT1729" s="425"/>
      <c r="CU1729" s="425"/>
      <c r="CV1729" s="425"/>
      <c r="CW1729" s="425"/>
      <c r="CX1729" s="425"/>
      <c r="CY1729" s="425"/>
      <c r="CZ1729" s="425"/>
      <c r="DA1729" s="425"/>
      <c r="DB1729" s="425"/>
      <c r="DC1729" s="425"/>
      <c r="DD1729" s="425"/>
      <c r="DE1729" s="425"/>
      <c r="DF1729" s="425"/>
      <c r="DG1729" s="425"/>
      <c r="DH1729" s="425"/>
      <c r="DI1729" s="425"/>
      <c r="DJ1729" s="425"/>
      <c r="DK1729" s="425"/>
      <c r="DL1729" s="425"/>
      <c r="DM1729" s="425"/>
      <c r="DN1729" s="425"/>
      <c r="DO1729" s="425"/>
      <c r="DP1729" s="425"/>
      <c r="DQ1729" s="425"/>
      <c r="DR1729" s="425"/>
      <c r="DS1729" s="425"/>
      <c r="DT1729" s="425"/>
      <c r="DU1729" s="425"/>
      <c r="DV1729" s="425"/>
      <c r="DW1729" s="425"/>
      <c r="DX1729" s="425"/>
      <c r="DY1729" s="425"/>
      <c r="DZ1729" s="425"/>
      <c r="EA1729" s="425"/>
      <c r="EB1729" s="425"/>
      <c r="EC1729" s="425"/>
      <c r="ED1729" s="425"/>
      <c r="EE1729" s="425"/>
      <c r="EF1729" s="425"/>
      <c r="EG1729" s="425"/>
      <c r="EH1729" s="425"/>
      <c r="EI1729" s="425"/>
      <c r="EJ1729" s="425"/>
      <c r="EK1729" s="425"/>
      <c r="EL1729" s="425"/>
      <c r="EM1729" s="425"/>
      <c r="EN1729" s="425"/>
      <c r="EO1729" s="425"/>
      <c r="EP1729" s="425"/>
      <c r="EQ1729" s="425"/>
      <c r="ER1729" s="425"/>
      <c r="ES1729" s="425"/>
      <c r="ET1729" s="425"/>
      <c r="EU1729" s="425"/>
      <c r="EV1729" s="425"/>
      <c r="EW1729" s="425"/>
      <c r="EX1729" s="425"/>
      <c r="EY1729" s="425"/>
      <c r="EZ1729" s="425"/>
      <c r="FA1729" s="425"/>
      <c r="FB1729" s="425"/>
      <c r="FC1729" s="425"/>
      <c r="FD1729" s="425"/>
      <c r="FE1729" s="425"/>
      <c r="FF1729" s="425"/>
      <c r="FG1729" s="425"/>
      <c r="FH1729" s="425"/>
      <c r="FI1729" s="425"/>
      <c r="FJ1729" s="425"/>
      <c r="FK1729" s="425"/>
      <c r="FL1729" s="425"/>
      <c r="FM1729" s="425"/>
      <c r="FN1729" s="425"/>
      <c r="FO1729" s="425"/>
      <c r="FP1729" s="425"/>
      <c r="FQ1729" s="425"/>
      <c r="FR1729" s="425"/>
      <c r="FS1729" s="425"/>
      <c r="FT1729" s="425"/>
      <c r="FU1729" s="425"/>
      <c r="FV1729" s="425"/>
      <c r="FW1729" s="425"/>
      <c r="FX1729" s="425"/>
      <c r="FY1729" s="425"/>
      <c r="FZ1729" s="425"/>
      <c r="GA1729" s="425"/>
      <c r="GB1729" s="425"/>
      <c r="GC1729" s="425"/>
      <c r="GD1729" s="425"/>
      <c r="GE1729" s="425"/>
      <c r="GF1729" s="425"/>
      <c r="GG1729" s="425"/>
      <c r="GH1729" s="425"/>
      <c r="GI1729" s="425"/>
      <c r="GJ1729" s="425"/>
      <c r="GK1729" s="425"/>
      <c r="GL1729" s="425"/>
      <c r="GM1729" s="425"/>
      <c r="GN1729" s="425"/>
      <c r="GO1729" s="425"/>
      <c r="GP1729" s="425"/>
      <c r="GQ1729" s="425"/>
      <c r="GR1729" s="425"/>
      <c r="GS1729" s="425"/>
      <c r="GT1729" s="425"/>
      <c r="GU1729" s="425"/>
      <c r="GV1729" s="425"/>
      <c r="GW1729" s="425"/>
    </row>
    <row r="1730" spans="1:205" s="423" customFormat="1" ht="51" x14ac:dyDescent="0.25">
      <c r="A1730" s="331" t="s">
        <v>560</v>
      </c>
      <c r="B1730" s="337" t="s">
        <v>2056</v>
      </c>
      <c r="C1730" s="277" t="s">
        <v>2562</v>
      </c>
      <c r="D1730" s="338" t="s">
        <v>2561</v>
      </c>
      <c r="E1730" s="326">
        <v>123.87</v>
      </c>
      <c r="F1730" s="438">
        <v>120</v>
      </c>
      <c r="G1730" s="10"/>
      <c r="H1730" s="334"/>
      <c r="I1730" s="379" t="s">
        <v>21</v>
      </c>
      <c r="J1730" s="379"/>
      <c r="K1730" s="395"/>
      <c r="L1730" s="380"/>
      <c r="M1730" s="388">
        <v>3</v>
      </c>
      <c r="N1730" s="379">
        <v>1</v>
      </c>
      <c r="O1730" s="382"/>
      <c r="P1730" s="377">
        <f t="shared" si="186"/>
        <v>126.86</v>
      </c>
      <c r="Q1730" s="16">
        <f t="shared" si="185"/>
        <v>126.8693</v>
      </c>
      <c r="R1730" s="23">
        <f t="shared" si="187"/>
        <v>2.9899999999999949</v>
      </c>
      <c r="S1730" s="18">
        <f t="shared" si="188"/>
        <v>2.413820941309433E-2</v>
      </c>
      <c r="T1730" s="101"/>
      <c r="U1730" s="102">
        <v>3400000</v>
      </c>
      <c r="V1730" s="78"/>
      <c r="W1730" s="272">
        <v>3400</v>
      </c>
      <c r="X1730" s="273"/>
      <c r="Y1730" s="486"/>
      <c r="AA1730" s="477"/>
      <c r="AB1730" s="477"/>
      <c r="AC1730" s="477"/>
      <c r="AD1730" s="477"/>
      <c r="AE1730" s="477"/>
      <c r="AF1730" s="425"/>
      <c r="AG1730" s="425"/>
      <c r="AH1730" s="425"/>
      <c r="AI1730" s="425"/>
      <c r="AJ1730" s="425"/>
      <c r="AK1730" s="425"/>
      <c r="AL1730" s="425"/>
      <c r="AM1730" s="425"/>
      <c r="AN1730" s="425"/>
      <c r="AO1730" s="425"/>
      <c r="AP1730" s="425"/>
      <c r="AQ1730" s="425"/>
      <c r="AR1730" s="425"/>
      <c r="AS1730" s="425"/>
      <c r="AT1730" s="425"/>
      <c r="AU1730" s="425"/>
      <c r="AV1730" s="425"/>
      <c r="AW1730" s="425"/>
      <c r="AX1730" s="425"/>
      <c r="AY1730" s="425"/>
      <c r="AZ1730" s="425"/>
      <c r="BA1730" s="425"/>
      <c r="BB1730" s="425"/>
      <c r="BC1730" s="425"/>
      <c r="BD1730" s="425"/>
      <c r="BE1730" s="425"/>
      <c r="BF1730" s="425"/>
      <c r="BG1730" s="425"/>
      <c r="BH1730" s="425"/>
      <c r="BI1730" s="425"/>
      <c r="BJ1730" s="425"/>
      <c r="BK1730" s="425"/>
      <c r="BL1730" s="425"/>
      <c r="BM1730" s="425"/>
      <c r="BN1730" s="425"/>
      <c r="BO1730" s="425"/>
      <c r="BP1730" s="425"/>
      <c r="BQ1730" s="425"/>
      <c r="BR1730" s="425"/>
      <c r="BS1730" s="425"/>
      <c r="BT1730" s="425"/>
      <c r="BU1730" s="425"/>
      <c r="BV1730" s="425"/>
      <c r="BW1730" s="425"/>
      <c r="BX1730" s="425"/>
      <c r="BY1730" s="425"/>
      <c r="BZ1730" s="425"/>
      <c r="CA1730" s="425"/>
      <c r="CB1730" s="425"/>
      <c r="CC1730" s="425"/>
      <c r="CD1730" s="425"/>
      <c r="CE1730" s="425"/>
      <c r="CF1730" s="425"/>
      <c r="CG1730" s="425"/>
      <c r="CH1730" s="425"/>
      <c r="CI1730" s="425"/>
      <c r="CJ1730" s="425"/>
      <c r="CK1730" s="425"/>
      <c r="CL1730" s="425"/>
      <c r="CM1730" s="425"/>
      <c r="CN1730" s="425"/>
      <c r="CO1730" s="425"/>
      <c r="CP1730" s="425"/>
      <c r="CQ1730" s="425"/>
      <c r="CR1730" s="425"/>
      <c r="CS1730" s="425"/>
      <c r="CT1730" s="425"/>
      <c r="CU1730" s="425"/>
      <c r="CV1730" s="425"/>
      <c r="CW1730" s="425"/>
      <c r="CX1730" s="425"/>
      <c r="CY1730" s="425"/>
      <c r="CZ1730" s="425"/>
      <c r="DA1730" s="425"/>
      <c r="DB1730" s="425"/>
      <c r="DC1730" s="425"/>
      <c r="DD1730" s="425"/>
      <c r="DE1730" s="425"/>
      <c r="DF1730" s="425"/>
      <c r="DG1730" s="425"/>
      <c r="DH1730" s="425"/>
      <c r="DI1730" s="425"/>
      <c r="DJ1730" s="425"/>
      <c r="DK1730" s="425"/>
      <c r="DL1730" s="425"/>
      <c r="DM1730" s="425"/>
      <c r="DN1730" s="425"/>
      <c r="DO1730" s="425"/>
      <c r="DP1730" s="425"/>
      <c r="DQ1730" s="425"/>
      <c r="DR1730" s="425"/>
      <c r="DS1730" s="425"/>
      <c r="DT1730" s="425"/>
      <c r="DU1730" s="425"/>
      <c r="DV1730" s="425"/>
      <c r="DW1730" s="425"/>
      <c r="DX1730" s="425"/>
      <c r="DY1730" s="425"/>
      <c r="DZ1730" s="425"/>
      <c r="EA1730" s="425"/>
      <c r="EB1730" s="425"/>
      <c r="EC1730" s="425"/>
      <c r="ED1730" s="425"/>
      <c r="EE1730" s="425"/>
      <c r="EF1730" s="425"/>
      <c r="EG1730" s="425"/>
      <c r="EH1730" s="425"/>
      <c r="EI1730" s="425"/>
      <c r="EJ1730" s="425"/>
      <c r="EK1730" s="425"/>
      <c r="EL1730" s="425"/>
      <c r="EM1730" s="425"/>
      <c r="EN1730" s="425"/>
      <c r="EO1730" s="425"/>
      <c r="EP1730" s="425"/>
      <c r="EQ1730" s="425"/>
      <c r="ER1730" s="425"/>
      <c r="ES1730" s="425"/>
      <c r="ET1730" s="425"/>
      <c r="EU1730" s="425"/>
      <c r="EV1730" s="425"/>
      <c r="EW1730" s="425"/>
      <c r="EX1730" s="425"/>
      <c r="EY1730" s="425"/>
      <c r="EZ1730" s="425"/>
      <c r="FA1730" s="425"/>
      <c r="FB1730" s="425"/>
      <c r="FC1730" s="425"/>
      <c r="FD1730" s="425"/>
      <c r="FE1730" s="425"/>
      <c r="FF1730" s="425"/>
      <c r="FG1730" s="425"/>
      <c r="FH1730" s="425"/>
      <c r="FI1730" s="425"/>
      <c r="FJ1730" s="425"/>
      <c r="FK1730" s="425"/>
      <c r="FL1730" s="425"/>
      <c r="FM1730" s="425"/>
      <c r="FN1730" s="425"/>
      <c r="FO1730" s="425"/>
      <c r="FP1730" s="425"/>
      <c r="FQ1730" s="425"/>
      <c r="FR1730" s="425"/>
      <c r="FS1730" s="425"/>
      <c r="FT1730" s="425"/>
      <c r="FU1730" s="425"/>
      <c r="FV1730" s="425"/>
      <c r="FW1730" s="425"/>
      <c r="FX1730" s="425"/>
      <c r="FY1730" s="425"/>
      <c r="FZ1730" s="425"/>
      <c r="GA1730" s="425"/>
      <c r="GB1730" s="425"/>
      <c r="GC1730" s="425"/>
      <c r="GD1730" s="425"/>
      <c r="GE1730" s="425"/>
      <c r="GF1730" s="425"/>
      <c r="GG1730" s="425"/>
      <c r="GH1730" s="425"/>
      <c r="GI1730" s="425"/>
      <c r="GJ1730" s="425"/>
      <c r="GK1730" s="425"/>
      <c r="GL1730" s="425"/>
      <c r="GM1730" s="425"/>
      <c r="GN1730" s="425"/>
      <c r="GO1730" s="425"/>
      <c r="GP1730" s="425"/>
      <c r="GQ1730" s="425"/>
      <c r="GR1730" s="425"/>
      <c r="GS1730" s="425"/>
      <c r="GT1730" s="425"/>
      <c r="GU1730" s="425"/>
      <c r="GV1730" s="425"/>
      <c r="GW1730" s="425"/>
    </row>
    <row r="1731" spans="1:205" s="423" customFormat="1" ht="51" x14ac:dyDescent="0.25">
      <c r="A1731" s="331" t="s">
        <v>510</v>
      </c>
      <c r="B1731" s="337" t="s">
        <v>2056</v>
      </c>
      <c r="C1731" s="277" t="s">
        <v>2563</v>
      </c>
      <c r="D1731" s="338" t="s">
        <v>2561</v>
      </c>
      <c r="E1731" s="326">
        <v>36.130000000000003</v>
      </c>
      <c r="F1731" s="438">
        <v>35</v>
      </c>
      <c r="G1731" s="10"/>
      <c r="H1731" s="334"/>
      <c r="I1731" s="379" t="s">
        <v>21</v>
      </c>
      <c r="J1731" s="379"/>
      <c r="K1731" s="395"/>
      <c r="L1731" s="380"/>
      <c r="M1731" s="388">
        <v>6</v>
      </c>
      <c r="N1731" s="379">
        <v>1</v>
      </c>
      <c r="O1731" s="382"/>
      <c r="P1731" s="377">
        <f t="shared" si="186"/>
        <v>37</v>
      </c>
      <c r="Q1731" s="16">
        <f t="shared" si="185"/>
        <v>37.004800000000003</v>
      </c>
      <c r="R1731" s="23">
        <f t="shared" si="187"/>
        <v>0.86999999999999744</v>
      </c>
      <c r="S1731" s="18">
        <f t="shared" si="188"/>
        <v>2.4079712150567322E-2</v>
      </c>
      <c r="T1731" s="101"/>
      <c r="U1731" s="102">
        <v>3410000</v>
      </c>
      <c r="V1731" s="78"/>
      <c r="W1731" s="272">
        <v>3410</v>
      </c>
      <c r="X1731" s="273"/>
      <c r="Y1731" s="486"/>
      <c r="AA1731" s="477"/>
      <c r="AB1731" s="477"/>
      <c r="AC1731" s="477"/>
      <c r="AD1731" s="477"/>
      <c r="AE1731" s="477"/>
      <c r="AF1731" s="425"/>
      <c r="AG1731" s="425"/>
      <c r="AH1731" s="425"/>
      <c r="AI1731" s="425"/>
      <c r="AJ1731" s="425"/>
      <c r="AK1731" s="425"/>
      <c r="AL1731" s="425"/>
      <c r="AM1731" s="425"/>
      <c r="AN1731" s="425"/>
      <c r="AO1731" s="425"/>
      <c r="AP1731" s="425"/>
      <c r="AQ1731" s="425"/>
      <c r="AR1731" s="425"/>
      <c r="AS1731" s="425"/>
      <c r="AT1731" s="425"/>
      <c r="AU1731" s="425"/>
      <c r="AV1731" s="425"/>
      <c r="AW1731" s="425"/>
      <c r="AX1731" s="425"/>
      <c r="AY1731" s="425"/>
      <c r="AZ1731" s="425"/>
      <c r="BA1731" s="425"/>
      <c r="BB1731" s="425"/>
      <c r="BC1731" s="425"/>
      <c r="BD1731" s="425"/>
      <c r="BE1731" s="425"/>
      <c r="BF1731" s="425"/>
      <c r="BG1731" s="425"/>
      <c r="BH1731" s="425"/>
      <c r="BI1731" s="425"/>
      <c r="BJ1731" s="425"/>
      <c r="BK1731" s="425"/>
      <c r="BL1731" s="425"/>
      <c r="BM1731" s="425"/>
      <c r="BN1731" s="425"/>
      <c r="BO1731" s="425"/>
      <c r="BP1731" s="425"/>
      <c r="BQ1731" s="425"/>
      <c r="BR1731" s="425"/>
      <c r="BS1731" s="425"/>
      <c r="BT1731" s="425"/>
      <c r="BU1731" s="425"/>
      <c r="BV1731" s="425"/>
      <c r="BW1731" s="425"/>
      <c r="BX1731" s="425"/>
      <c r="BY1731" s="425"/>
      <c r="BZ1731" s="425"/>
      <c r="CA1731" s="425"/>
      <c r="CB1731" s="425"/>
      <c r="CC1731" s="425"/>
      <c r="CD1731" s="425"/>
      <c r="CE1731" s="425"/>
      <c r="CF1731" s="425"/>
      <c r="CG1731" s="425"/>
      <c r="CH1731" s="425"/>
      <c r="CI1731" s="425"/>
      <c r="CJ1731" s="425"/>
      <c r="CK1731" s="425"/>
      <c r="CL1731" s="425"/>
      <c r="CM1731" s="425"/>
      <c r="CN1731" s="425"/>
      <c r="CO1731" s="425"/>
      <c r="CP1731" s="425"/>
      <c r="CQ1731" s="425"/>
      <c r="CR1731" s="425"/>
      <c r="CS1731" s="425"/>
      <c r="CT1731" s="425"/>
      <c r="CU1731" s="425"/>
      <c r="CV1731" s="425"/>
      <c r="CW1731" s="425"/>
      <c r="CX1731" s="425"/>
      <c r="CY1731" s="425"/>
      <c r="CZ1731" s="425"/>
      <c r="DA1731" s="425"/>
      <c r="DB1731" s="425"/>
      <c r="DC1731" s="425"/>
      <c r="DD1731" s="425"/>
      <c r="DE1731" s="425"/>
      <c r="DF1731" s="425"/>
      <c r="DG1731" s="425"/>
      <c r="DH1731" s="425"/>
      <c r="DI1731" s="425"/>
      <c r="DJ1731" s="425"/>
      <c r="DK1731" s="425"/>
      <c r="DL1731" s="425"/>
      <c r="DM1731" s="425"/>
      <c r="DN1731" s="425"/>
      <c r="DO1731" s="425"/>
      <c r="DP1731" s="425"/>
      <c r="DQ1731" s="425"/>
      <c r="DR1731" s="425"/>
      <c r="DS1731" s="425"/>
      <c r="DT1731" s="425"/>
      <c r="DU1731" s="425"/>
      <c r="DV1731" s="425"/>
      <c r="DW1731" s="425"/>
      <c r="DX1731" s="425"/>
      <c r="DY1731" s="425"/>
      <c r="DZ1731" s="425"/>
      <c r="EA1731" s="425"/>
      <c r="EB1731" s="425"/>
      <c r="EC1731" s="425"/>
      <c r="ED1731" s="425"/>
      <c r="EE1731" s="425"/>
      <c r="EF1731" s="425"/>
      <c r="EG1731" s="425"/>
      <c r="EH1731" s="425"/>
      <c r="EI1731" s="425"/>
      <c r="EJ1731" s="425"/>
      <c r="EK1731" s="425"/>
      <c r="EL1731" s="425"/>
      <c r="EM1731" s="425"/>
      <c r="EN1731" s="425"/>
      <c r="EO1731" s="425"/>
      <c r="EP1731" s="425"/>
      <c r="EQ1731" s="425"/>
      <c r="ER1731" s="425"/>
      <c r="ES1731" s="425"/>
      <c r="ET1731" s="425"/>
      <c r="EU1731" s="425"/>
      <c r="EV1731" s="425"/>
      <c r="EW1731" s="425"/>
      <c r="EX1731" s="425"/>
      <c r="EY1731" s="425"/>
      <c r="EZ1731" s="425"/>
      <c r="FA1731" s="425"/>
      <c r="FB1731" s="425"/>
      <c r="FC1731" s="425"/>
      <c r="FD1731" s="425"/>
      <c r="FE1731" s="425"/>
      <c r="FF1731" s="425"/>
      <c r="FG1731" s="425"/>
      <c r="FH1731" s="425"/>
      <c r="FI1731" s="425"/>
      <c r="FJ1731" s="425"/>
      <c r="FK1731" s="425"/>
      <c r="FL1731" s="425"/>
      <c r="FM1731" s="425"/>
      <c r="FN1731" s="425"/>
      <c r="FO1731" s="425"/>
      <c r="FP1731" s="425"/>
      <c r="FQ1731" s="425"/>
      <c r="FR1731" s="425"/>
      <c r="FS1731" s="425"/>
      <c r="FT1731" s="425"/>
      <c r="FU1731" s="425"/>
      <c r="FV1731" s="425"/>
      <c r="FW1731" s="425"/>
      <c r="FX1731" s="425"/>
      <c r="FY1731" s="425"/>
      <c r="FZ1731" s="425"/>
      <c r="GA1731" s="425"/>
      <c r="GB1731" s="425"/>
      <c r="GC1731" s="425"/>
      <c r="GD1731" s="425"/>
      <c r="GE1731" s="425"/>
      <c r="GF1731" s="425"/>
      <c r="GG1731" s="425"/>
      <c r="GH1731" s="425"/>
      <c r="GI1731" s="425"/>
      <c r="GJ1731" s="425"/>
      <c r="GK1731" s="425"/>
      <c r="GL1731" s="425"/>
      <c r="GM1731" s="425"/>
      <c r="GN1731" s="425"/>
      <c r="GO1731" s="425"/>
      <c r="GP1731" s="425"/>
      <c r="GQ1731" s="425"/>
      <c r="GR1731" s="425"/>
      <c r="GS1731" s="425"/>
      <c r="GT1731" s="425"/>
      <c r="GU1731" s="425"/>
      <c r="GV1731" s="425"/>
      <c r="GW1731" s="425"/>
    </row>
    <row r="1732" spans="1:205" s="423" customFormat="1" ht="38.25" x14ac:dyDescent="0.25">
      <c r="A1732" s="331" t="s">
        <v>560</v>
      </c>
      <c r="B1732" s="337" t="s">
        <v>2056</v>
      </c>
      <c r="C1732" s="277" t="s">
        <v>2564</v>
      </c>
      <c r="D1732" s="338" t="s">
        <v>2565</v>
      </c>
      <c r="E1732" s="326">
        <v>51.61</v>
      </c>
      <c r="F1732" s="438">
        <v>50</v>
      </c>
      <c r="G1732" s="10"/>
      <c r="H1732" s="334"/>
      <c r="I1732" s="379" t="s">
        <v>21</v>
      </c>
      <c r="J1732" s="379"/>
      <c r="K1732" s="395"/>
      <c r="L1732" s="380"/>
      <c r="M1732" s="388">
        <v>3</v>
      </c>
      <c r="N1732" s="379">
        <v>1</v>
      </c>
      <c r="O1732" s="382"/>
      <c r="P1732" s="377">
        <f t="shared" si="186"/>
        <v>52.85</v>
      </c>
      <c r="Q1732" s="16">
        <f t="shared" si="185"/>
        <v>52.8596</v>
      </c>
      <c r="R1732" s="23">
        <f t="shared" si="187"/>
        <v>1.240000000000002</v>
      </c>
      <c r="S1732" s="18">
        <f t="shared" si="188"/>
        <v>2.4026351482270916E-2</v>
      </c>
      <c r="T1732" s="101"/>
      <c r="U1732" s="102">
        <v>3420000</v>
      </c>
      <c r="V1732" s="78"/>
      <c r="W1732" s="272">
        <v>3420</v>
      </c>
      <c r="X1732" s="273"/>
      <c r="Y1732" s="486"/>
      <c r="AA1732" s="477"/>
      <c r="AB1732" s="477"/>
      <c r="AC1732" s="477"/>
      <c r="AD1732" s="477"/>
      <c r="AE1732" s="477"/>
      <c r="AF1732" s="425"/>
      <c r="AG1732" s="425"/>
      <c r="AH1732" s="425"/>
      <c r="AI1732" s="425"/>
      <c r="AJ1732" s="425"/>
      <c r="AK1732" s="425"/>
      <c r="AL1732" s="425"/>
      <c r="AM1732" s="425"/>
      <c r="AN1732" s="425"/>
      <c r="AO1732" s="425"/>
      <c r="AP1732" s="425"/>
      <c r="AQ1732" s="425"/>
      <c r="AR1732" s="425"/>
      <c r="AS1732" s="425"/>
      <c r="AT1732" s="425"/>
      <c r="AU1732" s="425"/>
      <c r="AV1732" s="425"/>
      <c r="AW1732" s="425"/>
      <c r="AX1732" s="425"/>
      <c r="AY1732" s="425"/>
      <c r="AZ1732" s="425"/>
      <c r="BA1732" s="425"/>
      <c r="BB1732" s="425"/>
      <c r="BC1732" s="425"/>
      <c r="BD1732" s="425"/>
      <c r="BE1732" s="425"/>
      <c r="BF1732" s="425"/>
      <c r="BG1732" s="425"/>
      <c r="BH1732" s="425"/>
      <c r="BI1732" s="425"/>
      <c r="BJ1732" s="425"/>
      <c r="BK1732" s="425"/>
      <c r="BL1732" s="425"/>
      <c r="BM1732" s="425"/>
      <c r="BN1732" s="425"/>
      <c r="BO1732" s="425"/>
      <c r="BP1732" s="425"/>
      <c r="BQ1732" s="425"/>
      <c r="BR1732" s="425"/>
      <c r="BS1732" s="425"/>
      <c r="BT1732" s="425"/>
      <c r="BU1732" s="425"/>
      <c r="BV1732" s="425"/>
      <c r="BW1732" s="425"/>
      <c r="BX1732" s="425"/>
      <c r="BY1732" s="425"/>
      <c r="BZ1732" s="425"/>
      <c r="CA1732" s="425"/>
      <c r="CB1732" s="425"/>
      <c r="CC1732" s="425"/>
      <c r="CD1732" s="425"/>
      <c r="CE1732" s="425"/>
      <c r="CF1732" s="425"/>
      <c r="CG1732" s="425"/>
      <c r="CH1732" s="425"/>
      <c r="CI1732" s="425"/>
      <c r="CJ1732" s="425"/>
      <c r="CK1732" s="425"/>
      <c r="CL1732" s="425"/>
      <c r="CM1732" s="425"/>
      <c r="CN1732" s="425"/>
      <c r="CO1732" s="425"/>
      <c r="CP1732" s="425"/>
      <c r="CQ1732" s="425"/>
      <c r="CR1732" s="425"/>
      <c r="CS1732" s="425"/>
      <c r="CT1732" s="425"/>
      <c r="CU1732" s="425"/>
      <c r="CV1732" s="425"/>
      <c r="CW1732" s="425"/>
      <c r="CX1732" s="425"/>
      <c r="CY1732" s="425"/>
      <c r="CZ1732" s="425"/>
      <c r="DA1732" s="425"/>
      <c r="DB1732" s="425"/>
      <c r="DC1732" s="425"/>
      <c r="DD1732" s="425"/>
      <c r="DE1732" s="425"/>
      <c r="DF1732" s="425"/>
      <c r="DG1732" s="425"/>
      <c r="DH1732" s="425"/>
      <c r="DI1732" s="425"/>
      <c r="DJ1732" s="425"/>
      <c r="DK1732" s="425"/>
      <c r="DL1732" s="425"/>
      <c r="DM1732" s="425"/>
      <c r="DN1732" s="425"/>
      <c r="DO1732" s="425"/>
      <c r="DP1732" s="425"/>
      <c r="DQ1732" s="425"/>
      <c r="DR1732" s="425"/>
      <c r="DS1732" s="425"/>
      <c r="DT1732" s="425"/>
      <c r="DU1732" s="425"/>
      <c r="DV1732" s="425"/>
      <c r="DW1732" s="425"/>
      <c r="DX1732" s="425"/>
      <c r="DY1732" s="425"/>
      <c r="DZ1732" s="425"/>
      <c r="EA1732" s="425"/>
      <c r="EB1732" s="425"/>
      <c r="EC1732" s="425"/>
      <c r="ED1732" s="425"/>
      <c r="EE1732" s="425"/>
      <c r="EF1732" s="425"/>
      <c r="EG1732" s="425"/>
      <c r="EH1732" s="425"/>
      <c r="EI1732" s="425"/>
      <c r="EJ1732" s="425"/>
      <c r="EK1732" s="425"/>
      <c r="EL1732" s="425"/>
      <c r="EM1732" s="425"/>
      <c r="EN1732" s="425"/>
      <c r="EO1732" s="425"/>
      <c r="EP1732" s="425"/>
      <c r="EQ1732" s="425"/>
      <c r="ER1732" s="425"/>
      <c r="ES1732" s="425"/>
      <c r="ET1732" s="425"/>
      <c r="EU1732" s="425"/>
      <c r="EV1732" s="425"/>
      <c r="EW1732" s="425"/>
      <c r="EX1732" s="425"/>
      <c r="EY1732" s="425"/>
      <c r="EZ1732" s="425"/>
      <c r="FA1732" s="425"/>
      <c r="FB1732" s="425"/>
      <c r="FC1732" s="425"/>
      <c r="FD1732" s="425"/>
      <c r="FE1732" s="425"/>
      <c r="FF1732" s="425"/>
      <c r="FG1732" s="425"/>
      <c r="FH1732" s="425"/>
      <c r="FI1732" s="425"/>
      <c r="FJ1732" s="425"/>
      <c r="FK1732" s="425"/>
      <c r="FL1732" s="425"/>
      <c r="FM1732" s="425"/>
      <c r="FN1732" s="425"/>
      <c r="FO1732" s="425"/>
      <c r="FP1732" s="425"/>
      <c r="FQ1732" s="425"/>
      <c r="FR1732" s="425"/>
      <c r="FS1732" s="425"/>
      <c r="FT1732" s="425"/>
      <c r="FU1732" s="425"/>
      <c r="FV1732" s="425"/>
      <c r="FW1732" s="425"/>
      <c r="FX1732" s="425"/>
      <c r="FY1732" s="425"/>
      <c r="FZ1732" s="425"/>
      <c r="GA1732" s="425"/>
      <c r="GB1732" s="425"/>
      <c r="GC1732" s="425"/>
      <c r="GD1732" s="425"/>
      <c r="GE1732" s="425"/>
      <c r="GF1732" s="425"/>
      <c r="GG1732" s="425"/>
      <c r="GH1732" s="425"/>
      <c r="GI1732" s="425"/>
      <c r="GJ1732" s="425"/>
      <c r="GK1732" s="425"/>
      <c r="GL1732" s="425"/>
      <c r="GM1732" s="425"/>
      <c r="GN1732" s="425"/>
      <c r="GO1732" s="425"/>
      <c r="GP1732" s="425"/>
      <c r="GQ1732" s="425"/>
      <c r="GR1732" s="425"/>
      <c r="GS1732" s="425"/>
      <c r="GT1732" s="425"/>
      <c r="GU1732" s="425"/>
      <c r="GV1732" s="425"/>
      <c r="GW1732" s="425"/>
    </row>
    <row r="1733" spans="1:205" s="423" customFormat="1" ht="38.25" x14ac:dyDescent="0.25">
      <c r="A1733" s="331" t="s">
        <v>510</v>
      </c>
      <c r="B1733" s="337" t="s">
        <v>2056</v>
      </c>
      <c r="C1733" s="277" t="s">
        <v>2566</v>
      </c>
      <c r="D1733" s="338" t="s">
        <v>2567</v>
      </c>
      <c r="E1733" s="326">
        <v>25.8</v>
      </c>
      <c r="F1733" s="438">
        <v>25</v>
      </c>
      <c r="G1733" s="10"/>
      <c r="H1733" s="334"/>
      <c r="I1733" s="379" t="s">
        <v>21</v>
      </c>
      <c r="J1733" s="379"/>
      <c r="K1733" s="334"/>
      <c r="L1733" s="380"/>
      <c r="M1733" s="388">
        <v>6</v>
      </c>
      <c r="N1733" s="379">
        <v>1</v>
      </c>
      <c r="O1733" s="382"/>
      <c r="P1733" s="377">
        <f t="shared" si="186"/>
        <v>26.42</v>
      </c>
      <c r="Q1733" s="16">
        <f t="shared" si="185"/>
        <v>26.424700000000001</v>
      </c>
      <c r="R1733" s="23">
        <f t="shared" si="187"/>
        <v>0.62000000000000099</v>
      </c>
      <c r="S1733" s="18">
        <f t="shared" si="188"/>
        <v>2.4031007751938022E-2</v>
      </c>
      <c r="T1733" s="101"/>
      <c r="U1733" s="102">
        <v>3430000</v>
      </c>
      <c r="V1733" s="78"/>
      <c r="W1733" s="272">
        <v>3430</v>
      </c>
      <c r="X1733" s="273"/>
      <c r="Y1733" s="486"/>
      <c r="AA1733" s="477"/>
      <c r="AB1733" s="477"/>
      <c r="AC1733" s="477"/>
      <c r="AD1733" s="477"/>
      <c r="AE1733" s="477"/>
      <c r="AF1733" s="425"/>
      <c r="AG1733" s="425"/>
      <c r="AH1733" s="425"/>
      <c r="AI1733" s="425"/>
      <c r="AJ1733" s="425"/>
      <c r="AK1733" s="425"/>
      <c r="AL1733" s="425"/>
      <c r="AM1733" s="425"/>
      <c r="AN1733" s="425"/>
      <c r="AO1733" s="425"/>
      <c r="AP1733" s="425"/>
      <c r="AQ1733" s="425"/>
      <c r="AR1733" s="425"/>
      <c r="AS1733" s="425"/>
      <c r="AT1733" s="425"/>
      <c r="AU1733" s="425"/>
      <c r="AV1733" s="425"/>
      <c r="AW1733" s="425"/>
      <c r="AX1733" s="425"/>
      <c r="AY1733" s="425"/>
      <c r="AZ1733" s="425"/>
      <c r="BA1733" s="425"/>
      <c r="BB1733" s="425"/>
      <c r="BC1733" s="425"/>
      <c r="BD1733" s="425"/>
      <c r="BE1733" s="425"/>
      <c r="BF1733" s="425"/>
      <c r="BG1733" s="425"/>
      <c r="BH1733" s="425"/>
      <c r="BI1733" s="425"/>
      <c r="BJ1733" s="425"/>
      <c r="BK1733" s="425"/>
      <c r="BL1733" s="425"/>
      <c r="BM1733" s="425"/>
      <c r="BN1733" s="425"/>
      <c r="BO1733" s="425"/>
      <c r="BP1733" s="425"/>
      <c r="BQ1733" s="425"/>
      <c r="BR1733" s="425"/>
      <c r="BS1733" s="425"/>
      <c r="BT1733" s="425"/>
      <c r="BU1733" s="425"/>
      <c r="BV1733" s="425"/>
      <c r="BW1733" s="425"/>
      <c r="BX1733" s="425"/>
      <c r="BY1733" s="425"/>
      <c r="BZ1733" s="425"/>
      <c r="CA1733" s="425"/>
      <c r="CB1733" s="425"/>
      <c r="CC1733" s="425"/>
      <c r="CD1733" s="425"/>
      <c r="CE1733" s="425"/>
      <c r="CF1733" s="425"/>
      <c r="CG1733" s="425"/>
      <c r="CH1733" s="425"/>
      <c r="CI1733" s="425"/>
      <c r="CJ1733" s="425"/>
      <c r="CK1733" s="425"/>
      <c r="CL1733" s="425"/>
      <c r="CM1733" s="425"/>
      <c r="CN1733" s="425"/>
      <c r="CO1733" s="425"/>
      <c r="CP1733" s="425"/>
      <c r="CQ1733" s="425"/>
      <c r="CR1733" s="425"/>
      <c r="CS1733" s="425"/>
      <c r="CT1733" s="425"/>
      <c r="CU1733" s="425"/>
      <c r="CV1733" s="425"/>
      <c r="CW1733" s="425"/>
      <c r="CX1733" s="425"/>
      <c r="CY1733" s="425"/>
      <c r="CZ1733" s="425"/>
      <c r="DA1733" s="425"/>
      <c r="DB1733" s="425"/>
      <c r="DC1733" s="425"/>
      <c r="DD1733" s="425"/>
      <c r="DE1733" s="425"/>
      <c r="DF1733" s="425"/>
      <c r="DG1733" s="425"/>
      <c r="DH1733" s="425"/>
      <c r="DI1733" s="425"/>
      <c r="DJ1733" s="425"/>
      <c r="DK1733" s="425"/>
      <c r="DL1733" s="425"/>
      <c r="DM1733" s="425"/>
      <c r="DN1733" s="425"/>
      <c r="DO1733" s="425"/>
      <c r="DP1733" s="425"/>
      <c r="DQ1733" s="425"/>
      <c r="DR1733" s="425"/>
      <c r="DS1733" s="425"/>
      <c r="DT1733" s="425"/>
      <c r="DU1733" s="425"/>
      <c r="DV1733" s="425"/>
      <c r="DW1733" s="425"/>
      <c r="DX1733" s="425"/>
      <c r="DY1733" s="425"/>
      <c r="DZ1733" s="425"/>
      <c r="EA1733" s="425"/>
      <c r="EB1733" s="425"/>
      <c r="EC1733" s="425"/>
      <c r="ED1733" s="425"/>
      <c r="EE1733" s="425"/>
      <c r="EF1733" s="425"/>
      <c r="EG1733" s="425"/>
      <c r="EH1733" s="425"/>
      <c r="EI1733" s="425"/>
      <c r="EJ1733" s="425"/>
      <c r="EK1733" s="425"/>
      <c r="EL1733" s="425"/>
      <c r="EM1733" s="425"/>
      <c r="EN1733" s="425"/>
      <c r="EO1733" s="425"/>
      <c r="EP1733" s="425"/>
      <c r="EQ1733" s="425"/>
      <c r="ER1733" s="425"/>
      <c r="ES1733" s="425"/>
      <c r="ET1733" s="425"/>
      <c r="EU1733" s="425"/>
      <c r="EV1733" s="425"/>
      <c r="EW1733" s="425"/>
      <c r="EX1733" s="425"/>
      <c r="EY1733" s="425"/>
      <c r="EZ1733" s="425"/>
      <c r="FA1733" s="425"/>
      <c r="FB1733" s="425"/>
      <c r="FC1733" s="425"/>
      <c r="FD1733" s="425"/>
      <c r="FE1733" s="425"/>
      <c r="FF1733" s="425"/>
      <c r="FG1733" s="425"/>
      <c r="FH1733" s="425"/>
      <c r="FI1733" s="425"/>
      <c r="FJ1733" s="425"/>
      <c r="FK1733" s="425"/>
      <c r="FL1733" s="425"/>
      <c r="FM1733" s="425"/>
      <c r="FN1733" s="425"/>
      <c r="FO1733" s="425"/>
      <c r="FP1733" s="425"/>
      <c r="FQ1733" s="425"/>
      <c r="FR1733" s="425"/>
      <c r="FS1733" s="425"/>
      <c r="FT1733" s="425"/>
      <c r="FU1733" s="425"/>
      <c r="FV1733" s="425"/>
      <c r="FW1733" s="425"/>
      <c r="FX1733" s="425"/>
      <c r="FY1733" s="425"/>
      <c r="FZ1733" s="425"/>
      <c r="GA1733" s="425"/>
      <c r="GB1733" s="425"/>
      <c r="GC1733" s="425"/>
      <c r="GD1733" s="425"/>
      <c r="GE1733" s="425"/>
      <c r="GF1733" s="425"/>
      <c r="GG1733" s="425"/>
      <c r="GH1733" s="425"/>
      <c r="GI1733" s="425"/>
      <c r="GJ1733" s="425"/>
      <c r="GK1733" s="425"/>
      <c r="GL1733" s="425"/>
      <c r="GM1733" s="425"/>
      <c r="GN1733" s="425"/>
      <c r="GO1733" s="425"/>
      <c r="GP1733" s="425"/>
      <c r="GQ1733" s="425"/>
      <c r="GR1733" s="425"/>
      <c r="GS1733" s="425"/>
      <c r="GT1733" s="425"/>
      <c r="GU1733" s="425"/>
      <c r="GV1733" s="425"/>
      <c r="GW1733" s="425"/>
    </row>
    <row r="1734" spans="1:205" s="423" customFormat="1" ht="38.25" x14ac:dyDescent="0.25">
      <c r="A1734" s="331" t="s">
        <v>2539</v>
      </c>
      <c r="B1734" s="337" t="s">
        <v>2056</v>
      </c>
      <c r="C1734" s="277" t="s">
        <v>2568</v>
      </c>
      <c r="D1734" s="332" t="s">
        <v>2130</v>
      </c>
      <c r="E1734" s="326">
        <v>70</v>
      </c>
      <c r="F1734" s="336">
        <v>70</v>
      </c>
      <c r="G1734" s="220"/>
      <c r="H1734" s="334"/>
      <c r="I1734" s="378" t="s">
        <v>21</v>
      </c>
      <c r="J1734" s="378"/>
      <c r="K1734" s="332"/>
      <c r="L1734" s="384"/>
      <c r="M1734" s="381">
        <v>1</v>
      </c>
      <c r="N1734" s="379">
        <v>1</v>
      </c>
      <c r="O1734" s="385"/>
      <c r="P1734" s="377">
        <f t="shared" si="186"/>
        <v>71.69</v>
      </c>
      <c r="Q1734" s="16">
        <f t="shared" si="185"/>
        <v>71.694900000000004</v>
      </c>
      <c r="R1734" s="23">
        <f t="shared" si="187"/>
        <v>1.6899999999999977</v>
      </c>
      <c r="S1734" s="18">
        <f t="shared" si="188"/>
        <v>2.4142857142857112E-2</v>
      </c>
      <c r="T1734" s="101"/>
      <c r="U1734" s="102">
        <v>3440000</v>
      </c>
      <c r="V1734" s="78"/>
      <c r="W1734" s="272">
        <v>3440</v>
      </c>
      <c r="X1734" s="273"/>
      <c r="Y1734" s="486"/>
      <c r="AA1734" s="477"/>
      <c r="AB1734" s="477"/>
      <c r="AC1734" s="477"/>
      <c r="AD1734" s="477"/>
      <c r="AE1734" s="477"/>
      <c r="AF1734" s="425"/>
      <c r="AG1734" s="425"/>
      <c r="AH1734" s="425"/>
      <c r="AI1734" s="425"/>
      <c r="AJ1734" s="425"/>
      <c r="AK1734" s="425"/>
      <c r="AL1734" s="425"/>
      <c r="AM1734" s="425"/>
      <c r="AN1734" s="425"/>
      <c r="AO1734" s="425"/>
      <c r="AP1734" s="425"/>
      <c r="AQ1734" s="425"/>
      <c r="AR1734" s="425"/>
      <c r="AS1734" s="425"/>
      <c r="AT1734" s="425"/>
      <c r="AU1734" s="425"/>
      <c r="AV1734" s="425"/>
      <c r="AW1734" s="425"/>
      <c r="AX1734" s="425"/>
      <c r="AY1734" s="425"/>
      <c r="AZ1734" s="425"/>
      <c r="BA1734" s="425"/>
      <c r="BB1734" s="425"/>
      <c r="BC1734" s="425"/>
      <c r="BD1734" s="425"/>
      <c r="BE1734" s="425"/>
      <c r="BF1734" s="425"/>
      <c r="BG1734" s="425"/>
      <c r="BH1734" s="425"/>
      <c r="BI1734" s="425"/>
      <c r="BJ1734" s="425"/>
      <c r="BK1734" s="425"/>
      <c r="BL1734" s="425"/>
      <c r="BM1734" s="425"/>
      <c r="BN1734" s="425"/>
      <c r="BO1734" s="425"/>
      <c r="BP1734" s="425"/>
      <c r="BQ1734" s="425"/>
      <c r="BR1734" s="425"/>
      <c r="BS1734" s="425"/>
      <c r="BT1734" s="425"/>
      <c r="BU1734" s="425"/>
      <c r="BV1734" s="425"/>
      <c r="BW1734" s="425"/>
      <c r="BX1734" s="425"/>
      <c r="BY1734" s="425"/>
      <c r="BZ1734" s="425"/>
      <c r="CA1734" s="425"/>
      <c r="CB1734" s="425"/>
      <c r="CC1734" s="425"/>
      <c r="CD1734" s="425"/>
      <c r="CE1734" s="425"/>
      <c r="CF1734" s="425"/>
      <c r="CG1734" s="425"/>
      <c r="CH1734" s="425"/>
      <c r="CI1734" s="425"/>
      <c r="CJ1734" s="425"/>
      <c r="CK1734" s="425"/>
      <c r="CL1734" s="425"/>
      <c r="CM1734" s="425"/>
      <c r="CN1734" s="425"/>
      <c r="CO1734" s="425"/>
      <c r="CP1734" s="425"/>
      <c r="CQ1734" s="425"/>
      <c r="CR1734" s="425"/>
      <c r="CS1734" s="425"/>
      <c r="CT1734" s="425"/>
      <c r="CU1734" s="425"/>
      <c r="CV1734" s="425"/>
      <c r="CW1734" s="425"/>
      <c r="CX1734" s="425"/>
      <c r="CY1734" s="425"/>
      <c r="CZ1734" s="425"/>
      <c r="DA1734" s="425"/>
      <c r="DB1734" s="425"/>
      <c r="DC1734" s="425"/>
      <c r="DD1734" s="425"/>
      <c r="DE1734" s="425"/>
      <c r="DF1734" s="425"/>
      <c r="DG1734" s="425"/>
      <c r="DH1734" s="425"/>
      <c r="DI1734" s="425"/>
      <c r="DJ1734" s="425"/>
      <c r="DK1734" s="425"/>
      <c r="DL1734" s="425"/>
      <c r="DM1734" s="425"/>
      <c r="DN1734" s="425"/>
      <c r="DO1734" s="425"/>
      <c r="DP1734" s="425"/>
      <c r="DQ1734" s="425"/>
      <c r="DR1734" s="425"/>
      <c r="DS1734" s="425"/>
      <c r="DT1734" s="425"/>
      <c r="DU1734" s="425"/>
      <c r="DV1734" s="425"/>
      <c r="DW1734" s="425"/>
      <c r="DX1734" s="425"/>
      <c r="DY1734" s="425"/>
      <c r="DZ1734" s="425"/>
      <c r="EA1734" s="425"/>
      <c r="EB1734" s="425"/>
      <c r="EC1734" s="425"/>
      <c r="ED1734" s="425"/>
      <c r="EE1734" s="425"/>
      <c r="EF1734" s="425"/>
      <c r="EG1734" s="425"/>
      <c r="EH1734" s="425"/>
      <c r="EI1734" s="425"/>
      <c r="EJ1734" s="425"/>
      <c r="EK1734" s="425"/>
      <c r="EL1734" s="425"/>
      <c r="EM1734" s="425"/>
      <c r="EN1734" s="425"/>
      <c r="EO1734" s="425"/>
      <c r="EP1734" s="425"/>
      <c r="EQ1734" s="425"/>
      <c r="ER1734" s="425"/>
      <c r="ES1734" s="425"/>
      <c r="ET1734" s="425"/>
      <c r="EU1734" s="425"/>
      <c r="EV1734" s="425"/>
      <c r="EW1734" s="425"/>
      <c r="EX1734" s="425"/>
      <c r="EY1734" s="425"/>
      <c r="EZ1734" s="425"/>
      <c r="FA1734" s="425"/>
      <c r="FB1734" s="425"/>
      <c r="FC1734" s="425"/>
      <c r="FD1734" s="425"/>
      <c r="FE1734" s="425"/>
      <c r="FF1734" s="425"/>
      <c r="FG1734" s="425"/>
      <c r="FH1734" s="425"/>
      <c r="FI1734" s="425"/>
      <c r="FJ1734" s="425"/>
      <c r="FK1734" s="425"/>
      <c r="FL1734" s="425"/>
      <c r="FM1734" s="425"/>
      <c r="FN1734" s="425"/>
      <c r="FO1734" s="425"/>
      <c r="FP1734" s="425"/>
      <c r="FQ1734" s="425"/>
      <c r="FR1734" s="425"/>
      <c r="FS1734" s="425"/>
      <c r="FT1734" s="425"/>
      <c r="FU1734" s="425"/>
      <c r="FV1734" s="425"/>
      <c r="FW1734" s="425"/>
      <c r="FX1734" s="425"/>
      <c r="FY1734" s="425"/>
      <c r="FZ1734" s="425"/>
      <c r="GA1734" s="425"/>
      <c r="GB1734" s="425"/>
      <c r="GC1734" s="425"/>
      <c r="GD1734" s="425"/>
      <c r="GE1734" s="425"/>
      <c r="GF1734" s="425"/>
      <c r="GG1734" s="425"/>
      <c r="GH1734" s="425"/>
      <c r="GI1734" s="425"/>
      <c r="GJ1734" s="425"/>
      <c r="GK1734" s="425"/>
      <c r="GL1734" s="425"/>
      <c r="GM1734" s="425"/>
      <c r="GN1734" s="425"/>
      <c r="GO1734" s="425"/>
      <c r="GP1734" s="425"/>
      <c r="GQ1734" s="425"/>
      <c r="GR1734" s="425"/>
      <c r="GS1734" s="425"/>
      <c r="GT1734" s="425"/>
      <c r="GU1734" s="425"/>
      <c r="GV1734" s="425"/>
      <c r="GW1734" s="425"/>
    </row>
    <row r="1735" spans="1:205" s="423" customFormat="1" ht="38.25" x14ac:dyDescent="0.25">
      <c r="A1735" s="340" t="s">
        <v>2600</v>
      </c>
      <c r="B1735" s="337" t="s">
        <v>2056</v>
      </c>
      <c r="C1735" s="341" t="s">
        <v>2601</v>
      </c>
      <c r="D1735" s="342" t="s">
        <v>2602</v>
      </c>
      <c r="E1735" s="326">
        <v>129.03</v>
      </c>
      <c r="F1735" s="349">
        <v>125</v>
      </c>
      <c r="G1735" s="37"/>
      <c r="H1735" s="334"/>
      <c r="I1735" s="379" t="s">
        <v>21</v>
      </c>
      <c r="J1735" s="379"/>
      <c r="K1735" s="334"/>
      <c r="L1735" s="380"/>
      <c r="M1735" s="388">
        <v>1</v>
      </c>
      <c r="N1735" s="379">
        <v>1</v>
      </c>
      <c r="O1735" s="382"/>
      <c r="P1735" s="377">
        <f t="shared" si="186"/>
        <v>132.15</v>
      </c>
      <c r="Q1735" s="16">
        <f t="shared" si="185"/>
        <v>132.15430000000001</v>
      </c>
      <c r="R1735" s="23">
        <f t="shared" si="187"/>
        <v>3.1200000000000045</v>
      </c>
      <c r="S1735" s="18">
        <f t="shared" si="188"/>
        <v>2.418042315740529E-2</v>
      </c>
      <c r="T1735" s="101"/>
      <c r="U1735" s="102">
        <v>3630000</v>
      </c>
      <c r="V1735" s="78"/>
      <c r="W1735" s="272">
        <v>3630</v>
      </c>
      <c r="X1735" s="273"/>
      <c r="Y1735" s="486"/>
      <c r="AA1735" s="477"/>
      <c r="AB1735" s="477"/>
      <c r="AC1735" s="477"/>
      <c r="AD1735" s="477"/>
      <c r="AE1735" s="477"/>
      <c r="AF1735" s="425"/>
      <c r="AG1735" s="425"/>
      <c r="AH1735" s="425"/>
      <c r="AI1735" s="425"/>
      <c r="AJ1735" s="425"/>
      <c r="AK1735" s="425"/>
      <c r="AL1735" s="425"/>
      <c r="AM1735" s="425"/>
      <c r="AN1735" s="425"/>
      <c r="AO1735" s="425"/>
      <c r="AP1735" s="425"/>
      <c r="AQ1735" s="425"/>
      <c r="AR1735" s="425"/>
      <c r="AS1735" s="425"/>
      <c r="AT1735" s="425"/>
      <c r="AU1735" s="425"/>
      <c r="AV1735" s="425"/>
      <c r="AW1735" s="425"/>
      <c r="AX1735" s="425"/>
      <c r="AY1735" s="425"/>
      <c r="AZ1735" s="425"/>
      <c r="BA1735" s="425"/>
      <c r="BB1735" s="425"/>
      <c r="BC1735" s="425"/>
      <c r="BD1735" s="425"/>
      <c r="BE1735" s="425"/>
      <c r="BF1735" s="425"/>
      <c r="BG1735" s="425"/>
      <c r="BH1735" s="425"/>
      <c r="BI1735" s="425"/>
      <c r="BJ1735" s="425"/>
      <c r="BK1735" s="425"/>
      <c r="BL1735" s="425"/>
      <c r="BM1735" s="425"/>
      <c r="BN1735" s="425"/>
      <c r="BO1735" s="425"/>
      <c r="BP1735" s="425"/>
      <c r="BQ1735" s="425"/>
      <c r="BR1735" s="425"/>
      <c r="BS1735" s="425"/>
      <c r="BT1735" s="425"/>
      <c r="BU1735" s="425"/>
      <c r="BV1735" s="425"/>
      <c r="BW1735" s="425"/>
      <c r="BX1735" s="425"/>
      <c r="BY1735" s="425"/>
      <c r="BZ1735" s="425"/>
      <c r="CA1735" s="425"/>
      <c r="CB1735" s="425"/>
      <c r="CC1735" s="425"/>
      <c r="CD1735" s="425"/>
      <c r="CE1735" s="425"/>
      <c r="CF1735" s="425"/>
      <c r="CG1735" s="425"/>
      <c r="CH1735" s="425"/>
      <c r="CI1735" s="425"/>
      <c r="CJ1735" s="425"/>
      <c r="CK1735" s="425"/>
      <c r="CL1735" s="425"/>
      <c r="CM1735" s="425"/>
      <c r="CN1735" s="425"/>
      <c r="CO1735" s="425"/>
      <c r="CP1735" s="425"/>
      <c r="CQ1735" s="425"/>
      <c r="CR1735" s="425"/>
      <c r="CS1735" s="425"/>
      <c r="CT1735" s="425"/>
      <c r="CU1735" s="425"/>
      <c r="CV1735" s="425"/>
      <c r="CW1735" s="425"/>
      <c r="CX1735" s="425"/>
      <c r="CY1735" s="425"/>
      <c r="CZ1735" s="425"/>
      <c r="DA1735" s="425"/>
      <c r="DB1735" s="425"/>
      <c r="DC1735" s="425"/>
      <c r="DD1735" s="425"/>
      <c r="DE1735" s="425"/>
      <c r="DF1735" s="425"/>
      <c r="DG1735" s="425"/>
      <c r="DH1735" s="425"/>
      <c r="DI1735" s="425"/>
      <c r="DJ1735" s="425"/>
      <c r="DK1735" s="425"/>
      <c r="DL1735" s="425"/>
      <c r="DM1735" s="425"/>
      <c r="DN1735" s="425"/>
      <c r="DO1735" s="425"/>
      <c r="DP1735" s="425"/>
      <c r="DQ1735" s="425"/>
      <c r="DR1735" s="425"/>
      <c r="DS1735" s="425"/>
      <c r="DT1735" s="425"/>
      <c r="DU1735" s="425"/>
      <c r="DV1735" s="425"/>
      <c r="DW1735" s="425"/>
      <c r="DX1735" s="425"/>
      <c r="DY1735" s="425"/>
      <c r="DZ1735" s="425"/>
      <c r="EA1735" s="425"/>
      <c r="EB1735" s="425"/>
      <c r="EC1735" s="425"/>
      <c r="ED1735" s="425"/>
      <c r="EE1735" s="425"/>
      <c r="EF1735" s="425"/>
      <c r="EG1735" s="425"/>
      <c r="EH1735" s="425"/>
      <c r="EI1735" s="425"/>
      <c r="EJ1735" s="425"/>
      <c r="EK1735" s="425"/>
      <c r="EL1735" s="425"/>
      <c r="EM1735" s="425"/>
      <c r="EN1735" s="425"/>
      <c r="EO1735" s="425"/>
      <c r="EP1735" s="425"/>
      <c r="EQ1735" s="425"/>
      <c r="ER1735" s="425"/>
      <c r="ES1735" s="425"/>
      <c r="ET1735" s="425"/>
      <c r="EU1735" s="425"/>
      <c r="EV1735" s="425"/>
      <c r="EW1735" s="425"/>
      <c r="EX1735" s="425"/>
      <c r="EY1735" s="425"/>
      <c r="EZ1735" s="425"/>
      <c r="FA1735" s="425"/>
      <c r="FB1735" s="425"/>
      <c r="FC1735" s="425"/>
      <c r="FD1735" s="425"/>
      <c r="FE1735" s="425"/>
      <c r="FF1735" s="425"/>
      <c r="FG1735" s="425"/>
      <c r="FH1735" s="425"/>
      <c r="FI1735" s="425"/>
      <c r="FJ1735" s="425"/>
      <c r="FK1735" s="425"/>
      <c r="FL1735" s="425"/>
      <c r="FM1735" s="425"/>
      <c r="FN1735" s="425"/>
      <c r="FO1735" s="425"/>
      <c r="FP1735" s="425"/>
      <c r="FQ1735" s="425"/>
      <c r="FR1735" s="425"/>
      <c r="FS1735" s="425"/>
      <c r="FT1735" s="425"/>
      <c r="FU1735" s="425"/>
      <c r="FV1735" s="425"/>
      <c r="FW1735" s="425"/>
      <c r="FX1735" s="425"/>
      <c r="FY1735" s="425"/>
      <c r="FZ1735" s="425"/>
      <c r="GA1735" s="425"/>
      <c r="GB1735" s="425"/>
      <c r="GC1735" s="425"/>
      <c r="GD1735" s="425"/>
      <c r="GE1735" s="425"/>
      <c r="GF1735" s="425"/>
      <c r="GG1735" s="425"/>
      <c r="GH1735" s="425"/>
      <c r="GI1735" s="425"/>
      <c r="GJ1735" s="425"/>
      <c r="GK1735" s="425"/>
      <c r="GL1735" s="425"/>
      <c r="GM1735" s="425"/>
      <c r="GN1735" s="425"/>
      <c r="GO1735" s="425"/>
      <c r="GP1735" s="425"/>
      <c r="GQ1735" s="425"/>
      <c r="GR1735" s="425"/>
      <c r="GS1735" s="425"/>
      <c r="GT1735" s="425"/>
      <c r="GU1735" s="425"/>
      <c r="GV1735" s="425"/>
      <c r="GW1735" s="425"/>
    </row>
    <row r="1736" spans="1:205" s="423" customFormat="1" ht="38.25" x14ac:dyDescent="0.25">
      <c r="A1736" s="340" t="s">
        <v>2600</v>
      </c>
      <c r="B1736" s="337" t="s">
        <v>2056</v>
      </c>
      <c r="C1736" s="341" t="s">
        <v>2603</v>
      </c>
      <c r="D1736" s="342" t="s">
        <v>2602</v>
      </c>
      <c r="E1736" s="326">
        <v>180.65</v>
      </c>
      <c r="F1736" s="349">
        <v>175</v>
      </c>
      <c r="G1736" s="37"/>
      <c r="H1736" s="334"/>
      <c r="I1736" s="379" t="s">
        <v>21</v>
      </c>
      <c r="J1736" s="379"/>
      <c r="K1736" s="334"/>
      <c r="L1736" s="380"/>
      <c r="M1736" s="388">
        <v>1</v>
      </c>
      <c r="N1736" s="379">
        <v>1</v>
      </c>
      <c r="O1736" s="382"/>
      <c r="P1736" s="377">
        <f t="shared" si="186"/>
        <v>185.02</v>
      </c>
      <c r="Q1736" s="16">
        <f t="shared" si="185"/>
        <v>185.02420000000001</v>
      </c>
      <c r="R1736" s="23">
        <f t="shared" si="187"/>
        <v>4.3700000000000045</v>
      </c>
      <c r="S1736" s="18">
        <f t="shared" si="188"/>
        <v>2.4190423470799912E-2</v>
      </c>
      <c r="T1736" s="101"/>
      <c r="U1736" s="102">
        <v>3640000</v>
      </c>
      <c r="V1736" s="78"/>
      <c r="W1736" s="272">
        <v>3640</v>
      </c>
      <c r="X1736" s="273"/>
      <c r="Y1736" s="486"/>
      <c r="AA1736" s="477"/>
      <c r="AB1736" s="477"/>
      <c r="AC1736" s="477"/>
      <c r="AD1736" s="477"/>
      <c r="AE1736" s="477"/>
      <c r="AF1736" s="425"/>
      <c r="AG1736" s="425"/>
      <c r="AH1736" s="425"/>
      <c r="AI1736" s="425"/>
      <c r="AJ1736" s="425"/>
      <c r="AK1736" s="425"/>
      <c r="AL1736" s="425"/>
      <c r="AM1736" s="425"/>
      <c r="AN1736" s="425"/>
      <c r="AO1736" s="425"/>
      <c r="AP1736" s="425"/>
      <c r="AQ1736" s="425"/>
      <c r="AR1736" s="425"/>
      <c r="AS1736" s="425"/>
      <c r="AT1736" s="425"/>
      <c r="AU1736" s="425"/>
      <c r="AV1736" s="425"/>
      <c r="AW1736" s="425"/>
      <c r="AX1736" s="425"/>
      <c r="AY1736" s="425"/>
      <c r="AZ1736" s="425"/>
      <c r="BA1736" s="425"/>
      <c r="BB1736" s="425"/>
      <c r="BC1736" s="425"/>
      <c r="BD1736" s="425"/>
      <c r="BE1736" s="425"/>
      <c r="BF1736" s="425"/>
      <c r="BG1736" s="425"/>
      <c r="BH1736" s="425"/>
      <c r="BI1736" s="425"/>
      <c r="BJ1736" s="425"/>
      <c r="BK1736" s="425"/>
      <c r="BL1736" s="425"/>
      <c r="BM1736" s="425"/>
      <c r="BN1736" s="425"/>
      <c r="BO1736" s="425"/>
      <c r="BP1736" s="425"/>
      <c r="BQ1736" s="425"/>
      <c r="BR1736" s="425"/>
      <c r="BS1736" s="425"/>
      <c r="BT1736" s="425"/>
      <c r="BU1736" s="425"/>
      <c r="BV1736" s="425"/>
      <c r="BW1736" s="425"/>
      <c r="BX1736" s="425"/>
      <c r="BY1736" s="425"/>
      <c r="BZ1736" s="425"/>
      <c r="CA1736" s="425"/>
      <c r="CB1736" s="425"/>
      <c r="CC1736" s="425"/>
      <c r="CD1736" s="425"/>
      <c r="CE1736" s="425"/>
      <c r="CF1736" s="425"/>
      <c r="CG1736" s="425"/>
      <c r="CH1736" s="425"/>
      <c r="CI1736" s="425"/>
      <c r="CJ1736" s="425"/>
      <c r="CK1736" s="425"/>
      <c r="CL1736" s="425"/>
      <c r="CM1736" s="425"/>
      <c r="CN1736" s="425"/>
      <c r="CO1736" s="425"/>
      <c r="CP1736" s="425"/>
      <c r="CQ1736" s="425"/>
      <c r="CR1736" s="425"/>
      <c r="CS1736" s="425"/>
      <c r="CT1736" s="425"/>
      <c r="CU1736" s="425"/>
      <c r="CV1736" s="425"/>
      <c r="CW1736" s="425"/>
      <c r="CX1736" s="425"/>
      <c r="CY1736" s="425"/>
      <c r="CZ1736" s="425"/>
      <c r="DA1736" s="425"/>
      <c r="DB1736" s="425"/>
      <c r="DC1736" s="425"/>
      <c r="DD1736" s="425"/>
      <c r="DE1736" s="425"/>
      <c r="DF1736" s="425"/>
      <c r="DG1736" s="425"/>
      <c r="DH1736" s="425"/>
      <c r="DI1736" s="425"/>
      <c r="DJ1736" s="425"/>
      <c r="DK1736" s="425"/>
      <c r="DL1736" s="425"/>
      <c r="DM1736" s="425"/>
      <c r="DN1736" s="425"/>
      <c r="DO1736" s="425"/>
      <c r="DP1736" s="425"/>
      <c r="DQ1736" s="425"/>
      <c r="DR1736" s="425"/>
      <c r="DS1736" s="425"/>
      <c r="DT1736" s="425"/>
      <c r="DU1736" s="425"/>
      <c r="DV1736" s="425"/>
      <c r="DW1736" s="425"/>
      <c r="DX1736" s="425"/>
      <c r="DY1736" s="425"/>
      <c r="DZ1736" s="425"/>
      <c r="EA1736" s="425"/>
      <c r="EB1736" s="425"/>
      <c r="EC1736" s="425"/>
      <c r="ED1736" s="425"/>
      <c r="EE1736" s="425"/>
      <c r="EF1736" s="425"/>
      <c r="EG1736" s="425"/>
      <c r="EH1736" s="425"/>
      <c r="EI1736" s="425"/>
      <c r="EJ1736" s="425"/>
      <c r="EK1736" s="425"/>
      <c r="EL1736" s="425"/>
      <c r="EM1736" s="425"/>
      <c r="EN1736" s="425"/>
      <c r="EO1736" s="425"/>
      <c r="EP1736" s="425"/>
      <c r="EQ1736" s="425"/>
      <c r="ER1736" s="425"/>
      <c r="ES1736" s="425"/>
      <c r="ET1736" s="425"/>
      <c r="EU1736" s="425"/>
      <c r="EV1736" s="425"/>
      <c r="EW1736" s="425"/>
      <c r="EX1736" s="425"/>
      <c r="EY1736" s="425"/>
      <c r="EZ1736" s="425"/>
      <c r="FA1736" s="425"/>
      <c r="FB1736" s="425"/>
      <c r="FC1736" s="425"/>
      <c r="FD1736" s="425"/>
      <c r="FE1736" s="425"/>
      <c r="FF1736" s="425"/>
      <c r="FG1736" s="425"/>
      <c r="FH1736" s="425"/>
      <c r="FI1736" s="425"/>
      <c r="FJ1736" s="425"/>
      <c r="FK1736" s="425"/>
      <c r="FL1736" s="425"/>
      <c r="FM1736" s="425"/>
      <c r="FN1736" s="425"/>
      <c r="FO1736" s="425"/>
      <c r="FP1736" s="425"/>
      <c r="FQ1736" s="425"/>
      <c r="FR1736" s="425"/>
      <c r="FS1736" s="425"/>
      <c r="FT1736" s="425"/>
      <c r="FU1736" s="425"/>
      <c r="FV1736" s="425"/>
      <c r="FW1736" s="425"/>
      <c r="FX1736" s="425"/>
      <c r="FY1736" s="425"/>
      <c r="FZ1736" s="425"/>
      <c r="GA1736" s="425"/>
      <c r="GB1736" s="425"/>
      <c r="GC1736" s="425"/>
      <c r="GD1736" s="425"/>
      <c r="GE1736" s="425"/>
      <c r="GF1736" s="425"/>
      <c r="GG1736" s="425"/>
      <c r="GH1736" s="425"/>
      <c r="GI1736" s="425"/>
      <c r="GJ1736" s="425"/>
      <c r="GK1736" s="425"/>
      <c r="GL1736" s="425"/>
      <c r="GM1736" s="425"/>
      <c r="GN1736" s="425"/>
      <c r="GO1736" s="425"/>
      <c r="GP1736" s="425"/>
      <c r="GQ1736" s="425"/>
      <c r="GR1736" s="425"/>
      <c r="GS1736" s="425"/>
      <c r="GT1736" s="425"/>
      <c r="GU1736" s="425"/>
      <c r="GV1736" s="425"/>
      <c r="GW1736" s="425"/>
    </row>
    <row r="1737" spans="1:205" s="423" customFormat="1" ht="51" x14ac:dyDescent="0.25">
      <c r="A1737" s="340" t="s">
        <v>2600</v>
      </c>
      <c r="B1737" s="337" t="s">
        <v>2056</v>
      </c>
      <c r="C1737" s="341" t="s">
        <v>2604</v>
      </c>
      <c r="D1737" s="342" t="s">
        <v>2605</v>
      </c>
      <c r="E1737" s="326">
        <v>25.8</v>
      </c>
      <c r="F1737" s="349">
        <v>25</v>
      </c>
      <c r="G1737" s="10"/>
      <c r="H1737" s="334"/>
      <c r="I1737" s="379" t="s">
        <v>21</v>
      </c>
      <c r="J1737" s="379"/>
      <c r="K1737" s="334"/>
      <c r="L1737" s="380"/>
      <c r="M1737" s="388">
        <v>1</v>
      </c>
      <c r="N1737" s="379">
        <v>1</v>
      </c>
      <c r="O1737" s="382"/>
      <c r="P1737" s="377">
        <f t="shared" si="186"/>
        <v>26.42</v>
      </c>
      <c r="Q1737" s="16">
        <f t="shared" si="185"/>
        <v>26.424700000000001</v>
      </c>
      <c r="R1737" s="23">
        <f t="shared" si="187"/>
        <v>0.62000000000000099</v>
      </c>
      <c r="S1737" s="18">
        <f t="shared" si="188"/>
        <v>2.4031007751938022E-2</v>
      </c>
      <c r="T1737" s="101"/>
      <c r="U1737" s="102">
        <v>3650000</v>
      </c>
      <c r="V1737" s="78"/>
      <c r="W1737" s="272">
        <v>3650</v>
      </c>
      <c r="X1737" s="273"/>
      <c r="Y1737" s="486"/>
      <c r="AA1737" s="477"/>
      <c r="AB1737" s="477"/>
      <c r="AC1737" s="477"/>
      <c r="AD1737" s="477"/>
      <c r="AE1737" s="477"/>
      <c r="AF1737" s="425"/>
      <c r="AG1737" s="425"/>
      <c r="AH1737" s="425"/>
      <c r="AI1737" s="425"/>
      <c r="AJ1737" s="425"/>
      <c r="AK1737" s="425"/>
      <c r="AL1737" s="425"/>
      <c r="AM1737" s="425"/>
      <c r="AN1737" s="425"/>
      <c r="AO1737" s="425"/>
      <c r="AP1737" s="425"/>
      <c r="AQ1737" s="425"/>
      <c r="AR1737" s="425"/>
      <c r="AS1737" s="425"/>
      <c r="AT1737" s="425"/>
      <c r="AU1737" s="425"/>
      <c r="AV1737" s="425"/>
      <c r="AW1737" s="425"/>
      <c r="AX1737" s="425"/>
      <c r="AY1737" s="425"/>
      <c r="AZ1737" s="425"/>
      <c r="BA1737" s="425"/>
      <c r="BB1737" s="425"/>
      <c r="BC1737" s="425"/>
      <c r="BD1737" s="425"/>
      <c r="BE1737" s="425"/>
      <c r="BF1737" s="425"/>
      <c r="BG1737" s="425"/>
      <c r="BH1737" s="425"/>
      <c r="BI1737" s="425"/>
      <c r="BJ1737" s="425"/>
      <c r="BK1737" s="425"/>
      <c r="BL1737" s="425"/>
      <c r="BM1737" s="425"/>
      <c r="BN1737" s="425"/>
      <c r="BO1737" s="425"/>
      <c r="BP1737" s="425"/>
      <c r="BQ1737" s="425"/>
      <c r="BR1737" s="425"/>
      <c r="BS1737" s="425"/>
      <c r="BT1737" s="425"/>
      <c r="BU1737" s="425"/>
      <c r="BV1737" s="425"/>
      <c r="BW1737" s="425"/>
      <c r="BX1737" s="425"/>
      <c r="BY1737" s="425"/>
      <c r="BZ1737" s="425"/>
      <c r="CA1737" s="425"/>
      <c r="CB1737" s="425"/>
      <c r="CC1737" s="425"/>
      <c r="CD1737" s="425"/>
      <c r="CE1737" s="425"/>
      <c r="CF1737" s="425"/>
      <c r="CG1737" s="425"/>
      <c r="CH1737" s="425"/>
      <c r="CI1737" s="425"/>
      <c r="CJ1737" s="425"/>
      <c r="CK1737" s="425"/>
      <c r="CL1737" s="425"/>
      <c r="CM1737" s="425"/>
      <c r="CN1737" s="425"/>
      <c r="CO1737" s="425"/>
      <c r="CP1737" s="425"/>
      <c r="CQ1737" s="425"/>
      <c r="CR1737" s="425"/>
      <c r="CS1737" s="425"/>
      <c r="CT1737" s="425"/>
      <c r="CU1737" s="425"/>
      <c r="CV1737" s="425"/>
      <c r="CW1737" s="425"/>
      <c r="CX1737" s="425"/>
      <c r="CY1737" s="425"/>
      <c r="CZ1737" s="425"/>
      <c r="DA1737" s="425"/>
      <c r="DB1737" s="425"/>
      <c r="DC1737" s="425"/>
      <c r="DD1737" s="425"/>
      <c r="DE1737" s="425"/>
      <c r="DF1737" s="425"/>
      <c r="DG1737" s="425"/>
      <c r="DH1737" s="425"/>
      <c r="DI1737" s="425"/>
      <c r="DJ1737" s="425"/>
      <c r="DK1737" s="425"/>
      <c r="DL1737" s="425"/>
      <c r="DM1737" s="425"/>
      <c r="DN1737" s="425"/>
      <c r="DO1737" s="425"/>
      <c r="DP1737" s="425"/>
      <c r="DQ1737" s="425"/>
      <c r="DR1737" s="425"/>
      <c r="DS1737" s="425"/>
      <c r="DT1737" s="425"/>
      <c r="DU1737" s="425"/>
      <c r="DV1737" s="425"/>
      <c r="DW1737" s="425"/>
      <c r="DX1737" s="425"/>
      <c r="DY1737" s="425"/>
      <c r="DZ1737" s="425"/>
      <c r="EA1737" s="425"/>
      <c r="EB1737" s="425"/>
      <c r="EC1737" s="425"/>
      <c r="ED1737" s="425"/>
      <c r="EE1737" s="425"/>
      <c r="EF1737" s="425"/>
      <c r="EG1737" s="425"/>
      <c r="EH1737" s="425"/>
      <c r="EI1737" s="425"/>
      <c r="EJ1737" s="425"/>
      <c r="EK1737" s="425"/>
      <c r="EL1737" s="425"/>
      <c r="EM1737" s="425"/>
      <c r="EN1737" s="425"/>
      <c r="EO1737" s="425"/>
      <c r="EP1737" s="425"/>
      <c r="EQ1737" s="425"/>
      <c r="ER1737" s="425"/>
      <c r="ES1737" s="425"/>
      <c r="ET1737" s="425"/>
      <c r="EU1737" s="425"/>
      <c r="EV1737" s="425"/>
      <c r="EW1737" s="425"/>
      <c r="EX1737" s="425"/>
      <c r="EY1737" s="425"/>
      <c r="EZ1737" s="425"/>
      <c r="FA1737" s="425"/>
      <c r="FB1737" s="425"/>
      <c r="FC1737" s="425"/>
      <c r="FD1737" s="425"/>
      <c r="FE1737" s="425"/>
      <c r="FF1737" s="425"/>
      <c r="FG1737" s="425"/>
      <c r="FH1737" s="425"/>
      <c r="FI1737" s="425"/>
      <c r="FJ1737" s="425"/>
      <c r="FK1737" s="425"/>
      <c r="FL1737" s="425"/>
      <c r="FM1737" s="425"/>
      <c r="FN1737" s="425"/>
      <c r="FO1737" s="425"/>
      <c r="FP1737" s="425"/>
      <c r="FQ1737" s="425"/>
      <c r="FR1737" s="425"/>
      <c r="FS1737" s="425"/>
      <c r="FT1737" s="425"/>
      <c r="FU1737" s="425"/>
      <c r="FV1737" s="425"/>
      <c r="FW1737" s="425"/>
      <c r="FX1737" s="425"/>
      <c r="FY1737" s="425"/>
      <c r="FZ1737" s="425"/>
      <c r="GA1737" s="425"/>
      <c r="GB1737" s="425"/>
      <c r="GC1737" s="425"/>
      <c r="GD1737" s="425"/>
      <c r="GE1737" s="425"/>
      <c r="GF1737" s="425"/>
      <c r="GG1737" s="425"/>
      <c r="GH1737" s="425"/>
      <c r="GI1737" s="425"/>
      <c r="GJ1737" s="425"/>
      <c r="GK1737" s="425"/>
      <c r="GL1737" s="425"/>
      <c r="GM1737" s="425"/>
      <c r="GN1737" s="425"/>
      <c r="GO1737" s="425"/>
      <c r="GP1737" s="425"/>
      <c r="GQ1737" s="425"/>
      <c r="GR1737" s="425"/>
      <c r="GS1737" s="425"/>
      <c r="GT1737" s="425"/>
      <c r="GU1737" s="425"/>
      <c r="GV1737" s="425"/>
      <c r="GW1737" s="425"/>
    </row>
    <row r="1738" spans="1:205" s="423" customFormat="1" ht="38.25" x14ac:dyDescent="0.25">
      <c r="A1738" s="340" t="s">
        <v>2600</v>
      </c>
      <c r="B1738" s="337" t="s">
        <v>2056</v>
      </c>
      <c r="C1738" s="341" t="s">
        <v>2606</v>
      </c>
      <c r="D1738" s="342" t="s">
        <v>2605</v>
      </c>
      <c r="E1738" s="326">
        <v>51.61</v>
      </c>
      <c r="F1738" s="349">
        <v>50</v>
      </c>
      <c r="G1738" s="10"/>
      <c r="H1738" s="334"/>
      <c r="I1738" s="379" t="s">
        <v>21</v>
      </c>
      <c r="J1738" s="379"/>
      <c r="K1738" s="334"/>
      <c r="L1738" s="380"/>
      <c r="M1738" s="388">
        <v>1</v>
      </c>
      <c r="N1738" s="379">
        <v>1</v>
      </c>
      <c r="O1738" s="382"/>
      <c r="P1738" s="377">
        <f t="shared" si="186"/>
        <v>52.85</v>
      </c>
      <c r="Q1738" s="16">
        <f t="shared" si="185"/>
        <v>52.8596</v>
      </c>
      <c r="R1738" s="23">
        <f t="shared" si="187"/>
        <v>1.240000000000002</v>
      </c>
      <c r="S1738" s="18">
        <f t="shared" si="188"/>
        <v>2.4026351482270916E-2</v>
      </c>
      <c r="T1738" s="101"/>
      <c r="U1738" s="102">
        <v>3660000</v>
      </c>
      <c r="V1738" s="78"/>
      <c r="W1738" s="272">
        <v>3660</v>
      </c>
      <c r="X1738" s="273"/>
      <c r="Y1738" s="486"/>
      <c r="AA1738" s="477"/>
      <c r="AB1738" s="477"/>
      <c r="AC1738" s="477"/>
      <c r="AD1738" s="477"/>
      <c r="AE1738" s="477"/>
      <c r="AF1738" s="425"/>
      <c r="AG1738" s="425"/>
      <c r="AH1738" s="425"/>
      <c r="AI1738" s="425"/>
      <c r="AJ1738" s="425"/>
      <c r="AK1738" s="425"/>
      <c r="AL1738" s="425"/>
      <c r="AM1738" s="425"/>
      <c r="AN1738" s="425"/>
      <c r="AO1738" s="425"/>
      <c r="AP1738" s="425"/>
      <c r="AQ1738" s="425"/>
      <c r="AR1738" s="425"/>
      <c r="AS1738" s="425"/>
      <c r="AT1738" s="425"/>
      <c r="AU1738" s="425"/>
      <c r="AV1738" s="425"/>
      <c r="AW1738" s="425"/>
      <c r="AX1738" s="425"/>
      <c r="AY1738" s="425"/>
      <c r="AZ1738" s="425"/>
      <c r="BA1738" s="425"/>
      <c r="BB1738" s="425"/>
      <c r="BC1738" s="425"/>
      <c r="BD1738" s="425"/>
      <c r="BE1738" s="425"/>
      <c r="BF1738" s="425"/>
      <c r="BG1738" s="425"/>
      <c r="BH1738" s="425"/>
      <c r="BI1738" s="425"/>
      <c r="BJ1738" s="425"/>
      <c r="BK1738" s="425"/>
      <c r="BL1738" s="425"/>
      <c r="BM1738" s="425"/>
      <c r="BN1738" s="425"/>
      <c r="BO1738" s="425"/>
      <c r="BP1738" s="425"/>
      <c r="BQ1738" s="425"/>
      <c r="BR1738" s="425"/>
      <c r="BS1738" s="425"/>
      <c r="BT1738" s="425"/>
      <c r="BU1738" s="425"/>
      <c r="BV1738" s="425"/>
      <c r="BW1738" s="425"/>
      <c r="BX1738" s="425"/>
      <c r="BY1738" s="425"/>
      <c r="BZ1738" s="425"/>
      <c r="CA1738" s="425"/>
      <c r="CB1738" s="425"/>
      <c r="CC1738" s="425"/>
      <c r="CD1738" s="425"/>
      <c r="CE1738" s="425"/>
      <c r="CF1738" s="425"/>
      <c r="CG1738" s="425"/>
      <c r="CH1738" s="425"/>
      <c r="CI1738" s="425"/>
      <c r="CJ1738" s="425"/>
      <c r="CK1738" s="425"/>
      <c r="CL1738" s="425"/>
      <c r="CM1738" s="425"/>
      <c r="CN1738" s="425"/>
      <c r="CO1738" s="425"/>
      <c r="CP1738" s="425"/>
      <c r="CQ1738" s="425"/>
      <c r="CR1738" s="425"/>
      <c r="CS1738" s="425"/>
      <c r="CT1738" s="425"/>
      <c r="CU1738" s="425"/>
      <c r="CV1738" s="425"/>
      <c r="CW1738" s="425"/>
      <c r="CX1738" s="425"/>
      <c r="CY1738" s="425"/>
      <c r="CZ1738" s="425"/>
      <c r="DA1738" s="425"/>
      <c r="DB1738" s="425"/>
      <c r="DC1738" s="425"/>
      <c r="DD1738" s="425"/>
      <c r="DE1738" s="425"/>
      <c r="DF1738" s="425"/>
      <c r="DG1738" s="425"/>
      <c r="DH1738" s="425"/>
      <c r="DI1738" s="425"/>
      <c r="DJ1738" s="425"/>
      <c r="DK1738" s="425"/>
      <c r="DL1738" s="425"/>
      <c r="DM1738" s="425"/>
      <c r="DN1738" s="425"/>
      <c r="DO1738" s="425"/>
      <c r="DP1738" s="425"/>
      <c r="DQ1738" s="425"/>
      <c r="DR1738" s="425"/>
      <c r="DS1738" s="425"/>
      <c r="DT1738" s="425"/>
      <c r="DU1738" s="425"/>
      <c r="DV1738" s="425"/>
      <c r="DW1738" s="425"/>
      <c r="DX1738" s="425"/>
      <c r="DY1738" s="425"/>
      <c r="DZ1738" s="425"/>
      <c r="EA1738" s="425"/>
      <c r="EB1738" s="425"/>
      <c r="EC1738" s="425"/>
      <c r="ED1738" s="425"/>
      <c r="EE1738" s="425"/>
      <c r="EF1738" s="425"/>
      <c r="EG1738" s="425"/>
      <c r="EH1738" s="425"/>
      <c r="EI1738" s="425"/>
      <c r="EJ1738" s="425"/>
      <c r="EK1738" s="425"/>
      <c r="EL1738" s="425"/>
      <c r="EM1738" s="425"/>
      <c r="EN1738" s="425"/>
      <c r="EO1738" s="425"/>
      <c r="EP1738" s="425"/>
      <c r="EQ1738" s="425"/>
      <c r="ER1738" s="425"/>
      <c r="ES1738" s="425"/>
      <c r="ET1738" s="425"/>
      <c r="EU1738" s="425"/>
      <c r="EV1738" s="425"/>
      <c r="EW1738" s="425"/>
      <c r="EX1738" s="425"/>
      <c r="EY1738" s="425"/>
      <c r="EZ1738" s="425"/>
      <c r="FA1738" s="425"/>
      <c r="FB1738" s="425"/>
      <c r="FC1738" s="425"/>
      <c r="FD1738" s="425"/>
      <c r="FE1738" s="425"/>
      <c r="FF1738" s="425"/>
      <c r="FG1738" s="425"/>
      <c r="FH1738" s="425"/>
      <c r="FI1738" s="425"/>
      <c r="FJ1738" s="425"/>
      <c r="FK1738" s="425"/>
      <c r="FL1738" s="425"/>
      <c r="FM1738" s="425"/>
      <c r="FN1738" s="425"/>
      <c r="FO1738" s="425"/>
      <c r="FP1738" s="425"/>
      <c r="FQ1738" s="425"/>
      <c r="FR1738" s="425"/>
      <c r="FS1738" s="425"/>
      <c r="FT1738" s="425"/>
      <c r="FU1738" s="425"/>
      <c r="FV1738" s="425"/>
      <c r="FW1738" s="425"/>
      <c r="FX1738" s="425"/>
      <c r="FY1738" s="425"/>
      <c r="FZ1738" s="425"/>
      <c r="GA1738" s="425"/>
      <c r="GB1738" s="425"/>
      <c r="GC1738" s="425"/>
      <c r="GD1738" s="425"/>
      <c r="GE1738" s="425"/>
      <c r="GF1738" s="425"/>
      <c r="GG1738" s="425"/>
      <c r="GH1738" s="425"/>
      <c r="GI1738" s="425"/>
      <c r="GJ1738" s="425"/>
      <c r="GK1738" s="425"/>
      <c r="GL1738" s="425"/>
      <c r="GM1738" s="425"/>
      <c r="GN1738" s="425"/>
      <c r="GO1738" s="425"/>
      <c r="GP1738" s="425"/>
      <c r="GQ1738" s="425"/>
      <c r="GR1738" s="425"/>
      <c r="GS1738" s="425"/>
      <c r="GT1738" s="425"/>
      <c r="GU1738" s="425"/>
      <c r="GV1738" s="425"/>
      <c r="GW1738" s="425"/>
    </row>
    <row r="1739" spans="1:205" s="423" customFormat="1" ht="25.5" x14ac:dyDescent="0.25">
      <c r="A1739" s="340" t="s">
        <v>2600</v>
      </c>
      <c r="B1739" s="337" t="s">
        <v>2056</v>
      </c>
      <c r="C1739" s="341" t="s">
        <v>2607</v>
      </c>
      <c r="D1739" s="342" t="s">
        <v>2605</v>
      </c>
      <c r="E1739" s="326">
        <v>51.61</v>
      </c>
      <c r="F1739" s="349">
        <v>50</v>
      </c>
      <c r="G1739" s="10"/>
      <c r="H1739" s="334"/>
      <c r="I1739" s="379" t="s">
        <v>21</v>
      </c>
      <c r="J1739" s="379"/>
      <c r="K1739" s="334"/>
      <c r="L1739" s="380"/>
      <c r="M1739" s="388">
        <v>1</v>
      </c>
      <c r="N1739" s="379">
        <v>1</v>
      </c>
      <c r="O1739" s="382"/>
      <c r="P1739" s="377">
        <f t="shared" si="186"/>
        <v>52.85</v>
      </c>
      <c r="Q1739" s="16">
        <f t="shared" si="185"/>
        <v>52.8596</v>
      </c>
      <c r="R1739" s="23">
        <f t="shared" si="187"/>
        <v>1.240000000000002</v>
      </c>
      <c r="S1739" s="18">
        <f t="shared" si="188"/>
        <v>2.4026351482270916E-2</v>
      </c>
      <c r="T1739" s="101"/>
      <c r="U1739" s="102">
        <v>3670000</v>
      </c>
      <c r="V1739" s="78"/>
      <c r="W1739" s="272">
        <v>3670</v>
      </c>
      <c r="X1739" s="273"/>
      <c r="Y1739" s="486"/>
      <c r="AA1739" s="477"/>
      <c r="AB1739" s="477"/>
      <c r="AC1739" s="477"/>
      <c r="AD1739" s="477"/>
      <c r="AE1739" s="477"/>
      <c r="AF1739" s="425"/>
      <c r="AG1739" s="425"/>
      <c r="AH1739" s="425"/>
      <c r="AI1739" s="425"/>
      <c r="AJ1739" s="425"/>
      <c r="AK1739" s="425"/>
      <c r="AL1739" s="425"/>
      <c r="AM1739" s="425"/>
      <c r="AN1739" s="425"/>
      <c r="AO1739" s="425"/>
      <c r="AP1739" s="425"/>
      <c r="AQ1739" s="425"/>
      <c r="AR1739" s="425"/>
      <c r="AS1739" s="425"/>
      <c r="AT1739" s="425"/>
      <c r="AU1739" s="425"/>
      <c r="AV1739" s="425"/>
      <c r="AW1739" s="425"/>
      <c r="AX1739" s="425"/>
      <c r="AY1739" s="425"/>
      <c r="AZ1739" s="425"/>
      <c r="BA1739" s="425"/>
      <c r="BB1739" s="425"/>
      <c r="BC1739" s="425"/>
      <c r="BD1739" s="425"/>
      <c r="BE1739" s="425"/>
      <c r="BF1739" s="425"/>
      <c r="BG1739" s="425"/>
      <c r="BH1739" s="425"/>
      <c r="BI1739" s="425"/>
      <c r="BJ1739" s="425"/>
      <c r="BK1739" s="425"/>
      <c r="BL1739" s="425"/>
      <c r="BM1739" s="425"/>
      <c r="BN1739" s="425"/>
      <c r="BO1739" s="425"/>
      <c r="BP1739" s="425"/>
      <c r="BQ1739" s="425"/>
      <c r="BR1739" s="425"/>
      <c r="BS1739" s="425"/>
      <c r="BT1739" s="425"/>
      <c r="BU1739" s="425"/>
      <c r="BV1739" s="425"/>
      <c r="BW1739" s="425"/>
      <c r="BX1739" s="425"/>
      <c r="BY1739" s="425"/>
      <c r="BZ1739" s="425"/>
      <c r="CA1739" s="425"/>
      <c r="CB1739" s="425"/>
      <c r="CC1739" s="425"/>
      <c r="CD1739" s="425"/>
      <c r="CE1739" s="425"/>
      <c r="CF1739" s="425"/>
      <c r="CG1739" s="425"/>
      <c r="CH1739" s="425"/>
      <c r="CI1739" s="425"/>
      <c r="CJ1739" s="425"/>
      <c r="CK1739" s="425"/>
      <c r="CL1739" s="425"/>
      <c r="CM1739" s="425"/>
      <c r="CN1739" s="425"/>
      <c r="CO1739" s="425"/>
      <c r="CP1739" s="425"/>
      <c r="CQ1739" s="425"/>
      <c r="CR1739" s="425"/>
      <c r="CS1739" s="425"/>
      <c r="CT1739" s="425"/>
      <c r="CU1739" s="425"/>
      <c r="CV1739" s="425"/>
      <c r="CW1739" s="425"/>
      <c r="CX1739" s="425"/>
      <c r="CY1739" s="425"/>
      <c r="CZ1739" s="425"/>
      <c r="DA1739" s="425"/>
      <c r="DB1739" s="425"/>
      <c r="DC1739" s="425"/>
      <c r="DD1739" s="425"/>
      <c r="DE1739" s="425"/>
      <c r="DF1739" s="425"/>
      <c r="DG1739" s="425"/>
      <c r="DH1739" s="425"/>
      <c r="DI1739" s="425"/>
      <c r="DJ1739" s="425"/>
      <c r="DK1739" s="425"/>
      <c r="DL1739" s="425"/>
      <c r="DM1739" s="425"/>
      <c r="DN1739" s="425"/>
      <c r="DO1739" s="425"/>
      <c r="DP1739" s="425"/>
      <c r="DQ1739" s="425"/>
      <c r="DR1739" s="425"/>
      <c r="DS1739" s="425"/>
      <c r="DT1739" s="425"/>
      <c r="DU1739" s="425"/>
      <c r="DV1739" s="425"/>
      <c r="DW1739" s="425"/>
      <c r="DX1739" s="425"/>
      <c r="DY1739" s="425"/>
      <c r="DZ1739" s="425"/>
      <c r="EA1739" s="425"/>
      <c r="EB1739" s="425"/>
      <c r="EC1739" s="425"/>
      <c r="ED1739" s="425"/>
      <c r="EE1739" s="425"/>
      <c r="EF1739" s="425"/>
      <c r="EG1739" s="425"/>
      <c r="EH1739" s="425"/>
      <c r="EI1739" s="425"/>
      <c r="EJ1739" s="425"/>
      <c r="EK1739" s="425"/>
      <c r="EL1739" s="425"/>
      <c r="EM1739" s="425"/>
      <c r="EN1739" s="425"/>
      <c r="EO1739" s="425"/>
      <c r="EP1739" s="425"/>
      <c r="EQ1739" s="425"/>
      <c r="ER1739" s="425"/>
      <c r="ES1739" s="425"/>
      <c r="ET1739" s="425"/>
      <c r="EU1739" s="425"/>
      <c r="EV1739" s="425"/>
      <c r="EW1739" s="425"/>
      <c r="EX1739" s="425"/>
      <c r="EY1739" s="425"/>
      <c r="EZ1739" s="425"/>
      <c r="FA1739" s="425"/>
      <c r="FB1739" s="425"/>
      <c r="FC1739" s="425"/>
      <c r="FD1739" s="425"/>
      <c r="FE1739" s="425"/>
      <c r="FF1739" s="425"/>
      <c r="FG1739" s="425"/>
      <c r="FH1739" s="425"/>
      <c r="FI1739" s="425"/>
      <c r="FJ1739" s="425"/>
      <c r="FK1739" s="425"/>
      <c r="FL1739" s="425"/>
      <c r="FM1739" s="425"/>
      <c r="FN1739" s="425"/>
      <c r="FO1739" s="425"/>
      <c r="FP1739" s="425"/>
      <c r="FQ1739" s="425"/>
      <c r="FR1739" s="425"/>
      <c r="FS1739" s="425"/>
      <c r="FT1739" s="425"/>
      <c r="FU1739" s="425"/>
      <c r="FV1739" s="425"/>
      <c r="FW1739" s="425"/>
      <c r="FX1739" s="425"/>
      <c r="FY1739" s="425"/>
      <c r="FZ1739" s="425"/>
      <c r="GA1739" s="425"/>
      <c r="GB1739" s="425"/>
      <c r="GC1739" s="425"/>
      <c r="GD1739" s="425"/>
      <c r="GE1739" s="425"/>
      <c r="GF1739" s="425"/>
      <c r="GG1739" s="425"/>
      <c r="GH1739" s="425"/>
      <c r="GI1739" s="425"/>
      <c r="GJ1739" s="425"/>
      <c r="GK1739" s="425"/>
      <c r="GL1739" s="425"/>
      <c r="GM1739" s="425"/>
      <c r="GN1739" s="425"/>
      <c r="GO1739" s="425"/>
      <c r="GP1739" s="425"/>
      <c r="GQ1739" s="425"/>
      <c r="GR1739" s="425"/>
      <c r="GS1739" s="425"/>
      <c r="GT1739" s="425"/>
      <c r="GU1739" s="425"/>
      <c r="GV1739" s="425"/>
      <c r="GW1739" s="425"/>
    </row>
    <row r="1740" spans="1:205" s="423" customFormat="1" ht="76.5" x14ac:dyDescent="0.25">
      <c r="A1740" s="331" t="s">
        <v>2611</v>
      </c>
      <c r="B1740" s="337" t="s">
        <v>2056</v>
      </c>
      <c r="C1740" s="277" t="s">
        <v>2612</v>
      </c>
      <c r="D1740" s="338" t="s">
        <v>2613</v>
      </c>
      <c r="E1740" s="326">
        <v>103.23</v>
      </c>
      <c r="F1740" s="438">
        <v>100</v>
      </c>
      <c r="G1740" s="10"/>
      <c r="H1740" s="465" t="s">
        <v>2614</v>
      </c>
      <c r="I1740" s="466" t="s">
        <v>21</v>
      </c>
      <c r="J1740" s="466"/>
      <c r="K1740" s="395"/>
      <c r="L1740" s="380"/>
      <c r="M1740" s="388">
        <v>1</v>
      </c>
      <c r="N1740" s="379">
        <v>1</v>
      </c>
      <c r="O1740" s="382"/>
      <c r="P1740" s="377">
        <f t="shared" si="186"/>
        <v>105.72</v>
      </c>
      <c r="Q1740" s="16">
        <f t="shared" si="185"/>
        <v>105.7296</v>
      </c>
      <c r="R1740" s="23">
        <f t="shared" si="187"/>
        <v>2.4899999999999949</v>
      </c>
      <c r="S1740" s="18">
        <f t="shared" si="188"/>
        <v>2.4120895088636973E-2</v>
      </c>
      <c r="T1740" s="101"/>
      <c r="U1740" s="102">
        <v>3690000</v>
      </c>
      <c r="V1740" s="78"/>
      <c r="W1740" s="272">
        <v>3690</v>
      </c>
      <c r="X1740" s="273"/>
      <c r="Y1740" s="486"/>
      <c r="AA1740" s="477"/>
      <c r="AB1740" s="477"/>
      <c r="AC1740" s="477"/>
      <c r="AD1740" s="477"/>
      <c r="AE1740" s="477"/>
      <c r="AF1740" s="425"/>
      <c r="AG1740" s="425"/>
      <c r="AH1740" s="425"/>
      <c r="AI1740" s="425"/>
      <c r="AJ1740" s="425"/>
      <c r="AK1740" s="425"/>
      <c r="AL1740" s="425"/>
      <c r="AM1740" s="425"/>
      <c r="AN1740" s="425"/>
      <c r="AO1740" s="425"/>
      <c r="AP1740" s="425"/>
      <c r="AQ1740" s="425"/>
      <c r="AR1740" s="425"/>
      <c r="AS1740" s="425"/>
      <c r="AT1740" s="425"/>
      <c r="AU1740" s="425"/>
      <c r="AV1740" s="425"/>
      <c r="AW1740" s="425"/>
      <c r="AX1740" s="425"/>
      <c r="AY1740" s="425"/>
      <c r="AZ1740" s="425"/>
      <c r="BA1740" s="425"/>
      <c r="BB1740" s="425"/>
      <c r="BC1740" s="425"/>
      <c r="BD1740" s="425"/>
      <c r="BE1740" s="425"/>
      <c r="BF1740" s="425"/>
      <c r="BG1740" s="425"/>
      <c r="BH1740" s="425"/>
      <c r="BI1740" s="425"/>
      <c r="BJ1740" s="425"/>
      <c r="BK1740" s="425"/>
      <c r="BL1740" s="425"/>
      <c r="BM1740" s="425"/>
      <c r="BN1740" s="425"/>
      <c r="BO1740" s="425"/>
      <c r="BP1740" s="425"/>
      <c r="BQ1740" s="425"/>
      <c r="BR1740" s="425"/>
      <c r="BS1740" s="425"/>
      <c r="BT1740" s="425"/>
      <c r="BU1740" s="425"/>
      <c r="BV1740" s="425"/>
      <c r="BW1740" s="425"/>
      <c r="BX1740" s="425"/>
      <c r="BY1740" s="425"/>
      <c r="BZ1740" s="425"/>
      <c r="CA1740" s="425"/>
      <c r="CB1740" s="425"/>
      <c r="CC1740" s="425"/>
      <c r="CD1740" s="425"/>
      <c r="CE1740" s="425"/>
      <c r="CF1740" s="425"/>
      <c r="CG1740" s="425"/>
      <c r="CH1740" s="425"/>
      <c r="CI1740" s="425"/>
      <c r="CJ1740" s="425"/>
      <c r="CK1740" s="425"/>
      <c r="CL1740" s="425"/>
      <c r="CM1740" s="425"/>
      <c r="CN1740" s="425"/>
      <c r="CO1740" s="425"/>
      <c r="CP1740" s="425"/>
      <c r="CQ1740" s="425"/>
      <c r="CR1740" s="425"/>
      <c r="CS1740" s="425"/>
      <c r="CT1740" s="425"/>
      <c r="CU1740" s="425"/>
      <c r="CV1740" s="425"/>
      <c r="CW1740" s="425"/>
      <c r="CX1740" s="425"/>
      <c r="CY1740" s="425"/>
      <c r="CZ1740" s="425"/>
      <c r="DA1740" s="425"/>
      <c r="DB1740" s="425"/>
      <c r="DC1740" s="425"/>
      <c r="DD1740" s="425"/>
      <c r="DE1740" s="425"/>
      <c r="DF1740" s="425"/>
      <c r="DG1740" s="425"/>
      <c r="DH1740" s="425"/>
      <c r="DI1740" s="425"/>
      <c r="DJ1740" s="425"/>
      <c r="DK1740" s="425"/>
      <c r="DL1740" s="425"/>
      <c r="DM1740" s="425"/>
      <c r="DN1740" s="425"/>
      <c r="DO1740" s="425"/>
      <c r="DP1740" s="425"/>
      <c r="DQ1740" s="425"/>
      <c r="DR1740" s="425"/>
      <c r="DS1740" s="425"/>
      <c r="DT1740" s="425"/>
      <c r="DU1740" s="425"/>
      <c r="DV1740" s="425"/>
      <c r="DW1740" s="425"/>
      <c r="DX1740" s="425"/>
      <c r="DY1740" s="425"/>
      <c r="DZ1740" s="425"/>
      <c r="EA1740" s="425"/>
      <c r="EB1740" s="425"/>
      <c r="EC1740" s="425"/>
      <c r="ED1740" s="425"/>
      <c r="EE1740" s="425"/>
      <c r="EF1740" s="425"/>
      <c r="EG1740" s="425"/>
      <c r="EH1740" s="425"/>
      <c r="EI1740" s="425"/>
      <c r="EJ1740" s="425"/>
      <c r="EK1740" s="425"/>
      <c r="EL1740" s="425"/>
      <c r="EM1740" s="425"/>
      <c r="EN1740" s="425"/>
      <c r="EO1740" s="425"/>
      <c r="EP1740" s="425"/>
      <c r="EQ1740" s="425"/>
      <c r="ER1740" s="425"/>
      <c r="ES1740" s="425"/>
      <c r="ET1740" s="425"/>
      <c r="EU1740" s="425"/>
      <c r="EV1740" s="425"/>
      <c r="EW1740" s="425"/>
      <c r="EX1740" s="425"/>
      <c r="EY1740" s="425"/>
      <c r="EZ1740" s="425"/>
      <c r="FA1740" s="425"/>
      <c r="FB1740" s="425"/>
      <c r="FC1740" s="425"/>
      <c r="FD1740" s="425"/>
      <c r="FE1740" s="425"/>
      <c r="FF1740" s="425"/>
      <c r="FG1740" s="425"/>
      <c r="FH1740" s="425"/>
      <c r="FI1740" s="425"/>
      <c r="FJ1740" s="425"/>
      <c r="FK1740" s="425"/>
      <c r="FL1740" s="425"/>
      <c r="FM1740" s="425"/>
      <c r="FN1740" s="425"/>
      <c r="FO1740" s="425"/>
      <c r="FP1740" s="425"/>
      <c r="FQ1740" s="425"/>
      <c r="FR1740" s="425"/>
      <c r="FS1740" s="425"/>
      <c r="FT1740" s="425"/>
      <c r="FU1740" s="425"/>
      <c r="FV1740" s="425"/>
      <c r="FW1740" s="425"/>
      <c r="FX1740" s="425"/>
      <c r="FY1740" s="425"/>
      <c r="FZ1740" s="425"/>
      <c r="GA1740" s="425"/>
      <c r="GB1740" s="425"/>
      <c r="GC1740" s="425"/>
      <c r="GD1740" s="425"/>
      <c r="GE1740" s="425"/>
      <c r="GF1740" s="425"/>
      <c r="GG1740" s="425"/>
      <c r="GH1740" s="425"/>
      <c r="GI1740" s="425"/>
      <c r="GJ1740" s="425"/>
      <c r="GK1740" s="425"/>
      <c r="GL1740" s="425"/>
      <c r="GM1740" s="425"/>
      <c r="GN1740" s="425"/>
      <c r="GO1740" s="425"/>
      <c r="GP1740" s="425"/>
      <c r="GQ1740" s="425"/>
      <c r="GR1740" s="425"/>
      <c r="GS1740" s="425"/>
      <c r="GT1740" s="425"/>
      <c r="GU1740" s="425"/>
      <c r="GV1740" s="425"/>
      <c r="GW1740" s="425"/>
    </row>
    <row r="1741" spans="1:205" s="423" customFormat="1" ht="76.5" x14ac:dyDescent="0.25">
      <c r="A1741" s="331" t="s">
        <v>2615</v>
      </c>
      <c r="B1741" s="337" t="s">
        <v>2056</v>
      </c>
      <c r="C1741" s="277" t="s">
        <v>2616</v>
      </c>
      <c r="D1741" s="338" t="s">
        <v>2613</v>
      </c>
      <c r="E1741" s="326">
        <v>309.69</v>
      </c>
      <c r="F1741" s="438">
        <v>300</v>
      </c>
      <c r="G1741" s="10"/>
      <c r="H1741" s="465" t="s">
        <v>2614</v>
      </c>
      <c r="I1741" s="466" t="s">
        <v>21</v>
      </c>
      <c r="J1741" s="466"/>
      <c r="K1741" s="395"/>
      <c r="L1741" s="380"/>
      <c r="M1741" s="388">
        <v>1</v>
      </c>
      <c r="N1741" s="379">
        <v>1</v>
      </c>
      <c r="O1741" s="382"/>
      <c r="P1741" s="377">
        <f t="shared" si="186"/>
        <v>317.18</v>
      </c>
      <c r="Q1741" s="16">
        <f t="shared" si="185"/>
        <v>317.18880000000001</v>
      </c>
      <c r="R1741" s="23">
        <f t="shared" si="187"/>
        <v>7.4900000000000091</v>
      </c>
      <c r="S1741" s="18">
        <f t="shared" si="188"/>
        <v>2.4185475798379055E-2</v>
      </c>
      <c r="T1741" s="101"/>
      <c r="U1741" s="102">
        <v>3700000</v>
      </c>
      <c r="V1741" s="78"/>
      <c r="W1741" s="272">
        <v>3700</v>
      </c>
      <c r="X1741" s="273"/>
      <c r="Y1741" s="486"/>
      <c r="AA1741" s="477"/>
      <c r="AB1741" s="477"/>
      <c r="AC1741" s="477"/>
      <c r="AD1741" s="477"/>
      <c r="AE1741" s="477"/>
      <c r="AF1741" s="425"/>
      <c r="AG1741" s="425"/>
      <c r="AH1741" s="425"/>
      <c r="AI1741" s="425"/>
      <c r="AJ1741" s="425"/>
      <c r="AK1741" s="425"/>
      <c r="AL1741" s="425"/>
      <c r="AM1741" s="425"/>
      <c r="AN1741" s="425"/>
      <c r="AO1741" s="425"/>
      <c r="AP1741" s="425"/>
      <c r="AQ1741" s="425"/>
      <c r="AR1741" s="425"/>
      <c r="AS1741" s="425"/>
      <c r="AT1741" s="425"/>
      <c r="AU1741" s="425"/>
      <c r="AV1741" s="425"/>
      <c r="AW1741" s="425"/>
      <c r="AX1741" s="425"/>
      <c r="AY1741" s="425"/>
      <c r="AZ1741" s="425"/>
      <c r="BA1741" s="425"/>
      <c r="BB1741" s="425"/>
      <c r="BC1741" s="425"/>
      <c r="BD1741" s="425"/>
      <c r="BE1741" s="425"/>
      <c r="BF1741" s="425"/>
      <c r="BG1741" s="425"/>
      <c r="BH1741" s="425"/>
      <c r="BI1741" s="425"/>
      <c r="BJ1741" s="425"/>
      <c r="BK1741" s="425"/>
      <c r="BL1741" s="425"/>
      <c r="BM1741" s="425"/>
      <c r="BN1741" s="425"/>
      <c r="BO1741" s="425"/>
      <c r="BP1741" s="425"/>
      <c r="BQ1741" s="425"/>
      <c r="BR1741" s="425"/>
      <c r="BS1741" s="425"/>
      <c r="BT1741" s="425"/>
      <c r="BU1741" s="425"/>
      <c r="BV1741" s="425"/>
      <c r="BW1741" s="425"/>
      <c r="BX1741" s="425"/>
      <c r="BY1741" s="425"/>
      <c r="BZ1741" s="425"/>
      <c r="CA1741" s="425"/>
      <c r="CB1741" s="425"/>
      <c r="CC1741" s="425"/>
      <c r="CD1741" s="425"/>
      <c r="CE1741" s="425"/>
      <c r="CF1741" s="425"/>
      <c r="CG1741" s="425"/>
      <c r="CH1741" s="425"/>
      <c r="CI1741" s="425"/>
      <c r="CJ1741" s="425"/>
      <c r="CK1741" s="425"/>
      <c r="CL1741" s="425"/>
      <c r="CM1741" s="425"/>
      <c r="CN1741" s="425"/>
      <c r="CO1741" s="425"/>
      <c r="CP1741" s="425"/>
      <c r="CQ1741" s="425"/>
      <c r="CR1741" s="425"/>
      <c r="CS1741" s="425"/>
      <c r="CT1741" s="425"/>
      <c r="CU1741" s="425"/>
      <c r="CV1741" s="425"/>
      <c r="CW1741" s="425"/>
      <c r="CX1741" s="425"/>
      <c r="CY1741" s="425"/>
      <c r="CZ1741" s="425"/>
      <c r="DA1741" s="425"/>
      <c r="DB1741" s="425"/>
      <c r="DC1741" s="425"/>
      <c r="DD1741" s="425"/>
      <c r="DE1741" s="425"/>
      <c r="DF1741" s="425"/>
      <c r="DG1741" s="425"/>
      <c r="DH1741" s="425"/>
      <c r="DI1741" s="425"/>
      <c r="DJ1741" s="425"/>
      <c r="DK1741" s="425"/>
      <c r="DL1741" s="425"/>
      <c r="DM1741" s="425"/>
      <c r="DN1741" s="425"/>
      <c r="DO1741" s="425"/>
      <c r="DP1741" s="425"/>
      <c r="DQ1741" s="425"/>
      <c r="DR1741" s="425"/>
      <c r="DS1741" s="425"/>
      <c r="DT1741" s="425"/>
      <c r="DU1741" s="425"/>
      <c r="DV1741" s="425"/>
      <c r="DW1741" s="425"/>
      <c r="DX1741" s="425"/>
      <c r="DY1741" s="425"/>
      <c r="DZ1741" s="425"/>
      <c r="EA1741" s="425"/>
      <c r="EB1741" s="425"/>
      <c r="EC1741" s="425"/>
      <c r="ED1741" s="425"/>
      <c r="EE1741" s="425"/>
      <c r="EF1741" s="425"/>
      <c r="EG1741" s="425"/>
      <c r="EH1741" s="425"/>
      <c r="EI1741" s="425"/>
      <c r="EJ1741" s="425"/>
      <c r="EK1741" s="425"/>
      <c r="EL1741" s="425"/>
      <c r="EM1741" s="425"/>
      <c r="EN1741" s="425"/>
      <c r="EO1741" s="425"/>
      <c r="EP1741" s="425"/>
      <c r="EQ1741" s="425"/>
      <c r="ER1741" s="425"/>
      <c r="ES1741" s="425"/>
      <c r="ET1741" s="425"/>
      <c r="EU1741" s="425"/>
      <c r="EV1741" s="425"/>
      <c r="EW1741" s="425"/>
      <c r="EX1741" s="425"/>
      <c r="EY1741" s="425"/>
      <c r="EZ1741" s="425"/>
      <c r="FA1741" s="425"/>
      <c r="FB1741" s="425"/>
      <c r="FC1741" s="425"/>
      <c r="FD1741" s="425"/>
      <c r="FE1741" s="425"/>
      <c r="FF1741" s="425"/>
      <c r="FG1741" s="425"/>
      <c r="FH1741" s="425"/>
      <c r="FI1741" s="425"/>
      <c r="FJ1741" s="425"/>
      <c r="FK1741" s="425"/>
      <c r="FL1741" s="425"/>
      <c r="FM1741" s="425"/>
      <c r="FN1741" s="425"/>
      <c r="FO1741" s="425"/>
      <c r="FP1741" s="425"/>
      <c r="FQ1741" s="425"/>
      <c r="FR1741" s="425"/>
      <c r="FS1741" s="425"/>
      <c r="FT1741" s="425"/>
      <c r="FU1741" s="425"/>
      <c r="FV1741" s="425"/>
      <c r="FW1741" s="425"/>
      <c r="FX1741" s="425"/>
      <c r="FY1741" s="425"/>
      <c r="FZ1741" s="425"/>
      <c r="GA1741" s="425"/>
      <c r="GB1741" s="425"/>
      <c r="GC1741" s="425"/>
      <c r="GD1741" s="425"/>
      <c r="GE1741" s="425"/>
      <c r="GF1741" s="425"/>
      <c r="GG1741" s="425"/>
      <c r="GH1741" s="425"/>
      <c r="GI1741" s="425"/>
      <c r="GJ1741" s="425"/>
      <c r="GK1741" s="425"/>
      <c r="GL1741" s="425"/>
      <c r="GM1741" s="425"/>
      <c r="GN1741" s="425"/>
      <c r="GO1741" s="425"/>
      <c r="GP1741" s="425"/>
      <c r="GQ1741" s="425"/>
      <c r="GR1741" s="425"/>
      <c r="GS1741" s="425"/>
      <c r="GT1741" s="425"/>
      <c r="GU1741" s="425"/>
      <c r="GV1741" s="425"/>
      <c r="GW1741" s="425"/>
    </row>
    <row r="1742" spans="1:205" s="423" customFormat="1" ht="76.5" x14ac:dyDescent="0.25">
      <c r="A1742" s="331" t="s">
        <v>2617</v>
      </c>
      <c r="B1742" s="337" t="s">
        <v>2056</v>
      </c>
      <c r="C1742" s="277" t="s">
        <v>2618</v>
      </c>
      <c r="D1742" s="338" t="s">
        <v>2613</v>
      </c>
      <c r="E1742" s="326">
        <v>309.69</v>
      </c>
      <c r="F1742" s="438">
        <v>300</v>
      </c>
      <c r="G1742" s="10"/>
      <c r="H1742" s="465" t="s">
        <v>2614</v>
      </c>
      <c r="I1742" s="466" t="s">
        <v>21</v>
      </c>
      <c r="J1742" s="466"/>
      <c r="K1742" s="395"/>
      <c r="L1742" s="380"/>
      <c r="M1742" s="388">
        <v>1</v>
      </c>
      <c r="N1742" s="379">
        <v>1</v>
      </c>
      <c r="O1742" s="382"/>
      <c r="P1742" s="377">
        <f t="shared" si="186"/>
        <v>317.18</v>
      </c>
      <c r="Q1742" s="16">
        <f t="shared" si="185"/>
        <v>317.18880000000001</v>
      </c>
      <c r="R1742" s="23">
        <f t="shared" si="187"/>
        <v>7.4900000000000091</v>
      </c>
      <c r="S1742" s="18">
        <f t="shared" si="188"/>
        <v>2.4185475798379055E-2</v>
      </c>
      <c r="T1742" s="101"/>
      <c r="U1742" s="102">
        <v>3710000</v>
      </c>
      <c r="V1742" s="78"/>
      <c r="W1742" s="272">
        <v>3710</v>
      </c>
      <c r="X1742" s="273"/>
      <c r="Y1742" s="486"/>
      <c r="AA1742" s="477"/>
      <c r="AB1742" s="477"/>
      <c r="AC1742" s="477"/>
      <c r="AD1742" s="477"/>
      <c r="AE1742" s="477"/>
      <c r="AF1742" s="425"/>
      <c r="AG1742" s="425"/>
      <c r="AH1742" s="425"/>
      <c r="AI1742" s="425"/>
      <c r="AJ1742" s="425"/>
      <c r="AK1742" s="425"/>
      <c r="AL1742" s="425"/>
      <c r="AM1742" s="425"/>
      <c r="AN1742" s="425"/>
      <c r="AO1742" s="425"/>
      <c r="AP1742" s="425"/>
      <c r="AQ1742" s="425"/>
      <c r="AR1742" s="425"/>
      <c r="AS1742" s="425"/>
      <c r="AT1742" s="425"/>
      <c r="AU1742" s="425"/>
      <c r="AV1742" s="425"/>
      <c r="AW1742" s="425"/>
      <c r="AX1742" s="425"/>
      <c r="AY1742" s="425"/>
      <c r="AZ1742" s="425"/>
      <c r="BA1742" s="425"/>
      <c r="BB1742" s="425"/>
      <c r="BC1742" s="425"/>
      <c r="BD1742" s="425"/>
      <c r="BE1742" s="425"/>
      <c r="BF1742" s="425"/>
      <c r="BG1742" s="425"/>
      <c r="BH1742" s="425"/>
      <c r="BI1742" s="425"/>
      <c r="BJ1742" s="425"/>
      <c r="BK1742" s="425"/>
      <c r="BL1742" s="425"/>
      <c r="BM1742" s="425"/>
      <c r="BN1742" s="425"/>
      <c r="BO1742" s="425"/>
      <c r="BP1742" s="425"/>
      <c r="BQ1742" s="425"/>
      <c r="BR1742" s="425"/>
      <c r="BS1742" s="425"/>
      <c r="BT1742" s="425"/>
      <c r="BU1742" s="425"/>
      <c r="BV1742" s="425"/>
      <c r="BW1742" s="425"/>
      <c r="BX1742" s="425"/>
      <c r="BY1742" s="425"/>
      <c r="BZ1742" s="425"/>
      <c r="CA1742" s="425"/>
      <c r="CB1742" s="425"/>
      <c r="CC1742" s="425"/>
      <c r="CD1742" s="425"/>
      <c r="CE1742" s="425"/>
      <c r="CF1742" s="425"/>
      <c r="CG1742" s="425"/>
      <c r="CH1742" s="425"/>
      <c r="CI1742" s="425"/>
      <c r="CJ1742" s="425"/>
      <c r="CK1742" s="425"/>
      <c r="CL1742" s="425"/>
      <c r="CM1742" s="425"/>
      <c r="CN1742" s="425"/>
      <c r="CO1742" s="425"/>
      <c r="CP1742" s="425"/>
      <c r="CQ1742" s="425"/>
      <c r="CR1742" s="425"/>
      <c r="CS1742" s="425"/>
      <c r="CT1742" s="425"/>
      <c r="CU1742" s="425"/>
      <c r="CV1742" s="425"/>
      <c r="CW1742" s="425"/>
      <c r="CX1742" s="425"/>
      <c r="CY1742" s="425"/>
      <c r="CZ1742" s="425"/>
      <c r="DA1742" s="425"/>
      <c r="DB1742" s="425"/>
      <c r="DC1742" s="425"/>
      <c r="DD1742" s="425"/>
      <c r="DE1742" s="425"/>
      <c r="DF1742" s="425"/>
      <c r="DG1742" s="425"/>
      <c r="DH1742" s="425"/>
      <c r="DI1742" s="425"/>
      <c r="DJ1742" s="425"/>
      <c r="DK1742" s="425"/>
      <c r="DL1742" s="425"/>
      <c r="DM1742" s="425"/>
      <c r="DN1742" s="425"/>
      <c r="DO1742" s="425"/>
      <c r="DP1742" s="425"/>
      <c r="DQ1742" s="425"/>
      <c r="DR1742" s="425"/>
      <c r="DS1742" s="425"/>
      <c r="DT1742" s="425"/>
      <c r="DU1742" s="425"/>
      <c r="DV1742" s="425"/>
      <c r="DW1742" s="425"/>
      <c r="DX1742" s="425"/>
      <c r="DY1742" s="425"/>
      <c r="DZ1742" s="425"/>
      <c r="EA1742" s="425"/>
      <c r="EB1742" s="425"/>
      <c r="EC1742" s="425"/>
      <c r="ED1742" s="425"/>
      <c r="EE1742" s="425"/>
      <c r="EF1742" s="425"/>
      <c r="EG1742" s="425"/>
      <c r="EH1742" s="425"/>
      <c r="EI1742" s="425"/>
      <c r="EJ1742" s="425"/>
      <c r="EK1742" s="425"/>
      <c r="EL1742" s="425"/>
      <c r="EM1742" s="425"/>
      <c r="EN1742" s="425"/>
      <c r="EO1742" s="425"/>
      <c r="EP1742" s="425"/>
      <c r="EQ1742" s="425"/>
      <c r="ER1742" s="425"/>
      <c r="ES1742" s="425"/>
      <c r="ET1742" s="425"/>
      <c r="EU1742" s="425"/>
      <c r="EV1742" s="425"/>
      <c r="EW1742" s="425"/>
      <c r="EX1742" s="425"/>
      <c r="EY1742" s="425"/>
      <c r="EZ1742" s="425"/>
      <c r="FA1742" s="425"/>
      <c r="FB1742" s="425"/>
      <c r="FC1742" s="425"/>
      <c r="FD1742" s="425"/>
      <c r="FE1742" s="425"/>
      <c r="FF1742" s="425"/>
      <c r="FG1742" s="425"/>
      <c r="FH1742" s="425"/>
      <c r="FI1742" s="425"/>
      <c r="FJ1742" s="425"/>
      <c r="FK1742" s="425"/>
      <c r="FL1742" s="425"/>
      <c r="FM1742" s="425"/>
      <c r="FN1742" s="425"/>
      <c r="FO1742" s="425"/>
      <c r="FP1742" s="425"/>
      <c r="FQ1742" s="425"/>
      <c r="FR1742" s="425"/>
      <c r="FS1742" s="425"/>
      <c r="FT1742" s="425"/>
      <c r="FU1742" s="425"/>
      <c r="FV1742" s="425"/>
      <c r="FW1742" s="425"/>
      <c r="FX1742" s="425"/>
      <c r="FY1742" s="425"/>
      <c r="FZ1742" s="425"/>
      <c r="GA1742" s="425"/>
      <c r="GB1742" s="425"/>
      <c r="GC1742" s="425"/>
      <c r="GD1742" s="425"/>
      <c r="GE1742" s="425"/>
      <c r="GF1742" s="425"/>
      <c r="GG1742" s="425"/>
      <c r="GH1742" s="425"/>
      <c r="GI1742" s="425"/>
      <c r="GJ1742" s="425"/>
      <c r="GK1742" s="425"/>
      <c r="GL1742" s="425"/>
      <c r="GM1742" s="425"/>
      <c r="GN1742" s="425"/>
      <c r="GO1742" s="425"/>
      <c r="GP1742" s="425"/>
      <c r="GQ1742" s="425"/>
      <c r="GR1742" s="425"/>
      <c r="GS1742" s="425"/>
      <c r="GT1742" s="425"/>
      <c r="GU1742" s="425"/>
      <c r="GV1742" s="425"/>
      <c r="GW1742" s="425"/>
    </row>
    <row r="1743" spans="1:205" s="423" customFormat="1" ht="76.5" x14ac:dyDescent="0.25">
      <c r="A1743" s="331" t="s">
        <v>2615</v>
      </c>
      <c r="B1743" s="337" t="s">
        <v>2056</v>
      </c>
      <c r="C1743" s="277" t="s">
        <v>2619</v>
      </c>
      <c r="D1743" s="338" t="s">
        <v>2613</v>
      </c>
      <c r="E1743" s="326">
        <v>309.69</v>
      </c>
      <c r="F1743" s="438">
        <v>300</v>
      </c>
      <c r="G1743" s="10"/>
      <c r="H1743" s="465" t="s">
        <v>2614</v>
      </c>
      <c r="I1743" s="466" t="s">
        <v>21</v>
      </c>
      <c r="J1743" s="466"/>
      <c r="K1743" s="395"/>
      <c r="L1743" s="380"/>
      <c r="M1743" s="388">
        <v>1</v>
      </c>
      <c r="N1743" s="379">
        <v>1</v>
      </c>
      <c r="O1743" s="382"/>
      <c r="P1743" s="377">
        <f t="shared" si="186"/>
        <v>317.18</v>
      </c>
      <c r="Q1743" s="16">
        <f t="shared" si="185"/>
        <v>317.18880000000001</v>
      </c>
      <c r="R1743" s="23">
        <f t="shared" si="187"/>
        <v>7.4900000000000091</v>
      </c>
      <c r="S1743" s="18">
        <f t="shared" si="188"/>
        <v>2.4185475798379055E-2</v>
      </c>
      <c r="T1743" s="101"/>
      <c r="U1743" s="102">
        <v>3720000</v>
      </c>
      <c r="V1743" s="159"/>
      <c r="W1743" s="272">
        <v>3720</v>
      </c>
      <c r="X1743" s="273"/>
      <c r="Y1743" s="486"/>
      <c r="AA1743" s="477"/>
      <c r="AB1743" s="477"/>
      <c r="AC1743" s="477"/>
      <c r="AD1743" s="477"/>
      <c r="AE1743" s="477"/>
      <c r="AF1743" s="425"/>
      <c r="AG1743" s="425"/>
      <c r="AH1743" s="425"/>
      <c r="AI1743" s="425"/>
      <c r="AJ1743" s="425"/>
      <c r="AK1743" s="425"/>
      <c r="AL1743" s="425"/>
      <c r="AM1743" s="425"/>
      <c r="AN1743" s="425"/>
      <c r="AO1743" s="425"/>
      <c r="AP1743" s="425"/>
      <c r="AQ1743" s="425"/>
      <c r="AR1743" s="425"/>
      <c r="AS1743" s="425"/>
      <c r="AT1743" s="425"/>
      <c r="AU1743" s="425"/>
      <c r="AV1743" s="425"/>
      <c r="AW1743" s="425"/>
      <c r="AX1743" s="425"/>
      <c r="AY1743" s="425"/>
      <c r="AZ1743" s="425"/>
      <c r="BA1743" s="425"/>
      <c r="BB1743" s="425"/>
      <c r="BC1743" s="425"/>
      <c r="BD1743" s="425"/>
      <c r="BE1743" s="425"/>
      <c r="BF1743" s="425"/>
      <c r="BG1743" s="425"/>
      <c r="BH1743" s="425"/>
      <c r="BI1743" s="425"/>
      <c r="BJ1743" s="425"/>
      <c r="BK1743" s="425"/>
      <c r="BL1743" s="425"/>
      <c r="BM1743" s="425"/>
      <c r="BN1743" s="425"/>
      <c r="BO1743" s="425"/>
      <c r="BP1743" s="425"/>
      <c r="BQ1743" s="425"/>
      <c r="BR1743" s="425"/>
      <c r="BS1743" s="425"/>
      <c r="BT1743" s="425"/>
      <c r="BU1743" s="425"/>
      <c r="BV1743" s="425"/>
      <c r="BW1743" s="425"/>
      <c r="BX1743" s="425"/>
      <c r="BY1743" s="425"/>
      <c r="BZ1743" s="425"/>
      <c r="CA1743" s="425"/>
      <c r="CB1743" s="425"/>
      <c r="CC1743" s="425"/>
      <c r="CD1743" s="425"/>
      <c r="CE1743" s="425"/>
      <c r="CF1743" s="425"/>
      <c r="CG1743" s="425"/>
      <c r="CH1743" s="425"/>
      <c r="CI1743" s="425"/>
      <c r="CJ1743" s="425"/>
      <c r="CK1743" s="425"/>
      <c r="CL1743" s="425"/>
      <c r="CM1743" s="425"/>
      <c r="CN1743" s="425"/>
      <c r="CO1743" s="425"/>
      <c r="CP1743" s="425"/>
      <c r="CQ1743" s="425"/>
      <c r="CR1743" s="425"/>
      <c r="CS1743" s="425"/>
      <c r="CT1743" s="425"/>
      <c r="CU1743" s="425"/>
      <c r="CV1743" s="425"/>
      <c r="CW1743" s="425"/>
      <c r="CX1743" s="425"/>
      <c r="CY1743" s="425"/>
      <c r="CZ1743" s="425"/>
      <c r="DA1743" s="425"/>
      <c r="DB1743" s="425"/>
      <c r="DC1743" s="425"/>
      <c r="DD1743" s="425"/>
      <c r="DE1743" s="425"/>
      <c r="DF1743" s="425"/>
      <c r="DG1743" s="425"/>
      <c r="DH1743" s="425"/>
      <c r="DI1743" s="425"/>
      <c r="DJ1743" s="425"/>
      <c r="DK1743" s="425"/>
      <c r="DL1743" s="425"/>
      <c r="DM1743" s="425"/>
      <c r="DN1743" s="425"/>
      <c r="DO1743" s="425"/>
      <c r="DP1743" s="425"/>
      <c r="DQ1743" s="425"/>
      <c r="DR1743" s="425"/>
      <c r="DS1743" s="425"/>
      <c r="DT1743" s="425"/>
      <c r="DU1743" s="425"/>
      <c r="DV1743" s="425"/>
      <c r="DW1743" s="425"/>
      <c r="DX1743" s="425"/>
      <c r="DY1743" s="425"/>
      <c r="DZ1743" s="425"/>
      <c r="EA1743" s="425"/>
      <c r="EB1743" s="425"/>
      <c r="EC1743" s="425"/>
      <c r="ED1743" s="425"/>
      <c r="EE1743" s="425"/>
      <c r="EF1743" s="425"/>
      <c r="EG1743" s="425"/>
      <c r="EH1743" s="425"/>
      <c r="EI1743" s="425"/>
      <c r="EJ1743" s="425"/>
      <c r="EK1743" s="425"/>
      <c r="EL1743" s="425"/>
      <c r="EM1743" s="425"/>
      <c r="EN1743" s="425"/>
      <c r="EO1743" s="425"/>
      <c r="EP1743" s="425"/>
      <c r="EQ1743" s="425"/>
      <c r="ER1743" s="425"/>
      <c r="ES1743" s="425"/>
      <c r="ET1743" s="425"/>
      <c r="EU1743" s="425"/>
      <c r="EV1743" s="425"/>
      <c r="EW1743" s="425"/>
      <c r="EX1743" s="425"/>
      <c r="EY1743" s="425"/>
      <c r="EZ1743" s="425"/>
      <c r="FA1743" s="425"/>
      <c r="FB1743" s="425"/>
      <c r="FC1743" s="425"/>
      <c r="FD1743" s="425"/>
      <c r="FE1743" s="425"/>
      <c r="FF1743" s="425"/>
      <c r="FG1743" s="425"/>
      <c r="FH1743" s="425"/>
      <c r="FI1743" s="425"/>
      <c r="FJ1743" s="425"/>
      <c r="FK1743" s="425"/>
      <c r="FL1743" s="425"/>
      <c r="FM1743" s="425"/>
      <c r="FN1743" s="425"/>
      <c r="FO1743" s="425"/>
      <c r="FP1743" s="425"/>
      <c r="FQ1743" s="425"/>
      <c r="FR1743" s="425"/>
      <c r="FS1743" s="425"/>
      <c r="FT1743" s="425"/>
      <c r="FU1743" s="425"/>
      <c r="FV1743" s="425"/>
      <c r="FW1743" s="425"/>
      <c r="FX1743" s="425"/>
      <c r="FY1743" s="425"/>
      <c r="FZ1743" s="425"/>
      <c r="GA1743" s="425"/>
      <c r="GB1743" s="425"/>
      <c r="GC1743" s="425"/>
      <c r="GD1743" s="425"/>
      <c r="GE1743" s="425"/>
      <c r="GF1743" s="425"/>
      <c r="GG1743" s="425"/>
      <c r="GH1743" s="425"/>
      <c r="GI1743" s="425"/>
      <c r="GJ1743" s="425"/>
      <c r="GK1743" s="425"/>
      <c r="GL1743" s="425"/>
      <c r="GM1743" s="425"/>
      <c r="GN1743" s="425"/>
      <c r="GO1743" s="425"/>
      <c r="GP1743" s="425"/>
      <c r="GQ1743" s="425"/>
      <c r="GR1743" s="425"/>
      <c r="GS1743" s="425"/>
      <c r="GT1743" s="425"/>
      <c r="GU1743" s="425"/>
      <c r="GV1743" s="425"/>
      <c r="GW1743" s="425"/>
    </row>
    <row r="1744" spans="1:205" s="423" customFormat="1" ht="38.25" x14ac:dyDescent="0.25">
      <c r="A1744" s="277" t="s">
        <v>2615</v>
      </c>
      <c r="B1744" s="337" t="s">
        <v>2056</v>
      </c>
      <c r="C1744" s="277" t="s">
        <v>2620</v>
      </c>
      <c r="D1744" s="338" t="s">
        <v>2621</v>
      </c>
      <c r="E1744" s="326">
        <v>516.15</v>
      </c>
      <c r="F1744" s="339">
        <v>500</v>
      </c>
      <c r="G1744" s="10"/>
      <c r="H1744" s="465"/>
      <c r="I1744" s="466" t="s">
        <v>21</v>
      </c>
      <c r="J1744" s="466"/>
      <c r="K1744" s="395"/>
      <c r="L1744" s="380"/>
      <c r="M1744" s="467">
        <v>1</v>
      </c>
      <c r="N1744" s="379">
        <v>1</v>
      </c>
      <c r="O1744" s="382"/>
      <c r="P1744" s="377">
        <f t="shared" si="186"/>
        <v>528.64</v>
      </c>
      <c r="Q1744" s="16">
        <f t="shared" si="185"/>
        <v>528.64800000000002</v>
      </c>
      <c r="R1744" s="23">
        <f t="shared" si="187"/>
        <v>12.490000000000009</v>
      </c>
      <c r="S1744" s="18">
        <f t="shared" si="188"/>
        <v>2.4198391940327444E-2</v>
      </c>
      <c r="T1744" s="101"/>
      <c r="U1744" s="102">
        <v>3730000</v>
      </c>
      <c r="V1744" s="159"/>
      <c r="W1744" s="272">
        <v>3730</v>
      </c>
      <c r="X1744" s="273"/>
      <c r="Y1744" s="486"/>
      <c r="AA1744" s="477"/>
      <c r="AB1744" s="477"/>
      <c r="AC1744" s="477"/>
      <c r="AD1744" s="477"/>
      <c r="AE1744" s="477"/>
      <c r="AF1744" s="425"/>
      <c r="AG1744" s="425"/>
      <c r="AH1744" s="425"/>
      <c r="AI1744" s="425"/>
      <c r="AJ1744" s="425"/>
      <c r="AK1744" s="425"/>
      <c r="AL1744" s="425"/>
      <c r="AM1744" s="425"/>
      <c r="AN1744" s="425"/>
      <c r="AO1744" s="425"/>
      <c r="AP1744" s="425"/>
      <c r="AQ1744" s="425"/>
      <c r="AR1744" s="425"/>
      <c r="AS1744" s="425"/>
      <c r="AT1744" s="425"/>
      <c r="AU1744" s="425"/>
      <c r="AV1744" s="425"/>
      <c r="AW1744" s="425"/>
      <c r="AX1744" s="425"/>
      <c r="AY1744" s="425"/>
      <c r="AZ1744" s="425"/>
      <c r="BA1744" s="425"/>
      <c r="BB1744" s="425"/>
      <c r="BC1744" s="425"/>
      <c r="BD1744" s="425"/>
      <c r="BE1744" s="425"/>
      <c r="BF1744" s="425"/>
      <c r="BG1744" s="425"/>
      <c r="BH1744" s="425"/>
      <c r="BI1744" s="425"/>
      <c r="BJ1744" s="425"/>
      <c r="BK1744" s="425"/>
      <c r="BL1744" s="425"/>
      <c r="BM1744" s="425"/>
      <c r="BN1744" s="425"/>
      <c r="BO1744" s="425"/>
      <c r="BP1744" s="425"/>
      <c r="BQ1744" s="425"/>
      <c r="BR1744" s="425"/>
      <c r="BS1744" s="425"/>
      <c r="BT1744" s="425"/>
      <c r="BU1744" s="425"/>
      <c r="BV1744" s="425"/>
      <c r="BW1744" s="425"/>
      <c r="BX1744" s="425"/>
      <c r="BY1744" s="425"/>
      <c r="BZ1744" s="425"/>
      <c r="CA1744" s="425"/>
      <c r="CB1744" s="425"/>
      <c r="CC1744" s="425"/>
      <c r="CD1744" s="425"/>
      <c r="CE1744" s="425"/>
      <c r="CF1744" s="425"/>
      <c r="CG1744" s="425"/>
      <c r="CH1744" s="425"/>
      <c r="CI1744" s="425"/>
      <c r="CJ1744" s="425"/>
      <c r="CK1744" s="425"/>
      <c r="CL1744" s="425"/>
      <c r="CM1744" s="425"/>
      <c r="CN1744" s="425"/>
      <c r="CO1744" s="425"/>
      <c r="CP1744" s="425"/>
      <c r="CQ1744" s="425"/>
      <c r="CR1744" s="425"/>
      <c r="CS1744" s="425"/>
      <c r="CT1744" s="425"/>
      <c r="CU1744" s="425"/>
      <c r="CV1744" s="425"/>
      <c r="CW1744" s="425"/>
      <c r="CX1744" s="425"/>
      <c r="CY1744" s="425"/>
      <c r="CZ1744" s="425"/>
      <c r="DA1744" s="425"/>
      <c r="DB1744" s="425"/>
      <c r="DC1744" s="425"/>
      <c r="DD1744" s="425"/>
      <c r="DE1744" s="425"/>
      <c r="DF1744" s="425"/>
      <c r="DG1744" s="425"/>
      <c r="DH1744" s="425"/>
      <c r="DI1744" s="425"/>
      <c r="DJ1744" s="425"/>
      <c r="DK1744" s="425"/>
      <c r="DL1744" s="425"/>
      <c r="DM1744" s="425"/>
      <c r="DN1744" s="425"/>
      <c r="DO1744" s="425"/>
      <c r="DP1744" s="425"/>
      <c r="DQ1744" s="425"/>
      <c r="DR1744" s="425"/>
      <c r="DS1744" s="425"/>
      <c r="DT1744" s="425"/>
      <c r="DU1744" s="425"/>
      <c r="DV1744" s="425"/>
      <c r="DW1744" s="425"/>
      <c r="DX1744" s="425"/>
      <c r="DY1744" s="425"/>
      <c r="DZ1744" s="425"/>
      <c r="EA1744" s="425"/>
      <c r="EB1744" s="425"/>
      <c r="EC1744" s="425"/>
      <c r="ED1744" s="425"/>
      <c r="EE1744" s="425"/>
      <c r="EF1744" s="425"/>
      <c r="EG1744" s="425"/>
      <c r="EH1744" s="425"/>
      <c r="EI1744" s="425"/>
      <c r="EJ1744" s="425"/>
      <c r="EK1744" s="425"/>
      <c r="EL1744" s="425"/>
      <c r="EM1744" s="425"/>
      <c r="EN1744" s="425"/>
      <c r="EO1744" s="425"/>
      <c r="EP1744" s="425"/>
      <c r="EQ1744" s="425"/>
      <c r="ER1744" s="425"/>
      <c r="ES1744" s="425"/>
      <c r="ET1744" s="425"/>
      <c r="EU1744" s="425"/>
      <c r="EV1744" s="425"/>
      <c r="EW1744" s="425"/>
      <c r="EX1744" s="425"/>
      <c r="EY1744" s="425"/>
      <c r="EZ1744" s="425"/>
      <c r="FA1744" s="425"/>
      <c r="FB1744" s="425"/>
      <c r="FC1744" s="425"/>
      <c r="FD1744" s="425"/>
      <c r="FE1744" s="425"/>
      <c r="FF1744" s="425"/>
      <c r="FG1744" s="425"/>
      <c r="FH1744" s="425"/>
      <c r="FI1744" s="425"/>
      <c r="FJ1744" s="425"/>
      <c r="FK1744" s="425"/>
      <c r="FL1744" s="425"/>
      <c r="FM1744" s="425"/>
      <c r="FN1744" s="425"/>
      <c r="FO1744" s="425"/>
      <c r="FP1744" s="425"/>
      <c r="FQ1744" s="425"/>
      <c r="FR1744" s="425"/>
      <c r="FS1744" s="425"/>
      <c r="FT1744" s="425"/>
      <c r="FU1744" s="425"/>
      <c r="FV1744" s="425"/>
      <c r="FW1744" s="425"/>
      <c r="FX1744" s="425"/>
      <c r="FY1744" s="425"/>
      <c r="FZ1744" s="425"/>
      <c r="GA1744" s="425"/>
      <c r="GB1744" s="425"/>
      <c r="GC1744" s="425"/>
      <c r="GD1744" s="425"/>
      <c r="GE1744" s="425"/>
      <c r="GF1744" s="425"/>
      <c r="GG1744" s="425"/>
      <c r="GH1744" s="425"/>
      <c r="GI1744" s="425"/>
      <c r="GJ1744" s="425"/>
      <c r="GK1744" s="425"/>
      <c r="GL1744" s="425"/>
      <c r="GM1744" s="425"/>
      <c r="GN1744" s="425"/>
      <c r="GO1744" s="425"/>
      <c r="GP1744" s="425"/>
      <c r="GQ1744" s="425"/>
      <c r="GR1744" s="425"/>
      <c r="GS1744" s="425"/>
      <c r="GT1744" s="425"/>
      <c r="GU1744" s="425"/>
      <c r="GV1744" s="425"/>
      <c r="GW1744" s="425"/>
    </row>
    <row r="1745" spans="1:31" s="423" customFormat="1" ht="76.5" x14ac:dyDescent="0.25">
      <c r="A1745" s="331" t="s">
        <v>2617</v>
      </c>
      <c r="B1745" s="337" t="s">
        <v>2056</v>
      </c>
      <c r="C1745" s="277" t="s">
        <v>2622</v>
      </c>
      <c r="D1745" s="338" t="s">
        <v>2623</v>
      </c>
      <c r="E1745" s="326">
        <v>619.38</v>
      </c>
      <c r="F1745" s="438">
        <v>600</v>
      </c>
      <c r="G1745" s="10"/>
      <c r="H1745" s="465" t="s">
        <v>2614</v>
      </c>
      <c r="I1745" s="466" t="s">
        <v>21</v>
      </c>
      <c r="J1745" s="466"/>
      <c r="K1745" s="395"/>
      <c r="L1745" s="380"/>
      <c r="M1745" s="388">
        <v>1</v>
      </c>
      <c r="N1745" s="379">
        <v>1</v>
      </c>
      <c r="O1745" s="382"/>
      <c r="P1745" s="377">
        <f t="shared" si="186"/>
        <v>634.37</v>
      </c>
      <c r="Q1745" s="16">
        <f t="shared" si="185"/>
        <v>634.37760000000003</v>
      </c>
      <c r="R1745" s="23">
        <f t="shared" si="187"/>
        <v>14.990000000000009</v>
      </c>
      <c r="S1745" s="18">
        <f t="shared" si="188"/>
        <v>2.420162097581454E-2</v>
      </c>
      <c r="T1745" s="101"/>
      <c r="U1745" s="102">
        <v>3740000</v>
      </c>
      <c r="V1745" s="134"/>
      <c r="W1745" s="272">
        <v>3740</v>
      </c>
      <c r="X1745" s="273"/>
      <c r="Y1745" s="486"/>
      <c r="AA1745" s="477"/>
      <c r="AB1745" s="477"/>
      <c r="AC1745" s="477"/>
      <c r="AD1745" s="477"/>
      <c r="AE1745" s="477"/>
    </row>
    <row r="1746" spans="1:31" s="423" customFormat="1" ht="76.5" x14ac:dyDescent="0.25">
      <c r="A1746" s="331" t="s">
        <v>2617</v>
      </c>
      <c r="B1746" s="337" t="s">
        <v>2056</v>
      </c>
      <c r="C1746" s="277" t="s">
        <v>2624</v>
      </c>
      <c r="D1746" s="338" t="s">
        <v>2625</v>
      </c>
      <c r="E1746" s="326">
        <v>619.38</v>
      </c>
      <c r="F1746" s="438">
        <v>600</v>
      </c>
      <c r="G1746" s="10"/>
      <c r="H1746" s="465" t="s">
        <v>2614</v>
      </c>
      <c r="I1746" s="466" t="s">
        <v>21</v>
      </c>
      <c r="J1746" s="466"/>
      <c r="K1746" s="395"/>
      <c r="L1746" s="380"/>
      <c r="M1746" s="388">
        <v>1</v>
      </c>
      <c r="N1746" s="379">
        <v>1</v>
      </c>
      <c r="O1746" s="382"/>
      <c r="P1746" s="377">
        <f t="shared" si="186"/>
        <v>634.37</v>
      </c>
      <c r="Q1746" s="16">
        <f t="shared" si="185"/>
        <v>634.37760000000003</v>
      </c>
      <c r="R1746" s="23">
        <f t="shared" si="187"/>
        <v>14.990000000000009</v>
      </c>
      <c r="S1746" s="18">
        <f t="shared" si="188"/>
        <v>2.420162097581454E-2</v>
      </c>
      <c r="T1746" s="101"/>
      <c r="U1746" s="102">
        <v>3750000</v>
      </c>
      <c r="V1746" s="134"/>
      <c r="W1746" s="272">
        <v>3750</v>
      </c>
      <c r="X1746" s="273"/>
      <c r="Y1746" s="486"/>
      <c r="AA1746" s="477"/>
      <c r="AB1746" s="477"/>
      <c r="AC1746" s="477"/>
      <c r="AD1746" s="477"/>
      <c r="AE1746" s="477"/>
    </row>
    <row r="1747" spans="1:31" s="423" customFormat="1" ht="76.5" x14ac:dyDescent="0.25">
      <c r="A1747" s="331" t="s">
        <v>2615</v>
      </c>
      <c r="B1747" s="337" t="s">
        <v>2056</v>
      </c>
      <c r="C1747" s="277" t="s">
        <v>2626</v>
      </c>
      <c r="D1747" s="338" t="s">
        <v>2613</v>
      </c>
      <c r="E1747" s="326">
        <v>103.23</v>
      </c>
      <c r="F1747" s="438">
        <v>100</v>
      </c>
      <c r="G1747" s="10"/>
      <c r="H1747" s="465" t="s">
        <v>2614</v>
      </c>
      <c r="I1747" s="466" t="s">
        <v>21</v>
      </c>
      <c r="J1747" s="466"/>
      <c r="K1747" s="395"/>
      <c r="L1747" s="380"/>
      <c r="M1747" s="388">
        <v>1</v>
      </c>
      <c r="N1747" s="379">
        <v>1</v>
      </c>
      <c r="O1747" s="382"/>
      <c r="P1747" s="377">
        <f t="shared" si="186"/>
        <v>105.72</v>
      </c>
      <c r="Q1747" s="16">
        <f t="shared" si="185"/>
        <v>105.7296</v>
      </c>
      <c r="R1747" s="23">
        <f t="shared" si="187"/>
        <v>2.4899999999999949</v>
      </c>
      <c r="S1747" s="18">
        <f t="shared" si="188"/>
        <v>2.4120895088636973E-2</v>
      </c>
      <c r="T1747" s="101"/>
      <c r="U1747" s="102">
        <v>3760000</v>
      </c>
      <c r="V1747" s="159"/>
      <c r="W1747" s="272">
        <v>3760</v>
      </c>
      <c r="X1747" s="273"/>
      <c r="Y1747" s="486"/>
      <c r="AA1747" s="477"/>
      <c r="AB1747" s="477"/>
      <c r="AC1747" s="477"/>
      <c r="AD1747" s="477"/>
      <c r="AE1747" s="477"/>
    </row>
    <row r="1748" spans="1:31" s="423" customFormat="1" ht="76.5" x14ac:dyDescent="0.25">
      <c r="A1748" s="331" t="s">
        <v>2627</v>
      </c>
      <c r="B1748" s="337" t="s">
        <v>2056</v>
      </c>
      <c r="C1748" s="277" t="s">
        <v>2628</v>
      </c>
      <c r="D1748" s="338" t="s">
        <v>2621</v>
      </c>
      <c r="E1748" s="326">
        <v>2580.75</v>
      </c>
      <c r="F1748" s="438">
        <v>2500</v>
      </c>
      <c r="G1748" s="10"/>
      <c r="H1748" s="465" t="s">
        <v>3227</v>
      </c>
      <c r="I1748" s="466" t="s">
        <v>21</v>
      </c>
      <c r="J1748" s="468"/>
      <c r="K1748" s="469"/>
      <c r="L1748" s="470"/>
      <c r="M1748" s="388">
        <v>1</v>
      </c>
      <c r="N1748" s="379">
        <v>1</v>
      </c>
      <c r="O1748" s="382"/>
      <c r="P1748" s="377">
        <f t="shared" si="186"/>
        <v>2643.24</v>
      </c>
      <c r="Q1748" s="16">
        <f t="shared" si="185"/>
        <v>2643.2402000000002</v>
      </c>
      <c r="R1748" s="23">
        <f t="shared" si="187"/>
        <v>62.489999999999782</v>
      </c>
      <c r="S1748" s="18">
        <f t="shared" si="188"/>
        <v>2.4213891310665418E-2</v>
      </c>
      <c r="T1748" s="101"/>
      <c r="U1748" s="102">
        <v>3770000</v>
      </c>
      <c r="V1748" s="164"/>
      <c r="W1748" s="272">
        <v>3770</v>
      </c>
      <c r="X1748" s="273"/>
      <c r="Y1748" s="486"/>
      <c r="AA1748" s="477"/>
      <c r="AB1748" s="477"/>
      <c r="AC1748" s="477"/>
      <c r="AD1748" s="477"/>
      <c r="AE1748" s="477"/>
    </row>
    <row r="1749" spans="1:31" s="423" customFormat="1" ht="76.5" x14ac:dyDescent="0.25">
      <c r="A1749" s="331" t="s">
        <v>2615</v>
      </c>
      <c r="B1749" s="337" t="s">
        <v>2056</v>
      </c>
      <c r="C1749" s="277" t="s">
        <v>2630</v>
      </c>
      <c r="D1749" s="338" t="s">
        <v>2613</v>
      </c>
      <c r="E1749" s="326">
        <v>309.69</v>
      </c>
      <c r="F1749" s="438">
        <v>300</v>
      </c>
      <c r="G1749" s="10"/>
      <c r="H1749" s="465" t="s">
        <v>2614</v>
      </c>
      <c r="I1749" s="466" t="s">
        <v>21</v>
      </c>
      <c r="J1749" s="466"/>
      <c r="K1749" s="395"/>
      <c r="L1749" s="380"/>
      <c r="M1749" s="388">
        <v>1</v>
      </c>
      <c r="N1749" s="379">
        <v>1</v>
      </c>
      <c r="O1749" s="382"/>
      <c r="P1749" s="377">
        <f t="shared" si="186"/>
        <v>317.18</v>
      </c>
      <c r="Q1749" s="16">
        <f t="shared" si="185"/>
        <v>317.18880000000001</v>
      </c>
      <c r="R1749" s="23">
        <f t="shared" si="187"/>
        <v>7.4900000000000091</v>
      </c>
      <c r="S1749" s="18">
        <f t="shared" si="188"/>
        <v>2.4185475798379055E-2</v>
      </c>
      <c r="T1749" s="101"/>
      <c r="U1749" s="102">
        <v>3780000</v>
      </c>
      <c r="V1749" s="164"/>
      <c r="W1749" s="272">
        <v>3780</v>
      </c>
      <c r="X1749" s="273"/>
      <c r="Y1749" s="486"/>
      <c r="AA1749" s="477"/>
      <c r="AB1749" s="477"/>
      <c r="AC1749" s="477"/>
      <c r="AD1749" s="477"/>
      <c r="AE1749" s="477"/>
    </row>
    <row r="1750" spans="1:31" s="423" customFormat="1" ht="76.5" x14ac:dyDescent="0.25">
      <c r="A1750" s="331" t="s">
        <v>2631</v>
      </c>
      <c r="B1750" s="337" t="s">
        <v>2056</v>
      </c>
      <c r="C1750" s="277" t="s">
        <v>2632</v>
      </c>
      <c r="D1750" s="338" t="s">
        <v>2613</v>
      </c>
      <c r="E1750" s="326">
        <v>1264.57</v>
      </c>
      <c r="F1750" s="438">
        <v>1225</v>
      </c>
      <c r="G1750" s="10"/>
      <c r="H1750" s="465" t="s">
        <v>2614</v>
      </c>
      <c r="I1750" s="466" t="s">
        <v>3228</v>
      </c>
      <c r="J1750" s="466"/>
      <c r="K1750" s="395"/>
      <c r="L1750" s="380"/>
      <c r="M1750" s="388">
        <v>1</v>
      </c>
      <c r="N1750" s="379">
        <v>1</v>
      </c>
      <c r="O1750" s="382"/>
      <c r="P1750" s="377">
        <f t="shared" si="186"/>
        <v>1295.19</v>
      </c>
      <c r="Q1750" s="16">
        <f t="shared" si="185"/>
        <v>1295.1902</v>
      </c>
      <c r="R1750" s="23">
        <f t="shared" si="187"/>
        <v>30.620000000000118</v>
      </c>
      <c r="S1750" s="18">
        <f t="shared" si="188"/>
        <v>2.4213764362589749E-2</v>
      </c>
      <c r="T1750" s="101"/>
      <c r="U1750" s="102">
        <v>3790000</v>
      </c>
      <c r="V1750" s="134"/>
      <c r="W1750" s="272">
        <v>3790</v>
      </c>
      <c r="X1750" s="273"/>
      <c r="Y1750" s="486"/>
      <c r="AA1750" s="477"/>
      <c r="AB1750" s="477"/>
      <c r="AC1750" s="477"/>
      <c r="AD1750" s="477"/>
      <c r="AE1750" s="477"/>
    </row>
    <row r="1751" spans="1:31" s="423" customFormat="1" ht="76.5" x14ac:dyDescent="0.25">
      <c r="A1751" s="331" t="s">
        <v>2633</v>
      </c>
      <c r="B1751" s="337" t="s">
        <v>2056</v>
      </c>
      <c r="C1751" s="277" t="s">
        <v>2634</v>
      </c>
      <c r="D1751" s="338" t="s">
        <v>2613</v>
      </c>
      <c r="E1751" s="326">
        <v>1687.81</v>
      </c>
      <c r="F1751" s="438">
        <v>1635</v>
      </c>
      <c r="G1751" s="10"/>
      <c r="H1751" s="465" t="s">
        <v>2635</v>
      </c>
      <c r="I1751" s="466" t="s">
        <v>21</v>
      </c>
      <c r="J1751" s="466"/>
      <c r="K1751" s="395"/>
      <c r="L1751" s="380"/>
      <c r="M1751" s="388">
        <v>1</v>
      </c>
      <c r="N1751" s="379">
        <v>1</v>
      </c>
      <c r="O1751" s="382"/>
      <c r="P1751" s="377">
        <f t="shared" si="186"/>
        <v>1728.67</v>
      </c>
      <c r="Q1751" s="16">
        <f t="shared" si="185"/>
        <v>1728.6786</v>
      </c>
      <c r="R1751" s="23">
        <f t="shared" si="187"/>
        <v>40.860000000000127</v>
      </c>
      <c r="S1751" s="18">
        <f t="shared" si="188"/>
        <v>2.4208886071299569E-2</v>
      </c>
      <c r="T1751" s="101"/>
      <c r="U1751" s="102">
        <v>3800000</v>
      </c>
      <c r="V1751" s="164"/>
      <c r="W1751" s="272">
        <v>3800</v>
      </c>
      <c r="X1751" s="273"/>
      <c r="Y1751" s="486"/>
      <c r="AA1751" s="477"/>
      <c r="AB1751" s="477"/>
      <c r="AC1751" s="477"/>
      <c r="AD1751" s="477"/>
      <c r="AE1751" s="477"/>
    </row>
    <row r="1752" spans="1:31" s="423" customFormat="1" ht="76.5" x14ac:dyDescent="0.25">
      <c r="A1752" s="331" t="s">
        <v>2615</v>
      </c>
      <c r="B1752" s="337" t="s">
        <v>2056</v>
      </c>
      <c r="C1752" s="277" t="s">
        <v>2636</v>
      </c>
      <c r="D1752" s="338" t="s">
        <v>2613</v>
      </c>
      <c r="E1752" s="326">
        <v>1687.81</v>
      </c>
      <c r="F1752" s="438">
        <v>1635</v>
      </c>
      <c r="G1752" s="10"/>
      <c r="H1752" s="465" t="s">
        <v>2614</v>
      </c>
      <c r="I1752" s="466" t="s">
        <v>21</v>
      </c>
      <c r="J1752" s="466"/>
      <c r="K1752" s="395"/>
      <c r="L1752" s="380"/>
      <c r="M1752" s="388">
        <v>1</v>
      </c>
      <c r="N1752" s="379">
        <v>1</v>
      </c>
      <c r="O1752" s="382"/>
      <c r="P1752" s="377">
        <f t="shared" si="186"/>
        <v>1728.67</v>
      </c>
      <c r="Q1752" s="16">
        <f t="shared" si="185"/>
        <v>1728.6786</v>
      </c>
      <c r="R1752" s="23">
        <f t="shared" si="187"/>
        <v>40.860000000000127</v>
      </c>
      <c r="S1752" s="18">
        <f t="shared" si="188"/>
        <v>2.4208886071299569E-2</v>
      </c>
      <c r="T1752" s="101"/>
      <c r="U1752" s="102">
        <v>3810000</v>
      </c>
      <c r="V1752" s="164"/>
      <c r="W1752" s="272">
        <v>3810</v>
      </c>
      <c r="X1752" s="273"/>
      <c r="Y1752" s="486"/>
      <c r="AA1752" s="477"/>
      <c r="AB1752" s="477"/>
      <c r="AC1752" s="477"/>
      <c r="AD1752" s="477"/>
      <c r="AE1752" s="477"/>
    </row>
    <row r="1753" spans="1:31" s="423" customFormat="1" ht="76.5" x14ac:dyDescent="0.25">
      <c r="A1753" s="331" t="s">
        <v>2615</v>
      </c>
      <c r="B1753" s="337" t="s">
        <v>2056</v>
      </c>
      <c r="C1753" s="277" t="s">
        <v>2637</v>
      </c>
      <c r="D1753" s="338" t="s">
        <v>2613</v>
      </c>
      <c r="E1753" s="326">
        <v>2111.0500000000002</v>
      </c>
      <c r="F1753" s="438">
        <v>2045</v>
      </c>
      <c r="G1753" s="10"/>
      <c r="H1753" s="465" t="s">
        <v>2614</v>
      </c>
      <c r="I1753" s="466" t="s">
        <v>21</v>
      </c>
      <c r="J1753" s="466"/>
      <c r="K1753" s="395"/>
      <c r="L1753" s="380"/>
      <c r="M1753" s="388">
        <v>1</v>
      </c>
      <c r="N1753" s="379">
        <v>1</v>
      </c>
      <c r="O1753" s="382"/>
      <c r="P1753" s="377">
        <f t="shared" si="186"/>
        <v>2162.16</v>
      </c>
      <c r="Q1753" s="16">
        <f t="shared" si="185"/>
        <v>2162.1669000000002</v>
      </c>
      <c r="R1753" s="23">
        <f t="shared" si="187"/>
        <v>51.109999999999673</v>
      </c>
      <c r="S1753" s="18">
        <f t="shared" si="188"/>
        <v>2.4210700836076678E-2</v>
      </c>
      <c r="T1753" s="101"/>
      <c r="U1753" s="102">
        <v>3820000</v>
      </c>
      <c r="V1753" s="164"/>
      <c r="W1753" s="272">
        <v>3820</v>
      </c>
      <c r="X1753" s="273"/>
      <c r="Y1753" s="486"/>
      <c r="AA1753" s="477"/>
      <c r="AB1753" s="477"/>
      <c r="AC1753" s="477"/>
      <c r="AD1753" s="477"/>
      <c r="AE1753" s="477"/>
    </row>
    <row r="1754" spans="1:31" s="423" customFormat="1" ht="76.5" x14ac:dyDescent="0.25">
      <c r="A1754" s="331" t="s">
        <v>2617</v>
      </c>
      <c r="B1754" s="337" t="s">
        <v>2056</v>
      </c>
      <c r="C1754" s="277" t="s">
        <v>2638</v>
      </c>
      <c r="D1754" s="338" t="s">
        <v>2613</v>
      </c>
      <c r="E1754" s="326">
        <v>1264.57</v>
      </c>
      <c r="F1754" s="438">
        <v>1225</v>
      </c>
      <c r="G1754" s="10"/>
      <c r="H1754" s="465" t="s">
        <v>2614</v>
      </c>
      <c r="I1754" s="466" t="s">
        <v>3228</v>
      </c>
      <c r="J1754" s="466"/>
      <c r="K1754" s="395"/>
      <c r="L1754" s="380"/>
      <c r="M1754" s="388">
        <v>1</v>
      </c>
      <c r="N1754" s="379">
        <v>1</v>
      </c>
      <c r="O1754" s="382"/>
      <c r="P1754" s="377">
        <f t="shared" si="186"/>
        <v>1295.19</v>
      </c>
      <c r="Q1754" s="16">
        <f t="shared" si="185"/>
        <v>1295.1902</v>
      </c>
      <c r="R1754" s="23">
        <f t="shared" si="187"/>
        <v>30.620000000000118</v>
      </c>
      <c r="S1754" s="18">
        <f t="shared" si="188"/>
        <v>2.4213764362589749E-2</v>
      </c>
      <c r="T1754" s="101"/>
      <c r="U1754" s="102">
        <v>3830000</v>
      </c>
      <c r="V1754" s="134"/>
      <c r="W1754" s="272">
        <v>3830</v>
      </c>
      <c r="X1754" s="273"/>
      <c r="Y1754" s="486"/>
      <c r="AA1754" s="477"/>
      <c r="AB1754" s="477"/>
      <c r="AC1754" s="477"/>
      <c r="AD1754" s="477"/>
      <c r="AE1754" s="477"/>
    </row>
    <row r="1755" spans="1:31" s="423" customFormat="1" ht="76.5" x14ac:dyDescent="0.25">
      <c r="A1755" s="331" t="s">
        <v>2617</v>
      </c>
      <c r="B1755" s="337" t="s">
        <v>2056</v>
      </c>
      <c r="C1755" s="277" t="s">
        <v>2639</v>
      </c>
      <c r="D1755" s="338" t="s">
        <v>2613</v>
      </c>
      <c r="E1755" s="326">
        <v>2111.0500000000002</v>
      </c>
      <c r="F1755" s="438">
        <v>2045</v>
      </c>
      <c r="G1755" s="10"/>
      <c r="H1755" s="465" t="s">
        <v>2614</v>
      </c>
      <c r="I1755" s="466" t="s">
        <v>21</v>
      </c>
      <c r="J1755" s="466"/>
      <c r="K1755" s="395"/>
      <c r="L1755" s="380"/>
      <c r="M1755" s="388">
        <v>1</v>
      </c>
      <c r="N1755" s="379">
        <v>1</v>
      </c>
      <c r="O1755" s="382"/>
      <c r="P1755" s="377">
        <f t="shared" si="186"/>
        <v>2162.16</v>
      </c>
      <c r="Q1755" s="16">
        <f t="shared" si="185"/>
        <v>2162.1669000000002</v>
      </c>
      <c r="R1755" s="23">
        <f t="shared" si="187"/>
        <v>51.109999999999673</v>
      </c>
      <c r="S1755" s="18">
        <f t="shared" si="188"/>
        <v>2.4210700836076678E-2</v>
      </c>
      <c r="T1755" s="101"/>
      <c r="U1755" s="102">
        <v>3840000</v>
      </c>
      <c r="V1755" s="164"/>
      <c r="W1755" s="272">
        <v>3840</v>
      </c>
      <c r="X1755" s="273"/>
      <c r="Y1755" s="486"/>
      <c r="AA1755" s="477"/>
      <c r="AB1755" s="477"/>
      <c r="AC1755" s="477"/>
      <c r="AD1755" s="477"/>
      <c r="AE1755" s="477"/>
    </row>
    <row r="1756" spans="1:31" s="423" customFormat="1" ht="76.5" x14ac:dyDescent="0.25">
      <c r="A1756" s="331" t="s">
        <v>2617</v>
      </c>
      <c r="B1756" s="337" t="s">
        <v>2056</v>
      </c>
      <c r="C1756" s="277" t="s">
        <v>2640</v>
      </c>
      <c r="D1756" s="338" t="s">
        <v>2613</v>
      </c>
      <c r="E1756" s="326">
        <v>1687.81</v>
      </c>
      <c r="F1756" s="438">
        <v>1635</v>
      </c>
      <c r="G1756" s="10"/>
      <c r="H1756" s="465" t="s">
        <v>2614</v>
      </c>
      <c r="I1756" s="466" t="s">
        <v>3228</v>
      </c>
      <c r="J1756" s="466"/>
      <c r="K1756" s="395"/>
      <c r="L1756" s="380"/>
      <c r="M1756" s="388">
        <v>1</v>
      </c>
      <c r="N1756" s="379">
        <v>1</v>
      </c>
      <c r="O1756" s="382"/>
      <c r="P1756" s="377">
        <f t="shared" si="186"/>
        <v>1728.67</v>
      </c>
      <c r="Q1756" s="16">
        <f t="shared" si="185"/>
        <v>1728.6786</v>
      </c>
      <c r="R1756" s="23">
        <f t="shared" si="187"/>
        <v>40.860000000000127</v>
      </c>
      <c r="S1756" s="18">
        <f t="shared" si="188"/>
        <v>2.4208886071299569E-2</v>
      </c>
      <c r="T1756" s="101"/>
      <c r="U1756" s="102">
        <v>3850000</v>
      </c>
      <c r="V1756" s="134"/>
      <c r="W1756" s="272">
        <v>3850</v>
      </c>
      <c r="X1756" s="273"/>
      <c r="Y1756" s="486"/>
      <c r="AA1756" s="477"/>
      <c r="AB1756" s="477"/>
      <c r="AC1756" s="477"/>
      <c r="AD1756" s="477"/>
      <c r="AE1756" s="477"/>
    </row>
    <row r="1757" spans="1:31" s="423" customFormat="1" ht="76.5" x14ac:dyDescent="0.25">
      <c r="A1757" s="331" t="s">
        <v>2615</v>
      </c>
      <c r="B1757" s="337" t="s">
        <v>2056</v>
      </c>
      <c r="C1757" s="277" t="s">
        <v>2641</v>
      </c>
      <c r="D1757" s="338" t="s">
        <v>2613</v>
      </c>
      <c r="E1757" s="326">
        <v>2529.13</v>
      </c>
      <c r="F1757" s="438">
        <v>2450</v>
      </c>
      <c r="G1757" s="10"/>
      <c r="H1757" s="465" t="s">
        <v>2614</v>
      </c>
      <c r="I1757" s="466" t="s">
        <v>21</v>
      </c>
      <c r="J1757" s="466"/>
      <c r="K1757" s="395"/>
      <c r="L1757" s="380"/>
      <c r="M1757" s="388">
        <v>1</v>
      </c>
      <c r="N1757" s="379">
        <v>1</v>
      </c>
      <c r="O1757" s="382"/>
      <c r="P1757" s="377">
        <f t="shared" si="186"/>
        <v>2590.37</v>
      </c>
      <c r="Q1757" s="16">
        <f t="shared" si="185"/>
        <v>2590.3703</v>
      </c>
      <c r="R1757" s="23">
        <f t="shared" si="187"/>
        <v>61.239999999999782</v>
      </c>
      <c r="S1757" s="18">
        <f t="shared" si="188"/>
        <v>2.4213860102090354E-2</v>
      </c>
      <c r="T1757" s="101"/>
      <c r="U1757" s="102">
        <v>3860000</v>
      </c>
      <c r="V1757" s="164"/>
      <c r="W1757" s="272">
        <v>3860</v>
      </c>
      <c r="X1757" s="273"/>
      <c r="Y1757" s="486"/>
      <c r="AA1757" s="477"/>
      <c r="AB1757" s="477"/>
      <c r="AC1757" s="477"/>
      <c r="AD1757" s="477"/>
      <c r="AE1757" s="477"/>
    </row>
    <row r="1758" spans="1:31" s="423" customFormat="1" ht="76.5" x14ac:dyDescent="0.25">
      <c r="A1758" s="331" t="s">
        <v>2631</v>
      </c>
      <c r="B1758" s="337" t="s">
        <v>2056</v>
      </c>
      <c r="C1758" s="277" t="s">
        <v>2642</v>
      </c>
      <c r="D1758" s="338" t="s">
        <v>2613</v>
      </c>
      <c r="E1758" s="326">
        <v>1687.81</v>
      </c>
      <c r="F1758" s="438">
        <v>1635</v>
      </c>
      <c r="G1758" s="10"/>
      <c r="H1758" s="465" t="s">
        <v>2614</v>
      </c>
      <c r="I1758" s="466" t="s">
        <v>3228</v>
      </c>
      <c r="J1758" s="466"/>
      <c r="K1758" s="395"/>
      <c r="L1758" s="380"/>
      <c r="M1758" s="388">
        <v>1</v>
      </c>
      <c r="N1758" s="379">
        <v>1</v>
      </c>
      <c r="O1758" s="382"/>
      <c r="P1758" s="377">
        <f t="shared" si="186"/>
        <v>1728.67</v>
      </c>
      <c r="Q1758" s="16">
        <f t="shared" si="185"/>
        <v>1728.6786</v>
      </c>
      <c r="R1758" s="23">
        <f t="shared" si="187"/>
        <v>40.860000000000127</v>
      </c>
      <c r="S1758" s="18">
        <f t="shared" si="188"/>
        <v>2.4208886071299569E-2</v>
      </c>
      <c r="T1758" s="101"/>
      <c r="U1758" s="102">
        <v>3870000</v>
      </c>
      <c r="V1758" s="134"/>
      <c r="W1758" s="272">
        <v>3870</v>
      </c>
      <c r="X1758" s="273"/>
      <c r="Y1758" s="486"/>
      <c r="AA1758" s="477"/>
      <c r="AB1758" s="477"/>
      <c r="AC1758" s="477"/>
      <c r="AD1758" s="477"/>
      <c r="AE1758" s="477"/>
    </row>
    <row r="1759" spans="1:31" s="423" customFormat="1" ht="76.5" x14ac:dyDescent="0.25">
      <c r="A1759" s="331" t="s">
        <v>2615</v>
      </c>
      <c r="B1759" s="337" t="s">
        <v>2056</v>
      </c>
      <c r="C1759" s="277" t="s">
        <v>2643</v>
      </c>
      <c r="D1759" s="338" t="s">
        <v>2613</v>
      </c>
      <c r="E1759" s="326">
        <v>2529.13</v>
      </c>
      <c r="F1759" s="438">
        <v>2450</v>
      </c>
      <c r="G1759" s="10"/>
      <c r="H1759" s="465" t="s">
        <v>2614</v>
      </c>
      <c r="I1759" s="466" t="s">
        <v>21</v>
      </c>
      <c r="J1759" s="466"/>
      <c r="K1759" s="395"/>
      <c r="L1759" s="380"/>
      <c r="M1759" s="388">
        <v>1</v>
      </c>
      <c r="N1759" s="379">
        <v>1</v>
      </c>
      <c r="O1759" s="382"/>
      <c r="P1759" s="377">
        <f t="shared" si="186"/>
        <v>2590.37</v>
      </c>
      <c r="Q1759" s="16">
        <f t="shared" si="185"/>
        <v>2590.3703</v>
      </c>
      <c r="R1759" s="23">
        <f t="shared" si="187"/>
        <v>61.239999999999782</v>
      </c>
      <c r="S1759" s="18">
        <f t="shared" si="188"/>
        <v>2.4213860102090354E-2</v>
      </c>
      <c r="T1759" s="101"/>
      <c r="U1759" s="102">
        <v>3880000</v>
      </c>
      <c r="V1759" s="164"/>
      <c r="W1759" s="272">
        <v>3880</v>
      </c>
      <c r="X1759" s="273"/>
      <c r="Y1759" s="486"/>
      <c r="AA1759" s="477"/>
      <c r="AB1759" s="477"/>
      <c r="AC1759" s="477"/>
      <c r="AD1759" s="477"/>
      <c r="AE1759" s="477"/>
    </row>
    <row r="1760" spans="1:31" s="423" customFormat="1" ht="76.5" x14ac:dyDescent="0.25">
      <c r="A1760" s="331" t="s">
        <v>2644</v>
      </c>
      <c r="B1760" s="337" t="s">
        <v>2056</v>
      </c>
      <c r="C1760" s="277" t="s">
        <v>2645</v>
      </c>
      <c r="D1760" s="338" t="s">
        <v>2613</v>
      </c>
      <c r="E1760" s="326">
        <v>2111.0500000000002</v>
      </c>
      <c r="F1760" s="438">
        <v>2045</v>
      </c>
      <c r="G1760" s="10"/>
      <c r="H1760" s="465" t="s">
        <v>2614</v>
      </c>
      <c r="I1760" s="466" t="s">
        <v>3228</v>
      </c>
      <c r="J1760" s="466"/>
      <c r="K1760" s="395"/>
      <c r="L1760" s="380"/>
      <c r="M1760" s="388">
        <v>1</v>
      </c>
      <c r="N1760" s="379">
        <v>1</v>
      </c>
      <c r="O1760" s="382"/>
      <c r="P1760" s="377">
        <f t="shared" si="186"/>
        <v>2162.16</v>
      </c>
      <c r="Q1760" s="16">
        <f t="shared" si="185"/>
        <v>2162.1669000000002</v>
      </c>
      <c r="R1760" s="23">
        <f t="shared" si="187"/>
        <v>51.109999999999673</v>
      </c>
      <c r="S1760" s="18">
        <f t="shared" si="188"/>
        <v>2.4210700836076678E-2</v>
      </c>
      <c r="T1760" s="101"/>
      <c r="U1760" s="102">
        <v>3890000</v>
      </c>
      <c r="V1760" s="134"/>
      <c r="W1760" s="272">
        <v>3890</v>
      </c>
      <c r="X1760" s="273"/>
      <c r="Y1760" s="486"/>
      <c r="AA1760" s="477"/>
      <c r="AB1760" s="477"/>
      <c r="AC1760" s="477"/>
      <c r="AD1760" s="477"/>
      <c r="AE1760" s="477"/>
    </row>
    <row r="1761" spans="1:31" s="423" customFormat="1" ht="76.5" x14ac:dyDescent="0.25">
      <c r="A1761" s="331" t="s">
        <v>2646</v>
      </c>
      <c r="B1761" s="337" t="s">
        <v>2056</v>
      </c>
      <c r="C1761" s="277" t="s">
        <v>2647</v>
      </c>
      <c r="D1761" s="338" t="s">
        <v>2613</v>
      </c>
      <c r="E1761" s="326">
        <v>2529.13</v>
      </c>
      <c r="F1761" s="438">
        <v>2450</v>
      </c>
      <c r="G1761" s="10"/>
      <c r="H1761" s="465" t="s">
        <v>2614</v>
      </c>
      <c r="I1761" s="466" t="s">
        <v>21</v>
      </c>
      <c r="J1761" s="466"/>
      <c r="K1761" s="395"/>
      <c r="L1761" s="380"/>
      <c r="M1761" s="388">
        <v>1</v>
      </c>
      <c r="N1761" s="379">
        <v>1</v>
      </c>
      <c r="O1761" s="382"/>
      <c r="P1761" s="377">
        <f t="shared" si="186"/>
        <v>2590.37</v>
      </c>
      <c r="Q1761" s="16">
        <f t="shared" si="185"/>
        <v>2590.3703</v>
      </c>
      <c r="R1761" s="23">
        <f t="shared" si="187"/>
        <v>61.239999999999782</v>
      </c>
      <c r="S1761" s="18">
        <f t="shared" si="188"/>
        <v>2.4213860102090354E-2</v>
      </c>
      <c r="T1761" s="101"/>
      <c r="U1761" s="102">
        <v>3900000</v>
      </c>
      <c r="V1761" s="164"/>
      <c r="W1761" s="272">
        <v>3900</v>
      </c>
      <c r="X1761" s="273"/>
      <c r="Y1761" s="486"/>
      <c r="AA1761" s="477"/>
      <c r="AB1761" s="477"/>
      <c r="AC1761" s="477"/>
      <c r="AD1761" s="477"/>
      <c r="AE1761" s="477"/>
    </row>
    <row r="1762" spans="1:31" s="423" customFormat="1" ht="76.5" x14ac:dyDescent="0.25">
      <c r="A1762" s="331" t="s">
        <v>2615</v>
      </c>
      <c r="B1762" s="337" t="s">
        <v>2056</v>
      </c>
      <c r="C1762" s="277" t="s">
        <v>2648</v>
      </c>
      <c r="D1762" s="338" t="s">
        <v>2613</v>
      </c>
      <c r="E1762" s="326">
        <v>1687.81</v>
      </c>
      <c r="F1762" s="438">
        <v>1635</v>
      </c>
      <c r="G1762" s="10"/>
      <c r="H1762" s="465" t="s">
        <v>2614</v>
      </c>
      <c r="I1762" s="466" t="s">
        <v>3228</v>
      </c>
      <c r="J1762" s="466"/>
      <c r="K1762" s="395"/>
      <c r="L1762" s="380"/>
      <c r="M1762" s="388">
        <v>1</v>
      </c>
      <c r="N1762" s="379">
        <v>1</v>
      </c>
      <c r="O1762" s="382"/>
      <c r="P1762" s="377">
        <f t="shared" si="186"/>
        <v>1728.67</v>
      </c>
      <c r="Q1762" s="16">
        <f t="shared" si="185"/>
        <v>1728.6786</v>
      </c>
      <c r="R1762" s="23">
        <f t="shared" si="187"/>
        <v>40.860000000000127</v>
      </c>
      <c r="S1762" s="18">
        <f t="shared" si="188"/>
        <v>2.4208886071299569E-2</v>
      </c>
      <c r="T1762" s="101"/>
      <c r="U1762" s="102">
        <v>3910000</v>
      </c>
      <c r="V1762" s="134"/>
      <c r="W1762" s="272">
        <v>3910</v>
      </c>
      <c r="X1762" s="273"/>
      <c r="Y1762" s="486"/>
      <c r="AA1762" s="477"/>
      <c r="AB1762" s="477"/>
      <c r="AC1762" s="477"/>
      <c r="AD1762" s="477"/>
      <c r="AE1762" s="477"/>
    </row>
    <row r="1763" spans="1:31" s="423" customFormat="1" ht="76.5" x14ac:dyDescent="0.25">
      <c r="A1763" s="331" t="s">
        <v>2615</v>
      </c>
      <c r="B1763" s="337" t="s">
        <v>2056</v>
      </c>
      <c r="C1763" s="277" t="s">
        <v>2649</v>
      </c>
      <c r="D1763" s="338" t="s">
        <v>2613</v>
      </c>
      <c r="E1763" s="326">
        <v>2529.13</v>
      </c>
      <c r="F1763" s="438">
        <v>2450</v>
      </c>
      <c r="G1763" s="10"/>
      <c r="H1763" s="465" t="s">
        <v>2614</v>
      </c>
      <c r="I1763" s="466" t="s">
        <v>21</v>
      </c>
      <c r="J1763" s="466"/>
      <c r="K1763" s="395"/>
      <c r="L1763" s="380"/>
      <c r="M1763" s="388">
        <v>1</v>
      </c>
      <c r="N1763" s="379">
        <v>1</v>
      </c>
      <c r="O1763" s="382"/>
      <c r="P1763" s="377">
        <f t="shared" si="186"/>
        <v>2590.37</v>
      </c>
      <c r="Q1763" s="16">
        <f t="shared" si="185"/>
        <v>2590.3703</v>
      </c>
      <c r="R1763" s="23">
        <f t="shared" si="187"/>
        <v>61.239999999999782</v>
      </c>
      <c r="S1763" s="18">
        <f t="shared" si="188"/>
        <v>2.4213860102090354E-2</v>
      </c>
      <c r="T1763" s="101"/>
      <c r="U1763" s="102">
        <v>3920000</v>
      </c>
      <c r="V1763" s="164"/>
      <c r="W1763" s="272">
        <v>3920</v>
      </c>
      <c r="X1763" s="273"/>
      <c r="Y1763" s="486"/>
      <c r="AA1763" s="477"/>
      <c r="AB1763" s="477"/>
      <c r="AC1763" s="477"/>
      <c r="AD1763" s="477"/>
      <c r="AE1763" s="477"/>
    </row>
    <row r="1764" spans="1:31" s="423" customFormat="1" ht="76.5" x14ac:dyDescent="0.25">
      <c r="A1764" s="331" t="s">
        <v>2617</v>
      </c>
      <c r="B1764" s="337" t="s">
        <v>2056</v>
      </c>
      <c r="C1764" s="277" t="s">
        <v>2650</v>
      </c>
      <c r="D1764" s="338" t="s">
        <v>2613</v>
      </c>
      <c r="E1764" s="326">
        <v>2111.0500000000002</v>
      </c>
      <c r="F1764" s="438">
        <v>2045</v>
      </c>
      <c r="G1764" s="10"/>
      <c r="H1764" s="465" t="s">
        <v>2614</v>
      </c>
      <c r="I1764" s="466" t="s">
        <v>3228</v>
      </c>
      <c r="J1764" s="466"/>
      <c r="K1764" s="471"/>
      <c r="L1764" s="380"/>
      <c r="M1764" s="388">
        <v>1</v>
      </c>
      <c r="N1764" s="379">
        <v>1</v>
      </c>
      <c r="O1764" s="382"/>
      <c r="P1764" s="377">
        <f t="shared" si="186"/>
        <v>2162.16</v>
      </c>
      <c r="Q1764" s="16">
        <f t="shared" si="185"/>
        <v>2162.1669000000002</v>
      </c>
      <c r="R1764" s="23">
        <f t="shared" si="187"/>
        <v>51.109999999999673</v>
      </c>
      <c r="S1764" s="18">
        <f t="shared" si="188"/>
        <v>2.4210700836076678E-2</v>
      </c>
      <c r="T1764" s="101"/>
      <c r="U1764" s="102">
        <v>3930000</v>
      </c>
      <c r="V1764" s="134"/>
      <c r="W1764" s="272">
        <v>3930</v>
      </c>
      <c r="X1764" s="273"/>
      <c r="Y1764" s="486"/>
      <c r="AA1764" s="477"/>
      <c r="AB1764" s="477"/>
      <c r="AC1764" s="477"/>
      <c r="AD1764" s="477"/>
      <c r="AE1764" s="477"/>
    </row>
    <row r="1765" spans="1:31" s="423" customFormat="1" ht="76.5" x14ac:dyDescent="0.25">
      <c r="A1765" s="331" t="s">
        <v>2651</v>
      </c>
      <c r="B1765" s="337" t="s">
        <v>2056</v>
      </c>
      <c r="C1765" s="277" t="s">
        <v>2652</v>
      </c>
      <c r="D1765" s="338" t="s">
        <v>2613</v>
      </c>
      <c r="E1765" s="326">
        <v>2529.13</v>
      </c>
      <c r="F1765" s="438">
        <v>2450</v>
      </c>
      <c r="G1765" s="10"/>
      <c r="H1765" s="465" t="s">
        <v>2614</v>
      </c>
      <c r="I1765" s="466" t="s">
        <v>21</v>
      </c>
      <c r="J1765" s="466"/>
      <c r="K1765" s="395"/>
      <c r="L1765" s="380"/>
      <c r="M1765" s="388">
        <v>1</v>
      </c>
      <c r="N1765" s="379">
        <v>1</v>
      </c>
      <c r="O1765" s="382"/>
      <c r="P1765" s="377">
        <f t="shared" si="186"/>
        <v>2590.37</v>
      </c>
      <c r="Q1765" s="16">
        <f t="shared" si="185"/>
        <v>2590.3703</v>
      </c>
      <c r="R1765" s="23">
        <f t="shared" si="187"/>
        <v>61.239999999999782</v>
      </c>
      <c r="S1765" s="18">
        <f t="shared" si="188"/>
        <v>2.4213860102090354E-2</v>
      </c>
      <c r="T1765" s="101"/>
      <c r="U1765" s="102">
        <v>3940000</v>
      </c>
      <c r="V1765" s="164"/>
      <c r="W1765" s="272">
        <v>3940</v>
      </c>
      <c r="X1765" s="273"/>
      <c r="Y1765" s="486"/>
      <c r="AA1765" s="477"/>
      <c r="AB1765" s="477"/>
      <c r="AC1765" s="477"/>
      <c r="AD1765" s="477"/>
      <c r="AE1765" s="477"/>
    </row>
    <row r="1766" spans="1:31" s="423" customFormat="1" ht="76.5" x14ac:dyDescent="0.25">
      <c r="A1766" s="331" t="s">
        <v>2627</v>
      </c>
      <c r="B1766" s="337" t="s">
        <v>2056</v>
      </c>
      <c r="C1766" s="277" t="s">
        <v>2653</v>
      </c>
      <c r="D1766" s="338" t="s">
        <v>2621</v>
      </c>
      <c r="E1766" s="326">
        <v>1032.3</v>
      </c>
      <c r="F1766" s="438">
        <v>1000</v>
      </c>
      <c r="G1766" s="10"/>
      <c r="H1766" s="465" t="s">
        <v>3227</v>
      </c>
      <c r="I1766" s="466" t="s">
        <v>21</v>
      </c>
      <c r="J1766" s="466"/>
      <c r="K1766" s="395"/>
      <c r="L1766" s="380"/>
      <c r="M1766" s="388">
        <v>1</v>
      </c>
      <c r="N1766" s="379">
        <v>1</v>
      </c>
      <c r="O1766" s="382"/>
      <c r="P1766" s="377">
        <f t="shared" si="186"/>
        <v>1057.29</v>
      </c>
      <c r="Q1766" s="16">
        <f t="shared" si="185"/>
        <v>1057.2961</v>
      </c>
      <c r="R1766" s="23">
        <f t="shared" si="187"/>
        <v>24.990000000000009</v>
      </c>
      <c r="S1766" s="18">
        <f t="shared" si="188"/>
        <v>2.4208079046788733E-2</v>
      </c>
      <c r="T1766" s="101"/>
      <c r="U1766" s="102">
        <v>3950000</v>
      </c>
      <c r="V1766" s="164"/>
      <c r="W1766" s="272">
        <v>3950</v>
      </c>
      <c r="X1766" s="273"/>
      <c r="Y1766" s="486"/>
      <c r="AA1766" s="477"/>
      <c r="AB1766" s="477"/>
      <c r="AC1766" s="477"/>
      <c r="AD1766" s="477"/>
      <c r="AE1766" s="477"/>
    </row>
    <row r="1767" spans="1:31" s="423" customFormat="1" ht="76.5" x14ac:dyDescent="0.25">
      <c r="A1767" s="331" t="s">
        <v>2615</v>
      </c>
      <c r="B1767" s="337" t="s">
        <v>2056</v>
      </c>
      <c r="C1767" s="277" t="s">
        <v>2654</v>
      </c>
      <c r="D1767" s="338" t="s">
        <v>2623</v>
      </c>
      <c r="E1767" s="326">
        <v>2529.13</v>
      </c>
      <c r="F1767" s="438">
        <v>2450</v>
      </c>
      <c r="G1767" s="10"/>
      <c r="H1767" s="465" t="s">
        <v>2614</v>
      </c>
      <c r="I1767" s="466" t="s">
        <v>21</v>
      </c>
      <c r="J1767" s="466"/>
      <c r="K1767" s="395"/>
      <c r="L1767" s="380"/>
      <c r="M1767" s="388">
        <v>1</v>
      </c>
      <c r="N1767" s="379">
        <v>1</v>
      </c>
      <c r="O1767" s="382"/>
      <c r="P1767" s="377">
        <f t="shared" si="186"/>
        <v>2590.37</v>
      </c>
      <c r="Q1767" s="16">
        <f t="shared" si="185"/>
        <v>2590.3703</v>
      </c>
      <c r="R1767" s="23">
        <f t="shared" si="187"/>
        <v>61.239999999999782</v>
      </c>
      <c r="S1767" s="18">
        <f t="shared" si="188"/>
        <v>2.4213860102090354E-2</v>
      </c>
      <c r="T1767" s="101"/>
      <c r="U1767" s="102">
        <v>3960000</v>
      </c>
      <c r="V1767" s="134"/>
      <c r="W1767" s="272">
        <v>3960</v>
      </c>
      <c r="X1767" s="273"/>
      <c r="Y1767" s="486"/>
      <c r="AA1767" s="477"/>
      <c r="AB1767" s="477"/>
      <c r="AC1767" s="477"/>
      <c r="AD1767" s="477"/>
      <c r="AE1767" s="477"/>
    </row>
    <row r="1768" spans="1:31" s="423" customFormat="1" ht="76.5" x14ac:dyDescent="0.25">
      <c r="A1768" s="331" t="s">
        <v>2615</v>
      </c>
      <c r="B1768" s="337" t="s">
        <v>2056</v>
      </c>
      <c r="C1768" s="277" t="s">
        <v>2655</v>
      </c>
      <c r="D1768" s="338" t="s">
        <v>2656</v>
      </c>
      <c r="E1768" s="326">
        <v>2529.13</v>
      </c>
      <c r="F1768" s="438">
        <v>2450</v>
      </c>
      <c r="G1768" s="10"/>
      <c r="H1768" s="465" t="s">
        <v>2614</v>
      </c>
      <c r="I1768" s="466" t="s">
        <v>21</v>
      </c>
      <c r="J1768" s="466"/>
      <c r="K1768" s="395"/>
      <c r="L1768" s="380"/>
      <c r="M1768" s="388">
        <v>1</v>
      </c>
      <c r="N1768" s="379">
        <v>1</v>
      </c>
      <c r="O1768" s="382"/>
      <c r="P1768" s="377">
        <f t="shared" si="186"/>
        <v>2590.37</v>
      </c>
      <c r="Q1768" s="16">
        <f t="shared" si="185"/>
        <v>2590.3703</v>
      </c>
      <c r="R1768" s="23">
        <f t="shared" si="187"/>
        <v>61.239999999999782</v>
      </c>
      <c r="S1768" s="18">
        <f t="shared" si="188"/>
        <v>2.4213860102090354E-2</v>
      </c>
      <c r="T1768" s="101"/>
      <c r="U1768" s="102">
        <v>3970000</v>
      </c>
      <c r="V1768" s="134"/>
      <c r="W1768" s="272">
        <v>3970</v>
      </c>
      <c r="X1768" s="273"/>
      <c r="Y1768" s="486"/>
      <c r="AA1768" s="477"/>
      <c r="AB1768" s="477"/>
      <c r="AC1768" s="477"/>
      <c r="AD1768" s="477"/>
      <c r="AE1768" s="477"/>
    </row>
    <row r="1769" spans="1:31" s="423" customFormat="1" ht="76.5" x14ac:dyDescent="0.25">
      <c r="A1769" s="331" t="s">
        <v>2617</v>
      </c>
      <c r="B1769" s="337" t="s">
        <v>2056</v>
      </c>
      <c r="C1769" s="277" t="s">
        <v>2657</v>
      </c>
      <c r="D1769" s="338" t="s">
        <v>2656</v>
      </c>
      <c r="E1769" s="326">
        <v>103.23</v>
      </c>
      <c r="F1769" s="438">
        <v>100</v>
      </c>
      <c r="G1769" s="10"/>
      <c r="H1769" s="465" t="s">
        <v>2614</v>
      </c>
      <c r="I1769" s="466" t="s">
        <v>21</v>
      </c>
      <c r="J1769" s="466"/>
      <c r="K1769" s="395"/>
      <c r="L1769" s="380"/>
      <c r="M1769" s="388">
        <v>1</v>
      </c>
      <c r="N1769" s="379">
        <v>1</v>
      </c>
      <c r="O1769" s="382"/>
      <c r="P1769" s="377">
        <f t="shared" si="186"/>
        <v>105.72</v>
      </c>
      <c r="Q1769" s="16">
        <f t="shared" si="185"/>
        <v>105.7296</v>
      </c>
      <c r="R1769" s="23">
        <f t="shared" si="187"/>
        <v>2.4899999999999949</v>
      </c>
      <c r="S1769" s="18">
        <f t="shared" si="188"/>
        <v>2.4120895088636973E-2</v>
      </c>
      <c r="T1769" s="101"/>
      <c r="U1769" s="102">
        <v>3980000</v>
      </c>
      <c r="V1769" s="134"/>
      <c r="W1769" s="272">
        <v>3980</v>
      </c>
      <c r="X1769" s="273"/>
      <c r="Y1769" s="486"/>
      <c r="AA1769" s="477"/>
      <c r="AB1769" s="477"/>
      <c r="AC1769" s="477"/>
      <c r="AD1769" s="477"/>
      <c r="AE1769" s="477"/>
    </row>
    <row r="1770" spans="1:31" s="423" customFormat="1" ht="76.5" x14ac:dyDescent="0.25">
      <c r="A1770" s="331" t="s">
        <v>2617</v>
      </c>
      <c r="B1770" s="337" t="s">
        <v>2056</v>
      </c>
      <c r="C1770" s="277" t="s">
        <v>2658</v>
      </c>
      <c r="D1770" s="338" t="s">
        <v>2621</v>
      </c>
      <c r="E1770" s="326">
        <v>2580.75</v>
      </c>
      <c r="F1770" s="438">
        <v>2500</v>
      </c>
      <c r="G1770" s="10"/>
      <c r="H1770" s="465" t="s">
        <v>2629</v>
      </c>
      <c r="I1770" s="466" t="s">
        <v>21</v>
      </c>
      <c r="J1770" s="468"/>
      <c r="K1770" s="469"/>
      <c r="L1770" s="470"/>
      <c r="M1770" s="388">
        <v>1</v>
      </c>
      <c r="N1770" s="379">
        <v>1</v>
      </c>
      <c r="O1770" s="382"/>
      <c r="P1770" s="377">
        <f t="shared" si="186"/>
        <v>2643.24</v>
      </c>
      <c r="Q1770" s="16">
        <f t="shared" si="185"/>
        <v>2643.2402000000002</v>
      </c>
      <c r="R1770" s="23">
        <f t="shared" si="187"/>
        <v>62.489999999999782</v>
      </c>
      <c r="S1770" s="18">
        <f t="shared" si="188"/>
        <v>2.4213891310665418E-2</v>
      </c>
      <c r="T1770" s="101"/>
      <c r="U1770" s="102">
        <v>3990000</v>
      </c>
      <c r="V1770" s="134"/>
      <c r="W1770" s="272">
        <v>3990</v>
      </c>
      <c r="X1770" s="273"/>
      <c r="Y1770" s="486"/>
      <c r="AA1770" s="477"/>
      <c r="AB1770" s="477"/>
      <c r="AC1770" s="477"/>
      <c r="AD1770" s="477"/>
      <c r="AE1770" s="477"/>
    </row>
    <row r="1771" spans="1:31" s="423" customFormat="1" ht="38.25" x14ac:dyDescent="0.25">
      <c r="A1771" s="340" t="s">
        <v>1744</v>
      </c>
      <c r="B1771" s="337" t="s">
        <v>2056</v>
      </c>
      <c r="C1771" s="341" t="s">
        <v>2659</v>
      </c>
      <c r="D1771" s="342" t="s">
        <v>3219</v>
      </c>
      <c r="E1771" s="326">
        <v>300</v>
      </c>
      <c r="F1771" s="349">
        <v>300</v>
      </c>
      <c r="G1771" s="37"/>
      <c r="H1771" s="323" t="s">
        <v>2660</v>
      </c>
      <c r="I1771" s="379" t="s">
        <v>21</v>
      </c>
      <c r="J1771" s="379"/>
      <c r="K1771" s="469"/>
      <c r="L1771" s="380"/>
      <c r="M1771" s="388">
        <v>6</v>
      </c>
      <c r="N1771" s="371">
        <v>1</v>
      </c>
      <c r="O1771" s="382"/>
      <c r="P1771" s="377">
        <f t="shared" si="186"/>
        <v>307.26</v>
      </c>
      <c r="Q1771" s="16">
        <f t="shared" si="185"/>
        <v>307.26420000000002</v>
      </c>
      <c r="R1771" s="23">
        <f t="shared" si="187"/>
        <v>7.2599999999999909</v>
      </c>
      <c r="S1771" s="18">
        <f t="shared" si="188"/>
        <v>2.4199999999999968E-2</v>
      </c>
      <c r="T1771" s="101"/>
      <c r="U1771" s="102">
        <v>4000000</v>
      </c>
      <c r="V1771" s="103"/>
      <c r="W1771" s="272">
        <v>4000</v>
      </c>
      <c r="X1771" s="273"/>
      <c r="Y1771" s="486"/>
      <c r="AA1771" s="477"/>
      <c r="AB1771" s="477"/>
      <c r="AC1771" s="477"/>
      <c r="AD1771" s="477"/>
      <c r="AE1771" s="477"/>
    </row>
    <row r="1772" spans="1:31" s="423" customFormat="1" ht="51" x14ac:dyDescent="0.25">
      <c r="A1772" s="340" t="s">
        <v>1744</v>
      </c>
      <c r="B1772" s="337" t="s">
        <v>2056</v>
      </c>
      <c r="C1772" s="341" t="s">
        <v>2661</v>
      </c>
      <c r="D1772" s="342" t="s">
        <v>3219</v>
      </c>
      <c r="E1772" s="326">
        <v>5</v>
      </c>
      <c r="F1772" s="349">
        <v>5</v>
      </c>
      <c r="G1772" s="37"/>
      <c r="H1772" s="323" t="s">
        <v>2660</v>
      </c>
      <c r="I1772" s="379" t="s">
        <v>21</v>
      </c>
      <c r="J1772" s="379"/>
      <c r="K1772" s="469"/>
      <c r="L1772" s="380"/>
      <c r="M1772" s="388">
        <v>6</v>
      </c>
      <c r="N1772" s="371">
        <v>1</v>
      </c>
      <c r="O1772" s="382"/>
      <c r="P1772" s="377">
        <f t="shared" si="186"/>
        <v>5.12</v>
      </c>
      <c r="Q1772" s="16">
        <f t="shared" si="185"/>
        <v>5.1210000000000004</v>
      </c>
      <c r="R1772" s="23">
        <f t="shared" si="187"/>
        <v>0.12000000000000011</v>
      </c>
      <c r="S1772" s="18">
        <f t="shared" si="188"/>
        <v>2.4000000000000021E-2</v>
      </c>
      <c r="T1772" s="101"/>
      <c r="U1772" s="102">
        <v>4010000</v>
      </c>
      <c r="V1772" s="78"/>
      <c r="W1772" s="272">
        <v>4010</v>
      </c>
      <c r="X1772" s="273"/>
      <c r="Y1772" s="486"/>
      <c r="AA1772" s="477"/>
      <c r="AB1772" s="477"/>
      <c r="AC1772" s="477"/>
      <c r="AD1772" s="477"/>
      <c r="AE1772" s="477"/>
    </row>
    <row r="1773" spans="1:31" s="423" customFormat="1" ht="38.25" x14ac:dyDescent="0.25">
      <c r="A1773" s="340" t="s">
        <v>1744</v>
      </c>
      <c r="B1773" s="337" t="s">
        <v>2056</v>
      </c>
      <c r="C1773" s="341" t="s">
        <v>2662</v>
      </c>
      <c r="D1773" s="342" t="s">
        <v>3219</v>
      </c>
      <c r="E1773" s="326">
        <v>300</v>
      </c>
      <c r="F1773" s="349">
        <v>300</v>
      </c>
      <c r="G1773" s="37"/>
      <c r="H1773" s="323" t="s">
        <v>2660</v>
      </c>
      <c r="I1773" s="379" t="s">
        <v>21</v>
      </c>
      <c r="J1773" s="379"/>
      <c r="K1773" s="469"/>
      <c r="L1773" s="380"/>
      <c r="M1773" s="388">
        <v>6</v>
      </c>
      <c r="N1773" s="371">
        <v>1</v>
      </c>
      <c r="O1773" s="382"/>
      <c r="P1773" s="377">
        <f t="shared" si="186"/>
        <v>307.26</v>
      </c>
      <c r="Q1773" s="16">
        <f t="shared" si="185"/>
        <v>307.26420000000002</v>
      </c>
      <c r="R1773" s="23">
        <f t="shared" si="187"/>
        <v>7.2599999999999909</v>
      </c>
      <c r="S1773" s="18">
        <f t="shared" si="188"/>
        <v>2.4199999999999968E-2</v>
      </c>
      <c r="T1773" s="101"/>
      <c r="U1773" s="102">
        <v>4020000</v>
      </c>
      <c r="V1773" s="103"/>
      <c r="W1773" s="272">
        <v>4020</v>
      </c>
      <c r="X1773" s="273"/>
      <c r="Y1773" s="486"/>
      <c r="AA1773" s="477"/>
      <c r="AB1773" s="477"/>
      <c r="AC1773" s="477"/>
      <c r="AD1773" s="477"/>
      <c r="AE1773" s="477"/>
    </row>
    <row r="1774" spans="1:31" s="423" customFormat="1" ht="38.25" x14ac:dyDescent="0.25">
      <c r="A1774" s="340" t="s">
        <v>1744</v>
      </c>
      <c r="B1774" s="337" t="s">
        <v>2056</v>
      </c>
      <c r="C1774" s="341" t="s">
        <v>2663</v>
      </c>
      <c r="D1774" s="342" t="s">
        <v>3219</v>
      </c>
      <c r="E1774" s="326">
        <v>500</v>
      </c>
      <c r="F1774" s="349">
        <v>500</v>
      </c>
      <c r="G1774" s="37"/>
      <c r="H1774" s="323" t="s">
        <v>2660</v>
      </c>
      <c r="I1774" s="379" t="s">
        <v>21</v>
      </c>
      <c r="J1774" s="379"/>
      <c r="K1774" s="469"/>
      <c r="L1774" s="380"/>
      <c r="M1774" s="388">
        <v>6</v>
      </c>
      <c r="N1774" s="371">
        <v>1</v>
      </c>
      <c r="O1774" s="382"/>
      <c r="P1774" s="377">
        <f t="shared" si="186"/>
        <v>512.1</v>
      </c>
      <c r="Q1774" s="16">
        <f t="shared" si="185"/>
        <v>512.10699999999997</v>
      </c>
      <c r="R1774" s="23">
        <f t="shared" si="187"/>
        <v>12.100000000000023</v>
      </c>
      <c r="S1774" s="18">
        <f t="shared" si="188"/>
        <v>2.4200000000000044E-2</v>
      </c>
      <c r="T1774" s="101"/>
      <c r="U1774" s="102">
        <v>4030000</v>
      </c>
      <c r="V1774" s="103"/>
      <c r="W1774" s="272">
        <v>4030</v>
      </c>
      <c r="X1774" s="273"/>
      <c r="Y1774" s="486"/>
      <c r="AA1774" s="477"/>
      <c r="AB1774" s="477"/>
      <c r="AC1774" s="477"/>
      <c r="AD1774" s="477"/>
      <c r="AE1774" s="477"/>
    </row>
    <row r="1775" spans="1:31" s="423" customFormat="1" ht="38.25" x14ac:dyDescent="0.25">
      <c r="A1775" s="340" t="s">
        <v>1744</v>
      </c>
      <c r="B1775" s="337" t="s">
        <v>2056</v>
      </c>
      <c r="C1775" s="341" t="s">
        <v>2664</v>
      </c>
      <c r="D1775" s="342" t="s">
        <v>3219</v>
      </c>
      <c r="E1775" s="326">
        <v>35</v>
      </c>
      <c r="F1775" s="349">
        <v>35</v>
      </c>
      <c r="G1775" s="37"/>
      <c r="H1775" s="323" t="s">
        <v>2660</v>
      </c>
      <c r="I1775" s="379" t="s">
        <v>21</v>
      </c>
      <c r="J1775" s="379"/>
      <c r="K1775" s="469"/>
      <c r="L1775" s="380"/>
      <c r="M1775" s="388">
        <v>6</v>
      </c>
      <c r="N1775" s="371">
        <v>1</v>
      </c>
      <c r="O1775" s="382"/>
      <c r="P1775" s="377">
        <f t="shared" si="186"/>
        <v>35.840000000000003</v>
      </c>
      <c r="Q1775" s="16">
        <f t="shared" si="185"/>
        <v>35.8474</v>
      </c>
      <c r="R1775" s="23">
        <f t="shared" si="187"/>
        <v>0.84000000000000341</v>
      </c>
      <c r="S1775" s="18">
        <f t="shared" si="188"/>
        <v>2.4000000000000098E-2</v>
      </c>
      <c r="T1775" s="101"/>
      <c r="U1775" s="102">
        <v>4040000</v>
      </c>
      <c r="V1775" s="103"/>
      <c r="W1775" s="272">
        <v>4040</v>
      </c>
      <c r="X1775" s="273"/>
      <c r="Y1775" s="486"/>
      <c r="AA1775" s="477"/>
      <c r="AB1775" s="477"/>
      <c r="AC1775" s="477"/>
      <c r="AD1775" s="477"/>
      <c r="AE1775" s="477"/>
    </row>
    <row r="1776" spans="1:31" s="423" customFormat="1" ht="38.25" x14ac:dyDescent="0.25">
      <c r="A1776" s="340" t="s">
        <v>1744</v>
      </c>
      <c r="B1776" s="337" t="s">
        <v>2056</v>
      </c>
      <c r="C1776" s="341" t="s">
        <v>2665</v>
      </c>
      <c r="D1776" s="342" t="s">
        <v>3219</v>
      </c>
      <c r="E1776" s="326">
        <v>50</v>
      </c>
      <c r="F1776" s="349">
        <v>50</v>
      </c>
      <c r="G1776" s="37"/>
      <c r="H1776" s="323" t="s">
        <v>2660</v>
      </c>
      <c r="I1776" s="379" t="s">
        <v>21</v>
      </c>
      <c r="J1776" s="379"/>
      <c r="K1776" s="469"/>
      <c r="L1776" s="380"/>
      <c r="M1776" s="388">
        <v>6</v>
      </c>
      <c r="N1776" s="371">
        <v>1</v>
      </c>
      <c r="O1776" s="382"/>
      <c r="P1776" s="377">
        <f t="shared" si="186"/>
        <v>51.21</v>
      </c>
      <c r="Q1776" s="16">
        <f t="shared" si="185"/>
        <v>51.210700000000003</v>
      </c>
      <c r="R1776" s="23">
        <f t="shared" si="187"/>
        <v>1.2100000000000009</v>
      </c>
      <c r="S1776" s="18">
        <f t="shared" si="188"/>
        <v>2.4200000000000017E-2</v>
      </c>
      <c r="T1776" s="101"/>
      <c r="U1776" s="102">
        <v>4050000</v>
      </c>
      <c r="V1776" s="103"/>
      <c r="W1776" s="272">
        <v>4050</v>
      </c>
      <c r="X1776" s="273"/>
      <c r="Y1776" s="486"/>
      <c r="AA1776" s="477"/>
      <c r="AB1776" s="477"/>
      <c r="AC1776" s="477"/>
      <c r="AD1776" s="477"/>
      <c r="AE1776" s="477"/>
    </row>
    <row r="1777" spans="1:31" s="423" customFormat="1" ht="38.25" x14ac:dyDescent="0.25">
      <c r="A1777" s="340" t="s">
        <v>1744</v>
      </c>
      <c r="B1777" s="337" t="s">
        <v>2056</v>
      </c>
      <c r="C1777" s="341" t="s">
        <v>2666</v>
      </c>
      <c r="D1777" s="342" t="s">
        <v>3219</v>
      </c>
      <c r="E1777" s="326">
        <v>50</v>
      </c>
      <c r="F1777" s="349">
        <v>50</v>
      </c>
      <c r="G1777" s="37"/>
      <c r="H1777" s="323" t="s">
        <v>2660</v>
      </c>
      <c r="I1777" s="379" t="s">
        <v>21</v>
      </c>
      <c r="J1777" s="379"/>
      <c r="K1777" s="469"/>
      <c r="L1777" s="380"/>
      <c r="M1777" s="388">
        <v>6</v>
      </c>
      <c r="N1777" s="371">
        <v>1</v>
      </c>
      <c r="O1777" s="382"/>
      <c r="P1777" s="377">
        <f t="shared" si="186"/>
        <v>51.21</v>
      </c>
      <c r="Q1777" s="16">
        <f t="shared" si="185"/>
        <v>51.210700000000003</v>
      </c>
      <c r="R1777" s="23">
        <f t="shared" si="187"/>
        <v>1.2100000000000009</v>
      </c>
      <c r="S1777" s="18">
        <f t="shared" si="188"/>
        <v>2.4200000000000017E-2</v>
      </c>
      <c r="T1777" s="101"/>
      <c r="U1777" s="102">
        <v>4060000</v>
      </c>
      <c r="V1777" s="103"/>
      <c r="W1777" s="272">
        <v>4060</v>
      </c>
      <c r="X1777" s="273"/>
      <c r="Y1777" s="486"/>
      <c r="AA1777" s="477"/>
      <c r="AB1777" s="477"/>
      <c r="AC1777" s="477"/>
      <c r="AD1777" s="477"/>
      <c r="AE1777" s="477"/>
    </row>
    <row r="1778" spans="1:31" s="423" customFormat="1" ht="89.25" x14ac:dyDescent="0.25">
      <c r="A1778" s="344" t="s">
        <v>1744</v>
      </c>
      <c r="B1778" s="337" t="s">
        <v>2056</v>
      </c>
      <c r="C1778" s="328" t="s">
        <v>2667</v>
      </c>
      <c r="D1778" s="434" t="s">
        <v>2668</v>
      </c>
      <c r="E1778" s="326" t="s">
        <v>2669</v>
      </c>
      <c r="F1778" s="366" t="s">
        <v>2669</v>
      </c>
      <c r="G1778" s="229"/>
      <c r="H1778" s="323" t="s">
        <v>2670</v>
      </c>
      <c r="I1778" s="371" t="s">
        <v>21</v>
      </c>
      <c r="J1778" s="472"/>
      <c r="K1778" s="473"/>
      <c r="L1778" s="474"/>
      <c r="M1778" s="374">
        <v>1</v>
      </c>
      <c r="N1778" s="371">
        <v>1</v>
      </c>
      <c r="O1778" s="375"/>
      <c r="P1778" s="377" t="str">
        <f>E1778</f>
        <v>By Motion</v>
      </c>
      <c r="Q1778" s="100" t="e">
        <f t="shared" si="185"/>
        <v>#VALUE!</v>
      </c>
      <c r="R1778" s="166" t="s">
        <v>2669</v>
      </c>
      <c r="S1778" s="166" t="s">
        <v>2669</v>
      </c>
      <c r="T1778" s="170"/>
      <c r="U1778" s="102">
        <v>4070000</v>
      </c>
      <c r="V1778" s="103"/>
      <c r="W1778" s="272">
        <v>4070</v>
      </c>
      <c r="X1778" s="273"/>
      <c r="Y1778" s="486"/>
      <c r="AA1778" s="477"/>
      <c r="AB1778" s="477"/>
      <c r="AC1778" s="477"/>
      <c r="AD1778" s="477"/>
      <c r="AE1778" s="477"/>
    </row>
    <row r="1779" spans="1:31" s="423" customFormat="1" ht="38.25" x14ac:dyDescent="0.25">
      <c r="A1779" s="340" t="s">
        <v>1744</v>
      </c>
      <c r="B1779" s="337" t="s">
        <v>2056</v>
      </c>
      <c r="C1779" s="341" t="s">
        <v>2671</v>
      </c>
      <c r="D1779" s="342" t="s">
        <v>3219</v>
      </c>
      <c r="E1779" s="326">
        <v>100</v>
      </c>
      <c r="F1779" s="349">
        <v>100</v>
      </c>
      <c r="G1779" s="37"/>
      <c r="H1779" s="323" t="s">
        <v>2660</v>
      </c>
      <c r="I1779" s="379" t="s">
        <v>21</v>
      </c>
      <c r="J1779" s="379"/>
      <c r="K1779" s="469"/>
      <c r="L1779" s="380"/>
      <c r="M1779" s="388">
        <v>6</v>
      </c>
      <c r="N1779" s="371">
        <v>1</v>
      </c>
      <c r="O1779" s="382"/>
      <c r="P1779" s="377">
        <f t="shared" ref="P1779:P1820" si="189">IF(N1779=1,INT(E1779*$T$1*100)/100,E1779)</f>
        <v>102.42</v>
      </c>
      <c r="Q1779" s="16">
        <f t="shared" si="185"/>
        <v>102.42140000000001</v>
      </c>
      <c r="R1779" s="23">
        <f t="shared" ref="R1779:R1820" si="190">P1779-E1779</f>
        <v>2.4200000000000017</v>
      </c>
      <c r="S1779" s="18">
        <f t="shared" ref="S1779:S1820" si="191">IF(E1779&lt;&gt;0,R1779/E1779,0)</f>
        <v>2.4200000000000017E-2</v>
      </c>
      <c r="T1779" s="101"/>
      <c r="U1779" s="102">
        <v>4080000</v>
      </c>
      <c r="V1779" s="103"/>
      <c r="W1779" s="272">
        <v>4080</v>
      </c>
      <c r="X1779" s="273"/>
      <c r="Y1779" s="486"/>
      <c r="AA1779" s="477"/>
      <c r="AB1779" s="477"/>
      <c r="AC1779" s="477"/>
      <c r="AD1779" s="477"/>
      <c r="AE1779" s="477"/>
    </row>
    <row r="1780" spans="1:31" s="423" customFormat="1" ht="38.25" x14ac:dyDescent="0.25">
      <c r="A1780" s="340" t="s">
        <v>1744</v>
      </c>
      <c r="B1780" s="337" t="s">
        <v>2056</v>
      </c>
      <c r="C1780" s="341" t="s">
        <v>2672</v>
      </c>
      <c r="D1780" s="342" t="s">
        <v>3219</v>
      </c>
      <c r="E1780" s="326">
        <v>15</v>
      </c>
      <c r="F1780" s="349">
        <v>15</v>
      </c>
      <c r="G1780" s="37"/>
      <c r="H1780" s="323" t="s">
        <v>2660</v>
      </c>
      <c r="I1780" s="379" t="s">
        <v>21</v>
      </c>
      <c r="J1780" s="379"/>
      <c r="K1780" s="469"/>
      <c r="L1780" s="475"/>
      <c r="M1780" s="388">
        <v>6</v>
      </c>
      <c r="N1780" s="371">
        <v>1</v>
      </c>
      <c r="O1780" s="382"/>
      <c r="P1780" s="377">
        <f t="shared" si="189"/>
        <v>15.36</v>
      </c>
      <c r="Q1780" s="16">
        <f t="shared" si="185"/>
        <v>15.363200000000001</v>
      </c>
      <c r="R1780" s="23">
        <f t="shared" si="190"/>
        <v>0.35999999999999943</v>
      </c>
      <c r="S1780" s="18">
        <f t="shared" si="191"/>
        <v>2.3999999999999962E-2</v>
      </c>
      <c r="T1780" s="101"/>
      <c r="U1780" s="102">
        <v>4090000</v>
      </c>
      <c r="V1780" s="78"/>
      <c r="W1780" s="272">
        <v>4090</v>
      </c>
      <c r="X1780" s="273"/>
      <c r="Y1780" s="486"/>
      <c r="AA1780" s="477"/>
      <c r="AB1780" s="477"/>
      <c r="AC1780" s="477"/>
      <c r="AD1780" s="477"/>
      <c r="AE1780" s="477"/>
    </row>
    <row r="1781" spans="1:31" s="423" customFormat="1" ht="63.75" x14ac:dyDescent="0.25">
      <c r="A1781" s="340" t="s">
        <v>1744</v>
      </c>
      <c r="B1781" s="337" t="s">
        <v>2056</v>
      </c>
      <c r="C1781" s="341" t="s">
        <v>2673</v>
      </c>
      <c r="D1781" s="342" t="s">
        <v>3219</v>
      </c>
      <c r="E1781" s="326">
        <v>100</v>
      </c>
      <c r="F1781" s="349">
        <v>100</v>
      </c>
      <c r="G1781" s="37"/>
      <c r="H1781" s="323" t="s">
        <v>2660</v>
      </c>
      <c r="I1781" s="379" t="s">
        <v>21</v>
      </c>
      <c r="J1781" s="379"/>
      <c r="K1781" s="469"/>
      <c r="L1781" s="380"/>
      <c r="M1781" s="388">
        <v>6</v>
      </c>
      <c r="N1781" s="371">
        <v>1</v>
      </c>
      <c r="O1781" s="382"/>
      <c r="P1781" s="377">
        <f t="shared" si="189"/>
        <v>102.42</v>
      </c>
      <c r="Q1781" s="16">
        <f t="shared" si="185"/>
        <v>102.42140000000001</v>
      </c>
      <c r="R1781" s="23">
        <f t="shared" si="190"/>
        <v>2.4200000000000017</v>
      </c>
      <c r="S1781" s="18">
        <f t="shared" si="191"/>
        <v>2.4200000000000017E-2</v>
      </c>
      <c r="T1781" s="101"/>
      <c r="U1781" s="102">
        <v>4100000</v>
      </c>
      <c r="V1781" s="103"/>
      <c r="W1781" s="272">
        <v>4100</v>
      </c>
      <c r="X1781" s="273"/>
      <c r="Y1781" s="486"/>
      <c r="AA1781" s="477"/>
      <c r="AB1781" s="477"/>
      <c r="AC1781" s="477"/>
      <c r="AD1781" s="477"/>
      <c r="AE1781" s="477"/>
    </row>
    <row r="1782" spans="1:31" s="423" customFormat="1" ht="38.25" x14ac:dyDescent="0.25">
      <c r="A1782" s="344" t="s">
        <v>1744</v>
      </c>
      <c r="B1782" s="337" t="s">
        <v>2056</v>
      </c>
      <c r="C1782" s="328" t="s">
        <v>2674</v>
      </c>
      <c r="D1782" s="342" t="s">
        <v>3219</v>
      </c>
      <c r="E1782" s="326">
        <v>25.8</v>
      </c>
      <c r="F1782" s="330">
        <v>25</v>
      </c>
      <c r="G1782" s="229"/>
      <c r="H1782" s="323" t="s">
        <v>2660</v>
      </c>
      <c r="I1782" s="371" t="s">
        <v>21</v>
      </c>
      <c r="J1782" s="472"/>
      <c r="K1782" s="473"/>
      <c r="L1782" s="474"/>
      <c r="M1782" s="374">
        <v>5</v>
      </c>
      <c r="N1782" s="371">
        <v>1</v>
      </c>
      <c r="O1782" s="375"/>
      <c r="P1782" s="377">
        <f t="shared" si="189"/>
        <v>26.42</v>
      </c>
      <c r="Q1782" s="16">
        <f t="shared" si="185"/>
        <v>26.424700000000001</v>
      </c>
      <c r="R1782" s="23">
        <f t="shared" si="190"/>
        <v>0.62000000000000099</v>
      </c>
      <c r="S1782" s="18">
        <f t="shared" si="191"/>
        <v>2.4031007751938022E-2</v>
      </c>
      <c r="T1782" s="117"/>
      <c r="U1782" s="102">
        <v>4110000</v>
      </c>
      <c r="V1782" s="103"/>
      <c r="W1782" s="272">
        <v>4110</v>
      </c>
      <c r="X1782" s="273"/>
      <c r="Y1782" s="486"/>
      <c r="AA1782" s="477"/>
      <c r="AB1782" s="477"/>
      <c r="AC1782" s="477"/>
      <c r="AD1782" s="477"/>
      <c r="AE1782" s="477"/>
    </row>
    <row r="1783" spans="1:31" s="423" customFormat="1" ht="63.75" x14ac:dyDescent="0.25">
      <c r="A1783" s="340" t="s">
        <v>2675</v>
      </c>
      <c r="B1783" s="337" t="s">
        <v>2056</v>
      </c>
      <c r="C1783" s="341" t="s">
        <v>2676</v>
      </c>
      <c r="D1783" s="342" t="s">
        <v>2677</v>
      </c>
      <c r="E1783" s="326">
        <v>154.84</v>
      </c>
      <c r="F1783" s="349">
        <v>150</v>
      </c>
      <c r="G1783" s="37"/>
      <c r="H1783" s="476"/>
      <c r="I1783" s="379" t="s">
        <v>21</v>
      </c>
      <c r="J1783" s="379"/>
      <c r="K1783" s="395"/>
      <c r="L1783" s="380"/>
      <c r="M1783" s="388">
        <v>1</v>
      </c>
      <c r="N1783" s="379">
        <v>1</v>
      </c>
      <c r="O1783" s="382"/>
      <c r="P1783" s="377">
        <f t="shared" si="189"/>
        <v>158.58000000000001</v>
      </c>
      <c r="Q1783" s="16">
        <f t="shared" ref="Q1783:Q1848" si="192">IF(N1783=1,INT(E1783*$T$1*10000)/10000,E1783)</f>
        <v>158.58920000000001</v>
      </c>
      <c r="R1783" s="23">
        <f t="shared" si="190"/>
        <v>3.7400000000000091</v>
      </c>
      <c r="S1783" s="18">
        <f t="shared" si="191"/>
        <v>2.4153965383621863E-2</v>
      </c>
      <c r="T1783" s="101"/>
      <c r="U1783" s="102">
        <v>4120000</v>
      </c>
      <c r="V1783" s="103"/>
      <c r="W1783" s="272">
        <v>4120</v>
      </c>
      <c r="X1783" s="273"/>
      <c r="Y1783" s="486"/>
      <c r="AA1783" s="477"/>
      <c r="AB1783" s="477"/>
      <c r="AC1783" s="477"/>
      <c r="AD1783" s="477"/>
      <c r="AE1783" s="477"/>
    </row>
    <row r="1784" spans="1:31" s="423" customFormat="1" ht="38.25" x14ac:dyDescent="0.25">
      <c r="A1784" s="340" t="s">
        <v>2678</v>
      </c>
      <c r="B1784" s="337" t="s">
        <v>2056</v>
      </c>
      <c r="C1784" s="341" t="s">
        <v>2679</v>
      </c>
      <c r="D1784" s="342" t="s">
        <v>2680</v>
      </c>
      <c r="E1784" s="326">
        <v>61.93</v>
      </c>
      <c r="F1784" s="349">
        <v>60</v>
      </c>
      <c r="G1784" s="37"/>
      <c r="H1784" s="476"/>
      <c r="I1784" s="379" t="s">
        <v>21</v>
      </c>
      <c r="J1784" s="379"/>
      <c r="K1784" s="395"/>
      <c r="L1784" s="380"/>
      <c r="M1784" s="388">
        <v>3</v>
      </c>
      <c r="N1784" s="379">
        <v>1</v>
      </c>
      <c r="O1784" s="382"/>
      <c r="P1784" s="377">
        <f t="shared" si="189"/>
        <v>63.42</v>
      </c>
      <c r="Q1784" s="16">
        <f t="shared" si="192"/>
        <v>63.429499999999997</v>
      </c>
      <c r="R1784" s="23">
        <f t="shared" si="190"/>
        <v>1.490000000000002</v>
      </c>
      <c r="S1784" s="18">
        <f t="shared" si="191"/>
        <v>2.405942192798324E-2</v>
      </c>
      <c r="T1784" s="101"/>
      <c r="U1784" s="102">
        <v>4130000</v>
      </c>
      <c r="V1784" s="103"/>
      <c r="W1784" s="272">
        <v>4130</v>
      </c>
      <c r="X1784" s="273"/>
      <c r="Y1784" s="486"/>
      <c r="AA1784" s="477"/>
      <c r="AB1784" s="477"/>
      <c r="AC1784" s="477"/>
      <c r="AD1784" s="477"/>
      <c r="AE1784" s="477"/>
    </row>
    <row r="1785" spans="1:31" s="423" customFormat="1" ht="51" x14ac:dyDescent="0.25">
      <c r="A1785" s="340" t="s">
        <v>2678</v>
      </c>
      <c r="B1785" s="337" t="s">
        <v>2056</v>
      </c>
      <c r="C1785" s="341" t="s">
        <v>2681</v>
      </c>
      <c r="D1785" s="342" t="s">
        <v>2680</v>
      </c>
      <c r="E1785" s="326">
        <v>25.8</v>
      </c>
      <c r="F1785" s="349">
        <v>25</v>
      </c>
      <c r="G1785" s="37"/>
      <c r="H1785" s="476"/>
      <c r="I1785" s="379" t="s">
        <v>21</v>
      </c>
      <c r="J1785" s="379"/>
      <c r="K1785" s="395"/>
      <c r="L1785" s="380"/>
      <c r="M1785" s="388">
        <v>3</v>
      </c>
      <c r="N1785" s="379">
        <v>1</v>
      </c>
      <c r="O1785" s="382"/>
      <c r="P1785" s="377">
        <f t="shared" si="189"/>
        <v>26.42</v>
      </c>
      <c r="Q1785" s="16">
        <f t="shared" si="192"/>
        <v>26.424700000000001</v>
      </c>
      <c r="R1785" s="23">
        <f t="shared" si="190"/>
        <v>0.62000000000000099</v>
      </c>
      <c r="S1785" s="18">
        <f t="shared" si="191"/>
        <v>2.4031007751938022E-2</v>
      </c>
      <c r="T1785" s="101"/>
      <c r="U1785" s="102">
        <v>4140000</v>
      </c>
      <c r="V1785" s="103"/>
      <c r="W1785" s="272">
        <v>4140</v>
      </c>
      <c r="X1785" s="273"/>
      <c r="Y1785" s="486"/>
      <c r="AA1785" s="477"/>
      <c r="AB1785" s="477"/>
      <c r="AC1785" s="477"/>
      <c r="AD1785" s="477"/>
      <c r="AE1785" s="477"/>
    </row>
    <row r="1786" spans="1:31" s="423" customFormat="1" ht="38.25" x14ac:dyDescent="0.25">
      <c r="A1786" s="340" t="s">
        <v>2675</v>
      </c>
      <c r="B1786" s="337" t="s">
        <v>2056</v>
      </c>
      <c r="C1786" s="341" t="s">
        <v>2682</v>
      </c>
      <c r="D1786" s="342" t="s">
        <v>2683</v>
      </c>
      <c r="E1786" s="326">
        <v>41.29</v>
      </c>
      <c r="F1786" s="349">
        <v>40</v>
      </c>
      <c r="G1786" s="37"/>
      <c r="H1786" s="476"/>
      <c r="I1786" s="379" t="s">
        <v>21</v>
      </c>
      <c r="J1786" s="379"/>
      <c r="K1786" s="395"/>
      <c r="L1786" s="380"/>
      <c r="M1786" s="388">
        <v>1</v>
      </c>
      <c r="N1786" s="379">
        <v>1</v>
      </c>
      <c r="O1786" s="382"/>
      <c r="P1786" s="377">
        <f t="shared" si="189"/>
        <v>42.28</v>
      </c>
      <c r="Q1786" s="16">
        <f t="shared" si="192"/>
        <v>42.289700000000003</v>
      </c>
      <c r="R1786" s="23">
        <f t="shared" si="190"/>
        <v>0.99000000000000199</v>
      </c>
      <c r="S1786" s="18">
        <f t="shared" si="191"/>
        <v>2.3976749818358005E-2</v>
      </c>
      <c r="T1786" s="101"/>
      <c r="U1786" s="102">
        <v>4150000</v>
      </c>
      <c r="V1786" s="103"/>
      <c r="W1786" s="272">
        <v>4150</v>
      </c>
      <c r="X1786" s="273"/>
      <c r="Y1786" s="486"/>
      <c r="AA1786" s="477"/>
      <c r="AB1786" s="477"/>
      <c r="AC1786" s="477"/>
      <c r="AD1786" s="477"/>
      <c r="AE1786" s="477"/>
    </row>
    <row r="1787" spans="1:31" s="423" customFormat="1" ht="51" x14ac:dyDescent="0.25">
      <c r="A1787" s="340" t="s">
        <v>2678</v>
      </c>
      <c r="B1787" s="337" t="s">
        <v>2056</v>
      </c>
      <c r="C1787" s="341" t="s">
        <v>2684</v>
      </c>
      <c r="D1787" s="342" t="s">
        <v>2683</v>
      </c>
      <c r="E1787" s="326">
        <v>20.64</v>
      </c>
      <c r="F1787" s="349">
        <v>20</v>
      </c>
      <c r="G1787" s="37"/>
      <c r="H1787" s="476"/>
      <c r="I1787" s="379" t="s">
        <v>21</v>
      </c>
      <c r="J1787" s="379"/>
      <c r="K1787" s="395"/>
      <c r="L1787" s="380"/>
      <c r="M1787" s="388">
        <v>3</v>
      </c>
      <c r="N1787" s="379">
        <v>1</v>
      </c>
      <c r="O1787" s="382"/>
      <c r="P1787" s="377">
        <f t="shared" si="189"/>
        <v>21.13</v>
      </c>
      <c r="Q1787" s="16">
        <f t="shared" si="192"/>
        <v>21.139700000000001</v>
      </c>
      <c r="R1787" s="23">
        <f t="shared" si="190"/>
        <v>0.48999999999999844</v>
      </c>
      <c r="S1787" s="18">
        <f t="shared" si="191"/>
        <v>2.3740310077519304E-2</v>
      </c>
      <c r="T1787" s="101"/>
      <c r="U1787" s="102">
        <v>4160000</v>
      </c>
      <c r="V1787" s="103"/>
      <c r="W1787" s="272">
        <v>4160</v>
      </c>
      <c r="X1787" s="273"/>
      <c r="Y1787" s="486"/>
      <c r="AA1787" s="477"/>
      <c r="AB1787" s="477"/>
      <c r="AC1787" s="477"/>
      <c r="AD1787" s="477"/>
      <c r="AE1787" s="477"/>
    </row>
    <row r="1788" spans="1:31" s="423" customFormat="1" ht="38.25" x14ac:dyDescent="0.25">
      <c r="A1788" s="340" t="s">
        <v>2678</v>
      </c>
      <c r="B1788" s="337" t="s">
        <v>2056</v>
      </c>
      <c r="C1788" s="341" t="s">
        <v>2685</v>
      </c>
      <c r="D1788" s="342" t="s">
        <v>2686</v>
      </c>
      <c r="E1788" s="326">
        <v>25.8</v>
      </c>
      <c r="F1788" s="349">
        <v>25</v>
      </c>
      <c r="G1788" s="37"/>
      <c r="H1788" s="476"/>
      <c r="I1788" s="379" t="s">
        <v>21</v>
      </c>
      <c r="J1788" s="379"/>
      <c r="K1788" s="395"/>
      <c r="L1788" s="380"/>
      <c r="M1788" s="388">
        <v>3</v>
      </c>
      <c r="N1788" s="379">
        <v>1</v>
      </c>
      <c r="O1788" s="382"/>
      <c r="P1788" s="377">
        <f t="shared" si="189"/>
        <v>26.42</v>
      </c>
      <c r="Q1788" s="16">
        <f t="shared" si="192"/>
        <v>26.424700000000001</v>
      </c>
      <c r="R1788" s="23">
        <f t="shared" si="190"/>
        <v>0.62000000000000099</v>
      </c>
      <c r="S1788" s="18">
        <f t="shared" si="191"/>
        <v>2.4031007751938022E-2</v>
      </c>
      <c r="T1788" s="101"/>
      <c r="U1788" s="102">
        <v>4170000</v>
      </c>
      <c r="V1788" s="103"/>
      <c r="W1788" s="272">
        <v>4170</v>
      </c>
      <c r="X1788" s="273"/>
      <c r="Y1788" s="486"/>
      <c r="AA1788" s="477"/>
      <c r="AB1788" s="477"/>
      <c r="AC1788" s="477"/>
      <c r="AD1788" s="477"/>
      <c r="AE1788" s="477"/>
    </row>
    <row r="1789" spans="1:31" s="423" customFormat="1" ht="38.25" x14ac:dyDescent="0.25">
      <c r="A1789" s="340" t="s">
        <v>2687</v>
      </c>
      <c r="B1789" s="337" t="s">
        <v>2056</v>
      </c>
      <c r="C1789" s="341" t="s">
        <v>2688</v>
      </c>
      <c r="D1789" s="342" t="s">
        <v>2689</v>
      </c>
      <c r="E1789" s="326">
        <v>77.42</v>
      </c>
      <c r="F1789" s="349">
        <v>75</v>
      </c>
      <c r="G1789" s="37"/>
      <c r="H1789" s="476"/>
      <c r="I1789" s="379" t="s">
        <v>21</v>
      </c>
      <c r="J1789" s="379"/>
      <c r="K1789" s="395"/>
      <c r="L1789" s="380"/>
      <c r="M1789" s="388">
        <v>2</v>
      </c>
      <c r="N1789" s="379">
        <v>1</v>
      </c>
      <c r="O1789" s="382"/>
      <c r="P1789" s="377">
        <f t="shared" si="189"/>
        <v>79.290000000000006</v>
      </c>
      <c r="Q1789" s="16">
        <f t="shared" si="192"/>
        <v>79.294600000000003</v>
      </c>
      <c r="R1789" s="23">
        <f t="shared" si="190"/>
        <v>1.8700000000000045</v>
      </c>
      <c r="S1789" s="18">
        <f t="shared" si="191"/>
        <v>2.4153965383621863E-2</v>
      </c>
      <c r="T1789" s="101"/>
      <c r="U1789" s="102">
        <v>4180000</v>
      </c>
      <c r="V1789" s="103"/>
      <c r="W1789" s="272">
        <v>4180</v>
      </c>
      <c r="X1789" s="273"/>
      <c r="Y1789" s="486"/>
      <c r="AA1789" s="477"/>
      <c r="AB1789" s="477"/>
      <c r="AC1789" s="477"/>
      <c r="AD1789" s="477"/>
      <c r="AE1789" s="477"/>
    </row>
    <row r="1790" spans="1:31" s="423" customFormat="1" ht="38.25" x14ac:dyDescent="0.25">
      <c r="A1790" s="340" t="s">
        <v>2687</v>
      </c>
      <c r="B1790" s="337" t="s">
        <v>2056</v>
      </c>
      <c r="C1790" s="341" t="s">
        <v>2690</v>
      </c>
      <c r="D1790" s="342" t="s">
        <v>2691</v>
      </c>
      <c r="E1790" s="326">
        <v>309.69</v>
      </c>
      <c r="F1790" s="349">
        <v>300</v>
      </c>
      <c r="G1790" s="37"/>
      <c r="H1790" s="476"/>
      <c r="I1790" s="379" t="s">
        <v>21</v>
      </c>
      <c r="J1790" s="379"/>
      <c r="K1790" s="395"/>
      <c r="L1790" s="380"/>
      <c r="M1790" s="388">
        <v>2</v>
      </c>
      <c r="N1790" s="379">
        <v>1</v>
      </c>
      <c r="O1790" s="382"/>
      <c r="P1790" s="377">
        <f t="shared" si="189"/>
        <v>317.18</v>
      </c>
      <c r="Q1790" s="16">
        <f t="shared" si="192"/>
        <v>317.18880000000001</v>
      </c>
      <c r="R1790" s="23">
        <f t="shared" si="190"/>
        <v>7.4900000000000091</v>
      </c>
      <c r="S1790" s="18">
        <f t="shared" si="191"/>
        <v>2.4185475798379055E-2</v>
      </c>
      <c r="T1790" s="101"/>
      <c r="U1790" s="102">
        <v>4190000</v>
      </c>
      <c r="V1790" s="103"/>
      <c r="W1790" s="272">
        <v>4190</v>
      </c>
      <c r="X1790" s="273"/>
      <c r="Y1790" s="486"/>
      <c r="AA1790" s="477"/>
      <c r="AB1790" s="477"/>
      <c r="AC1790" s="477"/>
      <c r="AD1790" s="477"/>
      <c r="AE1790" s="477"/>
    </row>
    <row r="1791" spans="1:31" s="423" customFormat="1" ht="38.25" x14ac:dyDescent="0.25">
      <c r="A1791" s="340" t="s">
        <v>2675</v>
      </c>
      <c r="B1791" s="337" t="s">
        <v>2056</v>
      </c>
      <c r="C1791" s="341" t="s">
        <v>2692</v>
      </c>
      <c r="D1791" s="342" t="s">
        <v>2691</v>
      </c>
      <c r="E1791" s="326">
        <v>36.130000000000003</v>
      </c>
      <c r="F1791" s="349">
        <v>35</v>
      </c>
      <c r="G1791" s="37"/>
      <c r="H1791" s="476"/>
      <c r="I1791" s="379" t="s">
        <v>21</v>
      </c>
      <c r="J1791" s="379"/>
      <c r="K1791" s="395"/>
      <c r="L1791" s="380"/>
      <c r="M1791" s="388">
        <v>1</v>
      </c>
      <c r="N1791" s="379">
        <v>1</v>
      </c>
      <c r="O1791" s="382"/>
      <c r="P1791" s="377">
        <f t="shared" si="189"/>
        <v>37</v>
      </c>
      <c r="Q1791" s="16">
        <f t="shared" si="192"/>
        <v>37.004800000000003</v>
      </c>
      <c r="R1791" s="23">
        <f t="shared" si="190"/>
        <v>0.86999999999999744</v>
      </c>
      <c r="S1791" s="18">
        <f t="shared" si="191"/>
        <v>2.4079712150567322E-2</v>
      </c>
      <c r="T1791" s="101"/>
      <c r="U1791" s="102">
        <v>4200000</v>
      </c>
      <c r="V1791" s="103"/>
      <c r="W1791" s="272">
        <v>4200</v>
      </c>
      <c r="X1791" s="273"/>
      <c r="Y1791" s="486"/>
      <c r="AA1791" s="477"/>
      <c r="AB1791" s="477"/>
      <c r="AC1791" s="477"/>
      <c r="AD1791" s="477"/>
      <c r="AE1791" s="477"/>
    </row>
    <row r="1792" spans="1:31" s="423" customFormat="1" ht="76.5" x14ac:dyDescent="0.25">
      <c r="A1792" s="340" t="s">
        <v>2675</v>
      </c>
      <c r="B1792" s="337" t="s">
        <v>2056</v>
      </c>
      <c r="C1792" s="341" t="s">
        <v>2693</v>
      </c>
      <c r="D1792" s="342" t="s">
        <v>2691</v>
      </c>
      <c r="E1792" s="326">
        <v>61.93</v>
      </c>
      <c r="F1792" s="349">
        <v>60</v>
      </c>
      <c r="G1792" s="37"/>
      <c r="H1792" s="476"/>
      <c r="I1792" s="379" t="s">
        <v>21</v>
      </c>
      <c r="J1792" s="379"/>
      <c r="K1792" s="395"/>
      <c r="L1792" s="380"/>
      <c r="M1792" s="388">
        <v>1</v>
      </c>
      <c r="N1792" s="379">
        <v>1</v>
      </c>
      <c r="O1792" s="382"/>
      <c r="P1792" s="377">
        <f t="shared" si="189"/>
        <v>63.42</v>
      </c>
      <c r="Q1792" s="16">
        <f t="shared" si="192"/>
        <v>63.429499999999997</v>
      </c>
      <c r="R1792" s="23">
        <f t="shared" si="190"/>
        <v>1.490000000000002</v>
      </c>
      <c r="S1792" s="18">
        <f t="shared" si="191"/>
        <v>2.405942192798324E-2</v>
      </c>
      <c r="T1792" s="101"/>
      <c r="U1792" s="102">
        <v>4210000</v>
      </c>
      <c r="V1792" s="103"/>
      <c r="W1792" s="272">
        <v>4210</v>
      </c>
      <c r="X1792" s="273"/>
      <c r="Y1792" s="486"/>
      <c r="AA1792" s="477"/>
      <c r="AB1792" s="477"/>
      <c r="AC1792" s="477"/>
      <c r="AD1792" s="477"/>
      <c r="AE1792" s="477"/>
    </row>
    <row r="1793" spans="1:31" s="423" customFormat="1" ht="38.25" x14ac:dyDescent="0.25">
      <c r="A1793" s="340" t="s">
        <v>2687</v>
      </c>
      <c r="B1793" s="337" t="s">
        <v>2056</v>
      </c>
      <c r="C1793" s="341" t="s">
        <v>2694</v>
      </c>
      <c r="D1793" s="342" t="s">
        <v>2695</v>
      </c>
      <c r="E1793" s="326">
        <v>56.77</v>
      </c>
      <c r="F1793" s="349">
        <v>55</v>
      </c>
      <c r="G1793" s="37"/>
      <c r="H1793" s="476"/>
      <c r="I1793" s="379" t="s">
        <v>21</v>
      </c>
      <c r="J1793" s="379"/>
      <c r="K1793" s="395"/>
      <c r="L1793" s="380"/>
      <c r="M1793" s="388">
        <v>2</v>
      </c>
      <c r="N1793" s="379">
        <v>1</v>
      </c>
      <c r="O1793" s="382"/>
      <c r="P1793" s="377">
        <f t="shared" si="189"/>
        <v>58.14</v>
      </c>
      <c r="Q1793" s="16">
        <f t="shared" si="192"/>
        <v>58.144599999999997</v>
      </c>
      <c r="R1793" s="23">
        <f t="shared" si="190"/>
        <v>1.3699999999999974</v>
      </c>
      <c r="S1793" s="18">
        <f t="shared" si="191"/>
        <v>2.4132464329751583E-2</v>
      </c>
      <c r="T1793" s="101"/>
      <c r="U1793" s="102">
        <v>4220000</v>
      </c>
      <c r="V1793" s="103"/>
      <c r="W1793" s="272">
        <v>4220</v>
      </c>
      <c r="X1793" s="273"/>
      <c r="Y1793" s="486"/>
      <c r="AA1793" s="477"/>
      <c r="AB1793" s="477"/>
      <c r="AC1793" s="477"/>
      <c r="AD1793" s="477"/>
      <c r="AE1793" s="477"/>
    </row>
    <row r="1794" spans="1:31" s="423" customFormat="1" ht="51" x14ac:dyDescent="0.25">
      <c r="A1794" s="331" t="s">
        <v>2696</v>
      </c>
      <c r="B1794" s="337" t="s">
        <v>2056</v>
      </c>
      <c r="C1794" s="277" t="s">
        <v>2697</v>
      </c>
      <c r="D1794" s="332" t="s">
        <v>2698</v>
      </c>
      <c r="E1794" s="326">
        <v>72.260000000000005</v>
      </c>
      <c r="F1794" s="336">
        <v>70</v>
      </c>
      <c r="G1794" s="220"/>
      <c r="H1794" s="334"/>
      <c r="I1794" s="391" t="s">
        <v>21</v>
      </c>
      <c r="J1794" s="378"/>
      <c r="K1794" s="332"/>
      <c r="L1794" s="384"/>
      <c r="M1794" s="381">
        <v>3</v>
      </c>
      <c r="N1794" s="379">
        <v>1</v>
      </c>
      <c r="O1794" s="385"/>
      <c r="P1794" s="377">
        <f t="shared" si="189"/>
        <v>74</v>
      </c>
      <c r="Q1794" s="16">
        <f t="shared" si="192"/>
        <v>74.009699999999995</v>
      </c>
      <c r="R1794" s="23">
        <f t="shared" si="190"/>
        <v>1.7399999999999949</v>
      </c>
      <c r="S1794" s="18">
        <f t="shared" si="191"/>
        <v>2.4079712150567322E-2</v>
      </c>
      <c r="T1794" s="101"/>
      <c r="U1794" s="102">
        <v>4230000</v>
      </c>
      <c r="V1794" s="103"/>
      <c r="W1794" s="272">
        <v>4230</v>
      </c>
      <c r="X1794" s="273"/>
      <c r="Y1794" s="486"/>
      <c r="AA1794" s="477"/>
      <c r="AB1794" s="477"/>
      <c r="AC1794" s="477"/>
      <c r="AD1794" s="477"/>
      <c r="AE1794" s="477"/>
    </row>
    <row r="1795" spans="1:31" s="423" customFormat="1" ht="38.25" x14ac:dyDescent="0.25">
      <c r="A1795" s="277" t="s">
        <v>2699</v>
      </c>
      <c r="B1795" s="337" t="s">
        <v>2056</v>
      </c>
      <c r="C1795" s="341" t="s">
        <v>2700</v>
      </c>
      <c r="D1795" s="342" t="s">
        <v>3220</v>
      </c>
      <c r="E1795" s="326">
        <v>74.760000000000005</v>
      </c>
      <c r="F1795" s="349">
        <v>74.760000000000005</v>
      </c>
      <c r="G1795" s="37"/>
      <c r="H1795" s="476"/>
      <c r="I1795" s="379" t="s">
        <v>21</v>
      </c>
      <c r="J1795" s="379"/>
      <c r="K1795" s="395"/>
      <c r="L1795" s="380"/>
      <c r="M1795" s="388">
        <v>1</v>
      </c>
      <c r="N1795" s="379">
        <v>1</v>
      </c>
      <c r="O1795" s="382"/>
      <c r="P1795" s="377">
        <f t="shared" si="189"/>
        <v>76.569999999999993</v>
      </c>
      <c r="Q1795" s="16">
        <f t="shared" si="192"/>
        <v>76.5702</v>
      </c>
      <c r="R1795" s="23">
        <f t="shared" si="190"/>
        <v>1.8099999999999881</v>
      </c>
      <c r="S1795" s="18">
        <f t="shared" si="191"/>
        <v>2.4210807918672927E-2</v>
      </c>
      <c r="T1795" s="172"/>
      <c r="U1795" s="102">
        <v>4240000</v>
      </c>
      <c r="V1795" s="78"/>
      <c r="W1795" s="272">
        <v>4240</v>
      </c>
      <c r="X1795" s="273"/>
      <c r="Y1795" s="486"/>
      <c r="AA1795" s="477"/>
      <c r="AB1795" s="477"/>
      <c r="AC1795" s="477"/>
      <c r="AD1795" s="477"/>
      <c r="AE1795" s="477"/>
    </row>
    <row r="1796" spans="1:31" s="423" customFormat="1" ht="25.5" x14ac:dyDescent="0.25">
      <c r="A1796" s="331" t="s">
        <v>2701</v>
      </c>
      <c r="B1796" s="337" t="s">
        <v>2056</v>
      </c>
      <c r="C1796" s="277" t="s">
        <v>2702</v>
      </c>
      <c r="D1796" s="332" t="s">
        <v>2703</v>
      </c>
      <c r="E1796" s="326">
        <v>25.8</v>
      </c>
      <c r="F1796" s="336">
        <v>25</v>
      </c>
      <c r="G1796" s="220"/>
      <c r="H1796" s="334"/>
      <c r="I1796" s="391" t="s">
        <v>21</v>
      </c>
      <c r="J1796" s="378"/>
      <c r="K1796" s="332"/>
      <c r="L1796" s="384"/>
      <c r="M1796" s="381">
        <v>6</v>
      </c>
      <c r="N1796" s="379">
        <v>1</v>
      </c>
      <c r="O1796" s="385"/>
      <c r="P1796" s="377">
        <f t="shared" si="189"/>
        <v>26.42</v>
      </c>
      <c r="Q1796" s="16">
        <f t="shared" si="192"/>
        <v>26.424700000000001</v>
      </c>
      <c r="R1796" s="23">
        <f t="shared" si="190"/>
        <v>0.62000000000000099</v>
      </c>
      <c r="S1796" s="18">
        <f t="shared" si="191"/>
        <v>2.4031007751938022E-2</v>
      </c>
      <c r="T1796" s="101"/>
      <c r="U1796" s="102">
        <v>4250000</v>
      </c>
      <c r="V1796" s="103"/>
      <c r="W1796" s="272">
        <v>4250</v>
      </c>
      <c r="X1796" s="273"/>
      <c r="Y1796" s="486"/>
      <c r="AA1796" s="477"/>
      <c r="AB1796" s="477"/>
      <c r="AC1796" s="477"/>
      <c r="AD1796" s="477"/>
      <c r="AE1796" s="477"/>
    </row>
    <row r="1797" spans="1:31" s="423" customFormat="1" ht="25.5" x14ac:dyDescent="0.25">
      <c r="A1797" s="331" t="s">
        <v>2705</v>
      </c>
      <c r="B1797" s="337" t="s">
        <v>2056</v>
      </c>
      <c r="C1797" s="277" t="s">
        <v>2706</v>
      </c>
      <c r="D1797" s="332">
        <v>123.3</v>
      </c>
      <c r="E1797" s="326">
        <v>70</v>
      </c>
      <c r="F1797" s="336">
        <v>70</v>
      </c>
      <c r="G1797" s="220"/>
      <c r="H1797" s="334"/>
      <c r="I1797" s="391" t="s">
        <v>21</v>
      </c>
      <c r="J1797" s="378"/>
      <c r="K1797" s="332"/>
      <c r="L1797" s="384"/>
      <c r="M1797" s="381">
        <v>2</v>
      </c>
      <c r="N1797" s="379">
        <v>1</v>
      </c>
      <c r="O1797" s="385"/>
      <c r="P1797" s="377">
        <f t="shared" si="189"/>
        <v>71.69</v>
      </c>
      <c r="Q1797" s="16">
        <f t="shared" si="192"/>
        <v>71.694900000000004</v>
      </c>
      <c r="R1797" s="23">
        <f t="shared" si="190"/>
        <v>1.6899999999999977</v>
      </c>
      <c r="S1797" s="18">
        <f t="shared" si="191"/>
        <v>2.4142857142857112E-2</v>
      </c>
      <c r="T1797" s="101"/>
      <c r="U1797" s="102">
        <v>4270000</v>
      </c>
      <c r="V1797" s="103"/>
      <c r="W1797" s="272">
        <v>4270</v>
      </c>
      <c r="X1797" s="273"/>
      <c r="Y1797" s="486"/>
      <c r="AA1797" s="477"/>
      <c r="AB1797" s="477"/>
      <c r="AC1797" s="477"/>
      <c r="AD1797" s="477"/>
      <c r="AE1797" s="477"/>
    </row>
    <row r="1798" spans="1:31" s="423" customFormat="1" ht="25.5" x14ac:dyDescent="0.25">
      <c r="A1798" s="331" t="s">
        <v>2707</v>
      </c>
      <c r="B1798" s="337" t="s">
        <v>2056</v>
      </c>
      <c r="C1798" s="277" t="s">
        <v>2708</v>
      </c>
      <c r="D1798" s="332">
        <v>123.3</v>
      </c>
      <c r="E1798" s="326">
        <v>75</v>
      </c>
      <c r="F1798" s="336">
        <v>75</v>
      </c>
      <c r="G1798" s="220"/>
      <c r="H1798" s="334"/>
      <c r="I1798" s="391" t="s">
        <v>21</v>
      </c>
      <c r="J1798" s="378"/>
      <c r="K1798" s="332"/>
      <c r="L1798" s="384"/>
      <c r="M1798" s="381">
        <v>2</v>
      </c>
      <c r="N1798" s="379">
        <v>1</v>
      </c>
      <c r="O1798" s="385"/>
      <c r="P1798" s="377">
        <f t="shared" si="189"/>
        <v>76.81</v>
      </c>
      <c r="Q1798" s="16">
        <f t="shared" si="192"/>
        <v>76.816000000000003</v>
      </c>
      <c r="R1798" s="23">
        <f t="shared" si="190"/>
        <v>1.8100000000000023</v>
      </c>
      <c r="S1798" s="18">
        <f t="shared" si="191"/>
        <v>2.4133333333333364E-2</v>
      </c>
      <c r="T1798" s="101"/>
      <c r="U1798" s="102">
        <v>4280000</v>
      </c>
      <c r="V1798" s="103"/>
      <c r="W1798" s="272">
        <v>4280</v>
      </c>
      <c r="X1798" s="273"/>
      <c r="Y1798" s="486"/>
      <c r="AA1798" s="477"/>
      <c r="AB1798" s="477"/>
      <c r="AC1798" s="477"/>
      <c r="AD1798" s="477"/>
      <c r="AE1798" s="477"/>
    </row>
    <row r="1799" spans="1:31" s="423" customFormat="1" ht="38.25" x14ac:dyDescent="0.25">
      <c r="A1799" s="331" t="s">
        <v>2707</v>
      </c>
      <c r="B1799" s="337" t="s">
        <v>2056</v>
      </c>
      <c r="C1799" s="277" t="s">
        <v>2709</v>
      </c>
      <c r="D1799" s="332">
        <v>123.3</v>
      </c>
      <c r="E1799" s="326">
        <v>70</v>
      </c>
      <c r="F1799" s="336">
        <v>70</v>
      </c>
      <c r="G1799" s="220"/>
      <c r="H1799" s="334"/>
      <c r="I1799" s="391" t="s">
        <v>21</v>
      </c>
      <c r="J1799" s="378"/>
      <c r="K1799" s="332"/>
      <c r="L1799" s="384"/>
      <c r="M1799" s="381">
        <v>2</v>
      </c>
      <c r="N1799" s="379">
        <v>1</v>
      </c>
      <c r="O1799" s="385"/>
      <c r="P1799" s="377">
        <f t="shared" si="189"/>
        <v>71.69</v>
      </c>
      <c r="Q1799" s="16">
        <f t="shared" si="192"/>
        <v>71.694900000000004</v>
      </c>
      <c r="R1799" s="23">
        <f t="shared" si="190"/>
        <v>1.6899999999999977</v>
      </c>
      <c r="S1799" s="18">
        <f t="shared" si="191"/>
        <v>2.4142857142857112E-2</v>
      </c>
      <c r="T1799" s="101"/>
      <c r="U1799" s="102">
        <v>4290000</v>
      </c>
      <c r="V1799" s="103"/>
      <c r="W1799" s="272">
        <v>4290</v>
      </c>
      <c r="X1799" s="273"/>
      <c r="Y1799" s="486"/>
      <c r="AA1799" s="477"/>
      <c r="AB1799" s="477"/>
      <c r="AC1799" s="477"/>
      <c r="AD1799" s="477"/>
      <c r="AE1799" s="477"/>
    </row>
    <row r="1800" spans="1:31" s="423" customFormat="1" ht="51" x14ac:dyDescent="0.25">
      <c r="A1800" s="331" t="s">
        <v>2710</v>
      </c>
      <c r="B1800" s="337" t="s">
        <v>2056</v>
      </c>
      <c r="C1800" s="277" t="s">
        <v>2711</v>
      </c>
      <c r="D1800" s="332">
        <v>121.6</v>
      </c>
      <c r="E1800" s="326">
        <v>70</v>
      </c>
      <c r="F1800" s="336">
        <v>70</v>
      </c>
      <c r="G1800" s="220"/>
      <c r="H1800" s="334"/>
      <c r="I1800" s="391" t="s">
        <v>21</v>
      </c>
      <c r="J1800" s="378"/>
      <c r="K1800" s="332"/>
      <c r="L1800" s="384"/>
      <c r="M1800" s="381">
        <v>2</v>
      </c>
      <c r="N1800" s="379">
        <v>1</v>
      </c>
      <c r="O1800" s="385"/>
      <c r="P1800" s="377">
        <f t="shared" si="189"/>
        <v>71.69</v>
      </c>
      <c r="Q1800" s="16">
        <f t="shared" si="192"/>
        <v>71.694900000000004</v>
      </c>
      <c r="R1800" s="23">
        <f t="shared" si="190"/>
        <v>1.6899999999999977</v>
      </c>
      <c r="S1800" s="18">
        <f t="shared" si="191"/>
        <v>2.4142857142857112E-2</v>
      </c>
      <c r="T1800" s="101"/>
      <c r="U1800" s="102">
        <v>4300000</v>
      </c>
      <c r="V1800" s="103"/>
      <c r="W1800" s="272">
        <v>4300</v>
      </c>
      <c r="X1800" s="273"/>
      <c r="Y1800" s="486"/>
      <c r="AA1800" s="477"/>
      <c r="AB1800" s="477"/>
      <c r="AC1800" s="477"/>
      <c r="AD1800" s="477"/>
      <c r="AE1800" s="477"/>
    </row>
    <row r="1801" spans="1:31" s="423" customFormat="1" ht="51" x14ac:dyDescent="0.25">
      <c r="A1801" s="331" t="s">
        <v>2712</v>
      </c>
      <c r="B1801" s="337" t="s">
        <v>2056</v>
      </c>
      <c r="C1801" s="277" t="s">
        <v>2713</v>
      </c>
      <c r="D1801" s="334" t="s">
        <v>3221</v>
      </c>
      <c r="E1801" s="326">
        <v>70</v>
      </c>
      <c r="F1801" s="336">
        <v>70</v>
      </c>
      <c r="G1801" s="220"/>
      <c r="H1801" s="334"/>
      <c r="I1801" s="391" t="s">
        <v>21</v>
      </c>
      <c r="J1801" s="378"/>
      <c r="K1801" s="332"/>
      <c r="L1801" s="384"/>
      <c r="M1801" s="381">
        <v>2</v>
      </c>
      <c r="N1801" s="379">
        <v>1</v>
      </c>
      <c r="O1801" s="385"/>
      <c r="P1801" s="377">
        <f t="shared" si="189"/>
        <v>71.69</v>
      </c>
      <c r="Q1801" s="16">
        <f t="shared" si="192"/>
        <v>71.694900000000004</v>
      </c>
      <c r="R1801" s="23">
        <f t="shared" si="190"/>
        <v>1.6899999999999977</v>
      </c>
      <c r="S1801" s="18">
        <f t="shared" si="191"/>
        <v>2.4142857142857112E-2</v>
      </c>
      <c r="T1801" s="101"/>
      <c r="U1801" s="102">
        <v>4310000</v>
      </c>
      <c r="V1801" s="103"/>
      <c r="W1801" s="272">
        <v>4310</v>
      </c>
      <c r="X1801" s="273"/>
      <c r="Y1801" s="486"/>
      <c r="AA1801" s="477"/>
      <c r="AB1801" s="477"/>
      <c r="AC1801" s="477"/>
      <c r="AD1801" s="477"/>
      <c r="AE1801" s="477"/>
    </row>
    <row r="1802" spans="1:31" s="423" customFormat="1" ht="51" x14ac:dyDescent="0.25">
      <c r="A1802" s="331" t="s">
        <v>2714</v>
      </c>
      <c r="B1802" s="337" t="s">
        <v>2056</v>
      </c>
      <c r="C1802" s="277" t="s">
        <v>2715</v>
      </c>
      <c r="D1802" s="334" t="s">
        <v>3222</v>
      </c>
      <c r="E1802" s="326">
        <v>103.23</v>
      </c>
      <c r="F1802" s="336">
        <v>100</v>
      </c>
      <c r="G1802" s="220"/>
      <c r="H1802" s="477"/>
      <c r="I1802" s="378" t="s">
        <v>21</v>
      </c>
      <c r="J1802" s="378"/>
      <c r="K1802" s="332"/>
      <c r="L1802" s="384"/>
      <c r="M1802" s="381">
        <v>6</v>
      </c>
      <c r="N1802" s="379">
        <v>1</v>
      </c>
      <c r="O1802" s="385"/>
      <c r="P1802" s="377">
        <f t="shared" si="189"/>
        <v>105.72</v>
      </c>
      <c r="Q1802" s="16">
        <f t="shared" si="192"/>
        <v>105.7296</v>
      </c>
      <c r="R1802" s="23">
        <f t="shared" si="190"/>
        <v>2.4899999999999949</v>
      </c>
      <c r="S1802" s="18">
        <f t="shared" si="191"/>
        <v>2.4120895088636973E-2</v>
      </c>
      <c r="T1802" s="101"/>
      <c r="U1802" s="102">
        <v>4320000</v>
      </c>
      <c r="V1802" s="103"/>
      <c r="W1802" s="272">
        <v>4320</v>
      </c>
      <c r="X1802" s="273"/>
      <c r="Y1802" s="486"/>
      <c r="AA1802" s="477"/>
      <c r="AB1802" s="477"/>
      <c r="AC1802" s="477"/>
      <c r="AD1802" s="477"/>
      <c r="AE1802" s="477"/>
    </row>
    <row r="1803" spans="1:31" s="423" customFormat="1" ht="51" x14ac:dyDescent="0.25">
      <c r="A1803" s="331" t="s">
        <v>2714</v>
      </c>
      <c r="B1803" s="337" t="s">
        <v>2056</v>
      </c>
      <c r="C1803" s="277" t="s">
        <v>2716</v>
      </c>
      <c r="D1803" s="334" t="s">
        <v>3222</v>
      </c>
      <c r="E1803" s="326">
        <v>70</v>
      </c>
      <c r="F1803" s="336">
        <v>70</v>
      </c>
      <c r="G1803" s="220"/>
      <c r="H1803" s="478"/>
      <c r="I1803" s="371" t="s">
        <v>21</v>
      </c>
      <c r="J1803" s="378"/>
      <c r="K1803" s="332"/>
      <c r="L1803" s="384"/>
      <c r="M1803" s="381">
        <v>6</v>
      </c>
      <c r="N1803" s="379">
        <v>1</v>
      </c>
      <c r="O1803" s="385"/>
      <c r="P1803" s="377">
        <f t="shared" si="189"/>
        <v>71.69</v>
      </c>
      <c r="Q1803" s="16">
        <f t="shared" si="192"/>
        <v>71.694900000000004</v>
      </c>
      <c r="R1803" s="23">
        <f t="shared" si="190"/>
        <v>1.6899999999999977</v>
      </c>
      <c r="S1803" s="18">
        <f t="shared" si="191"/>
        <v>2.4142857142857112E-2</v>
      </c>
      <c r="T1803" s="101"/>
      <c r="U1803" s="102">
        <v>4330000</v>
      </c>
      <c r="V1803" s="103"/>
      <c r="W1803" s="272">
        <v>4330</v>
      </c>
      <c r="X1803" s="273"/>
      <c r="Y1803" s="486"/>
      <c r="AA1803" s="477"/>
      <c r="AB1803" s="477"/>
      <c r="AC1803" s="477"/>
      <c r="AD1803" s="477"/>
      <c r="AE1803" s="477"/>
    </row>
    <row r="1804" spans="1:31" s="423" customFormat="1" ht="38.25" x14ac:dyDescent="0.25">
      <c r="A1804" s="277" t="s">
        <v>2717</v>
      </c>
      <c r="B1804" s="337" t="s">
        <v>2056</v>
      </c>
      <c r="C1804" s="277" t="s">
        <v>2718</v>
      </c>
      <c r="D1804" s="334" t="s">
        <v>3223</v>
      </c>
      <c r="E1804" s="326">
        <v>70</v>
      </c>
      <c r="F1804" s="336">
        <v>70</v>
      </c>
      <c r="G1804" s="220"/>
      <c r="H1804" s="334"/>
      <c r="I1804" s="371" t="s">
        <v>21</v>
      </c>
      <c r="J1804" s="378"/>
      <c r="K1804" s="332"/>
      <c r="L1804" s="384"/>
      <c r="M1804" s="381">
        <v>2</v>
      </c>
      <c r="N1804" s="379">
        <v>1</v>
      </c>
      <c r="O1804" s="385"/>
      <c r="P1804" s="377">
        <f t="shared" si="189"/>
        <v>71.69</v>
      </c>
      <c r="Q1804" s="16">
        <f t="shared" si="192"/>
        <v>71.694900000000004</v>
      </c>
      <c r="R1804" s="23">
        <f t="shared" si="190"/>
        <v>1.6899999999999977</v>
      </c>
      <c r="S1804" s="18">
        <f t="shared" si="191"/>
        <v>2.4142857142857112E-2</v>
      </c>
      <c r="T1804" s="101"/>
      <c r="U1804" s="102">
        <v>4340000</v>
      </c>
      <c r="V1804" s="103"/>
      <c r="W1804" s="272">
        <v>4340</v>
      </c>
      <c r="X1804" s="273"/>
      <c r="Y1804" s="486"/>
      <c r="AA1804" s="477"/>
      <c r="AB1804" s="477"/>
      <c r="AC1804" s="477"/>
      <c r="AD1804" s="477"/>
      <c r="AE1804" s="477"/>
    </row>
    <row r="1805" spans="1:31" s="423" customFormat="1" ht="38.25" x14ac:dyDescent="0.25">
      <c r="A1805" s="344" t="s">
        <v>2719</v>
      </c>
      <c r="B1805" s="337" t="s">
        <v>2056</v>
      </c>
      <c r="C1805" s="324" t="s">
        <v>2720</v>
      </c>
      <c r="D1805" s="325" t="s">
        <v>3224</v>
      </c>
      <c r="E1805" s="326">
        <v>350</v>
      </c>
      <c r="F1805" s="350">
        <v>350</v>
      </c>
      <c r="G1805" s="37"/>
      <c r="H1805" s="323" t="s">
        <v>2721</v>
      </c>
      <c r="I1805" s="371" t="s">
        <v>21</v>
      </c>
      <c r="J1805" s="371"/>
      <c r="K1805" s="479">
        <v>41091</v>
      </c>
      <c r="L1805" s="475"/>
      <c r="M1805" s="374">
        <v>6</v>
      </c>
      <c r="N1805" s="379">
        <v>1</v>
      </c>
      <c r="O1805" s="375"/>
      <c r="P1805" s="377">
        <f t="shared" si="189"/>
        <v>358.47</v>
      </c>
      <c r="Q1805" s="16">
        <f t="shared" si="192"/>
        <v>358.47489999999999</v>
      </c>
      <c r="R1805" s="23">
        <f t="shared" si="190"/>
        <v>8.4700000000000273</v>
      </c>
      <c r="S1805" s="18">
        <f t="shared" si="191"/>
        <v>2.4200000000000079E-2</v>
      </c>
      <c r="T1805" s="101"/>
      <c r="U1805" s="102">
        <v>4350000</v>
      </c>
      <c r="V1805" s="78"/>
      <c r="W1805" s="272">
        <v>4350</v>
      </c>
      <c r="X1805" s="273"/>
      <c r="Y1805" s="486"/>
      <c r="AA1805" s="477"/>
      <c r="AB1805" s="477"/>
      <c r="AC1805" s="477"/>
      <c r="AD1805" s="477"/>
      <c r="AE1805" s="477"/>
    </row>
    <row r="1806" spans="1:31" s="423" customFormat="1" ht="51" x14ac:dyDescent="0.25">
      <c r="A1806" s="344" t="s">
        <v>2719</v>
      </c>
      <c r="B1806" s="337" t="s">
        <v>2056</v>
      </c>
      <c r="C1806" s="324" t="s">
        <v>2722</v>
      </c>
      <c r="D1806" s="325" t="s">
        <v>3224</v>
      </c>
      <c r="E1806" s="326">
        <v>75</v>
      </c>
      <c r="F1806" s="350">
        <v>75</v>
      </c>
      <c r="G1806" s="37"/>
      <c r="H1806" s="323" t="s">
        <v>2721</v>
      </c>
      <c r="I1806" s="371" t="s">
        <v>21</v>
      </c>
      <c r="J1806" s="371"/>
      <c r="K1806" s="479">
        <v>41091</v>
      </c>
      <c r="L1806" s="475"/>
      <c r="M1806" s="374">
        <v>1</v>
      </c>
      <c r="N1806" s="379">
        <v>1</v>
      </c>
      <c r="O1806" s="375"/>
      <c r="P1806" s="377">
        <f t="shared" si="189"/>
        <v>76.81</v>
      </c>
      <c r="Q1806" s="16">
        <f t="shared" si="192"/>
        <v>76.816000000000003</v>
      </c>
      <c r="R1806" s="23">
        <f t="shared" si="190"/>
        <v>1.8100000000000023</v>
      </c>
      <c r="S1806" s="18">
        <f t="shared" si="191"/>
        <v>2.4133333333333364E-2</v>
      </c>
      <c r="T1806" s="101"/>
      <c r="U1806" s="102">
        <v>4360000</v>
      </c>
      <c r="V1806" s="78"/>
      <c r="W1806" s="272">
        <v>4360</v>
      </c>
      <c r="X1806" s="273"/>
      <c r="Y1806" s="486"/>
      <c r="AA1806" s="477"/>
      <c r="AB1806" s="477"/>
      <c r="AC1806" s="477"/>
      <c r="AD1806" s="477"/>
      <c r="AE1806" s="477"/>
    </row>
    <row r="1807" spans="1:31" s="423" customFormat="1" ht="38.25" x14ac:dyDescent="0.25">
      <c r="A1807" s="344" t="s">
        <v>2719</v>
      </c>
      <c r="B1807" s="337" t="s">
        <v>2056</v>
      </c>
      <c r="C1807" s="324" t="s">
        <v>2723</v>
      </c>
      <c r="D1807" s="325" t="s">
        <v>3224</v>
      </c>
      <c r="E1807" s="326">
        <v>75</v>
      </c>
      <c r="F1807" s="350">
        <v>75</v>
      </c>
      <c r="G1807" s="37"/>
      <c r="H1807" s="323" t="s">
        <v>2721</v>
      </c>
      <c r="I1807" s="371" t="s">
        <v>21</v>
      </c>
      <c r="J1807" s="371"/>
      <c r="K1807" s="479">
        <v>41091</v>
      </c>
      <c r="L1807" s="475"/>
      <c r="M1807" s="374">
        <v>1</v>
      </c>
      <c r="N1807" s="379">
        <v>1</v>
      </c>
      <c r="O1807" s="375"/>
      <c r="P1807" s="377">
        <f t="shared" si="189"/>
        <v>76.81</v>
      </c>
      <c r="Q1807" s="16">
        <f t="shared" si="192"/>
        <v>76.816000000000003</v>
      </c>
      <c r="R1807" s="23">
        <f t="shared" si="190"/>
        <v>1.8100000000000023</v>
      </c>
      <c r="S1807" s="18">
        <f t="shared" si="191"/>
        <v>2.4133333333333364E-2</v>
      </c>
      <c r="T1807" s="101"/>
      <c r="U1807" s="102">
        <v>4370000</v>
      </c>
      <c r="V1807" s="78"/>
      <c r="W1807" s="272">
        <v>4370</v>
      </c>
      <c r="X1807" s="273"/>
      <c r="Y1807" s="486"/>
      <c r="AA1807" s="477"/>
      <c r="AB1807" s="477"/>
      <c r="AC1807" s="477"/>
      <c r="AD1807" s="477"/>
      <c r="AE1807" s="477"/>
    </row>
    <row r="1808" spans="1:31" s="423" customFormat="1" ht="51" x14ac:dyDescent="0.25">
      <c r="A1808" s="344" t="s">
        <v>2719</v>
      </c>
      <c r="B1808" s="337" t="s">
        <v>2056</v>
      </c>
      <c r="C1808" s="324" t="s">
        <v>2724</v>
      </c>
      <c r="D1808" s="325" t="s">
        <v>3224</v>
      </c>
      <c r="E1808" s="326">
        <v>75</v>
      </c>
      <c r="F1808" s="350">
        <v>75</v>
      </c>
      <c r="G1808" s="37"/>
      <c r="H1808" s="323" t="s">
        <v>2721</v>
      </c>
      <c r="I1808" s="371" t="s">
        <v>21</v>
      </c>
      <c r="J1808" s="371"/>
      <c r="K1808" s="479">
        <v>41091</v>
      </c>
      <c r="L1808" s="425"/>
      <c r="M1808" s="374">
        <v>1</v>
      </c>
      <c r="N1808" s="379">
        <v>1</v>
      </c>
      <c r="O1808" s="375"/>
      <c r="P1808" s="377">
        <f t="shared" si="189"/>
        <v>76.81</v>
      </c>
      <c r="Q1808" s="16">
        <f t="shared" si="192"/>
        <v>76.816000000000003</v>
      </c>
      <c r="R1808" s="23">
        <f t="shared" si="190"/>
        <v>1.8100000000000023</v>
      </c>
      <c r="S1808" s="18">
        <f t="shared" si="191"/>
        <v>2.4133333333333364E-2</v>
      </c>
      <c r="T1808" s="101"/>
      <c r="U1808" s="102">
        <v>4380000</v>
      </c>
      <c r="V1808" s="78"/>
      <c r="W1808" s="272">
        <v>4380</v>
      </c>
      <c r="X1808" s="273"/>
      <c r="Y1808" s="486"/>
      <c r="AA1808" s="477"/>
      <c r="AB1808" s="477"/>
      <c r="AC1808" s="477"/>
      <c r="AD1808" s="477"/>
      <c r="AE1808" s="477"/>
    </row>
    <row r="1809" spans="1:205" s="423" customFormat="1" ht="38.25" x14ac:dyDescent="0.25">
      <c r="A1809" s="340" t="s">
        <v>2725</v>
      </c>
      <c r="B1809" s="337" t="s">
        <v>2056</v>
      </c>
      <c r="C1809" s="341" t="s">
        <v>2726</v>
      </c>
      <c r="D1809" s="342" t="s">
        <v>2727</v>
      </c>
      <c r="E1809" s="326">
        <v>258.07</v>
      </c>
      <c r="F1809" s="349">
        <v>250</v>
      </c>
      <c r="G1809" s="37"/>
      <c r="H1809" s="334"/>
      <c r="I1809" s="379" t="s">
        <v>21</v>
      </c>
      <c r="J1809" s="379"/>
      <c r="K1809" s="334"/>
      <c r="L1809" s="380"/>
      <c r="M1809" s="388">
        <v>6</v>
      </c>
      <c r="N1809" s="379">
        <v>1</v>
      </c>
      <c r="O1809" s="382"/>
      <c r="P1809" s="377">
        <f t="shared" si="189"/>
        <v>264.31</v>
      </c>
      <c r="Q1809" s="16">
        <f t="shared" si="192"/>
        <v>264.31889999999999</v>
      </c>
      <c r="R1809" s="23">
        <f t="shared" si="190"/>
        <v>6.2400000000000091</v>
      </c>
      <c r="S1809" s="18">
        <f t="shared" si="191"/>
        <v>2.4179486185918586E-2</v>
      </c>
      <c r="T1809" s="101"/>
      <c r="U1809" s="102">
        <v>4390000</v>
      </c>
      <c r="V1809" s="103"/>
      <c r="W1809" s="272">
        <v>4390</v>
      </c>
      <c r="X1809" s="273"/>
      <c r="Y1809" s="486"/>
      <c r="AA1809" s="477"/>
      <c r="AB1809" s="477"/>
      <c r="AC1809" s="477"/>
      <c r="AD1809" s="477"/>
      <c r="AE1809" s="477"/>
    </row>
    <row r="1810" spans="1:205" s="423" customFormat="1" ht="38.25" x14ac:dyDescent="0.25">
      <c r="A1810" s="344" t="s">
        <v>2728</v>
      </c>
      <c r="B1810" s="337" t="s">
        <v>2056</v>
      </c>
      <c r="C1810" s="324" t="s">
        <v>2729</v>
      </c>
      <c r="D1810" s="325" t="s">
        <v>2730</v>
      </c>
      <c r="E1810" s="326">
        <v>2064.6</v>
      </c>
      <c r="F1810" s="350">
        <v>2000</v>
      </c>
      <c r="G1810" s="37"/>
      <c r="H1810" s="323"/>
      <c r="I1810" s="371" t="s">
        <v>21</v>
      </c>
      <c r="J1810" s="371"/>
      <c r="K1810" s="323"/>
      <c r="L1810" s="373"/>
      <c r="M1810" s="374">
        <v>1</v>
      </c>
      <c r="N1810" s="371">
        <v>1</v>
      </c>
      <c r="O1810" s="375"/>
      <c r="P1810" s="377">
        <f t="shared" si="189"/>
        <v>2114.59</v>
      </c>
      <c r="Q1810" s="16">
        <f t="shared" si="192"/>
        <v>2114.5922</v>
      </c>
      <c r="R1810" s="23">
        <f t="shared" si="190"/>
        <v>49.990000000000236</v>
      </c>
      <c r="S1810" s="18">
        <f t="shared" si="191"/>
        <v>2.421292260001949E-2</v>
      </c>
      <c r="T1810" s="101"/>
      <c r="U1810" s="102">
        <v>4400000</v>
      </c>
      <c r="V1810" s="103"/>
      <c r="W1810" s="272">
        <v>4400</v>
      </c>
      <c r="X1810" s="273"/>
      <c r="Y1810" s="486"/>
      <c r="AA1810" s="477"/>
      <c r="AB1810" s="477"/>
      <c r="AC1810" s="477"/>
      <c r="AD1810" s="477"/>
      <c r="AE1810" s="477"/>
    </row>
    <row r="1811" spans="1:205" s="425" customFormat="1" ht="38.25" x14ac:dyDescent="0.25">
      <c r="A1811" s="344" t="s">
        <v>2728</v>
      </c>
      <c r="B1811" s="337" t="s">
        <v>2056</v>
      </c>
      <c r="C1811" s="324" t="s">
        <v>2731</v>
      </c>
      <c r="D1811" s="325" t="s">
        <v>2732</v>
      </c>
      <c r="E1811" s="326">
        <v>1032.3</v>
      </c>
      <c r="F1811" s="350">
        <v>1000</v>
      </c>
      <c r="G1811" s="37"/>
      <c r="H1811" s="323"/>
      <c r="I1811" s="371" t="s">
        <v>21</v>
      </c>
      <c r="J1811" s="371"/>
      <c r="K1811" s="323"/>
      <c r="L1811" s="373"/>
      <c r="M1811" s="374">
        <v>1</v>
      </c>
      <c r="N1811" s="371">
        <v>1</v>
      </c>
      <c r="O1811" s="375"/>
      <c r="P1811" s="377">
        <f t="shared" si="189"/>
        <v>1057.29</v>
      </c>
      <c r="Q1811" s="16">
        <f t="shared" si="192"/>
        <v>1057.2961</v>
      </c>
      <c r="R1811" s="23">
        <f t="shared" si="190"/>
        <v>24.990000000000009</v>
      </c>
      <c r="S1811" s="18">
        <f t="shared" si="191"/>
        <v>2.4208079046788733E-2</v>
      </c>
      <c r="T1811" s="101"/>
      <c r="U1811" s="102">
        <v>4410000</v>
      </c>
      <c r="V1811" s="103"/>
      <c r="W1811" s="272">
        <v>4410</v>
      </c>
      <c r="X1811" s="273"/>
      <c r="Y1811" s="486"/>
      <c r="Z1811" s="423"/>
      <c r="AA1811" s="477"/>
      <c r="AB1811" s="477"/>
      <c r="AC1811" s="477"/>
      <c r="AD1811" s="477"/>
      <c r="AE1811" s="477"/>
      <c r="AF1811" s="423"/>
      <c r="AG1811" s="423"/>
      <c r="AH1811" s="423"/>
      <c r="AI1811" s="423"/>
      <c r="AJ1811" s="423"/>
      <c r="AK1811" s="423"/>
      <c r="AL1811" s="423"/>
      <c r="AM1811" s="423"/>
      <c r="AN1811" s="423"/>
      <c r="AO1811" s="423"/>
      <c r="AP1811" s="423"/>
      <c r="AQ1811" s="423"/>
      <c r="AR1811" s="423"/>
      <c r="AS1811" s="423"/>
      <c r="AT1811" s="423"/>
      <c r="AU1811" s="423"/>
      <c r="AV1811" s="423"/>
      <c r="AW1811" s="423"/>
      <c r="AX1811" s="423"/>
      <c r="AY1811" s="423"/>
      <c r="AZ1811" s="423"/>
      <c r="BA1811" s="423"/>
      <c r="BB1811" s="423"/>
      <c r="BC1811" s="423"/>
      <c r="BD1811" s="423"/>
      <c r="BE1811" s="423"/>
      <c r="BF1811" s="423"/>
      <c r="BG1811" s="423"/>
      <c r="BH1811" s="423"/>
      <c r="BI1811" s="423"/>
      <c r="BJ1811" s="423"/>
      <c r="BK1811" s="423"/>
      <c r="BL1811" s="423"/>
      <c r="BM1811" s="423"/>
      <c r="BN1811" s="423"/>
      <c r="BO1811" s="423"/>
      <c r="BP1811" s="423"/>
      <c r="BQ1811" s="423"/>
      <c r="BR1811" s="423"/>
      <c r="BS1811" s="423"/>
      <c r="BT1811" s="423"/>
      <c r="BU1811" s="423"/>
      <c r="BV1811" s="423"/>
      <c r="BW1811" s="423"/>
      <c r="BX1811" s="423"/>
      <c r="BY1811" s="423"/>
      <c r="BZ1811" s="423"/>
      <c r="CA1811" s="423"/>
      <c r="CB1811" s="423"/>
      <c r="CC1811" s="423"/>
      <c r="CD1811" s="423"/>
      <c r="CE1811" s="423"/>
      <c r="CF1811" s="423"/>
      <c r="CG1811" s="423"/>
      <c r="CH1811" s="423"/>
      <c r="CI1811" s="423"/>
      <c r="CJ1811" s="423"/>
      <c r="CK1811" s="423"/>
      <c r="CL1811" s="423"/>
      <c r="CM1811" s="423"/>
      <c r="CN1811" s="423"/>
      <c r="CO1811" s="423"/>
      <c r="CP1811" s="423"/>
      <c r="CQ1811" s="423"/>
      <c r="CR1811" s="423"/>
      <c r="CS1811" s="423"/>
      <c r="CT1811" s="423"/>
      <c r="CU1811" s="423"/>
      <c r="CV1811" s="423"/>
      <c r="CW1811" s="423"/>
      <c r="CX1811" s="423"/>
      <c r="CY1811" s="423"/>
      <c r="CZ1811" s="423"/>
      <c r="DA1811" s="423"/>
      <c r="DB1811" s="423"/>
      <c r="DC1811" s="423"/>
      <c r="DD1811" s="423"/>
      <c r="DE1811" s="423"/>
      <c r="DF1811" s="423"/>
      <c r="DG1811" s="423"/>
      <c r="DH1811" s="423"/>
      <c r="DI1811" s="423"/>
      <c r="DJ1811" s="423"/>
      <c r="DK1811" s="423"/>
      <c r="DL1811" s="423"/>
      <c r="DM1811" s="423"/>
      <c r="DN1811" s="423"/>
      <c r="DO1811" s="423"/>
      <c r="DP1811" s="423"/>
      <c r="DQ1811" s="423"/>
      <c r="DR1811" s="423"/>
      <c r="DS1811" s="423"/>
      <c r="DT1811" s="423"/>
      <c r="DU1811" s="423"/>
      <c r="DV1811" s="423"/>
      <c r="DW1811" s="423"/>
      <c r="DX1811" s="423"/>
      <c r="DY1811" s="423"/>
      <c r="DZ1811" s="423"/>
      <c r="EA1811" s="423"/>
      <c r="EB1811" s="423"/>
      <c r="EC1811" s="423"/>
      <c r="ED1811" s="423"/>
      <c r="EE1811" s="423"/>
      <c r="EF1811" s="423"/>
      <c r="EG1811" s="423"/>
      <c r="EH1811" s="423"/>
      <c r="EI1811" s="423"/>
      <c r="EJ1811" s="423"/>
      <c r="EK1811" s="423"/>
      <c r="EL1811" s="423"/>
      <c r="EM1811" s="423"/>
      <c r="EN1811" s="423"/>
      <c r="EO1811" s="423"/>
      <c r="EP1811" s="423"/>
      <c r="EQ1811" s="423"/>
      <c r="ER1811" s="423"/>
      <c r="ES1811" s="423"/>
      <c r="ET1811" s="423"/>
      <c r="EU1811" s="423"/>
      <c r="EV1811" s="423"/>
      <c r="EW1811" s="423"/>
      <c r="EX1811" s="423"/>
      <c r="EY1811" s="423"/>
      <c r="EZ1811" s="423"/>
      <c r="FA1811" s="423"/>
      <c r="FB1811" s="423"/>
      <c r="FC1811" s="423"/>
      <c r="FD1811" s="423"/>
      <c r="FE1811" s="423"/>
      <c r="FF1811" s="423"/>
      <c r="FG1811" s="423"/>
      <c r="FH1811" s="423"/>
      <c r="FI1811" s="423"/>
      <c r="FJ1811" s="423"/>
      <c r="FK1811" s="423"/>
      <c r="FL1811" s="423"/>
      <c r="FM1811" s="423"/>
      <c r="FN1811" s="423"/>
      <c r="FO1811" s="423"/>
      <c r="FP1811" s="423"/>
      <c r="FQ1811" s="423"/>
      <c r="FR1811" s="423"/>
      <c r="FS1811" s="423"/>
      <c r="FT1811" s="423"/>
      <c r="FU1811" s="423"/>
      <c r="FV1811" s="423"/>
      <c r="FW1811" s="423"/>
      <c r="FX1811" s="423"/>
      <c r="FY1811" s="423"/>
      <c r="FZ1811" s="423"/>
      <c r="GA1811" s="423"/>
      <c r="GB1811" s="423"/>
      <c r="GC1811" s="423"/>
      <c r="GD1811" s="423"/>
      <c r="GE1811" s="423"/>
      <c r="GF1811" s="423"/>
      <c r="GG1811" s="423"/>
      <c r="GH1811" s="423"/>
      <c r="GI1811" s="423"/>
      <c r="GJ1811" s="423"/>
      <c r="GK1811" s="423"/>
      <c r="GL1811" s="423"/>
      <c r="GM1811" s="423"/>
      <c r="GN1811" s="423"/>
      <c r="GO1811" s="423"/>
      <c r="GP1811" s="423"/>
      <c r="GQ1811" s="423"/>
      <c r="GR1811" s="423"/>
      <c r="GS1811" s="423"/>
      <c r="GT1811" s="423"/>
      <c r="GU1811" s="423"/>
      <c r="GV1811" s="423"/>
      <c r="GW1811" s="423"/>
    </row>
    <row r="1812" spans="1:205" s="425" customFormat="1" ht="38.25" x14ac:dyDescent="0.25">
      <c r="A1812" s="344" t="s">
        <v>2728</v>
      </c>
      <c r="B1812" s="337" t="s">
        <v>2056</v>
      </c>
      <c r="C1812" s="324" t="s">
        <v>2733</v>
      </c>
      <c r="D1812" s="325" t="s">
        <v>2734</v>
      </c>
      <c r="E1812" s="326">
        <v>1032.3</v>
      </c>
      <c r="F1812" s="350">
        <v>1000</v>
      </c>
      <c r="G1812" s="37"/>
      <c r="H1812" s="323"/>
      <c r="I1812" s="371" t="s">
        <v>21</v>
      </c>
      <c r="J1812" s="371"/>
      <c r="K1812" s="323"/>
      <c r="L1812" s="373"/>
      <c r="M1812" s="374">
        <v>1</v>
      </c>
      <c r="N1812" s="371">
        <v>1</v>
      </c>
      <c r="O1812" s="375"/>
      <c r="P1812" s="377">
        <f t="shared" si="189"/>
        <v>1057.29</v>
      </c>
      <c r="Q1812" s="16">
        <f t="shared" si="192"/>
        <v>1057.2961</v>
      </c>
      <c r="R1812" s="23">
        <f t="shared" si="190"/>
        <v>24.990000000000009</v>
      </c>
      <c r="S1812" s="18">
        <f t="shared" si="191"/>
        <v>2.4208079046788733E-2</v>
      </c>
      <c r="T1812" s="101"/>
      <c r="U1812" s="102">
        <v>4420000</v>
      </c>
      <c r="V1812" s="103"/>
      <c r="W1812" s="272">
        <v>4420</v>
      </c>
      <c r="X1812" s="273"/>
      <c r="Y1812" s="486"/>
      <c r="Z1812" s="423"/>
      <c r="AA1812" s="477"/>
      <c r="AB1812" s="477"/>
      <c r="AC1812" s="477"/>
      <c r="AD1812" s="477"/>
      <c r="AE1812" s="477"/>
      <c r="AF1812" s="423"/>
      <c r="AG1812" s="423"/>
      <c r="AH1812" s="423"/>
      <c r="AI1812" s="423"/>
      <c r="AJ1812" s="423"/>
      <c r="AK1812" s="423"/>
      <c r="AL1812" s="423"/>
      <c r="AM1812" s="423"/>
      <c r="AN1812" s="423"/>
      <c r="AO1812" s="423"/>
      <c r="AP1812" s="423"/>
      <c r="AQ1812" s="423"/>
      <c r="AR1812" s="423"/>
      <c r="AS1812" s="423"/>
      <c r="AT1812" s="423"/>
      <c r="AU1812" s="423"/>
      <c r="AV1812" s="423"/>
      <c r="AW1812" s="423"/>
      <c r="AX1812" s="423"/>
      <c r="AY1812" s="423"/>
      <c r="AZ1812" s="423"/>
      <c r="BA1812" s="423"/>
      <c r="BB1812" s="423"/>
      <c r="BC1812" s="423"/>
      <c r="BD1812" s="423"/>
      <c r="BE1812" s="423"/>
      <c r="BF1812" s="423"/>
      <c r="BG1812" s="423"/>
      <c r="BH1812" s="423"/>
      <c r="BI1812" s="423"/>
      <c r="BJ1812" s="423"/>
      <c r="BK1812" s="423"/>
      <c r="BL1812" s="423"/>
      <c r="BM1812" s="423"/>
      <c r="BN1812" s="423"/>
      <c r="BO1812" s="423"/>
      <c r="BP1812" s="423"/>
      <c r="BQ1812" s="423"/>
      <c r="BR1812" s="423"/>
      <c r="BS1812" s="423"/>
      <c r="BT1812" s="423"/>
      <c r="BU1812" s="423"/>
      <c r="BV1812" s="423"/>
      <c r="BW1812" s="423"/>
      <c r="BX1812" s="423"/>
      <c r="BY1812" s="423"/>
      <c r="BZ1812" s="423"/>
      <c r="CA1812" s="423"/>
      <c r="CB1812" s="423"/>
      <c r="CC1812" s="423"/>
      <c r="CD1812" s="423"/>
      <c r="CE1812" s="423"/>
      <c r="CF1812" s="423"/>
      <c r="CG1812" s="423"/>
      <c r="CH1812" s="423"/>
      <c r="CI1812" s="423"/>
      <c r="CJ1812" s="423"/>
      <c r="CK1812" s="423"/>
      <c r="CL1812" s="423"/>
      <c r="CM1812" s="423"/>
      <c r="CN1812" s="423"/>
      <c r="CO1812" s="423"/>
      <c r="CP1812" s="423"/>
      <c r="CQ1812" s="423"/>
      <c r="CR1812" s="423"/>
      <c r="CS1812" s="423"/>
      <c r="CT1812" s="423"/>
      <c r="CU1812" s="423"/>
      <c r="CV1812" s="423"/>
      <c r="CW1812" s="423"/>
      <c r="CX1812" s="423"/>
      <c r="CY1812" s="423"/>
      <c r="CZ1812" s="423"/>
      <c r="DA1812" s="423"/>
      <c r="DB1812" s="423"/>
      <c r="DC1812" s="423"/>
      <c r="DD1812" s="423"/>
      <c r="DE1812" s="423"/>
      <c r="DF1812" s="423"/>
      <c r="DG1812" s="423"/>
      <c r="DH1812" s="423"/>
      <c r="DI1812" s="423"/>
      <c r="DJ1812" s="423"/>
      <c r="DK1812" s="423"/>
      <c r="DL1812" s="423"/>
      <c r="DM1812" s="423"/>
      <c r="DN1812" s="423"/>
      <c r="DO1812" s="423"/>
      <c r="DP1812" s="423"/>
      <c r="DQ1812" s="423"/>
      <c r="DR1812" s="423"/>
      <c r="DS1812" s="423"/>
      <c r="DT1812" s="423"/>
      <c r="DU1812" s="423"/>
      <c r="DV1812" s="423"/>
      <c r="DW1812" s="423"/>
      <c r="DX1812" s="423"/>
      <c r="DY1812" s="423"/>
      <c r="DZ1812" s="423"/>
      <c r="EA1812" s="423"/>
      <c r="EB1812" s="423"/>
      <c r="EC1812" s="423"/>
      <c r="ED1812" s="423"/>
      <c r="EE1812" s="423"/>
      <c r="EF1812" s="423"/>
      <c r="EG1812" s="423"/>
      <c r="EH1812" s="423"/>
      <c r="EI1812" s="423"/>
      <c r="EJ1812" s="423"/>
      <c r="EK1812" s="423"/>
      <c r="EL1812" s="423"/>
      <c r="EM1812" s="423"/>
      <c r="EN1812" s="423"/>
      <c r="EO1812" s="423"/>
      <c r="EP1812" s="423"/>
      <c r="EQ1812" s="423"/>
      <c r="ER1812" s="423"/>
      <c r="ES1812" s="423"/>
      <c r="ET1812" s="423"/>
      <c r="EU1812" s="423"/>
      <c r="EV1812" s="423"/>
      <c r="EW1812" s="423"/>
      <c r="EX1812" s="423"/>
      <c r="EY1812" s="423"/>
      <c r="EZ1812" s="423"/>
      <c r="FA1812" s="423"/>
      <c r="FB1812" s="423"/>
      <c r="FC1812" s="423"/>
      <c r="FD1812" s="423"/>
      <c r="FE1812" s="423"/>
      <c r="FF1812" s="423"/>
      <c r="FG1812" s="423"/>
      <c r="FH1812" s="423"/>
      <c r="FI1812" s="423"/>
      <c r="FJ1812" s="423"/>
      <c r="FK1812" s="423"/>
      <c r="FL1812" s="423"/>
      <c r="FM1812" s="423"/>
      <c r="FN1812" s="423"/>
      <c r="FO1812" s="423"/>
      <c r="FP1812" s="423"/>
      <c r="FQ1812" s="423"/>
      <c r="FR1812" s="423"/>
      <c r="FS1812" s="423"/>
      <c r="FT1812" s="423"/>
      <c r="FU1812" s="423"/>
      <c r="FV1812" s="423"/>
      <c r="FW1812" s="423"/>
      <c r="FX1812" s="423"/>
      <c r="FY1812" s="423"/>
      <c r="FZ1812" s="423"/>
      <c r="GA1812" s="423"/>
      <c r="GB1812" s="423"/>
      <c r="GC1812" s="423"/>
      <c r="GD1812" s="423"/>
      <c r="GE1812" s="423"/>
      <c r="GF1812" s="423"/>
      <c r="GG1812" s="423"/>
      <c r="GH1812" s="423"/>
      <c r="GI1812" s="423"/>
      <c r="GJ1812" s="423"/>
      <c r="GK1812" s="423"/>
      <c r="GL1812" s="423"/>
      <c r="GM1812" s="423"/>
      <c r="GN1812" s="423"/>
      <c r="GO1812" s="423"/>
      <c r="GP1812" s="423"/>
      <c r="GQ1812" s="423"/>
      <c r="GR1812" s="423"/>
      <c r="GS1812" s="423"/>
      <c r="GT1812" s="423"/>
      <c r="GU1812" s="423"/>
      <c r="GV1812" s="423"/>
      <c r="GW1812" s="423"/>
    </row>
    <row r="1813" spans="1:205" s="423" customFormat="1" ht="38.25" x14ac:dyDescent="0.25">
      <c r="A1813" s="344" t="s">
        <v>2728</v>
      </c>
      <c r="B1813" s="337" t="s">
        <v>2056</v>
      </c>
      <c r="C1813" s="324" t="s">
        <v>2735</v>
      </c>
      <c r="D1813" s="325" t="s">
        <v>2736</v>
      </c>
      <c r="E1813" s="326">
        <v>2064.6</v>
      </c>
      <c r="F1813" s="350">
        <v>2000</v>
      </c>
      <c r="G1813" s="37"/>
      <c r="H1813" s="323"/>
      <c r="I1813" s="371" t="s">
        <v>21</v>
      </c>
      <c r="J1813" s="371"/>
      <c r="K1813" s="323"/>
      <c r="L1813" s="373"/>
      <c r="M1813" s="374">
        <v>1</v>
      </c>
      <c r="N1813" s="371">
        <v>1</v>
      </c>
      <c r="O1813" s="375"/>
      <c r="P1813" s="377">
        <f t="shared" si="189"/>
        <v>2114.59</v>
      </c>
      <c r="Q1813" s="16">
        <f t="shared" si="192"/>
        <v>2114.5922</v>
      </c>
      <c r="R1813" s="23">
        <f t="shared" si="190"/>
        <v>49.990000000000236</v>
      </c>
      <c r="S1813" s="18">
        <f t="shared" si="191"/>
        <v>2.421292260001949E-2</v>
      </c>
      <c r="T1813" s="101"/>
      <c r="U1813" s="102">
        <v>4430000</v>
      </c>
      <c r="V1813" s="103"/>
      <c r="W1813" s="272">
        <v>4430</v>
      </c>
      <c r="X1813" s="273"/>
      <c r="Y1813" s="486"/>
      <c r="AA1813" s="477"/>
      <c r="AB1813" s="477"/>
      <c r="AC1813" s="477"/>
      <c r="AD1813" s="477"/>
      <c r="AE1813" s="477"/>
    </row>
    <row r="1814" spans="1:205" s="423" customFormat="1" ht="38.25" x14ac:dyDescent="0.25">
      <c r="A1814" s="344" t="s">
        <v>2728</v>
      </c>
      <c r="B1814" s="337" t="s">
        <v>2056</v>
      </c>
      <c r="C1814" s="324" t="s">
        <v>2737</v>
      </c>
      <c r="D1814" s="325" t="s">
        <v>2738</v>
      </c>
      <c r="E1814" s="326">
        <v>516.15</v>
      </c>
      <c r="F1814" s="350">
        <v>500</v>
      </c>
      <c r="G1814" s="37"/>
      <c r="H1814" s="323"/>
      <c r="I1814" s="371" t="s">
        <v>21</v>
      </c>
      <c r="J1814" s="371"/>
      <c r="K1814" s="323"/>
      <c r="L1814" s="373"/>
      <c r="M1814" s="374">
        <v>1</v>
      </c>
      <c r="N1814" s="371">
        <v>1</v>
      </c>
      <c r="O1814" s="375"/>
      <c r="P1814" s="377">
        <f t="shared" si="189"/>
        <v>528.64</v>
      </c>
      <c r="Q1814" s="16">
        <f t="shared" si="192"/>
        <v>528.64800000000002</v>
      </c>
      <c r="R1814" s="23">
        <f t="shared" si="190"/>
        <v>12.490000000000009</v>
      </c>
      <c r="S1814" s="18">
        <f t="shared" si="191"/>
        <v>2.4198391940327444E-2</v>
      </c>
      <c r="T1814" s="101"/>
      <c r="U1814" s="102">
        <v>4440000</v>
      </c>
      <c r="V1814" s="103"/>
      <c r="W1814" s="272">
        <v>4440</v>
      </c>
      <c r="X1814" s="273"/>
      <c r="Y1814" s="486"/>
      <c r="AA1814" s="477"/>
      <c r="AB1814" s="477"/>
      <c r="AC1814" s="477"/>
      <c r="AD1814" s="477"/>
      <c r="AE1814" s="477"/>
    </row>
    <row r="1815" spans="1:205" s="423" customFormat="1" ht="63.75" x14ac:dyDescent="0.25">
      <c r="A1815" s="443" t="s">
        <v>2739</v>
      </c>
      <c r="B1815" s="337" t="s">
        <v>2056</v>
      </c>
      <c r="C1815" s="324" t="s">
        <v>2740</v>
      </c>
      <c r="D1815" s="325" t="s">
        <v>2741</v>
      </c>
      <c r="E1815" s="326">
        <v>0.05</v>
      </c>
      <c r="F1815" s="350">
        <v>0.05</v>
      </c>
      <c r="G1815" s="37"/>
      <c r="H1815" s="323"/>
      <c r="I1815" s="371" t="s">
        <v>21</v>
      </c>
      <c r="J1815" s="371"/>
      <c r="K1815" s="372"/>
      <c r="L1815" s="373"/>
      <c r="M1815" s="374">
        <v>1</v>
      </c>
      <c r="N1815" s="371">
        <v>1</v>
      </c>
      <c r="O1815" s="375"/>
      <c r="P1815" s="377">
        <f t="shared" si="189"/>
        <v>0.05</v>
      </c>
      <c r="Q1815" s="16">
        <f t="shared" si="192"/>
        <v>5.1200000000000002E-2</v>
      </c>
      <c r="R1815" s="23">
        <f t="shared" si="190"/>
        <v>0</v>
      </c>
      <c r="S1815" s="18">
        <f t="shared" si="191"/>
        <v>0</v>
      </c>
      <c r="T1815" s="101"/>
      <c r="U1815" s="102">
        <v>4450000</v>
      </c>
      <c r="V1815" s="103"/>
      <c r="W1815" s="272">
        <v>4450</v>
      </c>
      <c r="X1815" s="273"/>
      <c r="Y1815" s="486"/>
      <c r="AA1815" s="477"/>
      <c r="AB1815" s="477"/>
      <c r="AC1815" s="477"/>
      <c r="AD1815" s="477"/>
      <c r="AE1815" s="477"/>
    </row>
    <row r="1816" spans="1:205" s="423" customFormat="1" ht="76.5" x14ac:dyDescent="0.25">
      <c r="A1816" s="443" t="s">
        <v>2739</v>
      </c>
      <c r="B1816" s="337" t="s">
        <v>2056</v>
      </c>
      <c r="C1816" s="324" t="s">
        <v>2742</v>
      </c>
      <c r="D1816" s="325" t="s">
        <v>2743</v>
      </c>
      <c r="E1816" s="326">
        <v>0.1</v>
      </c>
      <c r="F1816" s="350">
        <v>0.1</v>
      </c>
      <c r="G1816" s="37"/>
      <c r="H1816" s="323"/>
      <c r="I1816" s="371" t="s">
        <v>21</v>
      </c>
      <c r="J1816" s="371"/>
      <c r="K1816" s="372"/>
      <c r="L1816" s="373"/>
      <c r="M1816" s="374">
        <v>1</v>
      </c>
      <c r="N1816" s="371">
        <v>1</v>
      </c>
      <c r="O1816" s="375"/>
      <c r="P1816" s="377">
        <f t="shared" si="189"/>
        <v>0.1</v>
      </c>
      <c r="Q1816" s="16">
        <f t="shared" si="192"/>
        <v>0.1024</v>
      </c>
      <c r="R1816" s="23">
        <f t="shared" si="190"/>
        <v>0</v>
      </c>
      <c r="S1816" s="18">
        <f t="shared" si="191"/>
        <v>0</v>
      </c>
      <c r="T1816" s="101"/>
      <c r="U1816" s="102">
        <v>4460000</v>
      </c>
      <c r="V1816" s="103"/>
      <c r="W1816" s="272">
        <v>4460</v>
      </c>
      <c r="X1816" s="273"/>
      <c r="Y1816" s="486"/>
      <c r="AA1816" s="477"/>
      <c r="AB1816" s="477"/>
      <c r="AC1816" s="477"/>
      <c r="AD1816" s="477"/>
      <c r="AE1816" s="477"/>
    </row>
    <row r="1817" spans="1:205" s="423" customFormat="1" ht="76.5" x14ac:dyDescent="0.25">
      <c r="A1817" s="443" t="s">
        <v>2739</v>
      </c>
      <c r="B1817" s="337" t="s">
        <v>2056</v>
      </c>
      <c r="C1817" s="324" t="s">
        <v>2744</v>
      </c>
      <c r="D1817" s="325" t="s">
        <v>2745</v>
      </c>
      <c r="E1817" s="326">
        <v>0.1</v>
      </c>
      <c r="F1817" s="350">
        <v>0.1</v>
      </c>
      <c r="G1817" s="37"/>
      <c r="H1817" s="323"/>
      <c r="I1817" s="371" t="s">
        <v>21</v>
      </c>
      <c r="J1817" s="371"/>
      <c r="K1817" s="372"/>
      <c r="L1817" s="373"/>
      <c r="M1817" s="374">
        <v>1</v>
      </c>
      <c r="N1817" s="371">
        <v>1</v>
      </c>
      <c r="O1817" s="375"/>
      <c r="P1817" s="377">
        <f t="shared" si="189"/>
        <v>0.1</v>
      </c>
      <c r="Q1817" s="16">
        <f t="shared" si="192"/>
        <v>0.1024</v>
      </c>
      <c r="R1817" s="23">
        <f t="shared" si="190"/>
        <v>0</v>
      </c>
      <c r="S1817" s="18">
        <f t="shared" si="191"/>
        <v>0</v>
      </c>
      <c r="T1817" s="101"/>
      <c r="U1817" s="102">
        <v>4470000</v>
      </c>
      <c r="V1817" s="103"/>
      <c r="W1817" s="272">
        <v>4470</v>
      </c>
      <c r="X1817" s="273"/>
      <c r="Y1817" s="486"/>
      <c r="AA1817" s="477"/>
      <c r="AB1817" s="477"/>
      <c r="AC1817" s="477"/>
      <c r="AD1817" s="477"/>
      <c r="AE1817" s="477"/>
    </row>
    <row r="1818" spans="1:205" s="423" customFormat="1" ht="89.25" x14ac:dyDescent="0.25">
      <c r="A1818" s="443" t="s">
        <v>2739</v>
      </c>
      <c r="B1818" s="337" t="s">
        <v>2056</v>
      </c>
      <c r="C1818" s="324" t="s">
        <v>2746</v>
      </c>
      <c r="D1818" s="325" t="s">
        <v>2745</v>
      </c>
      <c r="E1818" s="326">
        <v>0.1</v>
      </c>
      <c r="F1818" s="350">
        <v>0.1</v>
      </c>
      <c r="G1818" s="37"/>
      <c r="H1818" s="323"/>
      <c r="I1818" s="371" t="s">
        <v>21</v>
      </c>
      <c r="J1818" s="371"/>
      <c r="K1818" s="372"/>
      <c r="L1818" s="373"/>
      <c r="M1818" s="374">
        <v>1</v>
      </c>
      <c r="N1818" s="371">
        <v>1</v>
      </c>
      <c r="O1818" s="375"/>
      <c r="P1818" s="377">
        <f t="shared" si="189"/>
        <v>0.1</v>
      </c>
      <c r="Q1818" s="16">
        <f t="shared" si="192"/>
        <v>0.1024</v>
      </c>
      <c r="R1818" s="23">
        <f t="shared" si="190"/>
        <v>0</v>
      </c>
      <c r="S1818" s="18">
        <f t="shared" si="191"/>
        <v>0</v>
      </c>
      <c r="T1818" s="101"/>
      <c r="U1818" s="102">
        <v>4480000</v>
      </c>
      <c r="V1818" s="103"/>
      <c r="W1818" s="272">
        <v>4480</v>
      </c>
      <c r="X1818" s="273"/>
      <c r="Y1818" s="486"/>
      <c r="AA1818" s="477"/>
      <c r="AB1818" s="477"/>
      <c r="AC1818" s="477"/>
      <c r="AD1818" s="477"/>
      <c r="AE1818" s="477"/>
    </row>
    <row r="1819" spans="1:205" s="423" customFormat="1" ht="102" x14ac:dyDescent="0.25">
      <c r="A1819" s="443" t="s">
        <v>2739</v>
      </c>
      <c r="B1819" s="337" t="s">
        <v>2056</v>
      </c>
      <c r="C1819" s="324" t="s">
        <v>2747</v>
      </c>
      <c r="D1819" s="325" t="s">
        <v>2745</v>
      </c>
      <c r="E1819" s="326">
        <v>0.05</v>
      </c>
      <c r="F1819" s="350">
        <v>0.05</v>
      </c>
      <c r="G1819" s="37"/>
      <c r="H1819" s="323"/>
      <c r="I1819" s="371" t="s">
        <v>21</v>
      </c>
      <c r="J1819" s="371"/>
      <c r="K1819" s="372"/>
      <c r="L1819" s="373"/>
      <c r="M1819" s="374">
        <v>1</v>
      </c>
      <c r="N1819" s="371">
        <v>1</v>
      </c>
      <c r="O1819" s="375"/>
      <c r="P1819" s="377">
        <f t="shared" si="189"/>
        <v>0.05</v>
      </c>
      <c r="Q1819" s="16">
        <f t="shared" si="192"/>
        <v>5.1200000000000002E-2</v>
      </c>
      <c r="R1819" s="23">
        <f t="shared" si="190"/>
        <v>0</v>
      </c>
      <c r="S1819" s="18">
        <f t="shared" si="191"/>
        <v>0</v>
      </c>
      <c r="T1819" s="101"/>
      <c r="U1819" s="102">
        <v>4490000</v>
      </c>
      <c r="V1819" s="103"/>
      <c r="W1819" s="272">
        <v>4490</v>
      </c>
      <c r="X1819" s="273"/>
      <c r="Y1819" s="486"/>
      <c r="AA1819" s="477"/>
      <c r="AB1819" s="477"/>
      <c r="AC1819" s="477"/>
      <c r="AD1819" s="477"/>
      <c r="AE1819" s="477"/>
    </row>
    <row r="1820" spans="1:205" s="423" customFormat="1" ht="25.5" x14ac:dyDescent="0.25">
      <c r="A1820" s="443" t="s">
        <v>2739</v>
      </c>
      <c r="B1820" s="337" t="s">
        <v>2056</v>
      </c>
      <c r="C1820" s="324" t="s">
        <v>2748</v>
      </c>
      <c r="D1820" s="325" t="s">
        <v>2749</v>
      </c>
      <c r="E1820" s="326">
        <v>5</v>
      </c>
      <c r="F1820" s="350">
        <v>5</v>
      </c>
      <c r="G1820" s="37"/>
      <c r="H1820" s="323"/>
      <c r="I1820" s="371" t="s">
        <v>21</v>
      </c>
      <c r="J1820" s="371"/>
      <c r="K1820" s="372"/>
      <c r="L1820" s="373"/>
      <c r="M1820" s="374">
        <v>1</v>
      </c>
      <c r="N1820" s="371">
        <v>1</v>
      </c>
      <c r="O1820" s="375"/>
      <c r="P1820" s="377">
        <f t="shared" si="189"/>
        <v>5.12</v>
      </c>
      <c r="Q1820" s="16">
        <f t="shared" si="192"/>
        <v>5.1210000000000004</v>
      </c>
      <c r="R1820" s="23">
        <f t="shared" si="190"/>
        <v>0.12000000000000011</v>
      </c>
      <c r="S1820" s="18">
        <f t="shared" si="191"/>
        <v>2.4000000000000021E-2</v>
      </c>
      <c r="T1820" s="101"/>
      <c r="U1820" s="102">
        <v>4500000</v>
      </c>
      <c r="V1820" s="103"/>
      <c r="W1820" s="272">
        <v>4500</v>
      </c>
      <c r="X1820" s="273"/>
      <c r="Y1820" s="486"/>
      <c r="AA1820" s="477"/>
      <c r="AB1820" s="477"/>
      <c r="AC1820" s="477"/>
      <c r="AD1820" s="477"/>
      <c r="AE1820" s="477"/>
    </row>
    <row r="1821" spans="1:205" s="423" customFormat="1" ht="114.75" x14ac:dyDescent="0.25">
      <c r="A1821" s="344" t="s">
        <v>2750</v>
      </c>
      <c r="B1821" s="337" t="s">
        <v>2056</v>
      </c>
      <c r="C1821" s="328" t="s">
        <v>2751</v>
      </c>
      <c r="D1821" s="325" t="s">
        <v>2752</v>
      </c>
      <c r="E1821" s="326" t="s">
        <v>2754</v>
      </c>
      <c r="F1821" s="444" t="s">
        <v>2753</v>
      </c>
      <c r="G1821" s="37"/>
      <c r="H1821" s="323"/>
      <c r="I1821" s="371" t="s">
        <v>21</v>
      </c>
      <c r="J1821" s="371"/>
      <c r="K1821" s="323"/>
      <c r="L1821" s="373"/>
      <c r="M1821" s="374">
        <v>6</v>
      </c>
      <c r="N1821" s="371">
        <v>1</v>
      </c>
      <c r="O1821" s="375"/>
      <c r="P1821" s="377" t="str">
        <f>E1821</f>
        <v>Any fee due the City for permit, including impact fees, if applicable</v>
      </c>
      <c r="Q1821" s="100" t="e">
        <f t="shared" si="192"/>
        <v>#VALUE!</v>
      </c>
      <c r="R1821" s="166" t="s">
        <v>2755</v>
      </c>
      <c r="S1821" s="166" t="s">
        <v>2755</v>
      </c>
      <c r="T1821" s="101"/>
      <c r="U1821" s="102">
        <v>4510000</v>
      </c>
      <c r="V1821" s="103"/>
      <c r="W1821" s="272">
        <v>4510</v>
      </c>
      <c r="X1821" s="273"/>
      <c r="Y1821" s="486"/>
      <c r="AA1821" s="477"/>
      <c r="AB1821" s="477"/>
      <c r="AC1821" s="477"/>
      <c r="AD1821" s="477"/>
      <c r="AE1821" s="477"/>
    </row>
    <row r="1822" spans="1:205" s="423" customFormat="1" ht="38.25" x14ac:dyDescent="0.25">
      <c r="A1822" s="344" t="s">
        <v>2756</v>
      </c>
      <c r="B1822" s="337" t="s">
        <v>2056</v>
      </c>
      <c r="C1822" s="328" t="s">
        <v>2757</v>
      </c>
      <c r="D1822" s="323" t="s">
        <v>2758</v>
      </c>
      <c r="E1822" s="326">
        <v>25.8</v>
      </c>
      <c r="F1822" s="353">
        <v>25</v>
      </c>
      <c r="G1822" s="37"/>
      <c r="H1822" s="323"/>
      <c r="I1822" s="371" t="s">
        <v>21</v>
      </c>
      <c r="J1822" s="371"/>
      <c r="K1822" s="323"/>
      <c r="L1822" s="373"/>
      <c r="M1822" s="374">
        <v>2</v>
      </c>
      <c r="N1822" s="371">
        <v>1</v>
      </c>
      <c r="O1822" s="375"/>
      <c r="P1822" s="377">
        <f t="shared" ref="P1822:P1830" si="193">IF(N1822=1,INT(E1822*$T$1*100)/100,E1822)</f>
        <v>26.42</v>
      </c>
      <c r="Q1822" s="16">
        <f t="shared" si="192"/>
        <v>26.424700000000001</v>
      </c>
      <c r="R1822" s="23">
        <f t="shared" ref="R1822:R1830" si="194">P1822-E1822</f>
        <v>0.62000000000000099</v>
      </c>
      <c r="S1822" s="18">
        <f t="shared" ref="S1822:S1830" si="195">IF(E1822&lt;&gt;0,R1822/E1822,0)</f>
        <v>2.4031007751938022E-2</v>
      </c>
      <c r="T1822" s="101"/>
      <c r="U1822" s="102">
        <v>4520000</v>
      </c>
      <c r="V1822" s="103"/>
      <c r="W1822" s="272">
        <v>4520</v>
      </c>
      <c r="X1822" s="273"/>
      <c r="Y1822" s="486"/>
      <c r="AA1822" s="477"/>
      <c r="AB1822" s="477"/>
      <c r="AC1822" s="477"/>
      <c r="AD1822" s="477"/>
      <c r="AE1822" s="477"/>
      <c r="AF1822" s="425"/>
      <c r="AG1822" s="425"/>
      <c r="AH1822" s="425"/>
      <c r="AI1822" s="425"/>
      <c r="AJ1822" s="425"/>
      <c r="AK1822" s="425"/>
      <c r="AL1822" s="425"/>
      <c r="AM1822" s="425"/>
      <c r="AN1822" s="425"/>
      <c r="AO1822" s="425"/>
      <c r="AP1822" s="425"/>
      <c r="AQ1822" s="425"/>
      <c r="AR1822" s="425"/>
      <c r="AS1822" s="425"/>
      <c r="AT1822" s="425"/>
      <c r="AU1822" s="425"/>
      <c r="AV1822" s="425"/>
      <c r="AW1822" s="425"/>
      <c r="AX1822" s="425"/>
      <c r="AY1822" s="425"/>
      <c r="AZ1822" s="425"/>
      <c r="BA1822" s="425"/>
      <c r="BB1822" s="425"/>
      <c r="BC1822" s="425"/>
      <c r="BD1822" s="425"/>
      <c r="BE1822" s="425"/>
      <c r="BF1822" s="425"/>
      <c r="BG1822" s="425"/>
      <c r="BH1822" s="425"/>
      <c r="BI1822" s="425"/>
      <c r="BJ1822" s="425"/>
      <c r="BK1822" s="425"/>
      <c r="BL1822" s="425"/>
      <c r="BM1822" s="425"/>
      <c r="BN1822" s="425"/>
      <c r="BO1822" s="425"/>
      <c r="BP1822" s="425"/>
      <c r="BQ1822" s="425"/>
      <c r="BR1822" s="425"/>
      <c r="BS1822" s="425"/>
      <c r="BT1822" s="425"/>
      <c r="BU1822" s="425"/>
      <c r="BV1822" s="425"/>
      <c r="BW1822" s="425"/>
      <c r="BX1822" s="425"/>
      <c r="BY1822" s="425"/>
      <c r="BZ1822" s="425"/>
      <c r="CA1822" s="425"/>
      <c r="CB1822" s="425"/>
      <c r="CC1822" s="425"/>
      <c r="CD1822" s="425"/>
      <c r="CE1822" s="425"/>
      <c r="CF1822" s="425"/>
      <c r="CG1822" s="425"/>
      <c r="CH1822" s="425"/>
      <c r="CI1822" s="425"/>
      <c r="CJ1822" s="425"/>
      <c r="CK1822" s="425"/>
      <c r="CL1822" s="425"/>
      <c r="CM1822" s="425"/>
      <c r="CN1822" s="425"/>
      <c r="CO1822" s="425"/>
      <c r="CP1822" s="425"/>
      <c r="CQ1822" s="425"/>
      <c r="CR1822" s="425"/>
      <c r="CS1822" s="425"/>
      <c r="CT1822" s="425"/>
      <c r="CU1822" s="425"/>
      <c r="CV1822" s="425"/>
      <c r="CW1822" s="425"/>
      <c r="CX1822" s="425"/>
      <c r="CY1822" s="425"/>
      <c r="CZ1822" s="425"/>
      <c r="DA1822" s="425"/>
      <c r="DB1822" s="425"/>
      <c r="DC1822" s="425"/>
      <c r="DD1822" s="425"/>
      <c r="DE1822" s="425"/>
      <c r="DF1822" s="425"/>
      <c r="DG1822" s="425"/>
      <c r="DH1822" s="425"/>
      <c r="DI1822" s="425"/>
      <c r="DJ1822" s="425"/>
      <c r="DK1822" s="425"/>
      <c r="DL1822" s="425"/>
      <c r="DM1822" s="425"/>
      <c r="DN1822" s="425"/>
      <c r="DO1822" s="425"/>
      <c r="DP1822" s="425"/>
      <c r="DQ1822" s="425"/>
      <c r="DR1822" s="425"/>
      <c r="DS1822" s="425"/>
      <c r="DT1822" s="425"/>
      <c r="DU1822" s="425"/>
      <c r="DV1822" s="425"/>
      <c r="DW1822" s="425"/>
      <c r="DX1822" s="425"/>
      <c r="DY1822" s="425"/>
      <c r="DZ1822" s="425"/>
      <c r="EA1822" s="425"/>
      <c r="EB1822" s="425"/>
      <c r="EC1822" s="425"/>
      <c r="ED1822" s="425"/>
      <c r="EE1822" s="425"/>
      <c r="EF1822" s="425"/>
      <c r="EG1822" s="425"/>
      <c r="EH1822" s="425"/>
      <c r="EI1822" s="425"/>
      <c r="EJ1822" s="425"/>
      <c r="EK1822" s="425"/>
      <c r="EL1822" s="425"/>
      <c r="EM1822" s="425"/>
      <c r="EN1822" s="425"/>
      <c r="EO1822" s="425"/>
      <c r="EP1822" s="425"/>
      <c r="EQ1822" s="425"/>
      <c r="ER1822" s="425"/>
      <c r="ES1822" s="425"/>
      <c r="ET1822" s="425"/>
      <c r="EU1822" s="425"/>
      <c r="EV1822" s="425"/>
      <c r="EW1822" s="425"/>
      <c r="EX1822" s="425"/>
      <c r="EY1822" s="425"/>
      <c r="EZ1822" s="425"/>
      <c r="FA1822" s="425"/>
      <c r="FB1822" s="425"/>
      <c r="FC1822" s="425"/>
      <c r="FD1822" s="425"/>
      <c r="FE1822" s="425"/>
      <c r="FF1822" s="425"/>
      <c r="FG1822" s="425"/>
      <c r="FH1822" s="425"/>
      <c r="FI1822" s="425"/>
      <c r="FJ1822" s="425"/>
      <c r="FK1822" s="425"/>
      <c r="FL1822" s="425"/>
      <c r="FM1822" s="425"/>
      <c r="FN1822" s="425"/>
      <c r="FO1822" s="425"/>
      <c r="FP1822" s="425"/>
      <c r="FQ1822" s="425"/>
      <c r="FR1822" s="425"/>
      <c r="FS1822" s="425"/>
      <c r="FT1822" s="425"/>
      <c r="FU1822" s="425"/>
      <c r="FV1822" s="425"/>
      <c r="FW1822" s="425"/>
      <c r="FX1822" s="425"/>
      <c r="FY1822" s="425"/>
      <c r="FZ1822" s="425"/>
      <c r="GA1822" s="425"/>
      <c r="GB1822" s="425"/>
      <c r="GC1822" s="425"/>
      <c r="GD1822" s="425"/>
      <c r="GE1822" s="425"/>
      <c r="GF1822" s="425"/>
      <c r="GG1822" s="425"/>
      <c r="GH1822" s="425"/>
      <c r="GI1822" s="425"/>
      <c r="GJ1822" s="425"/>
      <c r="GK1822" s="425"/>
      <c r="GL1822" s="425"/>
      <c r="GM1822" s="425"/>
      <c r="GN1822" s="425"/>
      <c r="GO1822" s="425"/>
      <c r="GP1822" s="425"/>
      <c r="GQ1822" s="425"/>
      <c r="GR1822" s="425"/>
      <c r="GS1822" s="425"/>
      <c r="GT1822" s="425"/>
      <c r="GU1822" s="425"/>
      <c r="GV1822" s="425"/>
      <c r="GW1822" s="425"/>
    </row>
    <row r="1823" spans="1:205" s="423" customFormat="1" ht="140.25" x14ac:dyDescent="0.25">
      <c r="A1823" s="344" t="s">
        <v>2759</v>
      </c>
      <c r="B1823" s="337" t="s">
        <v>2056</v>
      </c>
      <c r="C1823" s="324" t="s">
        <v>2760</v>
      </c>
      <c r="D1823" s="325" t="s">
        <v>2761</v>
      </c>
      <c r="E1823" s="326">
        <v>46.45</v>
      </c>
      <c r="F1823" s="350">
        <v>45</v>
      </c>
      <c r="G1823" s="37"/>
      <c r="H1823" s="393" t="s">
        <v>2762</v>
      </c>
      <c r="I1823" s="389" t="s">
        <v>21</v>
      </c>
      <c r="J1823" s="389"/>
      <c r="K1823" s="323"/>
      <c r="L1823" s="373"/>
      <c r="M1823" s="374">
        <v>1</v>
      </c>
      <c r="N1823" s="371">
        <v>1</v>
      </c>
      <c r="O1823" s="375"/>
      <c r="P1823" s="377">
        <f t="shared" si="193"/>
        <v>47.57</v>
      </c>
      <c r="Q1823" s="16">
        <f t="shared" si="192"/>
        <v>47.5747</v>
      </c>
      <c r="R1823" s="23">
        <f t="shared" si="194"/>
        <v>1.1199999999999974</v>
      </c>
      <c r="S1823" s="18">
        <f t="shared" si="195"/>
        <v>2.4111948331539235E-2</v>
      </c>
      <c r="T1823" s="101"/>
      <c r="U1823" s="102">
        <v>4530000</v>
      </c>
      <c r="V1823" s="103"/>
      <c r="W1823" s="272">
        <v>4530</v>
      </c>
      <c r="X1823" s="273"/>
      <c r="Y1823" s="486"/>
      <c r="AA1823" s="477"/>
      <c r="AB1823" s="477"/>
      <c r="AC1823" s="477"/>
      <c r="AD1823" s="477"/>
      <c r="AE1823" s="477"/>
      <c r="AF1823" s="425"/>
      <c r="AG1823" s="425"/>
      <c r="AH1823" s="425"/>
      <c r="AI1823" s="425"/>
      <c r="AJ1823" s="425"/>
      <c r="AK1823" s="425"/>
      <c r="AL1823" s="425"/>
      <c r="AM1823" s="425"/>
      <c r="AN1823" s="425"/>
      <c r="AO1823" s="425"/>
      <c r="AP1823" s="425"/>
      <c r="AQ1823" s="425"/>
      <c r="AR1823" s="425"/>
      <c r="AS1823" s="425"/>
      <c r="AT1823" s="425"/>
      <c r="AU1823" s="425"/>
      <c r="AV1823" s="425"/>
      <c r="AW1823" s="425"/>
      <c r="AX1823" s="425"/>
      <c r="AY1823" s="425"/>
      <c r="AZ1823" s="425"/>
      <c r="BA1823" s="425"/>
      <c r="BB1823" s="425"/>
      <c r="BC1823" s="425"/>
      <c r="BD1823" s="425"/>
      <c r="BE1823" s="425"/>
      <c r="BF1823" s="425"/>
      <c r="BG1823" s="425"/>
      <c r="BH1823" s="425"/>
      <c r="BI1823" s="425"/>
      <c r="BJ1823" s="425"/>
      <c r="BK1823" s="425"/>
      <c r="BL1823" s="425"/>
      <c r="BM1823" s="425"/>
      <c r="BN1823" s="425"/>
      <c r="BO1823" s="425"/>
      <c r="BP1823" s="425"/>
      <c r="BQ1823" s="425"/>
      <c r="BR1823" s="425"/>
      <c r="BS1823" s="425"/>
      <c r="BT1823" s="425"/>
      <c r="BU1823" s="425"/>
      <c r="BV1823" s="425"/>
      <c r="BW1823" s="425"/>
      <c r="BX1823" s="425"/>
      <c r="BY1823" s="425"/>
      <c r="BZ1823" s="425"/>
      <c r="CA1823" s="425"/>
      <c r="CB1823" s="425"/>
      <c r="CC1823" s="425"/>
      <c r="CD1823" s="425"/>
      <c r="CE1823" s="425"/>
      <c r="CF1823" s="425"/>
      <c r="CG1823" s="425"/>
      <c r="CH1823" s="425"/>
      <c r="CI1823" s="425"/>
      <c r="CJ1823" s="425"/>
      <c r="CK1823" s="425"/>
      <c r="CL1823" s="425"/>
      <c r="CM1823" s="425"/>
      <c r="CN1823" s="425"/>
      <c r="CO1823" s="425"/>
      <c r="CP1823" s="425"/>
      <c r="CQ1823" s="425"/>
      <c r="CR1823" s="425"/>
      <c r="CS1823" s="425"/>
      <c r="CT1823" s="425"/>
      <c r="CU1823" s="425"/>
      <c r="CV1823" s="425"/>
      <c r="CW1823" s="425"/>
      <c r="CX1823" s="425"/>
      <c r="CY1823" s="425"/>
      <c r="CZ1823" s="425"/>
      <c r="DA1823" s="425"/>
      <c r="DB1823" s="425"/>
      <c r="DC1823" s="425"/>
      <c r="DD1823" s="425"/>
      <c r="DE1823" s="425"/>
      <c r="DF1823" s="425"/>
      <c r="DG1823" s="425"/>
      <c r="DH1823" s="425"/>
      <c r="DI1823" s="425"/>
      <c r="DJ1823" s="425"/>
      <c r="DK1823" s="425"/>
      <c r="DL1823" s="425"/>
      <c r="DM1823" s="425"/>
      <c r="DN1823" s="425"/>
      <c r="DO1823" s="425"/>
      <c r="DP1823" s="425"/>
      <c r="DQ1823" s="425"/>
      <c r="DR1823" s="425"/>
      <c r="DS1823" s="425"/>
      <c r="DT1823" s="425"/>
      <c r="DU1823" s="425"/>
      <c r="DV1823" s="425"/>
      <c r="DW1823" s="425"/>
      <c r="DX1823" s="425"/>
      <c r="DY1823" s="425"/>
      <c r="DZ1823" s="425"/>
      <c r="EA1823" s="425"/>
      <c r="EB1823" s="425"/>
      <c r="EC1823" s="425"/>
      <c r="ED1823" s="425"/>
      <c r="EE1823" s="425"/>
      <c r="EF1823" s="425"/>
      <c r="EG1823" s="425"/>
      <c r="EH1823" s="425"/>
      <c r="EI1823" s="425"/>
      <c r="EJ1823" s="425"/>
      <c r="EK1823" s="425"/>
      <c r="EL1823" s="425"/>
      <c r="EM1823" s="425"/>
      <c r="EN1823" s="425"/>
      <c r="EO1823" s="425"/>
      <c r="EP1823" s="425"/>
      <c r="EQ1823" s="425"/>
      <c r="ER1823" s="425"/>
      <c r="ES1823" s="425"/>
      <c r="ET1823" s="425"/>
      <c r="EU1823" s="425"/>
      <c r="EV1823" s="425"/>
      <c r="EW1823" s="425"/>
      <c r="EX1823" s="425"/>
      <c r="EY1823" s="425"/>
      <c r="EZ1823" s="425"/>
      <c r="FA1823" s="425"/>
      <c r="FB1823" s="425"/>
      <c r="FC1823" s="425"/>
      <c r="FD1823" s="425"/>
      <c r="FE1823" s="425"/>
      <c r="FF1823" s="425"/>
      <c r="FG1823" s="425"/>
      <c r="FH1823" s="425"/>
      <c r="FI1823" s="425"/>
      <c r="FJ1823" s="425"/>
      <c r="FK1823" s="425"/>
      <c r="FL1823" s="425"/>
      <c r="FM1823" s="425"/>
      <c r="FN1823" s="425"/>
      <c r="FO1823" s="425"/>
      <c r="FP1823" s="425"/>
      <c r="FQ1823" s="425"/>
      <c r="FR1823" s="425"/>
      <c r="FS1823" s="425"/>
      <c r="FT1823" s="425"/>
      <c r="FU1823" s="425"/>
      <c r="FV1823" s="425"/>
      <c r="FW1823" s="425"/>
      <c r="FX1823" s="425"/>
      <c r="FY1823" s="425"/>
      <c r="FZ1823" s="425"/>
      <c r="GA1823" s="425"/>
      <c r="GB1823" s="425"/>
      <c r="GC1823" s="425"/>
      <c r="GD1823" s="425"/>
      <c r="GE1823" s="425"/>
      <c r="GF1823" s="425"/>
      <c r="GG1823" s="425"/>
      <c r="GH1823" s="425"/>
      <c r="GI1823" s="425"/>
      <c r="GJ1823" s="425"/>
      <c r="GK1823" s="425"/>
      <c r="GL1823" s="425"/>
      <c r="GM1823" s="425"/>
      <c r="GN1823" s="425"/>
      <c r="GO1823" s="425"/>
      <c r="GP1823" s="425"/>
      <c r="GQ1823" s="425"/>
      <c r="GR1823" s="425"/>
      <c r="GS1823" s="425"/>
      <c r="GT1823" s="425"/>
      <c r="GU1823" s="425"/>
      <c r="GV1823" s="425"/>
      <c r="GW1823" s="425"/>
    </row>
    <row r="1824" spans="1:205" s="423" customFormat="1" ht="140.25" x14ac:dyDescent="0.25">
      <c r="A1824" s="344" t="s">
        <v>2759</v>
      </c>
      <c r="B1824" s="337" t="s">
        <v>2056</v>
      </c>
      <c r="C1824" s="324" t="s">
        <v>2763</v>
      </c>
      <c r="D1824" s="325" t="s">
        <v>2761</v>
      </c>
      <c r="E1824" s="326">
        <v>87.74</v>
      </c>
      <c r="F1824" s="350">
        <v>85</v>
      </c>
      <c r="G1824" s="37"/>
      <c r="H1824" s="393" t="s">
        <v>2762</v>
      </c>
      <c r="I1824" s="389" t="s">
        <v>21</v>
      </c>
      <c r="J1824" s="389"/>
      <c r="K1824" s="323"/>
      <c r="L1824" s="373"/>
      <c r="M1824" s="374">
        <v>1</v>
      </c>
      <c r="N1824" s="371">
        <v>1</v>
      </c>
      <c r="O1824" s="375"/>
      <c r="P1824" s="377">
        <f t="shared" si="193"/>
        <v>89.86</v>
      </c>
      <c r="Q1824" s="16">
        <f t="shared" si="192"/>
        <v>89.864500000000007</v>
      </c>
      <c r="R1824" s="23">
        <f t="shared" si="194"/>
        <v>2.1200000000000045</v>
      </c>
      <c r="S1824" s="18">
        <f t="shared" si="195"/>
        <v>2.4162297697743387E-2</v>
      </c>
      <c r="T1824" s="101"/>
      <c r="U1824" s="102">
        <v>4540000</v>
      </c>
      <c r="V1824" s="103"/>
      <c r="W1824" s="272">
        <v>4540</v>
      </c>
      <c r="X1824" s="273"/>
      <c r="Y1824" s="486"/>
      <c r="AA1824" s="477"/>
      <c r="AB1824" s="477"/>
      <c r="AC1824" s="477"/>
      <c r="AD1824" s="477"/>
      <c r="AE1824" s="477"/>
      <c r="AF1824" s="425"/>
      <c r="AG1824" s="425"/>
      <c r="AH1824" s="425"/>
      <c r="AI1824" s="425"/>
      <c r="AJ1824" s="425"/>
      <c r="AK1824" s="425"/>
      <c r="AL1824" s="425"/>
      <c r="AM1824" s="425"/>
      <c r="AN1824" s="425"/>
      <c r="AO1824" s="425"/>
      <c r="AP1824" s="425"/>
      <c r="AQ1824" s="425"/>
      <c r="AR1824" s="425"/>
      <c r="AS1824" s="425"/>
      <c r="AT1824" s="425"/>
      <c r="AU1824" s="425"/>
      <c r="AV1824" s="425"/>
      <c r="AW1824" s="425"/>
      <c r="AX1824" s="425"/>
      <c r="AY1824" s="425"/>
      <c r="AZ1824" s="425"/>
      <c r="BA1824" s="425"/>
      <c r="BB1824" s="425"/>
      <c r="BC1824" s="425"/>
      <c r="BD1824" s="425"/>
      <c r="BE1824" s="425"/>
      <c r="BF1824" s="425"/>
      <c r="BG1824" s="425"/>
      <c r="BH1824" s="425"/>
      <c r="BI1824" s="425"/>
      <c r="BJ1824" s="425"/>
      <c r="BK1824" s="425"/>
      <c r="BL1824" s="425"/>
      <c r="BM1824" s="425"/>
      <c r="BN1824" s="425"/>
      <c r="BO1824" s="425"/>
      <c r="BP1824" s="425"/>
      <c r="BQ1824" s="425"/>
      <c r="BR1824" s="425"/>
      <c r="BS1824" s="425"/>
      <c r="BT1824" s="425"/>
      <c r="BU1824" s="425"/>
      <c r="BV1824" s="425"/>
      <c r="BW1824" s="425"/>
      <c r="BX1824" s="425"/>
      <c r="BY1824" s="425"/>
      <c r="BZ1824" s="425"/>
      <c r="CA1824" s="425"/>
      <c r="CB1824" s="425"/>
      <c r="CC1824" s="425"/>
      <c r="CD1824" s="425"/>
      <c r="CE1824" s="425"/>
      <c r="CF1824" s="425"/>
      <c r="CG1824" s="425"/>
      <c r="CH1824" s="425"/>
      <c r="CI1824" s="425"/>
      <c r="CJ1824" s="425"/>
      <c r="CK1824" s="425"/>
      <c r="CL1824" s="425"/>
      <c r="CM1824" s="425"/>
      <c r="CN1824" s="425"/>
      <c r="CO1824" s="425"/>
      <c r="CP1824" s="425"/>
      <c r="CQ1824" s="425"/>
      <c r="CR1824" s="425"/>
      <c r="CS1824" s="425"/>
      <c r="CT1824" s="425"/>
      <c r="CU1824" s="425"/>
      <c r="CV1824" s="425"/>
      <c r="CW1824" s="425"/>
      <c r="CX1824" s="425"/>
      <c r="CY1824" s="425"/>
      <c r="CZ1824" s="425"/>
      <c r="DA1824" s="425"/>
      <c r="DB1824" s="425"/>
      <c r="DC1824" s="425"/>
      <c r="DD1824" s="425"/>
      <c r="DE1824" s="425"/>
      <c r="DF1824" s="425"/>
      <c r="DG1824" s="425"/>
      <c r="DH1824" s="425"/>
      <c r="DI1824" s="425"/>
      <c r="DJ1824" s="425"/>
      <c r="DK1824" s="425"/>
      <c r="DL1824" s="425"/>
      <c r="DM1824" s="425"/>
      <c r="DN1824" s="425"/>
      <c r="DO1824" s="425"/>
      <c r="DP1824" s="425"/>
      <c r="DQ1824" s="425"/>
      <c r="DR1824" s="425"/>
      <c r="DS1824" s="425"/>
      <c r="DT1824" s="425"/>
      <c r="DU1824" s="425"/>
      <c r="DV1824" s="425"/>
      <c r="DW1824" s="425"/>
      <c r="DX1824" s="425"/>
      <c r="DY1824" s="425"/>
      <c r="DZ1824" s="425"/>
      <c r="EA1824" s="425"/>
      <c r="EB1824" s="425"/>
      <c r="EC1824" s="425"/>
      <c r="ED1824" s="425"/>
      <c r="EE1824" s="425"/>
      <c r="EF1824" s="425"/>
      <c r="EG1824" s="425"/>
      <c r="EH1824" s="425"/>
      <c r="EI1824" s="425"/>
      <c r="EJ1824" s="425"/>
      <c r="EK1824" s="425"/>
      <c r="EL1824" s="425"/>
      <c r="EM1824" s="425"/>
      <c r="EN1824" s="425"/>
      <c r="EO1824" s="425"/>
      <c r="EP1824" s="425"/>
      <c r="EQ1824" s="425"/>
      <c r="ER1824" s="425"/>
      <c r="ES1824" s="425"/>
      <c r="ET1824" s="425"/>
      <c r="EU1824" s="425"/>
      <c r="EV1824" s="425"/>
      <c r="EW1824" s="425"/>
      <c r="EX1824" s="425"/>
      <c r="EY1824" s="425"/>
      <c r="EZ1824" s="425"/>
      <c r="FA1824" s="425"/>
      <c r="FB1824" s="425"/>
      <c r="FC1824" s="425"/>
      <c r="FD1824" s="425"/>
      <c r="FE1824" s="425"/>
      <c r="FF1824" s="425"/>
      <c r="FG1824" s="425"/>
      <c r="FH1824" s="425"/>
      <c r="FI1824" s="425"/>
      <c r="FJ1824" s="425"/>
      <c r="FK1824" s="425"/>
      <c r="FL1824" s="425"/>
      <c r="FM1824" s="425"/>
      <c r="FN1824" s="425"/>
      <c r="FO1824" s="425"/>
      <c r="FP1824" s="425"/>
      <c r="FQ1824" s="425"/>
      <c r="FR1824" s="425"/>
      <c r="FS1824" s="425"/>
      <c r="FT1824" s="425"/>
      <c r="FU1824" s="425"/>
      <c r="FV1824" s="425"/>
      <c r="FW1824" s="425"/>
      <c r="FX1824" s="425"/>
      <c r="FY1824" s="425"/>
      <c r="FZ1824" s="425"/>
      <c r="GA1824" s="425"/>
      <c r="GB1824" s="425"/>
      <c r="GC1824" s="425"/>
      <c r="GD1824" s="425"/>
      <c r="GE1824" s="425"/>
      <c r="GF1824" s="425"/>
      <c r="GG1824" s="425"/>
      <c r="GH1824" s="425"/>
      <c r="GI1824" s="425"/>
      <c r="GJ1824" s="425"/>
      <c r="GK1824" s="425"/>
      <c r="GL1824" s="425"/>
      <c r="GM1824" s="425"/>
      <c r="GN1824" s="425"/>
      <c r="GO1824" s="425"/>
      <c r="GP1824" s="425"/>
      <c r="GQ1824" s="425"/>
      <c r="GR1824" s="425"/>
      <c r="GS1824" s="425"/>
      <c r="GT1824" s="425"/>
      <c r="GU1824" s="425"/>
      <c r="GV1824" s="425"/>
      <c r="GW1824" s="425"/>
    </row>
    <row r="1825" spans="1:205" s="423" customFormat="1" ht="140.25" x14ac:dyDescent="0.25">
      <c r="A1825" s="344" t="s">
        <v>2759</v>
      </c>
      <c r="B1825" s="337" t="s">
        <v>2056</v>
      </c>
      <c r="C1825" s="324" t="s">
        <v>2764</v>
      </c>
      <c r="D1825" s="325" t="s">
        <v>2761</v>
      </c>
      <c r="E1825" s="326">
        <v>108.39</v>
      </c>
      <c r="F1825" s="350">
        <v>105</v>
      </c>
      <c r="G1825" s="37"/>
      <c r="H1825" s="393" t="s">
        <v>2762</v>
      </c>
      <c r="I1825" s="389" t="s">
        <v>21</v>
      </c>
      <c r="J1825" s="389"/>
      <c r="K1825" s="323"/>
      <c r="L1825" s="373"/>
      <c r="M1825" s="374">
        <v>1</v>
      </c>
      <c r="N1825" s="371">
        <v>1</v>
      </c>
      <c r="O1825" s="375"/>
      <c r="P1825" s="377">
        <f t="shared" si="193"/>
        <v>111.01</v>
      </c>
      <c r="Q1825" s="16">
        <f t="shared" si="192"/>
        <v>111.0145</v>
      </c>
      <c r="R1825" s="23">
        <f t="shared" si="194"/>
        <v>2.6200000000000045</v>
      </c>
      <c r="S1825" s="18">
        <f t="shared" si="195"/>
        <v>2.4171971584094516E-2</v>
      </c>
      <c r="T1825" s="101"/>
      <c r="U1825" s="102">
        <v>4550000</v>
      </c>
      <c r="V1825" s="103"/>
      <c r="W1825" s="272">
        <v>4550</v>
      </c>
      <c r="X1825" s="273"/>
      <c r="Y1825" s="486"/>
      <c r="AA1825" s="477"/>
      <c r="AB1825" s="477"/>
      <c r="AC1825" s="477"/>
      <c r="AD1825" s="477"/>
      <c r="AE1825" s="477"/>
      <c r="AF1825" s="425"/>
      <c r="AG1825" s="425"/>
      <c r="AH1825" s="425"/>
      <c r="AI1825" s="425"/>
      <c r="AJ1825" s="425"/>
      <c r="AK1825" s="425"/>
      <c r="AL1825" s="425"/>
      <c r="AM1825" s="425"/>
      <c r="AN1825" s="425"/>
      <c r="AO1825" s="425"/>
      <c r="AP1825" s="425"/>
      <c r="AQ1825" s="425"/>
      <c r="AR1825" s="425"/>
      <c r="AS1825" s="425"/>
      <c r="AT1825" s="425"/>
      <c r="AU1825" s="425"/>
      <c r="AV1825" s="425"/>
      <c r="AW1825" s="425"/>
      <c r="AX1825" s="425"/>
      <c r="AY1825" s="425"/>
      <c r="AZ1825" s="425"/>
      <c r="BA1825" s="425"/>
      <c r="BB1825" s="425"/>
      <c r="BC1825" s="425"/>
      <c r="BD1825" s="425"/>
      <c r="BE1825" s="425"/>
      <c r="BF1825" s="425"/>
      <c r="BG1825" s="425"/>
      <c r="BH1825" s="425"/>
      <c r="BI1825" s="425"/>
      <c r="BJ1825" s="425"/>
      <c r="BK1825" s="425"/>
      <c r="BL1825" s="425"/>
      <c r="BM1825" s="425"/>
      <c r="BN1825" s="425"/>
      <c r="BO1825" s="425"/>
      <c r="BP1825" s="425"/>
      <c r="BQ1825" s="425"/>
      <c r="BR1825" s="425"/>
      <c r="BS1825" s="425"/>
      <c r="BT1825" s="425"/>
      <c r="BU1825" s="425"/>
      <c r="BV1825" s="425"/>
      <c r="BW1825" s="425"/>
      <c r="BX1825" s="425"/>
      <c r="BY1825" s="425"/>
      <c r="BZ1825" s="425"/>
      <c r="CA1825" s="425"/>
      <c r="CB1825" s="425"/>
      <c r="CC1825" s="425"/>
      <c r="CD1825" s="425"/>
      <c r="CE1825" s="425"/>
      <c r="CF1825" s="425"/>
      <c r="CG1825" s="425"/>
      <c r="CH1825" s="425"/>
      <c r="CI1825" s="425"/>
      <c r="CJ1825" s="425"/>
      <c r="CK1825" s="425"/>
      <c r="CL1825" s="425"/>
      <c r="CM1825" s="425"/>
      <c r="CN1825" s="425"/>
      <c r="CO1825" s="425"/>
      <c r="CP1825" s="425"/>
      <c r="CQ1825" s="425"/>
      <c r="CR1825" s="425"/>
      <c r="CS1825" s="425"/>
      <c r="CT1825" s="425"/>
      <c r="CU1825" s="425"/>
      <c r="CV1825" s="425"/>
      <c r="CW1825" s="425"/>
      <c r="CX1825" s="425"/>
      <c r="CY1825" s="425"/>
      <c r="CZ1825" s="425"/>
      <c r="DA1825" s="425"/>
      <c r="DB1825" s="425"/>
      <c r="DC1825" s="425"/>
      <c r="DD1825" s="425"/>
      <c r="DE1825" s="425"/>
      <c r="DF1825" s="425"/>
      <c r="DG1825" s="425"/>
      <c r="DH1825" s="425"/>
      <c r="DI1825" s="425"/>
      <c r="DJ1825" s="425"/>
      <c r="DK1825" s="425"/>
      <c r="DL1825" s="425"/>
      <c r="DM1825" s="425"/>
      <c r="DN1825" s="425"/>
      <c r="DO1825" s="425"/>
      <c r="DP1825" s="425"/>
      <c r="DQ1825" s="425"/>
      <c r="DR1825" s="425"/>
      <c r="DS1825" s="425"/>
      <c r="DT1825" s="425"/>
      <c r="DU1825" s="425"/>
      <c r="DV1825" s="425"/>
      <c r="DW1825" s="425"/>
      <c r="DX1825" s="425"/>
      <c r="DY1825" s="425"/>
      <c r="DZ1825" s="425"/>
      <c r="EA1825" s="425"/>
      <c r="EB1825" s="425"/>
      <c r="EC1825" s="425"/>
      <c r="ED1825" s="425"/>
      <c r="EE1825" s="425"/>
      <c r="EF1825" s="425"/>
      <c r="EG1825" s="425"/>
      <c r="EH1825" s="425"/>
      <c r="EI1825" s="425"/>
      <c r="EJ1825" s="425"/>
      <c r="EK1825" s="425"/>
      <c r="EL1825" s="425"/>
      <c r="EM1825" s="425"/>
      <c r="EN1825" s="425"/>
      <c r="EO1825" s="425"/>
      <c r="EP1825" s="425"/>
      <c r="EQ1825" s="425"/>
      <c r="ER1825" s="425"/>
      <c r="ES1825" s="425"/>
      <c r="ET1825" s="425"/>
      <c r="EU1825" s="425"/>
      <c r="EV1825" s="425"/>
      <c r="EW1825" s="425"/>
      <c r="EX1825" s="425"/>
      <c r="EY1825" s="425"/>
      <c r="EZ1825" s="425"/>
      <c r="FA1825" s="425"/>
      <c r="FB1825" s="425"/>
      <c r="FC1825" s="425"/>
      <c r="FD1825" s="425"/>
      <c r="FE1825" s="425"/>
      <c r="FF1825" s="425"/>
      <c r="FG1825" s="425"/>
      <c r="FH1825" s="425"/>
      <c r="FI1825" s="425"/>
      <c r="FJ1825" s="425"/>
      <c r="FK1825" s="425"/>
      <c r="FL1825" s="425"/>
      <c r="FM1825" s="425"/>
      <c r="FN1825" s="425"/>
      <c r="FO1825" s="425"/>
      <c r="FP1825" s="425"/>
      <c r="FQ1825" s="425"/>
      <c r="FR1825" s="425"/>
      <c r="FS1825" s="425"/>
      <c r="FT1825" s="425"/>
      <c r="FU1825" s="425"/>
      <c r="FV1825" s="425"/>
      <c r="FW1825" s="425"/>
      <c r="FX1825" s="425"/>
      <c r="FY1825" s="425"/>
      <c r="FZ1825" s="425"/>
      <c r="GA1825" s="425"/>
      <c r="GB1825" s="425"/>
      <c r="GC1825" s="425"/>
      <c r="GD1825" s="425"/>
      <c r="GE1825" s="425"/>
      <c r="GF1825" s="425"/>
      <c r="GG1825" s="425"/>
      <c r="GH1825" s="425"/>
      <c r="GI1825" s="425"/>
      <c r="GJ1825" s="425"/>
      <c r="GK1825" s="425"/>
      <c r="GL1825" s="425"/>
      <c r="GM1825" s="425"/>
      <c r="GN1825" s="425"/>
      <c r="GO1825" s="425"/>
      <c r="GP1825" s="425"/>
      <c r="GQ1825" s="425"/>
      <c r="GR1825" s="425"/>
      <c r="GS1825" s="425"/>
      <c r="GT1825" s="425"/>
      <c r="GU1825" s="425"/>
      <c r="GV1825" s="425"/>
      <c r="GW1825" s="425"/>
    </row>
    <row r="1826" spans="1:205" s="423" customFormat="1" ht="140.25" x14ac:dyDescent="0.25">
      <c r="A1826" s="344" t="s">
        <v>2759</v>
      </c>
      <c r="B1826" s="337" t="s">
        <v>2056</v>
      </c>
      <c r="C1826" s="324" t="s">
        <v>2765</v>
      </c>
      <c r="D1826" s="325" t="s">
        <v>2761</v>
      </c>
      <c r="E1826" s="326">
        <v>108.39</v>
      </c>
      <c r="F1826" s="350">
        <v>105</v>
      </c>
      <c r="G1826" s="37"/>
      <c r="H1826" s="393" t="s">
        <v>2762</v>
      </c>
      <c r="I1826" s="389" t="s">
        <v>21</v>
      </c>
      <c r="J1826" s="389"/>
      <c r="K1826" s="323"/>
      <c r="L1826" s="373"/>
      <c r="M1826" s="374">
        <v>1</v>
      </c>
      <c r="N1826" s="371">
        <v>1</v>
      </c>
      <c r="O1826" s="375"/>
      <c r="P1826" s="377">
        <f t="shared" si="193"/>
        <v>111.01</v>
      </c>
      <c r="Q1826" s="16">
        <f t="shared" si="192"/>
        <v>111.0145</v>
      </c>
      <c r="R1826" s="23">
        <f t="shared" si="194"/>
        <v>2.6200000000000045</v>
      </c>
      <c r="S1826" s="18">
        <f t="shared" si="195"/>
        <v>2.4171971584094516E-2</v>
      </c>
      <c r="T1826" s="101"/>
      <c r="U1826" s="102">
        <v>4560000</v>
      </c>
      <c r="V1826" s="103"/>
      <c r="W1826" s="272">
        <v>4560</v>
      </c>
      <c r="X1826" s="273"/>
      <c r="Y1826" s="486"/>
      <c r="AA1826" s="477"/>
      <c r="AB1826" s="477"/>
      <c r="AC1826" s="477"/>
      <c r="AD1826" s="477"/>
      <c r="AE1826" s="477"/>
      <c r="AF1826" s="425"/>
      <c r="AG1826" s="425"/>
      <c r="AH1826" s="425"/>
      <c r="AI1826" s="425"/>
      <c r="AJ1826" s="425"/>
      <c r="AK1826" s="425"/>
      <c r="AL1826" s="425"/>
      <c r="AM1826" s="425"/>
      <c r="AN1826" s="425"/>
      <c r="AO1826" s="425"/>
      <c r="AP1826" s="425"/>
      <c r="AQ1826" s="425"/>
      <c r="AR1826" s="425"/>
      <c r="AS1826" s="425"/>
      <c r="AT1826" s="425"/>
      <c r="AU1826" s="425"/>
      <c r="AV1826" s="425"/>
      <c r="AW1826" s="425"/>
      <c r="AX1826" s="425"/>
      <c r="AY1826" s="425"/>
      <c r="AZ1826" s="425"/>
      <c r="BA1826" s="425"/>
      <c r="BB1826" s="425"/>
      <c r="BC1826" s="425"/>
      <c r="BD1826" s="425"/>
      <c r="BE1826" s="425"/>
      <c r="BF1826" s="425"/>
      <c r="BG1826" s="425"/>
      <c r="BH1826" s="425"/>
      <c r="BI1826" s="425"/>
      <c r="BJ1826" s="425"/>
      <c r="BK1826" s="425"/>
      <c r="BL1826" s="425"/>
      <c r="BM1826" s="425"/>
      <c r="BN1826" s="425"/>
      <c r="BO1826" s="425"/>
      <c r="BP1826" s="425"/>
      <c r="BQ1826" s="425"/>
      <c r="BR1826" s="425"/>
      <c r="BS1826" s="425"/>
      <c r="BT1826" s="425"/>
      <c r="BU1826" s="425"/>
      <c r="BV1826" s="425"/>
      <c r="BW1826" s="425"/>
      <c r="BX1826" s="425"/>
      <c r="BY1826" s="425"/>
      <c r="BZ1826" s="425"/>
      <c r="CA1826" s="425"/>
      <c r="CB1826" s="425"/>
      <c r="CC1826" s="425"/>
      <c r="CD1826" s="425"/>
      <c r="CE1826" s="425"/>
      <c r="CF1826" s="425"/>
      <c r="CG1826" s="425"/>
      <c r="CH1826" s="425"/>
      <c r="CI1826" s="425"/>
      <c r="CJ1826" s="425"/>
      <c r="CK1826" s="425"/>
      <c r="CL1826" s="425"/>
      <c r="CM1826" s="425"/>
      <c r="CN1826" s="425"/>
      <c r="CO1826" s="425"/>
      <c r="CP1826" s="425"/>
      <c r="CQ1826" s="425"/>
      <c r="CR1826" s="425"/>
      <c r="CS1826" s="425"/>
      <c r="CT1826" s="425"/>
      <c r="CU1826" s="425"/>
      <c r="CV1826" s="425"/>
      <c r="CW1826" s="425"/>
      <c r="CX1826" s="425"/>
      <c r="CY1826" s="425"/>
      <c r="CZ1826" s="425"/>
      <c r="DA1826" s="425"/>
      <c r="DB1826" s="425"/>
      <c r="DC1826" s="425"/>
      <c r="DD1826" s="425"/>
      <c r="DE1826" s="425"/>
      <c r="DF1826" s="425"/>
      <c r="DG1826" s="425"/>
      <c r="DH1826" s="425"/>
      <c r="DI1826" s="425"/>
      <c r="DJ1826" s="425"/>
      <c r="DK1826" s="425"/>
      <c r="DL1826" s="425"/>
      <c r="DM1826" s="425"/>
      <c r="DN1826" s="425"/>
      <c r="DO1826" s="425"/>
      <c r="DP1826" s="425"/>
      <c r="DQ1826" s="425"/>
      <c r="DR1826" s="425"/>
      <c r="DS1826" s="425"/>
      <c r="DT1826" s="425"/>
      <c r="DU1826" s="425"/>
      <c r="DV1826" s="425"/>
      <c r="DW1826" s="425"/>
      <c r="DX1826" s="425"/>
      <c r="DY1826" s="425"/>
      <c r="DZ1826" s="425"/>
      <c r="EA1826" s="425"/>
      <c r="EB1826" s="425"/>
      <c r="EC1826" s="425"/>
      <c r="ED1826" s="425"/>
      <c r="EE1826" s="425"/>
      <c r="EF1826" s="425"/>
      <c r="EG1826" s="425"/>
      <c r="EH1826" s="425"/>
      <c r="EI1826" s="425"/>
      <c r="EJ1826" s="425"/>
      <c r="EK1826" s="425"/>
      <c r="EL1826" s="425"/>
      <c r="EM1826" s="425"/>
      <c r="EN1826" s="425"/>
      <c r="EO1826" s="425"/>
      <c r="EP1826" s="425"/>
      <c r="EQ1826" s="425"/>
      <c r="ER1826" s="425"/>
      <c r="ES1826" s="425"/>
      <c r="ET1826" s="425"/>
      <c r="EU1826" s="425"/>
      <c r="EV1826" s="425"/>
      <c r="EW1826" s="425"/>
      <c r="EX1826" s="425"/>
      <c r="EY1826" s="425"/>
      <c r="EZ1826" s="425"/>
      <c r="FA1826" s="425"/>
      <c r="FB1826" s="425"/>
      <c r="FC1826" s="425"/>
      <c r="FD1826" s="425"/>
      <c r="FE1826" s="425"/>
      <c r="FF1826" s="425"/>
      <c r="FG1826" s="425"/>
      <c r="FH1826" s="425"/>
      <c r="FI1826" s="425"/>
      <c r="FJ1826" s="425"/>
      <c r="FK1826" s="425"/>
      <c r="FL1826" s="425"/>
      <c r="FM1826" s="425"/>
      <c r="FN1826" s="425"/>
      <c r="FO1826" s="425"/>
      <c r="FP1826" s="425"/>
      <c r="FQ1826" s="425"/>
      <c r="FR1826" s="425"/>
      <c r="FS1826" s="425"/>
      <c r="FT1826" s="425"/>
      <c r="FU1826" s="425"/>
      <c r="FV1826" s="425"/>
      <c r="FW1826" s="425"/>
      <c r="FX1826" s="425"/>
      <c r="FY1826" s="425"/>
      <c r="FZ1826" s="425"/>
      <c r="GA1826" s="425"/>
      <c r="GB1826" s="425"/>
      <c r="GC1826" s="425"/>
      <c r="GD1826" s="425"/>
      <c r="GE1826" s="425"/>
      <c r="GF1826" s="425"/>
      <c r="GG1826" s="425"/>
      <c r="GH1826" s="425"/>
      <c r="GI1826" s="425"/>
      <c r="GJ1826" s="425"/>
      <c r="GK1826" s="425"/>
      <c r="GL1826" s="425"/>
      <c r="GM1826" s="425"/>
      <c r="GN1826" s="425"/>
      <c r="GO1826" s="425"/>
      <c r="GP1826" s="425"/>
      <c r="GQ1826" s="425"/>
      <c r="GR1826" s="425"/>
      <c r="GS1826" s="425"/>
      <c r="GT1826" s="425"/>
      <c r="GU1826" s="425"/>
      <c r="GV1826" s="425"/>
      <c r="GW1826" s="425"/>
    </row>
    <row r="1827" spans="1:205" s="423" customFormat="1" ht="140.25" x14ac:dyDescent="0.25">
      <c r="A1827" s="344" t="s">
        <v>2759</v>
      </c>
      <c r="B1827" s="337" t="s">
        <v>2056</v>
      </c>
      <c r="C1827" s="324" t="s">
        <v>2766</v>
      </c>
      <c r="D1827" s="325" t="s">
        <v>2761</v>
      </c>
      <c r="E1827" s="326">
        <v>134.19</v>
      </c>
      <c r="F1827" s="350">
        <v>130</v>
      </c>
      <c r="G1827" s="37"/>
      <c r="H1827" s="393" t="s">
        <v>2762</v>
      </c>
      <c r="I1827" s="389" t="s">
        <v>21</v>
      </c>
      <c r="J1827" s="389"/>
      <c r="K1827" s="323"/>
      <c r="L1827" s="373"/>
      <c r="M1827" s="374">
        <v>1</v>
      </c>
      <c r="N1827" s="371">
        <v>1</v>
      </c>
      <c r="O1827" s="375"/>
      <c r="P1827" s="377">
        <f t="shared" si="193"/>
        <v>137.43</v>
      </c>
      <c r="Q1827" s="16">
        <f t="shared" si="192"/>
        <v>137.4392</v>
      </c>
      <c r="R1827" s="23">
        <f t="shared" si="194"/>
        <v>3.2400000000000091</v>
      </c>
      <c r="S1827" s="18">
        <f t="shared" si="195"/>
        <v>2.4144869215291818E-2</v>
      </c>
      <c r="T1827" s="101"/>
      <c r="U1827" s="102">
        <v>4570000</v>
      </c>
      <c r="V1827" s="103"/>
      <c r="W1827" s="272">
        <v>4570</v>
      </c>
      <c r="X1827" s="273"/>
      <c r="Y1827" s="486"/>
      <c r="AA1827" s="477"/>
      <c r="AB1827" s="477"/>
      <c r="AC1827" s="477"/>
      <c r="AD1827" s="477"/>
      <c r="AE1827" s="477"/>
      <c r="AF1827" s="425"/>
      <c r="AG1827" s="425"/>
      <c r="AH1827" s="425"/>
      <c r="AI1827" s="425"/>
      <c r="AJ1827" s="425"/>
      <c r="AK1827" s="425"/>
      <c r="AL1827" s="425"/>
      <c r="AM1827" s="425"/>
      <c r="AN1827" s="425"/>
      <c r="AO1827" s="425"/>
      <c r="AP1827" s="425"/>
      <c r="AQ1827" s="425"/>
      <c r="AR1827" s="425"/>
      <c r="AS1827" s="425"/>
      <c r="AT1827" s="425"/>
      <c r="AU1827" s="425"/>
      <c r="AV1827" s="425"/>
      <c r="AW1827" s="425"/>
      <c r="AX1827" s="425"/>
      <c r="AY1827" s="425"/>
      <c r="AZ1827" s="425"/>
      <c r="BA1827" s="425"/>
      <c r="BB1827" s="425"/>
      <c r="BC1827" s="425"/>
      <c r="BD1827" s="425"/>
      <c r="BE1827" s="425"/>
      <c r="BF1827" s="425"/>
      <c r="BG1827" s="425"/>
      <c r="BH1827" s="425"/>
      <c r="BI1827" s="425"/>
      <c r="BJ1827" s="425"/>
      <c r="BK1827" s="425"/>
      <c r="BL1827" s="425"/>
      <c r="BM1827" s="425"/>
      <c r="BN1827" s="425"/>
      <c r="BO1827" s="425"/>
      <c r="BP1827" s="425"/>
      <c r="BQ1827" s="425"/>
      <c r="BR1827" s="425"/>
      <c r="BS1827" s="425"/>
      <c r="BT1827" s="425"/>
      <c r="BU1827" s="425"/>
      <c r="BV1827" s="425"/>
      <c r="BW1827" s="425"/>
      <c r="BX1827" s="425"/>
      <c r="BY1827" s="425"/>
      <c r="BZ1827" s="425"/>
      <c r="CA1827" s="425"/>
      <c r="CB1827" s="425"/>
      <c r="CC1827" s="425"/>
      <c r="CD1827" s="425"/>
      <c r="CE1827" s="425"/>
      <c r="CF1827" s="425"/>
      <c r="CG1827" s="425"/>
      <c r="CH1827" s="425"/>
      <c r="CI1827" s="425"/>
      <c r="CJ1827" s="425"/>
      <c r="CK1827" s="425"/>
      <c r="CL1827" s="425"/>
      <c r="CM1827" s="425"/>
      <c r="CN1827" s="425"/>
      <c r="CO1827" s="425"/>
      <c r="CP1827" s="425"/>
      <c r="CQ1827" s="425"/>
      <c r="CR1827" s="425"/>
      <c r="CS1827" s="425"/>
      <c r="CT1827" s="425"/>
      <c r="CU1827" s="425"/>
      <c r="CV1827" s="425"/>
      <c r="CW1827" s="425"/>
      <c r="CX1827" s="425"/>
      <c r="CY1827" s="425"/>
      <c r="CZ1827" s="425"/>
      <c r="DA1827" s="425"/>
      <c r="DB1827" s="425"/>
      <c r="DC1827" s="425"/>
      <c r="DD1827" s="425"/>
      <c r="DE1827" s="425"/>
      <c r="DF1827" s="425"/>
      <c r="DG1827" s="425"/>
      <c r="DH1827" s="425"/>
      <c r="DI1827" s="425"/>
      <c r="DJ1827" s="425"/>
      <c r="DK1827" s="425"/>
      <c r="DL1827" s="425"/>
      <c r="DM1827" s="425"/>
      <c r="DN1827" s="425"/>
      <c r="DO1827" s="425"/>
      <c r="DP1827" s="425"/>
      <c r="DQ1827" s="425"/>
      <c r="DR1827" s="425"/>
      <c r="DS1827" s="425"/>
      <c r="DT1827" s="425"/>
      <c r="DU1827" s="425"/>
      <c r="DV1827" s="425"/>
      <c r="DW1827" s="425"/>
      <c r="DX1827" s="425"/>
      <c r="DY1827" s="425"/>
      <c r="DZ1827" s="425"/>
      <c r="EA1827" s="425"/>
      <c r="EB1827" s="425"/>
      <c r="EC1827" s="425"/>
      <c r="ED1827" s="425"/>
      <c r="EE1827" s="425"/>
      <c r="EF1827" s="425"/>
      <c r="EG1827" s="425"/>
      <c r="EH1827" s="425"/>
      <c r="EI1827" s="425"/>
      <c r="EJ1827" s="425"/>
      <c r="EK1827" s="425"/>
      <c r="EL1827" s="425"/>
      <c r="EM1827" s="425"/>
      <c r="EN1827" s="425"/>
      <c r="EO1827" s="425"/>
      <c r="EP1827" s="425"/>
      <c r="EQ1827" s="425"/>
      <c r="ER1827" s="425"/>
      <c r="ES1827" s="425"/>
      <c r="ET1827" s="425"/>
      <c r="EU1827" s="425"/>
      <c r="EV1827" s="425"/>
      <c r="EW1827" s="425"/>
      <c r="EX1827" s="425"/>
      <c r="EY1827" s="425"/>
      <c r="EZ1827" s="425"/>
      <c r="FA1827" s="425"/>
      <c r="FB1827" s="425"/>
      <c r="FC1827" s="425"/>
      <c r="FD1827" s="425"/>
      <c r="FE1827" s="425"/>
      <c r="FF1827" s="425"/>
      <c r="FG1827" s="425"/>
      <c r="FH1827" s="425"/>
      <c r="FI1827" s="425"/>
      <c r="FJ1827" s="425"/>
      <c r="FK1827" s="425"/>
      <c r="FL1827" s="425"/>
      <c r="FM1827" s="425"/>
      <c r="FN1827" s="425"/>
      <c r="FO1827" s="425"/>
      <c r="FP1827" s="425"/>
      <c r="FQ1827" s="425"/>
      <c r="FR1827" s="425"/>
      <c r="FS1827" s="425"/>
      <c r="FT1827" s="425"/>
      <c r="FU1827" s="425"/>
      <c r="FV1827" s="425"/>
      <c r="FW1827" s="425"/>
      <c r="FX1827" s="425"/>
      <c r="FY1827" s="425"/>
      <c r="FZ1827" s="425"/>
      <c r="GA1827" s="425"/>
      <c r="GB1827" s="425"/>
      <c r="GC1827" s="425"/>
      <c r="GD1827" s="425"/>
      <c r="GE1827" s="425"/>
      <c r="GF1827" s="425"/>
      <c r="GG1827" s="425"/>
      <c r="GH1827" s="425"/>
      <c r="GI1827" s="425"/>
      <c r="GJ1827" s="425"/>
      <c r="GK1827" s="425"/>
      <c r="GL1827" s="425"/>
      <c r="GM1827" s="425"/>
      <c r="GN1827" s="425"/>
      <c r="GO1827" s="425"/>
      <c r="GP1827" s="425"/>
      <c r="GQ1827" s="425"/>
      <c r="GR1827" s="425"/>
      <c r="GS1827" s="425"/>
      <c r="GT1827" s="425"/>
      <c r="GU1827" s="425"/>
      <c r="GV1827" s="425"/>
      <c r="GW1827" s="425"/>
    </row>
    <row r="1828" spans="1:205" s="423" customFormat="1" ht="140.25" x14ac:dyDescent="0.25">
      <c r="A1828" s="344" t="s">
        <v>2759</v>
      </c>
      <c r="B1828" s="337" t="s">
        <v>2056</v>
      </c>
      <c r="C1828" s="324" t="s">
        <v>2767</v>
      </c>
      <c r="D1828" s="325" t="s">
        <v>2761</v>
      </c>
      <c r="E1828" s="326">
        <v>61.93</v>
      </c>
      <c r="F1828" s="350">
        <v>60</v>
      </c>
      <c r="G1828" s="37"/>
      <c r="H1828" s="393" t="s">
        <v>2762</v>
      </c>
      <c r="I1828" s="389" t="s">
        <v>21</v>
      </c>
      <c r="J1828" s="389"/>
      <c r="K1828" s="323"/>
      <c r="L1828" s="373"/>
      <c r="M1828" s="374">
        <v>1</v>
      </c>
      <c r="N1828" s="371">
        <v>1</v>
      </c>
      <c r="O1828" s="375"/>
      <c r="P1828" s="377">
        <f t="shared" si="193"/>
        <v>63.42</v>
      </c>
      <c r="Q1828" s="16">
        <f t="shared" si="192"/>
        <v>63.429499999999997</v>
      </c>
      <c r="R1828" s="23">
        <f t="shared" si="194"/>
        <v>1.490000000000002</v>
      </c>
      <c r="S1828" s="18">
        <f t="shared" si="195"/>
        <v>2.405942192798324E-2</v>
      </c>
      <c r="T1828" s="101"/>
      <c r="U1828" s="102">
        <v>4580000</v>
      </c>
      <c r="V1828" s="103"/>
      <c r="W1828" s="272">
        <v>4580</v>
      </c>
      <c r="X1828" s="273"/>
      <c r="Y1828" s="486"/>
      <c r="AA1828" s="477"/>
      <c r="AB1828" s="477"/>
      <c r="AC1828" s="477"/>
      <c r="AD1828" s="477"/>
      <c r="AE1828" s="477"/>
      <c r="AF1828" s="425"/>
      <c r="AG1828" s="425"/>
      <c r="AH1828" s="425"/>
      <c r="AI1828" s="425"/>
      <c r="AJ1828" s="425"/>
      <c r="AK1828" s="425"/>
      <c r="AL1828" s="425"/>
      <c r="AM1828" s="425"/>
      <c r="AN1828" s="425"/>
      <c r="AO1828" s="425"/>
      <c r="AP1828" s="425"/>
      <c r="AQ1828" s="425"/>
      <c r="AR1828" s="425"/>
      <c r="AS1828" s="425"/>
      <c r="AT1828" s="425"/>
      <c r="AU1828" s="425"/>
      <c r="AV1828" s="425"/>
      <c r="AW1828" s="425"/>
      <c r="AX1828" s="425"/>
      <c r="AY1828" s="425"/>
      <c r="AZ1828" s="425"/>
      <c r="BA1828" s="425"/>
      <c r="BB1828" s="425"/>
      <c r="BC1828" s="425"/>
      <c r="BD1828" s="425"/>
      <c r="BE1828" s="425"/>
      <c r="BF1828" s="425"/>
      <c r="BG1828" s="425"/>
      <c r="BH1828" s="425"/>
      <c r="BI1828" s="425"/>
      <c r="BJ1828" s="425"/>
      <c r="BK1828" s="425"/>
      <c r="BL1828" s="425"/>
      <c r="BM1828" s="425"/>
      <c r="BN1828" s="425"/>
      <c r="BO1828" s="425"/>
      <c r="BP1828" s="425"/>
      <c r="BQ1828" s="425"/>
      <c r="BR1828" s="425"/>
      <c r="BS1828" s="425"/>
      <c r="BT1828" s="425"/>
      <c r="BU1828" s="425"/>
      <c r="BV1828" s="425"/>
      <c r="BW1828" s="425"/>
      <c r="BX1828" s="425"/>
      <c r="BY1828" s="425"/>
      <c r="BZ1828" s="425"/>
      <c r="CA1828" s="425"/>
      <c r="CB1828" s="425"/>
      <c r="CC1828" s="425"/>
      <c r="CD1828" s="425"/>
      <c r="CE1828" s="425"/>
      <c r="CF1828" s="425"/>
      <c r="CG1828" s="425"/>
      <c r="CH1828" s="425"/>
      <c r="CI1828" s="425"/>
      <c r="CJ1828" s="425"/>
      <c r="CK1828" s="425"/>
      <c r="CL1828" s="425"/>
      <c r="CM1828" s="425"/>
      <c r="CN1828" s="425"/>
      <c r="CO1828" s="425"/>
      <c r="CP1828" s="425"/>
      <c r="CQ1828" s="425"/>
      <c r="CR1828" s="425"/>
      <c r="CS1828" s="425"/>
      <c r="CT1828" s="425"/>
      <c r="CU1828" s="425"/>
      <c r="CV1828" s="425"/>
      <c r="CW1828" s="425"/>
      <c r="CX1828" s="425"/>
      <c r="CY1828" s="425"/>
      <c r="CZ1828" s="425"/>
      <c r="DA1828" s="425"/>
      <c r="DB1828" s="425"/>
      <c r="DC1828" s="425"/>
      <c r="DD1828" s="425"/>
      <c r="DE1828" s="425"/>
      <c r="DF1828" s="425"/>
      <c r="DG1828" s="425"/>
      <c r="DH1828" s="425"/>
      <c r="DI1828" s="425"/>
      <c r="DJ1828" s="425"/>
      <c r="DK1828" s="425"/>
      <c r="DL1828" s="425"/>
      <c r="DM1828" s="425"/>
      <c r="DN1828" s="425"/>
      <c r="DO1828" s="425"/>
      <c r="DP1828" s="425"/>
      <c r="DQ1828" s="425"/>
      <c r="DR1828" s="425"/>
      <c r="DS1828" s="425"/>
      <c r="DT1828" s="425"/>
      <c r="DU1828" s="425"/>
      <c r="DV1828" s="425"/>
      <c r="DW1828" s="425"/>
      <c r="DX1828" s="425"/>
      <c r="DY1828" s="425"/>
      <c r="DZ1828" s="425"/>
      <c r="EA1828" s="425"/>
      <c r="EB1828" s="425"/>
      <c r="EC1828" s="425"/>
      <c r="ED1828" s="425"/>
      <c r="EE1828" s="425"/>
      <c r="EF1828" s="425"/>
      <c r="EG1828" s="425"/>
      <c r="EH1828" s="425"/>
      <c r="EI1828" s="425"/>
      <c r="EJ1828" s="425"/>
      <c r="EK1828" s="425"/>
      <c r="EL1828" s="425"/>
      <c r="EM1828" s="425"/>
      <c r="EN1828" s="425"/>
      <c r="EO1828" s="425"/>
      <c r="EP1828" s="425"/>
      <c r="EQ1828" s="425"/>
      <c r="ER1828" s="425"/>
      <c r="ES1828" s="425"/>
      <c r="ET1828" s="425"/>
      <c r="EU1828" s="425"/>
      <c r="EV1828" s="425"/>
      <c r="EW1828" s="425"/>
      <c r="EX1828" s="425"/>
      <c r="EY1828" s="425"/>
      <c r="EZ1828" s="425"/>
      <c r="FA1828" s="425"/>
      <c r="FB1828" s="425"/>
      <c r="FC1828" s="425"/>
      <c r="FD1828" s="425"/>
      <c r="FE1828" s="425"/>
      <c r="FF1828" s="425"/>
      <c r="FG1828" s="425"/>
      <c r="FH1828" s="425"/>
      <c r="FI1828" s="425"/>
      <c r="FJ1828" s="425"/>
      <c r="FK1828" s="425"/>
      <c r="FL1828" s="425"/>
      <c r="FM1828" s="425"/>
      <c r="FN1828" s="425"/>
      <c r="FO1828" s="425"/>
      <c r="FP1828" s="425"/>
      <c r="FQ1828" s="425"/>
      <c r="FR1828" s="425"/>
      <c r="FS1828" s="425"/>
      <c r="FT1828" s="425"/>
      <c r="FU1828" s="425"/>
      <c r="FV1828" s="425"/>
      <c r="FW1828" s="425"/>
      <c r="FX1828" s="425"/>
      <c r="FY1828" s="425"/>
      <c r="FZ1828" s="425"/>
      <c r="GA1828" s="425"/>
      <c r="GB1828" s="425"/>
      <c r="GC1828" s="425"/>
      <c r="GD1828" s="425"/>
      <c r="GE1828" s="425"/>
      <c r="GF1828" s="425"/>
      <c r="GG1828" s="425"/>
      <c r="GH1828" s="425"/>
      <c r="GI1828" s="425"/>
      <c r="GJ1828" s="425"/>
      <c r="GK1828" s="425"/>
      <c r="GL1828" s="425"/>
      <c r="GM1828" s="425"/>
      <c r="GN1828" s="425"/>
      <c r="GO1828" s="425"/>
      <c r="GP1828" s="425"/>
      <c r="GQ1828" s="425"/>
      <c r="GR1828" s="425"/>
      <c r="GS1828" s="425"/>
      <c r="GT1828" s="425"/>
      <c r="GU1828" s="425"/>
      <c r="GV1828" s="425"/>
      <c r="GW1828" s="425"/>
    </row>
    <row r="1829" spans="1:205" s="423" customFormat="1" ht="140.25" x14ac:dyDescent="0.25">
      <c r="A1829" s="344" t="s">
        <v>2759</v>
      </c>
      <c r="B1829" s="337" t="s">
        <v>2056</v>
      </c>
      <c r="C1829" s="324" t="s">
        <v>2768</v>
      </c>
      <c r="D1829" s="325" t="s">
        <v>2761</v>
      </c>
      <c r="E1829" s="326">
        <v>98.06</v>
      </c>
      <c r="F1829" s="350">
        <v>95</v>
      </c>
      <c r="G1829" s="37"/>
      <c r="H1829" s="393" t="s">
        <v>2762</v>
      </c>
      <c r="I1829" s="389" t="s">
        <v>21</v>
      </c>
      <c r="J1829" s="389"/>
      <c r="K1829" s="323"/>
      <c r="L1829" s="373"/>
      <c r="M1829" s="374">
        <v>1</v>
      </c>
      <c r="N1829" s="371">
        <v>1</v>
      </c>
      <c r="O1829" s="375"/>
      <c r="P1829" s="377">
        <f t="shared" si="193"/>
        <v>100.43</v>
      </c>
      <c r="Q1829" s="16">
        <f t="shared" si="192"/>
        <v>100.4344</v>
      </c>
      <c r="R1829" s="23">
        <f t="shared" si="194"/>
        <v>2.3700000000000045</v>
      </c>
      <c r="S1829" s="18">
        <f t="shared" si="195"/>
        <v>2.4168876198246019E-2</v>
      </c>
      <c r="T1829" s="101"/>
      <c r="U1829" s="102">
        <v>4590000</v>
      </c>
      <c r="V1829" s="103"/>
      <c r="W1829" s="272">
        <v>4590</v>
      </c>
      <c r="X1829" s="273"/>
      <c r="Y1829" s="486"/>
      <c r="AA1829" s="477"/>
      <c r="AB1829" s="477"/>
      <c r="AC1829" s="477"/>
      <c r="AD1829" s="477"/>
      <c r="AE1829" s="477"/>
      <c r="AF1829" s="425"/>
      <c r="AG1829" s="425"/>
      <c r="AH1829" s="425"/>
      <c r="AI1829" s="425"/>
      <c r="AJ1829" s="425"/>
      <c r="AK1829" s="425"/>
      <c r="AL1829" s="425"/>
      <c r="AM1829" s="425"/>
      <c r="AN1829" s="425"/>
      <c r="AO1829" s="425"/>
      <c r="AP1829" s="425"/>
      <c r="AQ1829" s="425"/>
      <c r="AR1829" s="425"/>
      <c r="AS1829" s="425"/>
      <c r="AT1829" s="425"/>
      <c r="AU1829" s="425"/>
      <c r="AV1829" s="425"/>
      <c r="AW1829" s="425"/>
      <c r="AX1829" s="425"/>
      <c r="AY1829" s="425"/>
      <c r="AZ1829" s="425"/>
      <c r="BA1829" s="425"/>
      <c r="BB1829" s="425"/>
      <c r="BC1829" s="425"/>
      <c r="BD1829" s="425"/>
      <c r="BE1829" s="425"/>
      <c r="BF1829" s="425"/>
      <c r="BG1829" s="425"/>
      <c r="BH1829" s="425"/>
      <c r="BI1829" s="425"/>
      <c r="BJ1829" s="425"/>
      <c r="BK1829" s="425"/>
      <c r="BL1829" s="425"/>
      <c r="BM1829" s="425"/>
      <c r="BN1829" s="425"/>
      <c r="BO1829" s="425"/>
      <c r="BP1829" s="425"/>
      <c r="BQ1829" s="425"/>
      <c r="BR1829" s="425"/>
      <c r="BS1829" s="425"/>
      <c r="BT1829" s="425"/>
      <c r="BU1829" s="425"/>
      <c r="BV1829" s="425"/>
      <c r="BW1829" s="425"/>
      <c r="BX1829" s="425"/>
      <c r="BY1829" s="425"/>
      <c r="BZ1829" s="425"/>
      <c r="CA1829" s="425"/>
      <c r="CB1829" s="425"/>
      <c r="CC1829" s="425"/>
      <c r="CD1829" s="425"/>
      <c r="CE1829" s="425"/>
      <c r="CF1829" s="425"/>
      <c r="CG1829" s="425"/>
      <c r="CH1829" s="425"/>
      <c r="CI1829" s="425"/>
      <c r="CJ1829" s="425"/>
      <c r="CK1829" s="425"/>
      <c r="CL1829" s="425"/>
      <c r="CM1829" s="425"/>
      <c r="CN1829" s="425"/>
      <c r="CO1829" s="425"/>
      <c r="CP1829" s="425"/>
      <c r="CQ1829" s="425"/>
      <c r="CR1829" s="425"/>
      <c r="CS1829" s="425"/>
      <c r="CT1829" s="425"/>
      <c r="CU1829" s="425"/>
      <c r="CV1829" s="425"/>
      <c r="CW1829" s="425"/>
      <c r="CX1829" s="425"/>
      <c r="CY1829" s="425"/>
      <c r="CZ1829" s="425"/>
      <c r="DA1829" s="425"/>
      <c r="DB1829" s="425"/>
      <c r="DC1829" s="425"/>
      <c r="DD1829" s="425"/>
      <c r="DE1829" s="425"/>
      <c r="DF1829" s="425"/>
      <c r="DG1829" s="425"/>
      <c r="DH1829" s="425"/>
      <c r="DI1829" s="425"/>
      <c r="DJ1829" s="425"/>
      <c r="DK1829" s="425"/>
      <c r="DL1829" s="425"/>
      <c r="DM1829" s="425"/>
      <c r="DN1829" s="425"/>
      <c r="DO1829" s="425"/>
      <c r="DP1829" s="425"/>
      <c r="DQ1829" s="425"/>
      <c r="DR1829" s="425"/>
      <c r="DS1829" s="425"/>
      <c r="DT1829" s="425"/>
      <c r="DU1829" s="425"/>
      <c r="DV1829" s="425"/>
      <c r="DW1829" s="425"/>
      <c r="DX1829" s="425"/>
      <c r="DY1829" s="425"/>
      <c r="DZ1829" s="425"/>
      <c r="EA1829" s="425"/>
      <c r="EB1829" s="425"/>
      <c r="EC1829" s="425"/>
      <c r="ED1829" s="425"/>
      <c r="EE1829" s="425"/>
      <c r="EF1829" s="425"/>
      <c r="EG1829" s="425"/>
      <c r="EH1829" s="425"/>
      <c r="EI1829" s="425"/>
      <c r="EJ1829" s="425"/>
      <c r="EK1829" s="425"/>
      <c r="EL1829" s="425"/>
      <c r="EM1829" s="425"/>
      <c r="EN1829" s="425"/>
      <c r="EO1829" s="425"/>
      <c r="EP1829" s="425"/>
      <c r="EQ1829" s="425"/>
      <c r="ER1829" s="425"/>
      <c r="ES1829" s="425"/>
      <c r="ET1829" s="425"/>
      <c r="EU1829" s="425"/>
      <c r="EV1829" s="425"/>
      <c r="EW1829" s="425"/>
      <c r="EX1829" s="425"/>
      <c r="EY1829" s="425"/>
      <c r="EZ1829" s="425"/>
      <c r="FA1829" s="425"/>
      <c r="FB1829" s="425"/>
      <c r="FC1829" s="425"/>
      <c r="FD1829" s="425"/>
      <c r="FE1829" s="425"/>
      <c r="FF1829" s="425"/>
      <c r="FG1829" s="425"/>
      <c r="FH1829" s="425"/>
      <c r="FI1829" s="425"/>
      <c r="FJ1829" s="425"/>
      <c r="FK1829" s="425"/>
      <c r="FL1829" s="425"/>
      <c r="FM1829" s="425"/>
      <c r="FN1829" s="425"/>
      <c r="FO1829" s="425"/>
      <c r="FP1829" s="425"/>
      <c r="FQ1829" s="425"/>
      <c r="FR1829" s="425"/>
      <c r="FS1829" s="425"/>
      <c r="FT1829" s="425"/>
      <c r="FU1829" s="425"/>
      <c r="FV1829" s="425"/>
      <c r="FW1829" s="425"/>
      <c r="FX1829" s="425"/>
      <c r="FY1829" s="425"/>
      <c r="FZ1829" s="425"/>
      <c r="GA1829" s="425"/>
      <c r="GB1829" s="425"/>
      <c r="GC1829" s="425"/>
      <c r="GD1829" s="425"/>
      <c r="GE1829" s="425"/>
      <c r="GF1829" s="425"/>
      <c r="GG1829" s="425"/>
      <c r="GH1829" s="425"/>
      <c r="GI1829" s="425"/>
      <c r="GJ1829" s="425"/>
      <c r="GK1829" s="425"/>
      <c r="GL1829" s="425"/>
      <c r="GM1829" s="425"/>
      <c r="GN1829" s="425"/>
      <c r="GO1829" s="425"/>
      <c r="GP1829" s="425"/>
      <c r="GQ1829" s="425"/>
      <c r="GR1829" s="425"/>
      <c r="GS1829" s="425"/>
      <c r="GT1829" s="425"/>
      <c r="GU1829" s="425"/>
      <c r="GV1829" s="425"/>
      <c r="GW1829" s="425"/>
    </row>
    <row r="1830" spans="1:205" s="423" customFormat="1" ht="51" x14ac:dyDescent="0.25">
      <c r="A1830" s="443" t="s">
        <v>2769</v>
      </c>
      <c r="B1830" s="337" t="s">
        <v>2056</v>
      </c>
      <c r="C1830" s="324" t="s">
        <v>2770</v>
      </c>
      <c r="D1830" s="325" t="s">
        <v>2771</v>
      </c>
      <c r="E1830" s="326">
        <v>1032.3</v>
      </c>
      <c r="F1830" s="350">
        <v>1000</v>
      </c>
      <c r="G1830" s="37"/>
      <c r="H1830" s="323"/>
      <c r="I1830" s="371" t="s">
        <v>21</v>
      </c>
      <c r="J1830" s="371"/>
      <c r="K1830" s="323"/>
      <c r="L1830" s="373"/>
      <c r="M1830" s="374">
        <v>3</v>
      </c>
      <c r="N1830" s="371">
        <v>1</v>
      </c>
      <c r="O1830" s="375"/>
      <c r="P1830" s="377">
        <f t="shared" si="193"/>
        <v>1057.29</v>
      </c>
      <c r="Q1830" s="16">
        <f t="shared" si="192"/>
        <v>1057.2961</v>
      </c>
      <c r="R1830" s="23">
        <f t="shared" si="194"/>
        <v>24.990000000000009</v>
      </c>
      <c r="S1830" s="18">
        <f t="shared" si="195"/>
        <v>2.4208079046788733E-2</v>
      </c>
      <c r="T1830" s="101"/>
      <c r="U1830" s="102">
        <v>4600000</v>
      </c>
      <c r="V1830" s="103"/>
      <c r="W1830" s="272">
        <v>4600</v>
      </c>
      <c r="X1830" s="273"/>
      <c r="Y1830" s="486"/>
      <c r="AA1830" s="477"/>
      <c r="AB1830" s="477"/>
      <c r="AC1830" s="477"/>
      <c r="AD1830" s="477"/>
      <c r="AE1830" s="477"/>
      <c r="AF1830" s="425"/>
      <c r="AG1830" s="425"/>
      <c r="AH1830" s="425"/>
      <c r="AI1830" s="425"/>
      <c r="AJ1830" s="425"/>
      <c r="AK1830" s="425"/>
      <c r="AL1830" s="425"/>
      <c r="AM1830" s="425"/>
      <c r="AN1830" s="425"/>
      <c r="AO1830" s="425"/>
      <c r="AP1830" s="425"/>
      <c r="AQ1830" s="425"/>
      <c r="AR1830" s="425"/>
      <c r="AS1830" s="425"/>
      <c r="AT1830" s="425"/>
      <c r="AU1830" s="425"/>
      <c r="AV1830" s="425"/>
      <c r="AW1830" s="425"/>
      <c r="AX1830" s="425"/>
      <c r="AY1830" s="425"/>
      <c r="AZ1830" s="425"/>
      <c r="BA1830" s="425"/>
      <c r="BB1830" s="425"/>
      <c r="BC1830" s="425"/>
      <c r="BD1830" s="425"/>
      <c r="BE1830" s="425"/>
      <c r="BF1830" s="425"/>
      <c r="BG1830" s="425"/>
      <c r="BH1830" s="425"/>
      <c r="BI1830" s="425"/>
      <c r="BJ1830" s="425"/>
      <c r="BK1830" s="425"/>
      <c r="BL1830" s="425"/>
      <c r="BM1830" s="425"/>
      <c r="BN1830" s="425"/>
      <c r="BO1830" s="425"/>
      <c r="BP1830" s="425"/>
      <c r="BQ1830" s="425"/>
      <c r="BR1830" s="425"/>
      <c r="BS1830" s="425"/>
      <c r="BT1830" s="425"/>
      <c r="BU1830" s="425"/>
      <c r="BV1830" s="425"/>
      <c r="BW1830" s="425"/>
      <c r="BX1830" s="425"/>
      <c r="BY1830" s="425"/>
      <c r="BZ1830" s="425"/>
      <c r="CA1830" s="425"/>
      <c r="CB1830" s="425"/>
      <c r="CC1830" s="425"/>
      <c r="CD1830" s="425"/>
      <c r="CE1830" s="425"/>
      <c r="CF1830" s="425"/>
      <c r="CG1830" s="425"/>
      <c r="CH1830" s="425"/>
      <c r="CI1830" s="425"/>
      <c r="CJ1830" s="425"/>
      <c r="CK1830" s="425"/>
      <c r="CL1830" s="425"/>
      <c r="CM1830" s="425"/>
      <c r="CN1830" s="425"/>
      <c r="CO1830" s="425"/>
      <c r="CP1830" s="425"/>
      <c r="CQ1830" s="425"/>
      <c r="CR1830" s="425"/>
      <c r="CS1830" s="425"/>
      <c r="CT1830" s="425"/>
      <c r="CU1830" s="425"/>
      <c r="CV1830" s="425"/>
      <c r="CW1830" s="425"/>
      <c r="CX1830" s="425"/>
      <c r="CY1830" s="425"/>
      <c r="CZ1830" s="425"/>
      <c r="DA1830" s="425"/>
      <c r="DB1830" s="425"/>
      <c r="DC1830" s="425"/>
      <c r="DD1830" s="425"/>
      <c r="DE1830" s="425"/>
      <c r="DF1830" s="425"/>
      <c r="DG1830" s="425"/>
      <c r="DH1830" s="425"/>
      <c r="DI1830" s="425"/>
      <c r="DJ1830" s="425"/>
      <c r="DK1830" s="425"/>
      <c r="DL1830" s="425"/>
      <c r="DM1830" s="425"/>
      <c r="DN1830" s="425"/>
      <c r="DO1830" s="425"/>
      <c r="DP1830" s="425"/>
      <c r="DQ1830" s="425"/>
      <c r="DR1830" s="425"/>
      <c r="DS1830" s="425"/>
      <c r="DT1830" s="425"/>
      <c r="DU1830" s="425"/>
      <c r="DV1830" s="425"/>
      <c r="DW1830" s="425"/>
      <c r="DX1830" s="425"/>
      <c r="DY1830" s="425"/>
      <c r="DZ1830" s="425"/>
      <c r="EA1830" s="425"/>
      <c r="EB1830" s="425"/>
      <c r="EC1830" s="425"/>
      <c r="ED1830" s="425"/>
      <c r="EE1830" s="425"/>
      <c r="EF1830" s="425"/>
      <c r="EG1830" s="425"/>
      <c r="EH1830" s="425"/>
      <c r="EI1830" s="425"/>
      <c r="EJ1830" s="425"/>
      <c r="EK1830" s="425"/>
      <c r="EL1830" s="425"/>
      <c r="EM1830" s="425"/>
      <c r="EN1830" s="425"/>
      <c r="EO1830" s="425"/>
      <c r="EP1830" s="425"/>
      <c r="EQ1830" s="425"/>
      <c r="ER1830" s="425"/>
      <c r="ES1830" s="425"/>
      <c r="ET1830" s="425"/>
      <c r="EU1830" s="425"/>
      <c r="EV1830" s="425"/>
      <c r="EW1830" s="425"/>
      <c r="EX1830" s="425"/>
      <c r="EY1830" s="425"/>
      <c r="EZ1830" s="425"/>
      <c r="FA1830" s="425"/>
      <c r="FB1830" s="425"/>
      <c r="FC1830" s="425"/>
      <c r="FD1830" s="425"/>
      <c r="FE1830" s="425"/>
      <c r="FF1830" s="425"/>
      <c r="FG1830" s="425"/>
      <c r="FH1830" s="425"/>
      <c r="FI1830" s="425"/>
      <c r="FJ1830" s="425"/>
      <c r="FK1830" s="425"/>
      <c r="FL1830" s="425"/>
      <c r="FM1830" s="425"/>
      <c r="FN1830" s="425"/>
      <c r="FO1830" s="425"/>
      <c r="FP1830" s="425"/>
      <c r="FQ1830" s="425"/>
      <c r="FR1830" s="425"/>
      <c r="FS1830" s="425"/>
      <c r="FT1830" s="425"/>
      <c r="FU1830" s="425"/>
      <c r="FV1830" s="425"/>
      <c r="FW1830" s="425"/>
      <c r="FX1830" s="425"/>
      <c r="FY1830" s="425"/>
      <c r="FZ1830" s="425"/>
      <c r="GA1830" s="425"/>
      <c r="GB1830" s="425"/>
      <c r="GC1830" s="425"/>
      <c r="GD1830" s="425"/>
      <c r="GE1830" s="425"/>
      <c r="GF1830" s="425"/>
      <c r="GG1830" s="425"/>
      <c r="GH1830" s="425"/>
      <c r="GI1830" s="425"/>
      <c r="GJ1830" s="425"/>
      <c r="GK1830" s="425"/>
      <c r="GL1830" s="425"/>
      <c r="GM1830" s="425"/>
      <c r="GN1830" s="425"/>
      <c r="GO1830" s="425"/>
      <c r="GP1830" s="425"/>
      <c r="GQ1830" s="425"/>
      <c r="GR1830" s="425"/>
      <c r="GS1830" s="425"/>
      <c r="GT1830" s="425"/>
      <c r="GU1830" s="425"/>
      <c r="GV1830" s="425"/>
      <c r="GW1830" s="425"/>
    </row>
    <row r="1831" spans="1:205" s="423" customFormat="1" ht="51" x14ac:dyDescent="0.25">
      <c r="A1831" s="443" t="s">
        <v>2772</v>
      </c>
      <c r="B1831" s="337" t="s">
        <v>2056</v>
      </c>
      <c r="C1831" s="324" t="s">
        <v>2773</v>
      </c>
      <c r="D1831" s="325" t="s">
        <v>2771</v>
      </c>
      <c r="E1831" s="326" t="s">
        <v>2774</v>
      </c>
      <c r="F1831" s="327" t="s">
        <v>2774</v>
      </c>
      <c r="G1831" s="37"/>
      <c r="H1831" s="323"/>
      <c r="I1831" s="371" t="s">
        <v>21</v>
      </c>
      <c r="J1831" s="371"/>
      <c r="K1831" s="323"/>
      <c r="L1831" s="373"/>
      <c r="M1831" s="374">
        <v>3</v>
      </c>
      <c r="N1831" s="371">
        <v>1</v>
      </c>
      <c r="O1831" s="375"/>
      <c r="P1831" s="377" t="str">
        <f>E1831</f>
        <v>33% of $0.01</v>
      </c>
      <c r="Q1831" s="100" t="e">
        <f t="shared" si="192"/>
        <v>#VALUE!</v>
      </c>
      <c r="R1831" s="131" t="s">
        <v>2775</v>
      </c>
      <c r="S1831" s="132">
        <f>1/33</f>
        <v>3.0303030303030304E-2</v>
      </c>
      <c r="T1831" s="101"/>
      <c r="U1831" s="102">
        <v>4610000</v>
      </c>
      <c r="V1831" s="103"/>
      <c r="W1831" s="272">
        <v>4610</v>
      </c>
      <c r="X1831" s="273"/>
      <c r="Y1831" s="486"/>
      <c r="AA1831" s="477"/>
      <c r="AB1831" s="477"/>
      <c r="AC1831" s="477"/>
      <c r="AD1831" s="477"/>
      <c r="AE1831" s="477"/>
      <c r="AF1831" s="425"/>
      <c r="AG1831" s="425"/>
      <c r="AH1831" s="425"/>
      <c r="AI1831" s="425"/>
      <c r="AJ1831" s="425"/>
      <c r="AK1831" s="425"/>
      <c r="AL1831" s="425"/>
      <c r="AM1831" s="425"/>
      <c r="AN1831" s="425"/>
      <c r="AO1831" s="425"/>
      <c r="AP1831" s="425"/>
      <c r="AQ1831" s="425"/>
      <c r="AR1831" s="425"/>
      <c r="AS1831" s="425"/>
      <c r="AT1831" s="425"/>
      <c r="AU1831" s="425"/>
      <c r="AV1831" s="425"/>
      <c r="AW1831" s="425"/>
      <c r="AX1831" s="425"/>
      <c r="AY1831" s="425"/>
      <c r="AZ1831" s="425"/>
      <c r="BA1831" s="425"/>
      <c r="BB1831" s="425"/>
      <c r="BC1831" s="425"/>
      <c r="BD1831" s="425"/>
      <c r="BE1831" s="425"/>
      <c r="BF1831" s="425"/>
      <c r="BG1831" s="425"/>
      <c r="BH1831" s="425"/>
      <c r="BI1831" s="425"/>
      <c r="BJ1831" s="425"/>
      <c r="BK1831" s="425"/>
      <c r="BL1831" s="425"/>
      <c r="BM1831" s="425"/>
      <c r="BN1831" s="425"/>
      <c r="BO1831" s="425"/>
      <c r="BP1831" s="425"/>
      <c r="BQ1831" s="425"/>
      <c r="BR1831" s="425"/>
      <c r="BS1831" s="425"/>
      <c r="BT1831" s="425"/>
      <c r="BU1831" s="425"/>
      <c r="BV1831" s="425"/>
      <c r="BW1831" s="425"/>
      <c r="BX1831" s="425"/>
      <c r="BY1831" s="425"/>
      <c r="BZ1831" s="425"/>
      <c r="CA1831" s="425"/>
      <c r="CB1831" s="425"/>
      <c r="CC1831" s="425"/>
      <c r="CD1831" s="425"/>
      <c r="CE1831" s="425"/>
      <c r="CF1831" s="425"/>
      <c r="CG1831" s="425"/>
      <c r="CH1831" s="425"/>
      <c r="CI1831" s="425"/>
      <c r="CJ1831" s="425"/>
      <c r="CK1831" s="425"/>
      <c r="CL1831" s="425"/>
      <c r="CM1831" s="425"/>
      <c r="CN1831" s="425"/>
      <c r="CO1831" s="425"/>
      <c r="CP1831" s="425"/>
      <c r="CQ1831" s="425"/>
      <c r="CR1831" s="425"/>
      <c r="CS1831" s="425"/>
      <c r="CT1831" s="425"/>
      <c r="CU1831" s="425"/>
      <c r="CV1831" s="425"/>
      <c r="CW1831" s="425"/>
      <c r="CX1831" s="425"/>
      <c r="CY1831" s="425"/>
      <c r="CZ1831" s="425"/>
      <c r="DA1831" s="425"/>
      <c r="DB1831" s="425"/>
      <c r="DC1831" s="425"/>
      <c r="DD1831" s="425"/>
      <c r="DE1831" s="425"/>
      <c r="DF1831" s="425"/>
      <c r="DG1831" s="425"/>
      <c r="DH1831" s="425"/>
      <c r="DI1831" s="425"/>
      <c r="DJ1831" s="425"/>
      <c r="DK1831" s="425"/>
      <c r="DL1831" s="425"/>
      <c r="DM1831" s="425"/>
      <c r="DN1831" s="425"/>
      <c r="DO1831" s="425"/>
      <c r="DP1831" s="425"/>
      <c r="DQ1831" s="425"/>
      <c r="DR1831" s="425"/>
      <c r="DS1831" s="425"/>
      <c r="DT1831" s="425"/>
      <c r="DU1831" s="425"/>
      <c r="DV1831" s="425"/>
      <c r="DW1831" s="425"/>
      <c r="DX1831" s="425"/>
      <c r="DY1831" s="425"/>
      <c r="DZ1831" s="425"/>
      <c r="EA1831" s="425"/>
      <c r="EB1831" s="425"/>
      <c r="EC1831" s="425"/>
      <c r="ED1831" s="425"/>
      <c r="EE1831" s="425"/>
      <c r="EF1831" s="425"/>
      <c r="EG1831" s="425"/>
      <c r="EH1831" s="425"/>
      <c r="EI1831" s="425"/>
      <c r="EJ1831" s="425"/>
      <c r="EK1831" s="425"/>
      <c r="EL1831" s="425"/>
      <c r="EM1831" s="425"/>
      <c r="EN1831" s="425"/>
      <c r="EO1831" s="425"/>
      <c r="EP1831" s="425"/>
      <c r="EQ1831" s="425"/>
      <c r="ER1831" s="425"/>
      <c r="ES1831" s="425"/>
      <c r="ET1831" s="425"/>
      <c r="EU1831" s="425"/>
      <c r="EV1831" s="425"/>
      <c r="EW1831" s="425"/>
      <c r="EX1831" s="425"/>
      <c r="EY1831" s="425"/>
      <c r="EZ1831" s="425"/>
      <c r="FA1831" s="425"/>
      <c r="FB1831" s="425"/>
      <c r="FC1831" s="425"/>
      <c r="FD1831" s="425"/>
      <c r="FE1831" s="425"/>
      <c r="FF1831" s="425"/>
      <c r="FG1831" s="425"/>
      <c r="FH1831" s="425"/>
      <c r="FI1831" s="425"/>
      <c r="FJ1831" s="425"/>
      <c r="FK1831" s="425"/>
      <c r="FL1831" s="425"/>
      <c r="FM1831" s="425"/>
      <c r="FN1831" s="425"/>
      <c r="FO1831" s="425"/>
      <c r="FP1831" s="425"/>
      <c r="FQ1831" s="425"/>
      <c r="FR1831" s="425"/>
      <c r="FS1831" s="425"/>
      <c r="FT1831" s="425"/>
      <c r="FU1831" s="425"/>
      <c r="FV1831" s="425"/>
      <c r="FW1831" s="425"/>
      <c r="FX1831" s="425"/>
      <c r="FY1831" s="425"/>
      <c r="FZ1831" s="425"/>
      <c r="GA1831" s="425"/>
      <c r="GB1831" s="425"/>
      <c r="GC1831" s="425"/>
      <c r="GD1831" s="425"/>
      <c r="GE1831" s="425"/>
      <c r="GF1831" s="425"/>
      <c r="GG1831" s="425"/>
      <c r="GH1831" s="425"/>
      <c r="GI1831" s="425"/>
      <c r="GJ1831" s="425"/>
      <c r="GK1831" s="425"/>
      <c r="GL1831" s="425"/>
      <c r="GM1831" s="425"/>
      <c r="GN1831" s="425"/>
      <c r="GO1831" s="425"/>
      <c r="GP1831" s="425"/>
      <c r="GQ1831" s="425"/>
      <c r="GR1831" s="425"/>
      <c r="GS1831" s="425"/>
      <c r="GT1831" s="425"/>
      <c r="GU1831" s="425"/>
      <c r="GV1831" s="425"/>
      <c r="GW1831" s="425"/>
    </row>
    <row r="1832" spans="1:205" s="423" customFormat="1" ht="51" x14ac:dyDescent="0.25">
      <c r="A1832" s="443" t="s">
        <v>2776</v>
      </c>
      <c r="B1832" s="337" t="s">
        <v>2056</v>
      </c>
      <c r="C1832" s="324" t="s">
        <v>2777</v>
      </c>
      <c r="D1832" s="325" t="s">
        <v>2778</v>
      </c>
      <c r="E1832" s="326" t="s">
        <v>2774</v>
      </c>
      <c r="F1832" s="327" t="s">
        <v>2774</v>
      </c>
      <c r="G1832" s="37"/>
      <c r="H1832" s="323"/>
      <c r="I1832" s="371" t="s">
        <v>21</v>
      </c>
      <c r="J1832" s="371"/>
      <c r="K1832" s="323"/>
      <c r="L1832" s="373"/>
      <c r="M1832" s="374">
        <v>3</v>
      </c>
      <c r="N1832" s="371">
        <v>1</v>
      </c>
      <c r="O1832" s="375"/>
      <c r="P1832" s="377" t="str">
        <f>E1832</f>
        <v>33% of $0.01</v>
      </c>
      <c r="Q1832" s="100" t="e">
        <f t="shared" si="192"/>
        <v>#VALUE!</v>
      </c>
      <c r="R1832" s="131" t="s">
        <v>2775</v>
      </c>
      <c r="S1832" s="132">
        <f>1/33</f>
        <v>3.0303030303030304E-2</v>
      </c>
      <c r="T1832" s="101"/>
      <c r="U1832" s="102">
        <v>4620000</v>
      </c>
      <c r="V1832" s="103"/>
      <c r="W1832" s="272">
        <v>4620</v>
      </c>
      <c r="X1832" s="273"/>
      <c r="Y1832" s="486"/>
      <c r="AA1832" s="477"/>
      <c r="AB1832" s="477"/>
      <c r="AC1832" s="477"/>
      <c r="AD1832" s="477"/>
      <c r="AE1832" s="477"/>
      <c r="AF1832" s="425"/>
      <c r="AG1832" s="425"/>
      <c r="AH1832" s="425"/>
      <c r="AI1832" s="425"/>
      <c r="AJ1832" s="425"/>
      <c r="AK1832" s="425"/>
      <c r="AL1832" s="425"/>
      <c r="AM1832" s="425"/>
      <c r="AN1832" s="425"/>
      <c r="AO1832" s="425"/>
      <c r="AP1832" s="425"/>
      <c r="AQ1832" s="425"/>
      <c r="AR1832" s="425"/>
      <c r="AS1832" s="425"/>
      <c r="AT1832" s="425"/>
      <c r="AU1832" s="425"/>
      <c r="AV1832" s="425"/>
      <c r="AW1832" s="425"/>
      <c r="AX1832" s="425"/>
      <c r="AY1832" s="425"/>
      <c r="AZ1832" s="425"/>
      <c r="BA1832" s="425"/>
      <c r="BB1832" s="425"/>
      <c r="BC1832" s="425"/>
      <c r="BD1832" s="425"/>
      <c r="BE1832" s="425"/>
      <c r="BF1832" s="425"/>
      <c r="BG1832" s="425"/>
      <c r="BH1832" s="425"/>
      <c r="BI1832" s="425"/>
      <c r="BJ1832" s="425"/>
      <c r="BK1832" s="425"/>
      <c r="BL1832" s="425"/>
      <c r="BM1832" s="425"/>
      <c r="BN1832" s="425"/>
      <c r="BO1832" s="425"/>
      <c r="BP1832" s="425"/>
      <c r="BQ1832" s="425"/>
      <c r="BR1832" s="425"/>
      <c r="BS1832" s="425"/>
      <c r="BT1832" s="425"/>
      <c r="BU1832" s="425"/>
      <c r="BV1832" s="425"/>
      <c r="BW1832" s="425"/>
      <c r="BX1832" s="425"/>
      <c r="BY1832" s="425"/>
      <c r="BZ1832" s="425"/>
      <c r="CA1832" s="425"/>
      <c r="CB1832" s="425"/>
      <c r="CC1832" s="425"/>
      <c r="CD1832" s="425"/>
      <c r="CE1832" s="425"/>
      <c r="CF1832" s="425"/>
      <c r="CG1832" s="425"/>
      <c r="CH1832" s="425"/>
      <c r="CI1832" s="425"/>
      <c r="CJ1832" s="425"/>
      <c r="CK1832" s="425"/>
      <c r="CL1832" s="425"/>
      <c r="CM1832" s="425"/>
      <c r="CN1832" s="425"/>
      <c r="CO1832" s="425"/>
      <c r="CP1832" s="425"/>
      <c r="CQ1832" s="425"/>
      <c r="CR1832" s="425"/>
      <c r="CS1832" s="425"/>
      <c r="CT1832" s="425"/>
      <c r="CU1832" s="425"/>
      <c r="CV1832" s="425"/>
      <c r="CW1832" s="425"/>
      <c r="CX1832" s="425"/>
      <c r="CY1832" s="425"/>
      <c r="CZ1832" s="425"/>
      <c r="DA1832" s="425"/>
      <c r="DB1832" s="425"/>
      <c r="DC1832" s="425"/>
      <c r="DD1832" s="425"/>
      <c r="DE1832" s="425"/>
      <c r="DF1832" s="425"/>
      <c r="DG1832" s="425"/>
      <c r="DH1832" s="425"/>
      <c r="DI1832" s="425"/>
      <c r="DJ1832" s="425"/>
      <c r="DK1832" s="425"/>
      <c r="DL1832" s="425"/>
      <c r="DM1832" s="425"/>
      <c r="DN1832" s="425"/>
      <c r="DO1832" s="425"/>
      <c r="DP1832" s="425"/>
      <c r="DQ1832" s="425"/>
      <c r="DR1832" s="425"/>
      <c r="DS1832" s="425"/>
      <c r="DT1832" s="425"/>
      <c r="DU1832" s="425"/>
      <c r="DV1832" s="425"/>
      <c r="DW1832" s="425"/>
      <c r="DX1832" s="425"/>
      <c r="DY1832" s="425"/>
      <c r="DZ1832" s="425"/>
      <c r="EA1832" s="425"/>
      <c r="EB1832" s="425"/>
      <c r="EC1832" s="425"/>
      <c r="ED1832" s="425"/>
      <c r="EE1832" s="425"/>
      <c r="EF1832" s="425"/>
      <c r="EG1832" s="425"/>
      <c r="EH1832" s="425"/>
      <c r="EI1832" s="425"/>
      <c r="EJ1832" s="425"/>
      <c r="EK1832" s="425"/>
      <c r="EL1832" s="425"/>
      <c r="EM1832" s="425"/>
      <c r="EN1832" s="425"/>
      <c r="EO1832" s="425"/>
      <c r="EP1832" s="425"/>
      <c r="EQ1832" s="425"/>
      <c r="ER1832" s="425"/>
      <c r="ES1832" s="425"/>
      <c r="ET1832" s="425"/>
      <c r="EU1832" s="425"/>
      <c r="EV1832" s="425"/>
      <c r="EW1832" s="425"/>
      <c r="EX1832" s="425"/>
      <c r="EY1832" s="425"/>
      <c r="EZ1832" s="425"/>
      <c r="FA1832" s="425"/>
      <c r="FB1832" s="425"/>
      <c r="FC1832" s="425"/>
      <c r="FD1832" s="425"/>
      <c r="FE1832" s="425"/>
      <c r="FF1832" s="425"/>
      <c r="FG1832" s="425"/>
      <c r="FH1832" s="425"/>
      <c r="FI1832" s="425"/>
      <c r="FJ1832" s="425"/>
      <c r="FK1832" s="425"/>
      <c r="FL1832" s="425"/>
      <c r="FM1832" s="425"/>
      <c r="FN1832" s="425"/>
      <c r="FO1832" s="425"/>
      <c r="FP1832" s="425"/>
      <c r="FQ1832" s="425"/>
      <c r="FR1832" s="425"/>
      <c r="FS1832" s="425"/>
      <c r="FT1832" s="425"/>
      <c r="FU1832" s="425"/>
      <c r="FV1832" s="425"/>
      <c r="FW1832" s="425"/>
      <c r="FX1832" s="425"/>
      <c r="FY1832" s="425"/>
      <c r="FZ1832" s="425"/>
      <c r="GA1832" s="425"/>
      <c r="GB1832" s="425"/>
      <c r="GC1832" s="425"/>
      <c r="GD1832" s="425"/>
      <c r="GE1832" s="425"/>
      <c r="GF1832" s="425"/>
      <c r="GG1832" s="425"/>
      <c r="GH1832" s="425"/>
      <c r="GI1832" s="425"/>
      <c r="GJ1832" s="425"/>
      <c r="GK1832" s="425"/>
      <c r="GL1832" s="425"/>
      <c r="GM1832" s="425"/>
      <c r="GN1832" s="425"/>
      <c r="GO1832" s="425"/>
      <c r="GP1832" s="425"/>
      <c r="GQ1832" s="425"/>
      <c r="GR1832" s="425"/>
      <c r="GS1832" s="425"/>
      <c r="GT1832" s="425"/>
      <c r="GU1832" s="425"/>
      <c r="GV1832" s="425"/>
      <c r="GW1832" s="425"/>
    </row>
    <row r="1833" spans="1:205" s="423" customFormat="1" ht="51" x14ac:dyDescent="0.25">
      <c r="A1833" s="443" t="s">
        <v>2776</v>
      </c>
      <c r="B1833" s="337" t="s">
        <v>2056</v>
      </c>
      <c r="C1833" s="324" t="s">
        <v>2779</v>
      </c>
      <c r="D1833" s="325" t="s">
        <v>2778</v>
      </c>
      <c r="E1833" s="326">
        <v>103.23</v>
      </c>
      <c r="F1833" s="350">
        <v>100</v>
      </c>
      <c r="G1833" s="37"/>
      <c r="H1833" s="323"/>
      <c r="I1833" s="371" t="s">
        <v>21</v>
      </c>
      <c r="J1833" s="371"/>
      <c r="K1833" s="323"/>
      <c r="L1833" s="373"/>
      <c r="M1833" s="374">
        <v>3</v>
      </c>
      <c r="N1833" s="371">
        <v>1</v>
      </c>
      <c r="O1833" s="375"/>
      <c r="P1833" s="377">
        <f t="shared" ref="P1833:P1845" si="196">IF(N1833=1,INT(E1833*$T$1*100)/100,E1833)</f>
        <v>105.72</v>
      </c>
      <c r="Q1833" s="16">
        <f t="shared" si="192"/>
        <v>105.7296</v>
      </c>
      <c r="R1833" s="23">
        <f t="shared" ref="R1833:R1845" si="197">P1833-E1833</f>
        <v>2.4899999999999949</v>
      </c>
      <c r="S1833" s="18">
        <f t="shared" ref="S1833:S1845" si="198">IF(E1833&lt;&gt;0,R1833/E1833,0)</f>
        <v>2.4120895088636973E-2</v>
      </c>
      <c r="T1833" s="101"/>
      <c r="U1833" s="102">
        <v>4630000</v>
      </c>
      <c r="V1833" s="103"/>
      <c r="W1833" s="272">
        <v>4630</v>
      </c>
      <c r="X1833" s="273"/>
      <c r="Y1833" s="486"/>
      <c r="AA1833" s="477"/>
      <c r="AB1833" s="477"/>
      <c r="AC1833" s="477"/>
      <c r="AD1833" s="477"/>
      <c r="AE1833" s="477"/>
      <c r="AF1833" s="425"/>
      <c r="AG1833" s="425"/>
      <c r="AH1833" s="425"/>
      <c r="AI1833" s="425"/>
      <c r="AJ1833" s="425"/>
      <c r="AK1833" s="425"/>
      <c r="AL1833" s="425"/>
      <c r="AM1833" s="425"/>
      <c r="AN1833" s="425"/>
      <c r="AO1833" s="425"/>
      <c r="AP1833" s="425"/>
      <c r="AQ1833" s="425"/>
      <c r="AR1833" s="425"/>
      <c r="AS1833" s="425"/>
      <c r="AT1833" s="425"/>
      <c r="AU1833" s="425"/>
      <c r="AV1833" s="425"/>
      <c r="AW1833" s="425"/>
      <c r="AX1833" s="425"/>
      <c r="AY1833" s="425"/>
      <c r="AZ1833" s="425"/>
      <c r="BA1833" s="425"/>
      <c r="BB1833" s="425"/>
      <c r="BC1833" s="425"/>
      <c r="BD1833" s="425"/>
      <c r="BE1833" s="425"/>
      <c r="BF1833" s="425"/>
      <c r="BG1833" s="425"/>
      <c r="BH1833" s="425"/>
      <c r="BI1833" s="425"/>
      <c r="BJ1833" s="425"/>
      <c r="BK1833" s="425"/>
      <c r="BL1833" s="425"/>
      <c r="BM1833" s="425"/>
      <c r="BN1833" s="425"/>
      <c r="BO1833" s="425"/>
      <c r="BP1833" s="425"/>
      <c r="BQ1833" s="425"/>
      <c r="BR1833" s="425"/>
      <c r="BS1833" s="425"/>
      <c r="BT1833" s="425"/>
      <c r="BU1833" s="425"/>
      <c r="BV1833" s="425"/>
      <c r="BW1833" s="425"/>
      <c r="BX1833" s="425"/>
      <c r="BY1833" s="425"/>
      <c r="BZ1833" s="425"/>
      <c r="CA1833" s="425"/>
      <c r="CB1833" s="425"/>
      <c r="CC1833" s="425"/>
      <c r="CD1833" s="425"/>
      <c r="CE1833" s="425"/>
      <c r="CF1833" s="425"/>
      <c r="CG1833" s="425"/>
      <c r="CH1833" s="425"/>
      <c r="CI1833" s="425"/>
      <c r="CJ1833" s="425"/>
      <c r="CK1833" s="425"/>
      <c r="CL1833" s="425"/>
      <c r="CM1833" s="425"/>
      <c r="CN1833" s="425"/>
      <c r="CO1833" s="425"/>
      <c r="CP1833" s="425"/>
      <c r="CQ1833" s="425"/>
      <c r="CR1833" s="425"/>
      <c r="CS1833" s="425"/>
      <c r="CT1833" s="425"/>
      <c r="CU1833" s="425"/>
      <c r="CV1833" s="425"/>
      <c r="CW1833" s="425"/>
      <c r="CX1833" s="425"/>
      <c r="CY1833" s="425"/>
      <c r="CZ1833" s="425"/>
      <c r="DA1833" s="425"/>
      <c r="DB1833" s="425"/>
      <c r="DC1833" s="425"/>
      <c r="DD1833" s="425"/>
      <c r="DE1833" s="425"/>
      <c r="DF1833" s="425"/>
      <c r="DG1833" s="425"/>
      <c r="DH1833" s="425"/>
      <c r="DI1833" s="425"/>
      <c r="DJ1833" s="425"/>
      <c r="DK1833" s="425"/>
      <c r="DL1833" s="425"/>
      <c r="DM1833" s="425"/>
      <c r="DN1833" s="425"/>
      <c r="DO1833" s="425"/>
      <c r="DP1833" s="425"/>
      <c r="DQ1833" s="425"/>
      <c r="DR1833" s="425"/>
      <c r="DS1833" s="425"/>
      <c r="DT1833" s="425"/>
      <c r="DU1833" s="425"/>
      <c r="DV1833" s="425"/>
      <c r="DW1833" s="425"/>
      <c r="DX1833" s="425"/>
      <c r="DY1833" s="425"/>
      <c r="DZ1833" s="425"/>
      <c r="EA1833" s="425"/>
      <c r="EB1833" s="425"/>
      <c r="EC1833" s="425"/>
      <c r="ED1833" s="425"/>
      <c r="EE1833" s="425"/>
      <c r="EF1833" s="425"/>
      <c r="EG1833" s="425"/>
      <c r="EH1833" s="425"/>
      <c r="EI1833" s="425"/>
      <c r="EJ1833" s="425"/>
      <c r="EK1833" s="425"/>
      <c r="EL1833" s="425"/>
      <c r="EM1833" s="425"/>
      <c r="EN1833" s="425"/>
      <c r="EO1833" s="425"/>
      <c r="EP1833" s="425"/>
      <c r="EQ1833" s="425"/>
      <c r="ER1833" s="425"/>
      <c r="ES1833" s="425"/>
      <c r="ET1833" s="425"/>
      <c r="EU1833" s="425"/>
      <c r="EV1833" s="425"/>
      <c r="EW1833" s="425"/>
      <c r="EX1833" s="425"/>
      <c r="EY1833" s="425"/>
      <c r="EZ1833" s="425"/>
      <c r="FA1833" s="425"/>
      <c r="FB1833" s="425"/>
      <c r="FC1833" s="425"/>
      <c r="FD1833" s="425"/>
      <c r="FE1833" s="425"/>
      <c r="FF1833" s="425"/>
      <c r="FG1833" s="425"/>
      <c r="FH1833" s="425"/>
      <c r="FI1833" s="425"/>
      <c r="FJ1833" s="425"/>
      <c r="FK1833" s="425"/>
      <c r="FL1833" s="425"/>
      <c r="FM1833" s="425"/>
      <c r="FN1833" s="425"/>
      <c r="FO1833" s="425"/>
      <c r="FP1833" s="425"/>
      <c r="FQ1833" s="425"/>
      <c r="FR1833" s="425"/>
      <c r="FS1833" s="425"/>
      <c r="FT1833" s="425"/>
      <c r="FU1833" s="425"/>
      <c r="FV1833" s="425"/>
      <c r="FW1833" s="425"/>
      <c r="FX1833" s="425"/>
      <c r="FY1833" s="425"/>
      <c r="FZ1833" s="425"/>
      <c r="GA1833" s="425"/>
      <c r="GB1833" s="425"/>
      <c r="GC1833" s="425"/>
      <c r="GD1833" s="425"/>
      <c r="GE1833" s="425"/>
      <c r="GF1833" s="425"/>
      <c r="GG1833" s="425"/>
      <c r="GH1833" s="425"/>
      <c r="GI1833" s="425"/>
      <c r="GJ1833" s="425"/>
      <c r="GK1833" s="425"/>
      <c r="GL1833" s="425"/>
      <c r="GM1833" s="425"/>
      <c r="GN1833" s="425"/>
      <c r="GO1833" s="425"/>
      <c r="GP1833" s="425"/>
      <c r="GQ1833" s="425"/>
      <c r="GR1833" s="425"/>
      <c r="GS1833" s="425"/>
      <c r="GT1833" s="425"/>
      <c r="GU1833" s="425"/>
      <c r="GV1833" s="425"/>
      <c r="GW1833" s="425"/>
    </row>
    <row r="1834" spans="1:205" s="423" customFormat="1" ht="51" x14ac:dyDescent="0.25">
      <c r="A1834" s="344" t="s">
        <v>2780</v>
      </c>
      <c r="B1834" s="337" t="s">
        <v>2056</v>
      </c>
      <c r="C1834" s="328" t="s">
        <v>2781</v>
      </c>
      <c r="D1834" s="325" t="s">
        <v>2782</v>
      </c>
      <c r="E1834" s="326">
        <v>5.16</v>
      </c>
      <c r="F1834" s="349">
        <v>5</v>
      </c>
      <c r="G1834" s="37"/>
      <c r="H1834" s="323"/>
      <c r="I1834" s="371" t="s">
        <v>21</v>
      </c>
      <c r="J1834" s="371"/>
      <c r="K1834" s="323"/>
      <c r="L1834" s="373"/>
      <c r="M1834" s="374">
        <v>1</v>
      </c>
      <c r="N1834" s="371">
        <v>1</v>
      </c>
      <c r="O1834" s="375"/>
      <c r="P1834" s="377">
        <f t="shared" si="196"/>
        <v>5.28</v>
      </c>
      <c r="Q1834" s="16">
        <f t="shared" si="192"/>
        <v>5.2849000000000004</v>
      </c>
      <c r="R1834" s="23">
        <f t="shared" si="197"/>
        <v>0.12000000000000011</v>
      </c>
      <c r="S1834" s="18">
        <f t="shared" si="198"/>
        <v>2.3255813953488393E-2</v>
      </c>
      <c r="T1834" s="101"/>
      <c r="U1834" s="102">
        <v>4640000</v>
      </c>
      <c r="V1834" s="103"/>
      <c r="W1834" s="272">
        <v>4640</v>
      </c>
      <c r="X1834" s="273"/>
      <c r="Y1834" s="486"/>
      <c r="AA1834" s="477"/>
      <c r="AB1834" s="477"/>
      <c r="AC1834" s="477"/>
      <c r="AD1834" s="477"/>
      <c r="AE1834" s="477"/>
      <c r="AF1834" s="425"/>
      <c r="AG1834" s="425"/>
      <c r="AH1834" s="425"/>
      <c r="AI1834" s="425"/>
      <c r="AJ1834" s="425"/>
      <c r="AK1834" s="425"/>
      <c r="AL1834" s="425"/>
      <c r="AM1834" s="425"/>
      <c r="AN1834" s="425"/>
      <c r="AO1834" s="425"/>
      <c r="AP1834" s="425"/>
      <c r="AQ1834" s="425"/>
      <c r="AR1834" s="425"/>
      <c r="AS1834" s="425"/>
      <c r="AT1834" s="425"/>
      <c r="AU1834" s="425"/>
      <c r="AV1834" s="425"/>
      <c r="AW1834" s="425"/>
      <c r="AX1834" s="425"/>
      <c r="AY1834" s="425"/>
      <c r="AZ1834" s="425"/>
      <c r="BA1834" s="425"/>
      <c r="BB1834" s="425"/>
      <c r="BC1834" s="425"/>
      <c r="BD1834" s="425"/>
      <c r="BE1834" s="425"/>
      <c r="BF1834" s="425"/>
      <c r="BG1834" s="425"/>
      <c r="BH1834" s="425"/>
      <c r="BI1834" s="425"/>
      <c r="BJ1834" s="425"/>
      <c r="BK1834" s="425"/>
      <c r="BL1834" s="425"/>
      <c r="BM1834" s="425"/>
      <c r="BN1834" s="425"/>
      <c r="BO1834" s="425"/>
      <c r="BP1834" s="425"/>
      <c r="BQ1834" s="425"/>
      <c r="BR1834" s="425"/>
      <c r="BS1834" s="425"/>
      <c r="BT1834" s="425"/>
      <c r="BU1834" s="425"/>
      <c r="BV1834" s="425"/>
      <c r="BW1834" s="425"/>
      <c r="BX1834" s="425"/>
      <c r="BY1834" s="425"/>
      <c r="BZ1834" s="425"/>
      <c r="CA1834" s="425"/>
      <c r="CB1834" s="425"/>
      <c r="CC1834" s="425"/>
      <c r="CD1834" s="425"/>
      <c r="CE1834" s="425"/>
      <c r="CF1834" s="425"/>
      <c r="CG1834" s="425"/>
      <c r="CH1834" s="425"/>
      <c r="CI1834" s="425"/>
      <c r="CJ1834" s="425"/>
      <c r="CK1834" s="425"/>
      <c r="CL1834" s="425"/>
      <c r="CM1834" s="425"/>
      <c r="CN1834" s="425"/>
      <c r="CO1834" s="425"/>
      <c r="CP1834" s="425"/>
      <c r="CQ1834" s="425"/>
      <c r="CR1834" s="425"/>
      <c r="CS1834" s="425"/>
      <c r="CT1834" s="425"/>
      <c r="CU1834" s="425"/>
      <c r="CV1834" s="425"/>
      <c r="CW1834" s="425"/>
      <c r="CX1834" s="425"/>
      <c r="CY1834" s="425"/>
      <c r="CZ1834" s="425"/>
      <c r="DA1834" s="425"/>
      <c r="DB1834" s="425"/>
      <c r="DC1834" s="425"/>
      <c r="DD1834" s="425"/>
      <c r="DE1834" s="425"/>
      <c r="DF1834" s="425"/>
      <c r="DG1834" s="425"/>
      <c r="DH1834" s="425"/>
      <c r="DI1834" s="425"/>
      <c r="DJ1834" s="425"/>
      <c r="DK1834" s="425"/>
      <c r="DL1834" s="425"/>
      <c r="DM1834" s="425"/>
      <c r="DN1834" s="425"/>
      <c r="DO1834" s="425"/>
      <c r="DP1834" s="425"/>
      <c r="DQ1834" s="425"/>
      <c r="DR1834" s="425"/>
      <c r="DS1834" s="425"/>
      <c r="DT1834" s="425"/>
      <c r="DU1834" s="425"/>
      <c r="DV1834" s="425"/>
      <c r="DW1834" s="425"/>
      <c r="DX1834" s="425"/>
      <c r="DY1834" s="425"/>
      <c r="DZ1834" s="425"/>
      <c r="EA1834" s="425"/>
      <c r="EB1834" s="425"/>
      <c r="EC1834" s="425"/>
      <c r="ED1834" s="425"/>
      <c r="EE1834" s="425"/>
      <c r="EF1834" s="425"/>
      <c r="EG1834" s="425"/>
      <c r="EH1834" s="425"/>
      <c r="EI1834" s="425"/>
      <c r="EJ1834" s="425"/>
      <c r="EK1834" s="425"/>
      <c r="EL1834" s="425"/>
      <c r="EM1834" s="425"/>
      <c r="EN1834" s="425"/>
      <c r="EO1834" s="425"/>
      <c r="EP1834" s="425"/>
      <c r="EQ1834" s="425"/>
      <c r="ER1834" s="425"/>
      <c r="ES1834" s="425"/>
      <c r="ET1834" s="425"/>
      <c r="EU1834" s="425"/>
      <c r="EV1834" s="425"/>
      <c r="EW1834" s="425"/>
      <c r="EX1834" s="425"/>
      <c r="EY1834" s="425"/>
      <c r="EZ1834" s="425"/>
      <c r="FA1834" s="425"/>
      <c r="FB1834" s="425"/>
      <c r="FC1834" s="425"/>
      <c r="FD1834" s="425"/>
      <c r="FE1834" s="425"/>
      <c r="FF1834" s="425"/>
      <c r="FG1834" s="425"/>
      <c r="FH1834" s="425"/>
      <c r="FI1834" s="425"/>
      <c r="FJ1834" s="425"/>
      <c r="FK1834" s="425"/>
      <c r="FL1834" s="425"/>
      <c r="FM1834" s="425"/>
      <c r="FN1834" s="425"/>
      <c r="FO1834" s="425"/>
      <c r="FP1834" s="425"/>
      <c r="FQ1834" s="425"/>
      <c r="FR1834" s="425"/>
      <c r="FS1834" s="425"/>
      <c r="FT1834" s="425"/>
      <c r="FU1834" s="425"/>
      <c r="FV1834" s="425"/>
      <c r="FW1834" s="425"/>
      <c r="FX1834" s="425"/>
      <c r="FY1834" s="425"/>
      <c r="FZ1834" s="425"/>
      <c r="GA1834" s="425"/>
      <c r="GB1834" s="425"/>
      <c r="GC1834" s="425"/>
      <c r="GD1834" s="425"/>
      <c r="GE1834" s="425"/>
      <c r="GF1834" s="425"/>
      <c r="GG1834" s="425"/>
      <c r="GH1834" s="425"/>
      <c r="GI1834" s="425"/>
      <c r="GJ1834" s="425"/>
      <c r="GK1834" s="425"/>
      <c r="GL1834" s="425"/>
      <c r="GM1834" s="425"/>
      <c r="GN1834" s="425"/>
      <c r="GO1834" s="425"/>
      <c r="GP1834" s="425"/>
      <c r="GQ1834" s="425"/>
      <c r="GR1834" s="425"/>
      <c r="GS1834" s="425"/>
      <c r="GT1834" s="425"/>
      <c r="GU1834" s="425"/>
      <c r="GV1834" s="425"/>
      <c r="GW1834" s="425"/>
    </row>
    <row r="1835" spans="1:205" s="423" customFormat="1" ht="51" x14ac:dyDescent="0.25">
      <c r="A1835" s="443" t="s">
        <v>2789</v>
      </c>
      <c r="B1835" s="337" t="s">
        <v>2056</v>
      </c>
      <c r="C1835" s="324" t="s">
        <v>2790</v>
      </c>
      <c r="D1835" s="325" t="s">
        <v>2791</v>
      </c>
      <c r="E1835" s="326">
        <v>5.16</v>
      </c>
      <c r="F1835" s="350">
        <v>5</v>
      </c>
      <c r="G1835" s="37"/>
      <c r="H1835" s="323"/>
      <c r="I1835" s="371" t="s">
        <v>21</v>
      </c>
      <c r="J1835" s="371"/>
      <c r="K1835" s="372"/>
      <c r="L1835" s="373"/>
      <c r="M1835" s="374">
        <v>1</v>
      </c>
      <c r="N1835" s="371">
        <v>1</v>
      </c>
      <c r="O1835" s="375"/>
      <c r="P1835" s="377">
        <f t="shared" si="196"/>
        <v>5.28</v>
      </c>
      <c r="Q1835" s="16">
        <f t="shared" si="192"/>
        <v>5.2849000000000004</v>
      </c>
      <c r="R1835" s="23">
        <f t="shared" si="197"/>
        <v>0.12000000000000011</v>
      </c>
      <c r="S1835" s="18">
        <f t="shared" si="198"/>
        <v>2.3255813953488393E-2</v>
      </c>
      <c r="T1835" s="101"/>
      <c r="U1835" s="102">
        <v>4670000</v>
      </c>
      <c r="V1835" s="134"/>
      <c r="W1835" s="272">
        <v>4670</v>
      </c>
      <c r="X1835" s="273"/>
      <c r="Y1835" s="486"/>
      <c r="AA1835" s="477"/>
      <c r="AB1835" s="477"/>
      <c r="AC1835" s="477"/>
      <c r="AD1835" s="477"/>
      <c r="AE1835" s="477"/>
      <c r="AF1835" s="425"/>
      <c r="AG1835" s="425"/>
      <c r="AH1835" s="425"/>
      <c r="AI1835" s="425"/>
      <c r="AJ1835" s="425"/>
      <c r="AK1835" s="425"/>
      <c r="AL1835" s="425"/>
      <c r="AM1835" s="425"/>
      <c r="AN1835" s="425"/>
      <c r="AO1835" s="425"/>
      <c r="AP1835" s="425"/>
      <c r="AQ1835" s="425"/>
      <c r="AR1835" s="425"/>
      <c r="AS1835" s="425"/>
      <c r="AT1835" s="425"/>
      <c r="AU1835" s="425"/>
      <c r="AV1835" s="425"/>
      <c r="AW1835" s="425"/>
      <c r="AX1835" s="425"/>
      <c r="AY1835" s="425"/>
      <c r="AZ1835" s="425"/>
      <c r="BA1835" s="425"/>
      <c r="BB1835" s="425"/>
      <c r="BC1835" s="425"/>
      <c r="BD1835" s="425"/>
      <c r="BE1835" s="425"/>
      <c r="BF1835" s="425"/>
      <c r="BG1835" s="425"/>
      <c r="BH1835" s="425"/>
      <c r="BI1835" s="425"/>
      <c r="BJ1835" s="425"/>
      <c r="BK1835" s="425"/>
      <c r="BL1835" s="425"/>
      <c r="BM1835" s="425"/>
      <c r="BN1835" s="425"/>
      <c r="BO1835" s="425"/>
      <c r="BP1835" s="425"/>
      <c r="BQ1835" s="425"/>
      <c r="BR1835" s="425"/>
      <c r="BS1835" s="425"/>
      <c r="BT1835" s="425"/>
      <c r="BU1835" s="425"/>
      <c r="BV1835" s="425"/>
      <c r="BW1835" s="425"/>
      <c r="BX1835" s="425"/>
      <c r="BY1835" s="425"/>
      <c r="BZ1835" s="425"/>
      <c r="CA1835" s="425"/>
      <c r="CB1835" s="425"/>
      <c r="CC1835" s="425"/>
      <c r="CD1835" s="425"/>
      <c r="CE1835" s="425"/>
      <c r="CF1835" s="425"/>
      <c r="CG1835" s="425"/>
      <c r="CH1835" s="425"/>
      <c r="CI1835" s="425"/>
      <c r="CJ1835" s="425"/>
      <c r="CK1835" s="425"/>
      <c r="CL1835" s="425"/>
      <c r="CM1835" s="425"/>
      <c r="CN1835" s="425"/>
      <c r="CO1835" s="425"/>
      <c r="CP1835" s="425"/>
      <c r="CQ1835" s="425"/>
      <c r="CR1835" s="425"/>
      <c r="CS1835" s="425"/>
      <c r="CT1835" s="425"/>
      <c r="CU1835" s="425"/>
      <c r="CV1835" s="425"/>
      <c r="CW1835" s="425"/>
      <c r="CX1835" s="425"/>
      <c r="CY1835" s="425"/>
      <c r="CZ1835" s="425"/>
      <c r="DA1835" s="425"/>
      <c r="DB1835" s="425"/>
      <c r="DC1835" s="425"/>
      <c r="DD1835" s="425"/>
      <c r="DE1835" s="425"/>
      <c r="DF1835" s="425"/>
      <c r="DG1835" s="425"/>
      <c r="DH1835" s="425"/>
      <c r="DI1835" s="425"/>
      <c r="DJ1835" s="425"/>
      <c r="DK1835" s="425"/>
      <c r="DL1835" s="425"/>
      <c r="DM1835" s="425"/>
      <c r="DN1835" s="425"/>
      <c r="DO1835" s="425"/>
      <c r="DP1835" s="425"/>
      <c r="DQ1835" s="425"/>
      <c r="DR1835" s="425"/>
      <c r="DS1835" s="425"/>
      <c r="DT1835" s="425"/>
      <c r="DU1835" s="425"/>
      <c r="DV1835" s="425"/>
      <c r="DW1835" s="425"/>
      <c r="DX1835" s="425"/>
      <c r="DY1835" s="425"/>
      <c r="DZ1835" s="425"/>
      <c r="EA1835" s="425"/>
      <c r="EB1835" s="425"/>
      <c r="EC1835" s="425"/>
      <c r="ED1835" s="425"/>
      <c r="EE1835" s="425"/>
      <c r="EF1835" s="425"/>
      <c r="EG1835" s="425"/>
      <c r="EH1835" s="425"/>
      <c r="EI1835" s="425"/>
      <c r="EJ1835" s="425"/>
      <c r="EK1835" s="425"/>
      <c r="EL1835" s="425"/>
      <c r="EM1835" s="425"/>
      <c r="EN1835" s="425"/>
      <c r="EO1835" s="425"/>
      <c r="EP1835" s="425"/>
      <c r="EQ1835" s="425"/>
      <c r="ER1835" s="425"/>
      <c r="ES1835" s="425"/>
      <c r="ET1835" s="425"/>
      <c r="EU1835" s="425"/>
      <c r="EV1835" s="425"/>
      <c r="EW1835" s="425"/>
      <c r="EX1835" s="425"/>
      <c r="EY1835" s="425"/>
      <c r="EZ1835" s="425"/>
      <c r="FA1835" s="425"/>
      <c r="FB1835" s="425"/>
      <c r="FC1835" s="425"/>
      <c r="FD1835" s="425"/>
      <c r="FE1835" s="425"/>
      <c r="FF1835" s="425"/>
      <c r="FG1835" s="425"/>
      <c r="FH1835" s="425"/>
      <c r="FI1835" s="425"/>
      <c r="FJ1835" s="425"/>
      <c r="FK1835" s="425"/>
      <c r="FL1835" s="425"/>
      <c r="FM1835" s="425"/>
      <c r="FN1835" s="425"/>
      <c r="FO1835" s="425"/>
      <c r="FP1835" s="425"/>
      <c r="FQ1835" s="425"/>
      <c r="FR1835" s="425"/>
      <c r="FS1835" s="425"/>
      <c r="FT1835" s="425"/>
      <c r="FU1835" s="425"/>
      <c r="FV1835" s="425"/>
      <c r="FW1835" s="425"/>
      <c r="FX1835" s="425"/>
      <c r="FY1835" s="425"/>
      <c r="FZ1835" s="425"/>
      <c r="GA1835" s="425"/>
      <c r="GB1835" s="425"/>
      <c r="GC1835" s="425"/>
      <c r="GD1835" s="425"/>
      <c r="GE1835" s="425"/>
      <c r="GF1835" s="425"/>
      <c r="GG1835" s="425"/>
      <c r="GH1835" s="425"/>
      <c r="GI1835" s="425"/>
      <c r="GJ1835" s="425"/>
      <c r="GK1835" s="425"/>
      <c r="GL1835" s="425"/>
      <c r="GM1835" s="425"/>
      <c r="GN1835" s="425"/>
      <c r="GO1835" s="425"/>
      <c r="GP1835" s="425"/>
      <c r="GQ1835" s="425"/>
      <c r="GR1835" s="425"/>
      <c r="GS1835" s="425"/>
      <c r="GT1835" s="425"/>
      <c r="GU1835" s="425"/>
      <c r="GV1835" s="425"/>
      <c r="GW1835" s="425"/>
    </row>
    <row r="1836" spans="1:205" s="423" customFormat="1" ht="38.25" x14ac:dyDescent="0.25">
      <c r="A1836" s="344" t="s">
        <v>2796</v>
      </c>
      <c r="B1836" s="337" t="s">
        <v>2056</v>
      </c>
      <c r="C1836" s="324" t="s">
        <v>2799</v>
      </c>
      <c r="D1836" s="325" t="s">
        <v>2798</v>
      </c>
      <c r="E1836" s="326">
        <v>10.32</v>
      </c>
      <c r="F1836" s="350">
        <v>10</v>
      </c>
      <c r="G1836" s="37"/>
      <c r="H1836" s="393"/>
      <c r="I1836" s="389" t="s">
        <v>21</v>
      </c>
      <c r="J1836" s="389"/>
      <c r="K1836" s="323"/>
      <c r="L1836" s="373"/>
      <c r="M1836" s="374">
        <v>1</v>
      </c>
      <c r="N1836" s="371">
        <v>1</v>
      </c>
      <c r="O1836" s="375"/>
      <c r="P1836" s="377">
        <f t="shared" si="196"/>
        <v>10.56</v>
      </c>
      <c r="Q1836" s="16">
        <f t="shared" si="192"/>
        <v>10.569800000000001</v>
      </c>
      <c r="R1836" s="23">
        <f t="shared" si="197"/>
        <v>0.24000000000000021</v>
      </c>
      <c r="S1836" s="18">
        <f t="shared" si="198"/>
        <v>2.3255813953488393E-2</v>
      </c>
      <c r="T1836" s="101"/>
      <c r="U1836" s="102">
        <v>4700000</v>
      </c>
      <c r="V1836" s="103"/>
      <c r="W1836" s="272">
        <v>4700</v>
      </c>
      <c r="X1836" s="273"/>
      <c r="Y1836" s="486"/>
      <c r="AA1836" s="477"/>
      <c r="AB1836" s="477"/>
      <c r="AC1836" s="477"/>
      <c r="AD1836" s="477"/>
      <c r="AE1836" s="477"/>
      <c r="AF1836" s="425"/>
      <c r="AG1836" s="425"/>
      <c r="AH1836" s="425"/>
      <c r="AI1836" s="425"/>
      <c r="AJ1836" s="425"/>
      <c r="AK1836" s="425"/>
      <c r="AL1836" s="425"/>
      <c r="AM1836" s="425"/>
      <c r="AN1836" s="425"/>
      <c r="AO1836" s="425"/>
      <c r="AP1836" s="425"/>
      <c r="AQ1836" s="425"/>
      <c r="AR1836" s="425"/>
      <c r="AS1836" s="425"/>
      <c r="AT1836" s="425"/>
      <c r="AU1836" s="425"/>
      <c r="AV1836" s="425"/>
      <c r="AW1836" s="425"/>
      <c r="AX1836" s="425"/>
      <c r="AY1836" s="425"/>
      <c r="AZ1836" s="425"/>
      <c r="BA1836" s="425"/>
      <c r="BB1836" s="425"/>
      <c r="BC1836" s="425"/>
      <c r="BD1836" s="425"/>
      <c r="BE1836" s="425"/>
      <c r="BF1836" s="425"/>
      <c r="BG1836" s="425"/>
      <c r="BH1836" s="425"/>
      <c r="BI1836" s="425"/>
      <c r="BJ1836" s="425"/>
      <c r="BK1836" s="425"/>
      <c r="BL1836" s="425"/>
      <c r="BM1836" s="425"/>
      <c r="BN1836" s="425"/>
      <c r="BO1836" s="425"/>
      <c r="BP1836" s="425"/>
      <c r="BQ1836" s="425"/>
      <c r="BR1836" s="425"/>
      <c r="BS1836" s="425"/>
      <c r="BT1836" s="425"/>
      <c r="BU1836" s="425"/>
      <c r="BV1836" s="425"/>
      <c r="BW1836" s="425"/>
      <c r="BX1836" s="425"/>
      <c r="BY1836" s="425"/>
      <c r="BZ1836" s="425"/>
      <c r="CA1836" s="425"/>
      <c r="CB1836" s="425"/>
      <c r="CC1836" s="425"/>
      <c r="CD1836" s="425"/>
      <c r="CE1836" s="425"/>
      <c r="CF1836" s="425"/>
      <c r="CG1836" s="425"/>
      <c r="CH1836" s="425"/>
      <c r="CI1836" s="425"/>
      <c r="CJ1836" s="425"/>
      <c r="CK1836" s="425"/>
      <c r="CL1836" s="425"/>
      <c r="CM1836" s="425"/>
      <c r="CN1836" s="425"/>
      <c r="CO1836" s="425"/>
      <c r="CP1836" s="425"/>
      <c r="CQ1836" s="425"/>
      <c r="CR1836" s="425"/>
      <c r="CS1836" s="425"/>
      <c r="CT1836" s="425"/>
      <c r="CU1836" s="425"/>
      <c r="CV1836" s="425"/>
      <c r="CW1836" s="425"/>
      <c r="CX1836" s="425"/>
      <c r="CY1836" s="425"/>
      <c r="CZ1836" s="425"/>
      <c r="DA1836" s="425"/>
      <c r="DB1836" s="425"/>
      <c r="DC1836" s="425"/>
      <c r="DD1836" s="425"/>
      <c r="DE1836" s="425"/>
      <c r="DF1836" s="425"/>
      <c r="DG1836" s="425"/>
      <c r="DH1836" s="425"/>
      <c r="DI1836" s="425"/>
      <c r="DJ1836" s="425"/>
      <c r="DK1836" s="425"/>
      <c r="DL1836" s="425"/>
      <c r="DM1836" s="425"/>
      <c r="DN1836" s="425"/>
      <c r="DO1836" s="425"/>
      <c r="DP1836" s="425"/>
      <c r="DQ1836" s="425"/>
      <c r="DR1836" s="425"/>
      <c r="DS1836" s="425"/>
      <c r="DT1836" s="425"/>
      <c r="DU1836" s="425"/>
      <c r="DV1836" s="425"/>
      <c r="DW1836" s="425"/>
      <c r="DX1836" s="425"/>
      <c r="DY1836" s="425"/>
      <c r="DZ1836" s="425"/>
      <c r="EA1836" s="425"/>
      <c r="EB1836" s="425"/>
      <c r="EC1836" s="425"/>
      <c r="ED1836" s="425"/>
      <c r="EE1836" s="425"/>
      <c r="EF1836" s="425"/>
      <c r="EG1836" s="425"/>
      <c r="EH1836" s="425"/>
      <c r="EI1836" s="425"/>
      <c r="EJ1836" s="425"/>
      <c r="EK1836" s="425"/>
      <c r="EL1836" s="425"/>
      <c r="EM1836" s="425"/>
      <c r="EN1836" s="425"/>
      <c r="EO1836" s="425"/>
      <c r="EP1836" s="425"/>
      <c r="EQ1836" s="425"/>
      <c r="ER1836" s="425"/>
      <c r="ES1836" s="425"/>
      <c r="ET1836" s="425"/>
      <c r="EU1836" s="425"/>
      <c r="EV1836" s="425"/>
      <c r="EW1836" s="425"/>
      <c r="EX1836" s="425"/>
      <c r="EY1836" s="425"/>
      <c r="EZ1836" s="425"/>
      <c r="FA1836" s="425"/>
      <c r="FB1836" s="425"/>
      <c r="FC1836" s="425"/>
      <c r="FD1836" s="425"/>
      <c r="FE1836" s="425"/>
      <c r="FF1836" s="425"/>
      <c r="FG1836" s="425"/>
      <c r="FH1836" s="425"/>
      <c r="FI1836" s="425"/>
      <c r="FJ1836" s="425"/>
      <c r="FK1836" s="425"/>
      <c r="FL1836" s="425"/>
      <c r="FM1836" s="425"/>
      <c r="FN1836" s="425"/>
      <c r="FO1836" s="425"/>
      <c r="FP1836" s="425"/>
      <c r="FQ1836" s="425"/>
      <c r="FR1836" s="425"/>
      <c r="FS1836" s="425"/>
      <c r="FT1836" s="425"/>
      <c r="FU1836" s="425"/>
      <c r="FV1836" s="425"/>
      <c r="FW1836" s="425"/>
      <c r="FX1836" s="425"/>
      <c r="FY1836" s="425"/>
      <c r="FZ1836" s="425"/>
      <c r="GA1836" s="425"/>
      <c r="GB1836" s="425"/>
      <c r="GC1836" s="425"/>
      <c r="GD1836" s="425"/>
      <c r="GE1836" s="425"/>
      <c r="GF1836" s="425"/>
      <c r="GG1836" s="425"/>
      <c r="GH1836" s="425"/>
      <c r="GI1836" s="425"/>
      <c r="GJ1836" s="425"/>
      <c r="GK1836" s="425"/>
      <c r="GL1836" s="425"/>
      <c r="GM1836" s="425"/>
      <c r="GN1836" s="425"/>
      <c r="GO1836" s="425"/>
      <c r="GP1836" s="425"/>
      <c r="GQ1836" s="425"/>
      <c r="GR1836" s="425"/>
      <c r="GS1836" s="425"/>
      <c r="GT1836" s="425"/>
      <c r="GU1836" s="425"/>
      <c r="GV1836" s="425"/>
      <c r="GW1836" s="425"/>
    </row>
    <row r="1837" spans="1:205" s="423" customFormat="1" ht="25.5" x14ac:dyDescent="0.25">
      <c r="A1837" s="344" t="s">
        <v>2800</v>
      </c>
      <c r="B1837" s="337" t="s">
        <v>2056</v>
      </c>
      <c r="C1837" s="328" t="s">
        <v>2801</v>
      </c>
      <c r="D1837" s="325" t="s">
        <v>2802</v>
      </c>
      <c r="E1837" s="326">
        <v>103.23</v>
      </c>
      <c r="F1837" s="349">
        <v>100</v>
      </c>
      <c r="G1837" s="37"/>
      <c r="H1837" s="323"/>
      <c r="I1837" s="371" t="s">
        <v>21</v>
      </c>
      <c r="J1837" s="371"/>
      <c r="K1837" s="323"/>
      <c r="L1837" s="373"/>
      <c r="M1837" s="374">
        <v>1</v>
      </c>
      <c r="N1837" s="371">
        <v>1</v>
      </c>
      <c r="O1837" s="375"/>
      <c r="P1837" s="377">
        <f t="shared" si="196"/>
        <v>105.72</v>
      </c>
      <c r="Q1837" s="16">
        <f t="shared" si="192"/>
        <v>105.7296</v>
      </c>
      <c r="R1837" s="23">
        <f t="shared" si="197"/>
        <v>2.4899999999999949</v>
      </c>
      <c r="S1837" s="18">
        <f t="shared" si="198"/>
        <v>2.4120895088636973E-2</v>
      </c>
      <c r="T1837" s="101"/>
      <c r="U1837" s="102">
        <v>4710000</v>
      </c>
      <c r="V1837" s="103"/>
      <c r="W1837" s="272">
        <v>4710</v>
      </c>
      <c r="X1837" s="273"/>
      <c r="Y1837" s="486"/>
      <c r="AA1837" s="477"/>
      <c r="AB1837" s="477"/>
      <c r="AC1837" s="477"/>
      <c r="AD1837" s="477"/>
      <c r="AE1837" s="477"/>
      <c r="AF1837" s="425"/>
      <c r="AG1837" s="425"/>
      <c r="AH1837" s="425"/>
      <c r="AI1837" s="425"/>
      <c r="AJ1837" s="425"/>
      <c r="AK1837" s="425"/>
      <c r="AL1837" s="425"/>
      <c r="AM1837" s="425"/>
      <c r="AN1837" s="425"/>
      <c r="AO1837" s="425"/>
      <c r="AP1837" s="425"/>
      <c r="AQ1837" s="425"/>
      <c r="AR1837" s="425"/>
      <c r="AS1837" s="425"/>
      <c r="AT1837" s="425"/>
      <c r="AU1837" s="425"/>
      <c r="AV1837" s="425"/>
      <c r="AW1837" s="425"/>
      <c r="AX1837" s="425"/>
      <c r="AY1837" s="425"/>
      <c r="AZ1837" s="425"/>
      <c r="BA1837" s="425"/>
      <c r="BB1837" s="425"/>
      <c r="BC1837" s="425"/>
      <c r="BD1837" s="425"/>
      <c r="BE1837" s="425"/>
      <c r="BF1837" s="425"/>
      <c r="BG1837" s="425"/>
      <c r="BH1837" s="425"/>
      <c r="BI1837" s="425"/>
      <c r="BJ1837" s="425"/>
      <c r="BK1837" s="425"/>
      <c r="BL1837" s="425"/>
      <c r="BM1837" s="425"/>
      <c r="BN1837" s="425"/>
      <c r="BO1837" s="425"/>
      <c r="BP1837" s="425"/>
      <c r="BQ1837" s="425"/>
      <c r="BR1837" s="425"/>
      <c r="BS1837" s="425"/>
      <c r="BT1837" s="425"/>
      <c r="BU1837" s="425"/>
      <c r="BV1837" s="425"/>
      <c r="BW1837" s="425"/>
      <c r="BX1837" s="425"/>
      <c r="BY1837" s="425"/>
      <c r="BZ1837" s="425"/>
      <c r="CA1837" s="425"/>
      <c r="CB1837" s="425"/>
      <c r="CC1837" s="425"/>
      <c r="CD1837" s="425"/>
      <c r="CE1837" s="425"/>
      <c r="CF1837" s="425"/>
      <c r="CG1837" s="425"/>
      <c r="CH1837" s="425"/>
      <c r="CI1837" s="425"/>
      <c r="CJ1837" s="425"/>
      <c r="CK1837" s="425"/>
      <c r="CL1837" s="425"/>
      <c r="CM1837" s="425"/>
      <c r="CN1837" s="425"/>
      <c r="CO1837" s="425"/>
      <c r="CP1837" s="425"/>
      <c r="CQ1837" s="425"/>
      <c r="CR1837" s="425"/>
      <c r="CS1837" s="425"/>
      <c r="CT1837" s="425"/>
      <c r="CU1837" s="425"/>
      <c r="CV1837" s="425"/>
      <c r="CW1837" s="425"/>
      <c r="CX1837" s="425"/>
      <c r="CY1837" s="425"/>
      <c r="CZ1837" s="425"/>
      <c r="DA1837" s="425"/>
      <c r="DB1837" s="425"/>
      <c r="DC1837" s="425"/>
      <c r="DD1837" s="425"/>
      <c r="DE1837" s="425"/>
      <c r="DF1837" s="425"/>
      <c r="DG1837" s="425"/>
      <c r="DH1837" s="425"/>
      <c r="DI1837" s="425"/>
      <c r="DJ1837" s="425"/>
      <c r="DK1837" s="425"/>
      <c r="DL1837" s="425"/>
      <c r="DM1837" s="425"/>
      <c r="DN1837" s="425"/>
      <c r="DO1837" s="425"/>
      <c r="DP1837" s="425"/>
      <c r="DQ1837" s="425"/>
      <c r="DR1837" s="425"/>
      <c r="DS1837" s="425"/>
      <c r="DT1837" s="425"/>
      <c r="DU1837" s="425"/>
      <c r="DV1837" s="425"/>
      <c r="DW1837" s="425"/>
      <c r="DX1837" s="425"/>
      <c r="DY1837" s="425"/>
      <c r="DZ1837" s="425"/>
      <c r="EA1837" s="425"/>
      <c r="EB1837" s="425"/>
      <c r="EC1837" s="425"/>
      <c r="ED1837" s="425"/>
      <c r="EE1837" s="425"/>
      <c r="EF1837" s="425"/>
      <c r="EG1837" s="425"/>
      <c r="EH1837" s="425"/>
      <c r="EI1837" s="425"/>
      <c r="EJ1837" s="425"/>
      <c r="EK1837" s="425"/>
      <c r="EL1837" s="425"/>
      <c r="EM1837" s="425"/>
      <c r="EN1837" s="425"/>
      <c r="EO1837" s="425"/>
      <c r="EP1837" s="425"/>
      <c r="EQ1837" s="425"/>
      <c r="ER1837" s="425"/>
      <c r="ES1837" s="425"/>
      <c r="ET1837" s="425"/>
      <c r="EU1837" s="425"/>
      <c r="EV1837" s="425"/>
      <c r="EW1837" s="425"/>
      <c r="EX1837" s="425"/>
      <c r="EY1837" s="425"/>
      <c r="EZ1837" s="425"/>
      <c r="FA1837" s="425"/>
      <c r="FB1837" s="425"/>
      <c r="FC1837" s="425"/>
      <c r="FD1837" s="425"/>
      <c r="FE1837" s="425"/>
      <c r="FF1837" s="425"/>
      <c r="FG1837" s="425"/>
      <c r="FH1837" s="425"/>
      <c r="FI1837" s="425"/>
      <c r="FJ1837" s="425"/>
      <c r="FK1837" s="425"/>
      <c r="FL1837" s="425"/>
      <c r="FM1837" s="425"/>
      <c r="FN1837" s="425"/>
      <c r="FO1837" s="425"/>
      <c r="FP1837" s="425"/>
      <c r="FQ1837" s="425"/>
      <c r="FR1837" s="425"/>
      <c r="FS1837" s="425"/>
      <c r="FT1837" s="425"/>
      <c r="FU1837" s="425"/>
      <c r="FV1837" s="425"/>
      <c r="FW1837" s="425"/>
      <c r="FX1837" s="425"/>
      <c r="FY1837" s="425"/>
      <c r="FZ1837" s="425"/>
      <c r="GA1837" s="425"/>
      <c r="GB1837" s="425"/>
      <c r="GC1837" s="425"/>
      <c r="GD1837" s="425"/>
      <c r="GE1837" s="425"/>
      <c r="GF1837" s="425"/>
      <c r="GG1837" s="425"/>
      <c r="GH1837" s="425"/>
      <c r="GI1837" s="425"/>
      <c r="GJ1837" s="425"/>
      <c r="GK1837" s="425"/>
      <c r="GL1837" s="425"/>
      <c r="GM1837" s="425"/>
      <c r="GN1837" s="425"/>
      <c r="GO1837" s="425"/>
      <c r="GP1837" s="425"/>
      <c r="GQ1837" s="425"/>
      <c r="GR1837" s="425"/>
      <c r="GS1837" s="425"/>
      <c r="GT1837" s="425"/>
      <c r="GU1837" s="425"/>
      <c r="GV1837" s="425"/>
      <c r="GW1837" s="425"/>
    </row>
    <row r="1838" spans="1:205" s="423" customFormat="1" ht="25.5" x14ac:dyDescent="0.25">
      <c r="A1838" s="344" t="s">
        <v>2800</v>
      </c>
      <c r="B1838" s="337" t="s">
        <v>2056</v>
      </c>
      <c r="C1838" s="328" t="s">
        <v>2803</v>
      </c>
      <c r="D1838" s="325" t="s">
        <v>2802</v>
      </c>
      <c r="E1838" s="326">
        <v>30.96</v>
      </c>
      <c r="F1838" s="349">
        <v>30</v>
      </c>
      <c r="G1838" s="37"/>
      <c r="H1838" s="323"/>
      <c r="I1838" s="371" t="s">
        <v>21</v>
      </c>
      <c r="J1838" s="371"/>
      <c r="K1838" s="323"/>
      <c r="L1838" s="373"/>
      <c r="M1838" s="374">
        <v>1</v>
      </c>
      <c r="N1838" s="371">
        <v>1</v>
      </c>
      <c r="O1838" s="375"/>
      <c r="P1838" s="377">
        <f t="shared" si="196"/>
        <v>31.7</v>
      </c>
      <c r="Q1838" s="16">
        <f t="shared" si="192"/>
        <v>31.709599999999998</v>
      </c>
      <c r="R1838" s="23">
        <f t="shared" si="197"/>
        <v>0.73999999999999844</v>
      </c>
      <c r="S1838" s="18">
        <f t="shared" si="198"/>
        <v>2.3901808785529666E-2</v>
      </c>
      <c r="T1838" s="101"/>
      <c r="U1838" s="102">
        <v>4720000</v>
      </c>
      <c r="V1838" s="103"/>
      <c r="W1838" s="272">
        <v>4720</v>
      </c>
      <c r="X1838" s="273"/>
      <c r="Y1838" s="486"/>
      <c r="AA1838" s="477"/>
      <c r="AB1838" s="477"/>
      <c r="AC1838" s="477"/>
      <c r="AD1838" s="477"/>
      <c r="AE1838" s="477"/>
    </row>
    <row r="1839" spans="1:205" s="425" customFormat="1" ht="25.5" x14ac:dyDescent="0.25">
      <c r="A1839" s="344" t="s">
        <v>2804</v>
      </c>
      <c r="B1839" s="337" t="s">
        <v>2056</v>
      </c>
      <c r="C1839" s="328" t="s">
        <v>2805</v>
      </c>
      <c r="D1839" s="325" t="s">
        <v>2806</v>
      </c>
      <c r="E1839" s="326">
        <v>2064.6</v>
      </c>
      <c r="F1839" s="349">
        <v>2000</v>
      </c>
      <c r="G1839" s="37"/>
      <c r="H1839" s="323"/>
      <c r="I1839" s="371" t="s">
        <v>21</v>
      </c>
      <c r="J1839" s="371"/>
      <c r="K1839" s="323"/>
      <c r="L1839" s="373"/>
      <c r="M1839" s="374">
        <v>1</v>
      </c>
      <c r="N1839" s="371">
        <v>1</v>
      </c>
      <c r="O1839" s="375"/>
      <c r="P1839" s="377">
        <f t="shared" si="196"/>
        <v>2114.59</v>
      </c>
      <c r="Q1839" s="16">
        <f t="shared" si="192"/>
        <v>2114.5922</v>
      </c>
      <c r="R1839" s="23">
        <f t="shared" si="197"/>
        <v>49.990000000000236</v>
      </c>
      <c r="S1839" s="18">
        <f t="shared" si="198"/>
        <v>2.421292260001949E-2</v>
      </c>
      <c r="T1839" s="101"/>
      <c r="U1839" s="102">
        <v>4730000</v>
      </c>
      <c r="V1839" s="103"/>
      <c r="W1839" s="272">
        <v>4730</v>
      </c>
      <c r="X1839" s="273"/>
      <c r="Y1839" s="486"/>
      <c r="Z1839" s="423"/>
      <c r="AA1839" s="477"/>
      <c r="AB1839" s="477"/>
      <c r="AC1839" s="477"/>
      <c r="AD1839" s="477"/>
      <c r="AE1839" s="477"/>
      <c r="AF1839" s="423"/>
      <c r="AG1839" s="423"/>
      <c r="AH1839" s="423"/>
      <c r="AI1839" s="423"/>
      <c r="AJ1839" s="423"/>
      <c r="AK1839" s="423"/>
      <c r="AL1839" s="423"/>
      <c r="AM1839" s="423"/>
      <c r="AN1839" s="423"/>
      <c r="AO1839" s="423"/>
      <c r="AP1839" s="423"/>
      <c r="AQ1839" s="423"/>
      <c r="AR1839" s="423"/>
      <c r="AS1839" s="423"/>
      <c r="AT1839" s="423"/>
      <c r="AU1839" s="423"/>
      <c r="AV1839" s="423"/>
      <c r="AW1839" s="423"/>
      <c r="AX1839" s="423"/>
      <c r="AY1839" s="423"/>
      <c r="AZ1839" s="423"/>
      <c r="BA1839" s="423"/>
      <c r="BB1839" s="423"/>
      <c r="BC1839" s="423"/>
      <c r="BD1839" s="423"/>
      <c r="BE1839" s="423"/>
      <c r="BF1839" s="423"/>
      <c r="BG1839" s="423"/>
      <c r="BH1839" s="423"/>
      <c r="BI1839" s="423"/>
      <c r="BJ1839" s="423"/>
      <c r="BK1839" s="423"/>
      <c r="BL1839" s="423"/>
      <c r="BM1839" s="423"/>
      <c r="BN1839" s="423"/>
      <c r="BO1839" s="423"/>
      <c r="BP1839" s="423"/>
      <c r="BQ1839" s="423"/>
      <c r="BR1839" s="423"/>
      <c r="BS1839" s="423"/>
      <c r="BT1839" s="423"/>
      <c r="BU1839" s="423"/>
      <c r="BV1839" s="423"/>
      <c r="BW1839" s="423"/>
      <c r="BX1839" s="423"/>
      <c r="BY1839" s="423"/>
      <c r="BZ1839" s="423"/>
      <c r="CA1839" s="423"/>
      <c r="CB1839" s="423"/>
      <c r="CC1839" s="423"/>
      <c r="CD1839" s="423"/>
      <c r="CE1839" s="423"/>
      <c r="CF1839" s="423"/>
      <c r="CG1839" s="423"/>
      <c r="CH1839" s="423"/>
      <c r="CI1839" s="423"/>
      <c r="CJ1839" s="423"/>
      <c r="CK1839" s="423"/>
      <c r="CL1839" s="423"/>
      <c r="CM1839" s="423"/>
      <c r="CN1839" s="423"/>
      <c r="CO1839" s="423"/>
      <c r="CP1839" s="423"/>
      <c r="CQ1839" s="423"/>
      <c r="CR1839" s="423"/>
      <c r="CS1839" s="423"/>
      <c r="CT1839" s="423"/>
      <c r="CU1839" s="423"/>
      <c r="CV1839" s="423"/>
      <c r="CW1839" s="423"/>
      <c r="CX1839" s="423"/>
      <c r="CY1839" s="423"/>
      <c r="CZ1839" s="423"/>
      <c r="DA1839" s="423"/>
      <c r="DB1839" s="423"/>
      <c r="DC1839" s="423"/>
      <c r="DD1839" s="423"/>
      <c r="DE1839" s="423"/>
      <c r="DF1839" s="423"/>
      <c r="DG1839" s="423"/>
      <c r="DH1839" s="423"/>
      <c r="DI1839" s="423"/>
      <c r="DJ1839" s="423"/>
      <c r="DK1839" s="423"/>
      <c r="DL1839" s="423"/>
      <c r="DM1839" s="423"/>
      <c r="DN1839" s="423"/>
      <c r="DO1839" s="423"/>
      <c r="DP1839" s="423"/>
      <c r="DQ1839" s="423"/>
      <c r="DR1839" s="423"/>
      <c r="DS1839" s="423"/>
      <c r="DT1839" s="423"/>
      <c r="DU1839" s="423"/>
      <c r="DV1839" s="423"/>
      <c r="DW1839" s="423"/>
      <c r="DX1839" s="423"/>
      <c r="DY1839" s="423"/>
      <c r="DZ1839" s="423"/>
      <c r="EA1839" s="423"/>
      <c r="EB1839" s="423"/>
      <c r="EC1839" s="423"/>
      <c r="ED1839" s="423"/>
      <c r="EE1839" s="423"/>
      <c r="EF1839" s="423"/>
      <c r="EG1839" s="423"/>
      <c r="EH1839" s="423"/>
      <c r="EI1839" s="423"/>
      <c r="EJ1839" s="423"/>
      <c r="EK1839" s="423"/>
      <c r="EL1839" s="423"/>
      <c r="EM1839" s="423"/>
      <c r="EN1839" s="423"/>
      <c r="EO1839" s="423"/>
      <c r="EP1839" s="423"/>
      <c r="EQ1839" s="423"/>
      <c r="ER1839" s="423"/>
      <c r="ES1839" s="423"/>
      <c r="ET1839" s="423"/>
      <c r="EU1839" s="423"/>
      <c r="EV1839" s="423"/>
      <c r="EW1839" s="423"/>
      <c r="EX1839" s="423"/>
      <c r="EY1839" s="423"/>
      <c r="EZ1839" s="423"/>
      <c r="FA1839" s="423"/>
      <c r="FB1839" s="423"/>
      <c r="FC1839" s="423"/>
      <c r="FD1839" s="423"/>
      <c r="FE1839" s="423"/>
      <c r="FF1839" s="423"/>
      <c r="FG1839" s="423"/>
      <c r="FH1839" s="423"/>
      <c r="FI1839" s="423"/>
      <c r="FJ1839" s="423"/>
      <c r="FK1839" s="423"/>
      <c r="FL1839" s="423"/>
      <c r="FM1839" s="423"/>
      <c r="FN1839" s="423"/>
      <c r="FO1839" s="423"/>
      <c r="FP1839" s="423"/>
      <c r="FQ1839" s="423"/>
      <c r="FR1839" s="423"/>
      <c r="FS1839" s="423"/>
      <c r="FT1839" s="423"/>
      <c r="FU1839" s="423"/>
      <c r="FV1839" s="423"/>
      <c r="FW1839" s="423"/>
      <c r="FX1839" s="423"/>
      <c r="FY1839" s="423"/>
      <c r="FZ1839" s="423"/>
      <c r="GA1839" s="423"/>
      <c r="GB1839" s="423"/>
      <c r="GC1839" s="423"/>
      <c r="GD1839" s="423"/>
      <c r="GE1839" s="423"/>
      <c r="GF1839" s="423"/>
      <c r="GG1839" s="423"/>
      <c r="GH1839" s="423"/>
      <c r="GI1839" s="423"/>
      <c r="GJ1839" s="423"/>
      <c r="GK1839" s="423"/>
      <c r="GL1839" s="423"/>
      <c r="GM1839" s="423"/>
      <c r="GN1839" s="423"/>
      <c r="GO1839" s="423"/>
      <c r="GP1839" s="423"/>
      <c r="GQ1839" s="423"/>
      <c r="GR1839" s="423"/>
      <c r="GS1839" s="423"/>
      <c r="GT1839" s="423"/>
      <c r="GU1839" s="423"/>
      <c r="GV1839" s="423"/>
      <c r="GW1839" s="423"/>
    </row>
    <row r="1840" spans="1:205" s="425" customFormat="1" ht="38.25" x14ac:dyDescent="0.25">
      <c r="A1840" s="322" t="s">
        <v>2807</v>
      </c>
      <c r="B1840" s="337" t="s">
        <v>2056</v>
      </c>
      <c r="C1840" s="341" t="s">
        <v>2810</v>
      </c>
      <c r="D1840" s="342" t="s">
        <v>2811</v>
      </c>
      <c r="E1840" s="326">
        <v>154.84</v>
      </c>
      <c r="F1840" s="349">
        <v>150</v>
      </c>
      <c r="G1840" s="37"/>
      <c r="H1840" s="334"/>
      <c r="I1840" s="379" t="s">
        <v>21</v>
      </c>
      <c r="J1840" s="379"/>
      <c r="K1840" s="395"/>
      <c r="L1840" s="380"/>
      <c r="M1840" s="388">
        <v>2</v>
      </c>
      <c r="N1840" s="379">
        <v>1</v>
      </c>
      <c r="O1840" s="382"/>
      <c r="P1840" s="377">
        <f t="shared" si="196"/>
        <v>158.58000000000001</v>
      </c>
      <c r="Q1840" s="16">
        <f t="shared" si="192"/>
        <v>158.58920000000001</v>
      </c>
      <c r="R1840" s="23">
        <f t="shared" si="197"/>
        <v>3.7400000000000091</v>
      </c>
      <c r="S1840" s="18">
        <f t="shared" si="198"/>
        <v>2.4153965383621863E-2</v>
      </c>
      <c r="T1840" s="101"/>
      <c r="U1840" s="102">
        <v>4750000</v>
      </c>
      <c r="V1840" s="103"/>
      <c r="W1840" s="272">
        <v>4750</v>
      </c>
      <c r="X1840" s="273"/>
      <c r="Y1840" s="486"/>
      <c r="Z1840" s="423"/>
      <c r="AA1840" s="477"/>
      <c r="AB1840" s="477"/>
      <c r="AC1840" s="477"/>
      <c r="AD1840" s="477"/>
      <c r="AE1840" s="477"/>
      <c r="AF1840" s="423"/>
      <c r="AG1840" s="423"/>
      <c r="AH1840" s="423"/>
      <c r="AI1840" s="423"/>
      <c r="AJ1840" s="423"/>
      <c r="AK1840" s="423"/>
      <c r="AL1840" s="423"/>
      <c r="AM1840" s="423"/>
      <c r="AN1840" s="423"/>
      <c r="AO1840" s="423"/>
      <c r="AP1840" s="423"/>
      <c r="AQ1840" s="423"/>
      <c r="AR1840" s="423"/>
      <c r="AS1840" s="423"/>
      <c r="AT1840" s="423"/>
      <c r="AU1840" s="423"/>
      <c r="AV1840" s="423"/>
      <c r="AW1840" s="423"/>
      <c r="AX1840" s="423"/>
      <c r="AY1840" s="423"/>
      <c r="AZ1840" s="423"/>
      <c r="BA1840" s="423"/>
      <c r="BB1840" s="423"/>
      <c r="BC1840" s="423"/>
      <c r="BD1840" s="423"/>
      <c r="BE1840" s="423"/>
      <c r="BF1840" s="423"/>
      <c r="BG1840" s="423"/>
      <c r="BH1840" s="423"/>
      <c r="BI1840" s="423"/>
      <c r="BJ1840" s="423"/>
      <c r="BK1840" s="423"/>
      <c r="BL1840" s="423"/>
      <c r="BM1840" s="423"/>
      <c r="BN1840" s="423"/>
      <c r="BO1840" s="423"/>
      <c r="BP1840" s="423"/>
      <c r="BQ1840" s="423"/>
      <c r="BR1840" s="423"/>
      <c r="BS1840" s="423"/>
      <c r="BT1840" s="423"/>
      <c r="BU1840" s="423"/>
      <c r="BV1840" s="423"/>
      <c r="BW1840" s="423"/>
      <c r="BX1840" s="423"/>
      <c r="BY1840" s="423"/>
      <c r="BZ1840" s="423"/>
      <c r="CA1840" s="423"/>
      <c r="CB1840" s="423"/>
      <c r="CC1840" s="423"/>
      <c r="CD1840" s="423"/>
      <c r="CE1840" s="423"/>
      <c r="CF1840" s="423"/>
      <c r="CG1840" s="423"/>
      <c r="CH1840" s="423"/>
      <c r="CI1840" s="423"/>
      <c r="CJ1840" s="423"/>
      <c r="CK1840" s="423"/>
      <c r="CL1840" s="423"/>
      <c r="CM1840" s="423"/>
      <c r="CN1840" s="423"/>
      <c r="CO1840" s="423"/>
      <c r="CP1840" s="423"/>
      <c r="CQ1840" s="423"/>
      <c r="CR1840" s="423"/>
      <c r="CS1840" s="423"/>
      <c r="CT1840" s="423"/>
      <c r="CU1840" s="423"/>
      <c r="CV1840" s="423"/>
      <c r="CW1840" s="423"/>
      <c r="CX1840" s="423"/>
      <c r="CY1840" s="423"/>
      <c r="CZ1840" s="423"/>
      <c r="DA1840" s="423"/>
      <c r="DB1840" s="423"/>
      <c r="DC1840" s="423"/>
      <c r="DD1840" s="423"/>
      <c r="DE1840" s="423"/>
      <c r="DF1840" s="423"/>
      <c r="DG1840" s="423"/>
      <c r="DH1840" s="423"/>
      <c r="DI1840" s="423"/>
      <c r="DJ1840" s="423"/>
      <c r="DK1840" s="423"/>
      <c r="DL1840" s="423"/>
      <c r="DM1840" s="423"/>
      <c r="DN1840" s="423"/>
      <c r="DO1840" s="423"/>
      <c r="DP1840" s="423"/>
      <c r="DQ1840" s="423"/>
      <c r="DR1840" s="423"/>
      <c r="DS1840" s="423"/>
      <c r="DT1840" s="423"/>
      <c r="DU1840" s="423"/>
      <c r="DV1840" s="423"/>
      <c r="DW1840" s="423"/>
      <c r="DX1840" s="423"/>
      <c r="DY1840" s="423"/>
      <c r="DZ1840" s="423"/>
      <c r="EA1840" s="423"/>
      <c r="EB1840" s="423"/>
      <c r="EC1840" s="423"/>
      <c r="ED1840" s="423"/>
      <c r="EE1840" s="423"/>
      <c r="EF1840" s="423"/>
      <c r="EG1840" s="423"/>
      <c r="EH1840" s="423"/>
      <c r="EI1840" s="423"/>
      <c r="EJ1840" s="423"/>
      <c r="EK1840" s="423"/>
      <c r="EL1840" s="423"/>
      <c r="EM1840" s="423"/>
      <c r="EN1840" s="423"/>
      <c r="EO1840" s="423"/>
      <c r="EP1840" s="423"/>
      <c r="EQ1840" s="423"/>
      <c r="ER1840" s="423"/>
      <c r="ES1840" s="423"/>
      <c r="ET1840" s="423"/>
      <c r="EU1840" s="423"/>
      <c r="EV1840" s="423"/>
      <c r="EW1840" s="423"/>
      <c r="EX1840" s="423"/>
      <c r="EY1840" s="423"/>
      <c r="EZ1840" s="423"/>
      <c r="FA1840" s="423"/>
      <c r="FB1840" s="423"/>
      <c r="FC1840" s="423"/>
      <c r="FD1840" s="423"/>
      <c r="FE1840" s="423"/>
      <c r="FF1840" s="423"/>
      <c r="FG1840" s="423"/>
      <c r="FH1840" s="423"/>
      <c r="FI1840" s="423"/>
      <c r="FJ1840" s="423"/>
      <c r="FK1840" s="423"/>
      <c r="FL1840" s="423"/>
      <c r="FM1840" s="423"/>
      <c r="FN1840" s="423"/>
      <c r="FO1840" s="423"/>
      <c r="FP1840" s="423"/>
      <c r="FQ1840" s="423"/>
      <c r="FR1840" s="423"/>
      <c r="FS1840" s="423"/>
      <c r="FT1840" s="423"/>
      <c r="FU1840" s="423"/>
      <c r="FV1840" s="423"/>
      <c r="FW1840" s="423"/>
      <c r="FX1840" s="423"/>
      <c r="FY1840" s="423"/>
      <c r="FZ1840" s="423"/>
      <c r="GA1840" s="423"/>
      <c r="GB1840" s="423"/>
      <c r="GC1840" s="423"/>
      <c r="GD1840" s="423"/>
      <c r="GE1840" s="423"/>
      <c r="GF1840" s="423"/>
      <c r="GG1840" s="423"/>
      <c r="GH1840" s="423"/>
      <c r="GI1840" s="423"/>
      <c r="GJ1840" s="423"/>
      <c r="GK1840" s="423"/>
      <c r="GL1840" s="423"/>
      <c r="GM1840" s="423"/>
      <c r="GN1840" s="423"/>
      <c r="GO1840" s="423"/>
      <c r="GP1840" s="423"/>
      <c r="GQ1840" s="423"/>
      <c r="GR1840" s="423"/>
      <c r="GS1840" s="423"/>
      <c r="GT1840" s="423"/>
      <c r="GU1840" s="423"/>
      <c r="GV1840" s="423"/>
      <c r="GW1840" s="423"/>
    </row>
    <row r="1841" spans="1:205" s="425" customFormat="1" ht="38.25" x14ac:dyDescent="0.25">
      <c r="A1841" s="322" t="s">
        <v>2807</v>
      </c>
      <c r="B1841" s="337" t="s">
        <v>2056</v>
      </c>
      <c r="C1841" s="341" t="s">
        <v>2808</v>
      </c>
      <c r="D1841" s="342" t="s">
        <v>2812</v>
      </c>
      <c r="E1841" s="326">
        <v>77.42</v>
      </c>
      <c r="F1841" s="349">
        <v>75</v>
      </c>
      <c r="G1841" s="37"/>
      <c r="H1841" s="334"/>
      <c r="I1841" s="379" t="s">
        <v>21</v>
      </c>
      <c r="J1841" s="379"/>
      <c r="K1841" s="395"/>
      <c r="L1841" s="380"/>
      <c r="M1841" s="388">
        <v>2</v>
      </c>
      <c r="N1841" s="379">
        <v>1</v>
      </c>
      <c r="O1841" s="382"/>
      <c r="P1841" s="377">
        <f t="shared" si="196"/>
        <v>79.290000000000006</v>
      </c>
      <c r="Q1841" s="16">
        <f t="shared" si="192"/>
        <v>79.294600000000003</v>
      </c>
      <c r="R1841" s="23">
        <f t="shared" si="197"/>
        <v>1.8700000000000045</v>
      </c>
      <c r="S1841" s="18">
        <f t="shared" si="198"/>
        <v>2.4153965383621863E-2</v>
      </c>
      <c r="T1841" s="101"/>
      <c r="U1841" s="102">
        <v>4760000</v>
      </c>
      <c r="V1841" s="103"/>
      <c r="W1841" s="272">
        <v>4760</v>
      </c>
      <c r="X1841" s="273"/>
      <c r="Y1841" s="486"/>
      <c r="Z1841" s="423"/>
      <c r="AA1841" s="477"/>
      <c r="AB1841" s="477"/>
      <c r="AC1841" s="477"/>
      <c r="AD1841" s="477"/>
      <c r="AE1841" s="477"/>
      <c r="AF1841" s="423"/>
      <c r="AG1841" s="423"/>
      <c r="AH1841" s="423"/>
      <c r="AI1841" s="423"/>
      <c r="AJ1841" s="423"/>
      <c r="AK1841" s="423"/>
      <c r="AL1841" s="423"/>
      <c r="AM1841" s="423"/>
      <c r="AN1841" s="423"/>
      <c r="AO1841" s="423"/>
      <c r="AP1841" s="423"/>
      <c r="AQ1841" s="423"/>
      <c r="AR1841" s="423"/>
      <c r="AS1841" s="423"/>
      <c r="AT1841" s="423"/>
      <c r="AU1841" s="423"/>
      <c r="AV1841" s="423"/>
      <c r="AW1841" s="423"/>
      <c r="AX1841" s="423"/>
      <c r="AY1841" s="423"/>
      <c r="AZ1841" s="423"/>
      <c r="BA1841" s="423"/>
      <c r="BB1841" s="423"/>
      <c r="BC1841" s="423"/>
      <c r="BD1841" s="423"/>
      <c r="BE1841" s="423"/>
      <c r="BF1841" s="423"/>
      <c r="BG1841" s="423"/>
      <c r="BH1841" s="423"/>
      <c r="BI1841" s="423"/>
      <c r="BJ1841" s="423"/>
      <c r="BK1841" s="423"/>
      <c r="BL1841" s="423"/>
      <c r="BM1841" s="423"/>
      <c r="BN1841" s="423"/>
      <c r="BO1841" s="423"/>
      <c r="BP1841" s="423"/>
      <c r="BQ1841" s="423"/>
      <c r="BR1841" s="423"/>
      <c r="BS1841" s="423"/>
      <c r="BT1841" s="423"/>
      <c r="BU1841" s="423"/>
      <c r="BV1841" s="423"/>
      <c r="BW1841" s="423"/>
      <c r="BX1841" s="423"/>
      <c r="BY1841" s="423"/>
      <c r="BZ1841" s="423"/>
      <c r="CA1841" s="423"/>
      <c r="CB1841" s="423"/>
      <c r="CC1841" s="423"/>
      <c r="CD1841" s="423"/>
      <c r="CE1841" s="423"/>
      <c r="CF1841" s="423"/>
      <c r="CG1841" s="423"/>
      <c r="CH1841" s="423"/>
      <c r="CI1841" s="423"/>
      <c r="CJ1841" s="423"/>
      <c r="CK1841" s="423"/>
      <c r="CL1841" s="423"/>
      <c r="CM1841" s="423"/>
      <c r="CN1841" s="423"/>
      <c r="CO1841" s="423"/>
      <c r="CP1841" s="423"/>
      <c r="CQ1841" s="423"/>
      <c r="CR1841" s="423"/>
      <c r="CS1841" s="423"/>
      <c r="CT1841" s="423"/>
      <c r="CU1841" s="423"/>
      <c r="CV1841" s="423"/>
      <c r="CW1841" s="423"/>
      <c r="CX1841" s="423"/>
      <c r="CY1841" s="423"/>
      <c r="CZ1841" s="423"/>
      <c r="DA1841" s="423"/>
      <c r="DB1841" s="423"/>
      <c r="DC1841" s="423"/>
      <c r="DD1841" s="423"/>
      <c r="DE1841" s="423"/>
      <c r="DF1841" s="423"/>
      <c r="DG1841" s="423"/>
      <c r="DH1841" s="423"/>
      <c r="DI1841" s="423"/>
      <c r="DJ1841" s="423"/>
      <c r="DK1841" s="423"/>
      <c r="DL1841" s="423"/>
      <c r="DM1841" s="423"/>
      <c r="DN1841" s="423"/>
      <c r="DO1841" s="423"/>
      <c r="DP1841" s="423"/>
      <c r="DQ1841" s="423"/>
      <c r="DR1841" s="423"/>
      <c r="DS1841" s="423"/>
      <c r="DT1841" s="423"/>
      <c r="DU1841" s="423"/>
      <c r="DV1841" s="423"/>
      <c r="DW1841" s="423"/>
      <c r="DX1841" s="423"/>
      <c r="DY1841" s="423"/>
      <c r="DZ1841" s="423"/>
      <c r="EA1841" s="423"/>
      <c r="EB1841" s="423"/>
      <c r="EC1841" s="423"/>
      <c r="ED1841" s="423"/>
      <c r="EE1841" s="423"/>
      <c r="EF1841" s="423"/>
      <c r="EG1841" s="423"/>
      <c r="EH1841" s="423"/>
      <c r="EI1841" s="423"/>
      <c r="EJ1841" s="423"/>
      <c r="EK1841" s="423"/>
      <c r="EL1841" s="423"/>
      <c r="EM1841" s="423"/>
      <c r="EN1841" s="423"/>
      <c r="EO1841" s="423"/>
      <c r="EP1841" s="423"/>
      <c r="EQ1841" s="423"/>
      <c r="ER1841" s="423"/>
      <c r="ES1841" s="423"/>
      <c r="ET1841" s="423"/>
      <c r="EU1841" s="423"/>
      <c r="EV1841" s="423"/>
      <c r="EW1841" s="423"/>
      <c r="EX1841" s="423"/>
      <c r="EY1841" s="423"/>
      <c r="EZ1841" s="423"/>
      <c r="FA1841" s="423"/>
      <c r="FB1841" s="423"/>
      <c r="FC1841" s="423"/>
      <c r="FD1841" s="423"/>
      <c r="FE1841" s="423"/>
      <c r="FF1841" s="423"/>
      <c r="FG1841" s="423"/>
      <c r="FH1841" s="423"/>
      <c r="FI1841" s="423"/>
      <c r="FJ1841" s="423"/>
      <c r="FK1841" s="423"/>
      <c r="FL1841" s="423"/>
      <c r="FM1841" s="423"/>
      <c r="FN1841" s="423"/>
      <c r="FO1841" s="423"/>
      <c r="FP1841" s="423"/>
      <c r="FQ1841" s="423"/>
      <c r="FR1841" s="423"/>
      <c r="FS1841" s="423"/>
      <c r="FT1841" s="423"/>
      <c r="FU1841" s="423"/>
      <c r="FV1841" s="423"/>
      <c r="FW1841" s="423"/>
      <c r="FX1841" s="423"/>
      <c r="FY1841" s="423"/>
      <c r="FZ1841" s="423"/>
      <c r="GA1841" s="423"/>
      <c r="GB1841" s="423"/>
      <c r="GC1841" s="423"/>
      <c r="GD1841" s="423"/>
      <c r="GE1841" s="423"/>
      <c r="GF1841" s="423"/>
      <c r="GG1841" s="423"/>
      <c r="GH1841" s="423"/>
      <c r="GI1841" s="423"/>
      <c r="GJ1841" s="423"/>
      <c r="GK1841" s="423"/>
      <c r="GL1841" s="423"/>
      <c r="GM1841" s="423"/>
      <c r="GN1841" s="423"/>
      <c r="GO1841" s="423"/>
      <c r="GP1841" s="423"/>
      <c r="GQ1841" s="423"/>
      <c r="GR1841" s="423"/>
      <c r="GS1841" s="423"/>
      <c r="GT1841" s="423"/>
      <c r="GU1841" s="423"/>
      <c r="GV1841" s="423"/>
      <c r="GW1841" s="423"/>
    </row>
    <row r="1842" spans="1:205" s="425" customFormat="1" ht="25.5" x14ac:dyDescent="0.25">
      <c r="A1842" s="344" t="s">
        <v>2800</v>
      </c>
      <c r="B1842" s="337" t="s">
        <v>2056</v>
      </c>
      <c r="C1842" s="328" t="s">
        <v>2813</v>
      </c>
      <c r="D1842" s="325" t="s">
        <v>2802</v>
      </c>
      <c r="E1842" s="326">
        <v>51.61</v>
      </c>
      <c r="F1842" s="349">
        <v>50</v>
      </c>
      <c r="G1842" s="37"/>
      <c r="H1842" s="323"/>
      <c r="I1842" s="371" t="s">
        <v>21</v>
      </c>
      <c r="J1842" s="371"/>
      <c r="K1842" s="323"/>
      <c r="L1842" s="373"/>
      <c r="M1842" s="374">
        <v>1</v>
      </c>
      <c r="N1842" s="371">
        <v>1</v>
      </c>
      <c r="O1842" s="375"/>
      <c r="P1842" s="377">
        <f t="shared" si="196"/>
        <v>52.85</v>
      </c>
      <c r="Q1842" s="16">
        <f t="shared" si="192"/>
        <v>52.8596</v>
      </c>
      <c r="R1842" s="23">
        <f t="shared" si="197"/>
        <v>1.240000000000002</v>
      </c>
      <c r="S1842" s="18">
        <f t="shared" si="198"/>
        <v>2.4026351482270916E-2</v>
      </c>
      <c r="T1842" s="101"/>
      <c r="U1842" s="102">
        <v>4770000</v>
      </c>
      <c r="V1842" s="178"/>
      <c r="W1842" s="272">
        <v>4770</v>
      </c>
      <c r="X1842" s="273"/>
      <c r="Y1842" s="486"/>
      <c r="Z1842" s="423"/>
      <c r="AA1842" s="477"/>
      <c r="AB1842" s="477"/>
      <c r="AC1842" s="477"/>
      <c r="AD1842" s="477"/>
      <c r="AE1842" s="477"/>
      <c r="AF1842" s="423"/>
      <c r="AG1842" s="423"/>
      <c r="AH1842" s="423"/>
      <c r="AI1842" s="423"/>
      <c r="AJ1842" s="423"/>
      <c r="AK1842" s="423"/>
      <c r="AL1842" s="423"/>
      <c r="AM1842" s="423"/>
      <c r="AN1842" s="423"/>
      <c r="AO1842" s="423"/>
      <c r="AP1842" s="423"/>
      <c r="AQ1842" s="423"/>
      <c r="AR1842" s="423"/>
      <c r="AS1842" s="423"/>
      <c r="AT1842" s="423"/>
      <c r="AU1842" s="423"/>
      <c r="AV1842" s="423"/>
      <c r="AW1842" s="423"/>
      <c r="AX1842" s="423"/>
      <c r="AY1842" s="423"/>
      <c r="AZ1842" s="423"/>
      <c r="BA1842" s="423"/>
      <c r="BB1842" s="423"/>
      <c r="BC1842" s="423"/>
      <c r="BD1842" s="423"/>
      <c r="BE1842" s="423"/>
      <c r="BF1842" s="423"/>
      <c r="BG1842" s="423"/>
      <c r="BH1842" s="423"/>
      <c r="BI1842" s="423"/>
      <c r="BJ1842" s="423"/>
      <c r="BK1842" s="423"/>
      <c r="BL1842" s="423"/>
      <c r="BM1842" s="423"/>
      <c r="BN1842" s="423"/>
      <c r="BO1842" s="423"/>
      <c r="BP1842" s="423"/>
      <c r="BQ1842" s="423"/>
      <c r="BR1842" s="423"/>
      <c r="BS1842" s="423"/>
      <c r="BT1842" s="423"/>
      <c r="BU1842" s="423"/>
      <c r="BV1842" s="423"/>
      <c r="BW1842" s="423"/>
      <c r="BX1842" s="423"/>
      <c r="BY1842" s="423"/>
      <c r="BZ1842" s="423"/>
      <c r="CA1842" s="423"/>
      <c r="CB1842" s="423"/>
      <c r="CC1842" s="423"/>
      <c r="CD1842" s="423"/>
      <c r="CE1842" s="423"/>
      <c r="CF1842" s="423"/>
      <c r="CG1842" s="423"/>
      <c r="CH1842" s="423"/>
      <c r="CI1842" s="423"/>
      <c r="CJ1842" s="423"/>
      <c r="CK1842" s="423"/>
      <c r="CL1842" s="423"/>
      <c r="CM1842" s="423"/>
      <c r="CN1842" s="423"/>
      <c r="CO1842" s="423"/>
      <c r="CP1842" s="423"/>
      <c r="CQ1842" s="423"/>
      <c r="CR1842" s="423"/>
      <c r="CS1842" s="423"/>
      <c r="CT1842" s="423"/>
      <c r="CU1842" s="423"/>
      <c r="CV1842" s="423"/>
      <c r="CW1842" s="423"/>
      <c r="CX1842" s="423"/>
      <c r="CY1842" s="423"/>
      <c r="CZ1842" s="423"/>
      <c r="DA1842" s="423"/>
      <c r="DB1842" s="423"/>
      <c r="DC1842" s="423"/>
      <c r="DD1842" s="423"/>
      <c r="DE1842" s="423"/>
      <c r="DF1842" s="423"/>
      <c r="DG1842" s="423"/>
      <c r="DH1842" s="423"/>
      <c r="DI1842" s="423"/>
      <c r="DJ1842" s="423"/>
      <c r="DK1842" s="423"/>
      <c r="DL1842" s="423"/>
      <c r="DM1842" s="423"/>
      <c r="DN1842" s="423"/>
      <c r="DO1842" s="423"/>
      <c r="DP1842" s="423"/>
      <c r="DQ1842" s="423"/>
      <c r="DR1842" s="423"/>
      <c r="DS1842" s="423"/>
      <c r="DT1842" s="423"/>
      <c r="DU1842" s="423"/>
      <c r="DV1842" s="423"/>
      <c r="DW1842" s="423"/>
      <c r="DX1842" s="423"/>
      <c r="DY1842" s="423"/>
      <c r="DZ1842" s="423"/>
      <c r="EA1842" s="423"/>
      <c r="EB1842" s="423"/>
      <c r="EC1842" s="423"/>
      <c r="ED1842" s="423"/>
      <c r="EE1842" s="423"/>
      <c r="EF1842" s="423"/>
      <c r="EG1842" s="423"/>
      <c r="EH1842" s="423"/>
      <c r="EI1842" s="423"/>
      <c r="EJ1842" s="423"/>
      <c r="EK1842" s="423"/>
      <c r="EL1842" s="423"/>
      <c r="EM1842" s="423"/>
      <c r="EN1842" s="423"/>
      <c r="EO1842" s="423"/>
      <c r="EP1842" s="423"/>
      <c r="EQ1842" s="423"/>
      <c r="ER1842" s="423"/>
      <c r="ES1842" s="423"/>
      <c r="ET1842" s="423"/>
      <c r="EU1842" s="423"/>
      <c r="EV1842" s="423"/>
      <c r="EW1842" s="423"/>
      <c r="EX1842" s="423"/>
      <c r="EY1842" s="423"/>
      <c r="EZ1842" s="423"/>
      <c r="FA1842" s="423"/>
      <c r="FB1842" s="423"/>
      <c r="FC1842" s="423"/>
      <c r="FD1842" s="423"/>
      <c r="FE1842" s="423"/>
      <c r="FF1842" s="423"/>
      <c r="FG1842" s="423"/>
      <c r="FH1842" s="423"/>
      <c r="FI1842" s="423"/>
      <c r="FJ1842" s="423"/>
      <c r="FK1842" s="423"/>
      <c r="FL1842" s="423"/>
      <c r="FM1842" s="423"/>
      <c r="FN1842" s="423"/>
      <c r="FO1842" s="423"/>
      <c r="FP1842" s="423"/>
      <c r="FQ1842" s="423"/>
      <c r="FR1842" s="423"/>
      <c r="FS1842" s="423"/>
      <c r="FT1842" s="423"/>
      <c r="FU1842" s="423"/>
      <c r="FV1842" s="423"/>
      <c r="FW1842" s="423"/>
      <c r="FX1842" s="423"/>
      <c r="FY1842" s="423"/>
      <c r="FZ1842" s="423"/>
      <c r="GA1842" s="423"/>
      <c r="GB1842" s="423"/>
      <c r="GC1842" s="423"/>
      <c r="GD1842" s="423"/>
      <c r="GE1842" s="423"/>
      <c r="GF1842" s="423"/>
      <c r="GG1842" s="423"/>
      <c r="GH1842" s="423"/>
      <c r="GI1842" s="423"/>
      <c r="GJ1842" s="423"/>
      <c r="GK1842" s="423"/>
      <c r="GL1842" s="423"/>
      <c r="GM1842" s="423"/>
      <c r="GN1842" s="423"/>
      <c r="GO1842" s="423"/>
      <c r="GP1842" s="423"/>
      <c r="GQ1842" s="423"/>
      <c r="GR1842" s="423"/>
      <c r="GS1842" s="423"/>
      <c r="GT1842" s="423"/>
      <c r="GU1842" s="423"/>
      <c r="GV1842" s="423"/>
      <c r="GW1842" s="423"/>
    </row>
    <row r="1843" spans="1:205" s="425" customFormat="1" ht="25.5" x14ac:dyDescent="0.25">
      <c r="A1843" s="344" t="s">
        <v>2800</v>
      </c>
      <c r="B1843" s="337" t="s">
        <v>2056</v>
      </c>
      <c r="C1843" s="328" t="s">
        <v>2814</v>
      </c>
      <c r="D1843" s="325" t="s">
        <v>2802</v>
      </c>
      <c r="E1843" s="326">
        <v>10.32</v>
      </c>
      <c r="F1843" s="349">
        <v>10</v>
      </c>
      <c r="G1843" s="37"/>
      <c r="H1843" s="323"/>
      <c r="I1843" s="371" t="s">
        <v>21</v>
      </c>
      <c r="J1843" s="371"/>
      <c r="K1843" s="323"/>
      <c r="L1843" s="373"/>
      <c r="M1843" s="374">
        <v>1</v>
      </c>
      <c r="N1843" s="371">
        <v>1</v>
      </c>
      <c r="O1843" s="375"/>
      <c r="P1843" s="377">
        <f t="shared" si="196"/>
        <v>10.56</v>
      </c>
      <c r="Q1843" s="16">
        <f t="shared" si="192"/>
        <v>10.569800000000001</v>
      </c>
      <c r="R1843" s="23">
        <f t="shared" si="197"/>
        <v>0.24000000000000021</v>
      </c>
      <c r="S1843" s="18">
        <f t="shared" si="198"/>
        <v>2.3255813953488393E-2</v>
      </c>
      <c r="T1843" s="101"/>
      <c r="U1843" s="102">
        <v>4780000</v>
      </c>
      <c r="V1843" s="178"/>
      <c r="W1843" s="272">
        <v>4780</v>
      </c>
      <c r="X1843" s="273"/>
      <c r="Y1843" s="486"/>
      <c r="Z1843" s="423"/>
      <c r="AA1843" s="477"/>
      <c r="AB1843" s="477"/>
      <c r="AC1843" s="477"/>
      <c r="AD1843" s="477"/>
      <c r="AE1843" s="477"/>
    </row>
    <row r="1844" spans="1:205" s="425" customFormat="1" ht="38.25" x14ac:dyDescent="0.25">
      <c r="A1844" s="340" t="s">
        <v>2815</v>
      </c>
      <c r="B1844" s="337" t="s">
        <v>2056</v>
      </c>
      <c r="C1844" s="341" t="s">
        <v>2816</v>
      </c>
      <c r="D1844" s="342" t="s">
        <v>2817</v>
      </c>
      <c r="E1844" s="326">
        <v>180.65</v>
      </c>
      <c r="F1844" s="349">
        <v>175</v>
      </c>
      <c r="G1844" s="37"/>
      <c r="H1844" s="334"/>
      <c r="I1844" s="379" t="s">
        <v>21</v>
      </c>
      <c r="J1844" s="379"/>
      <c r="K1844" s="334"/>
      <c r="L1844" s="380"/>
      <c r="M1844" s="388">
        <v>6</v>
      </c>
      <c r="N1844" s="379">
        <v>1</v>
      </c>
      <c r="O1844" s="382"/>
      <c r="P1844" s="377">
        <f t="shared" si="196"/>
        <v>185.02</v>
      </c>
      <c r="Q1844" s="16">
        <f t="shared" si="192"/>
        <v>185.02420000000001</v>
      </c>
      <c r="R1844" s="23">
        <f t="shared" si="197"/>
        <v>4.3700000000000045</v>
      </c>
      <c r="S1844" s="18">
        <f t="shared" si="198"/>
        <v>2.4190423470799912E-2</v>
      </c>
      <c r="T1844" s="101"/>
      <c r="U1844" s="102">
        <v>4790000</v>
      </c>
      <c r="V1844" s="178"/>
      <c r="W1844" s="272">
        <v>4790</v>
      </c>
      <c r="X1844" s="273"/>
      <c r="Y1844" s="486"/>
      <c r="Z1844" s="423"/>
      <c r="AA1844" s="477"/>
      <c r="AB1844" s="477"/>
      <c r="AC1844" s="477"/>
      <c r="AD1844" s="477"/>
      <c r="AE1844" s="477"/>
    </row>
    <row r="1845" spans="1:205" s="425" customFormat="1" ht="38.25" x14ac:dyDescent="0.25">
      <c r="A1845" s="340" t="s">
        <v>2815</v>
      </c>
      <c r="B1845" s="337" t="s">
        <v>2056</v>
      </c>
      <c r="C1845" s="341" t="s">
        <v>2818</v>
      </c>
      <c r="D1845" s="342" t="s">
        <v>2817</v>
      </c>
      <c r="E1845" s="326">
        <v>36.130000000000003</v>
      </c>
      <c r="F1845" s="349">
        <v>35</v>
      </c>
      <c r="G1845" s="37"/>
      <c r="H1845" s="334"/>
      <c r="I1845" s="379" t="s">
        <v>21</v>
      </c>
      <c r="J1845" s="379"/>
      <c r="K1845" s="334"/>
      <c r="L1845" s="380"/>
      <c r="M1845" s="388">
        <v>6</v>
      </c>
      <c r="N1845" s="379">
        <v>1</v>
      </c>
      <c r="O1845" s="382"/>
      <c r="P1845" s="377">
        <f t="shared" si="196"/>
        <v>37</v>
      </c>
      <c r="Q1845" s="16">
        <f t="shared" si="192"/>
        <v>37.004800000000003</v>
      </c>
      <c r="R1845" s="23">
        <f t="shared" si="197"/>
        <v>0.86999999999999744</v>
      </c>
      <c r="S1845" s="18">
        <f t="shared" si="198"/>
        <v>2.4079712150567322E-2</v>
      </c>
      <c r="T1845" s="101"/>
      <c r="U1845" s="102">
        <v>4800000</v>
      </c>
      <c r="V1845" s="178"/>
      <c r="W1845" s="272">
        <v>4800</v>
      </c>
      <c r="X1845" s="273"/>
      <c r="Y1845" s="486"/>
      <c r="Z1845" s="423"/>
      <c r="AA1845" s="477"/>
      <c r="AB1845" s="477"/>
      <c r="AC1845" s="477"/>
      <c r="AD1845" s="477"/>
      <c r="AE1845" s="477"/>
    </row>
    <row r="1846" spans="1:205" s="425" customFormat="1" ht="25.5" x14ac:dyDescent="0.25">
      <c r="A1846" s="340" t="s">
        <v>2815</v>
      </c>
      <c r="B1846" s="337" t="s">
        <v>2056</v>
      </c>
      <c r="C1846" s="341" t="s">
        <v>2819</v>
      </c>
      <c r="D1846" s="342" t="s">
        <v>2820</v>
      </c>
      <c r="E1846" s="351" t="s">
        <v>2821</v>
      </c>
      <c r="F1846" s="349" t="s">
        <v>2821</v>
      </c>
      <c r="G1846" s="37"/>
      <c r="H1846" s="334"/>
      <c r="I1846" s="379" t="s">
        <v>21</v>
      </c>
      <c r="J1846" s="379"/>
      <c r="K1846" s="334"/>
      <c r="L1846" s="380"/>
      <c r="M1846" s="388">
        <v>6</v>
      </c>
      <c r="N1846" s="379">
        <v>1</v>
      </c>
      <c r="O1846" s="382"/>
      <c r="P1846" s="377" t="str">
        <f>E1846</f>
        <v>Valuation Table</v>
      </c>
      <c r="Q1846" s="16" t="e">
        <f t="shared" si="192"/>
        <v>#VALUE!</v>
      </c>
      <c r="R1846" s="37" t="s">
        <v>26</v>
      </c>
      <c r="S1846" s="37" t="s">
        <v>26</v>
      </c>
      <c r="T1846" s="101"/>
      <c r="U1846" s="102">
        <v>4810000</v>
      </c>
      <c r="V1846" s="178"/>
      <c r="W1846" s="272">
        <v>4810</v>
      </c>
      <c r="X1846" s="273"/>
      <c r="Y1846" s="486"/>
      <c r="Z1846" s="423"/>
      <c r="AA1846" s="477"/>
      <c r="AB1846" s="477"/>
      <c r="AC1846" s="477"/>
      <c r="AD1846" s="477"/>
      <c r="AE1846" s="477"/>
    </row>
    <row r="1847" spans="1:205" s="425" customFormat="1" ht="51" x14ac:dyDescent="0.25">
      <c r="A1847" s="340" t="s">
        <v>2827</v>
      </c>
      <c r="B1847" s="337" t="s">
        <v>2056</v>
      </c>
      <c r="C1847" s="277" t="s">
        <v>2828</v>
      </c>
      <c r="D1847" s="334" t="s">
        <v>1919</v>
      </c>
      <c r="E1847" s="326">
        <v>25.8</v>
      </c>
      <c r="F1847" s="438">
        <v>25</v>
      </c>
      <c r="G1847" s="13"/>
      <c r="H1847" s="480" t="s">
        <v>2829</v>
      </c>
      <c r="I1847" s="466" t="s">
        <v>21</v>
      </c>
      <c r="J1847" s="466"/>
      <c r="K1847" s="395"/>
      <c r="L1847" s="380"/>
      <c r="M1847" s="388">
        <v>1</v>
      </c>
      <c r="N1847" s="379">
        <v>1</v>
      </c>
      <c r="O1847" s="382"/>
      <c r="P1847" s="377">
        <f>IF(N1847=1,INT(E1847*$T$1*100)/100,E1847)</f>
        <v>26.42</v>
      </c>
      <c r="Q1847" s="16">
        <f t="shared" si="192"/>
        <v>26.424700000000001</v>
      </c>
      <c r="R1847" s="23">
        <f>P1847-E1847</f>
        <v>0.62000000000000099</v>
      </c>
      <c r="S1847" s="18">
        <f>IF(E1847&lt;&gt;0,R1847/E1847,0)</f>
        <v>2.4031007751938022E-2</v>
      </c>
      <c r="T1847" s="101"/>
      <c r="U1847" s="102">
        <v>4840000</v>
      </c>
      <c r="V1847" s="178"/>
      <c r="W1847" s="272">
        <v>4840</v>
      </c>
      <c r="X1847" s="273"/>
      <c r="Y1847" s="486"/>
      <c r="Z1847" s="423"/>
      <c r="AA1847" s="477"/>
      <c r="AB1847" s="477"/>
      <c r="AC1847" s="477"/>
      <c r="AD1847" s="477"/>
      <c r="AE1847" s="477"/>
    </row>
    <row r="1848" spans="1:205" s="425" customFormat="1" ht="38.25" x14ac:dyDescent="0.25">
      <c r="A1848" s="340" t="s">
        <v>2827</v>
      </c>
      <c r="B1848" s="337" t="s">
        <v>2056</v>
      </c>
      <c r="C1848" s="277" t="s">
        <v>2830</v>
      </c>
      <c r="D1848" s="334" t="s">
        <v>2831</v>
      </c>
      <c r="E1848" s="445" t="s">
        <v>2832</v>
      </c>
      <c r="F1848" s="438" t="s">
        <v>2832</v>
      </c>
      <c r="G1848" s="13"/>
      <c r="H1848" s="480"/>
      <c r="I1848" s="466" t="s">
        <v>21</v>
      </c>
      <c r="J1848" s="466"/>
      <c r="K1848" s="395"/>
      <c r="L1848" s="380"/>
      <c r="M1848" s="388">
        <v>1</v>
      </c>
      <c r="N1848" s="379">
        <v>1</v>
      </c>
      <c r="O1848" s="382"/>
      <c r="P1848" s="377" t="str">
        <f>E1848</f>
        <v>To pay all applicable fees</v>
      </c>
      <c r="Q1848" s="16" t="e">
        <f t="shared" si="192"/>
        <v>#VALUE!</v>
      </c>
      <c r="R1848" s="10" t="s">
        <v>2832</v>
      </c>
      <c r="S1848" s="10" t="s">
        <v>2832</v>
      </c>
      <c r="T1848" s="101"/>
      <c r="U1848" s="102">
        <v>4850000</v>
      </c>
      <c r="V1848" s="178"/>
      <c r="W1848" s="272">
        <v>4850</v>
      </c>
      <c r="X1848" s="273"/>
      <c r="Y1848" s="486"/>
      <c r="Z1848" s="423"/>
      <c r="AA1848" s="477"/>
      <c r="AB1848" s="477"/>
      <c r="AC1848" s="477"/>
      <c r="AD1848" s="477"/>
      <c r="AE1848" s="477"/>
    </row>
    <row r="1849" spans="1:205" s="425" customFormat="1" ht="102" x14ac:dyDescent="0.25">
      <c r="A1849" s="344" t="s">
        <v>2915</v>
      </c>
      <c r="B1849" s="337" t="s">
        <v>2056</v>
      </c>
      <c r="C1849" s="328" t="s">
        <v>2916</v>
      </c>
      <c r="D1849" s="323" t="s">
        <v>3226</v>
      </c>
      <c r="E1849" s="326">
        <v>100</v>
      </c>
      <c r="F1849" s="330">
        <v>100</v>
      </c>
      <c r="G1849" s="233"/>
      <c r="H1849" s="481" t="s">
        <v>2917</v>
      </c>
      <c r="I1849" s="389" t="s">
        <v>22</v>
      </c>
      <c r="J1849" s="482"/>
      <c r="K1849" s="393" t="s">
        <v>22</v>
      </c>
      <c r="L1849" s="409"/>
      <c r="M1849" s="323">
        <v>6</v>
      </c>
      <c r="N1849" s="371" t="s">
        <v>2918</v>
      </c>
      <c r="O1849" s="323"/>
      <c r="P1849" s="377">
        <v>160</v>
      </c>
      <c r="Q1849" s="87">
        <v>160</v>
      </c>
      <c r="R1849" s="87">
        <v>160</v>
      </c>
      <c r="S1849" s="18">
        <f t="shared" ref="S1849:S1880" si="199">IF(E1849&lt;&gt;0,R1849/E1849,0)</f>
        <v>1.6</v>
      </c>
      <c r="T1849" s="134"/>
      <c r="U1849" s="102">
        <v>5460000</v>
      </c>
      <c r="V1849" s="178"/>
      <c r="W1849" s="272">
        <v>5460</v>
      </c>
      <c r="X1849" s="273" t="s">
        <v>3233</v>
      </c>
      <c r="Y1849" s="486"/>
      <c r="Z1849" s="423"/>
      <c r="AA1849" s="477"/>
      <c r="AB1849" s="477"/>
      <c r="AC1849" s="477"/>
      <c r="AD1849" s="477"/>
      <c r="AE1849" s="477"/>
    </row>
    <row r="1850" spans="1:205" s="425" customFormat="1" ht="25.5" x14ac:dyDescent="0.25">
      <c r="A1850" s="344" t="s">
        <v>2915</v>
      </c>
      <c r="B1850" s="337" t="s">
        <v>2056</v>
      </c>
      <c r="C1850" s="328" t="s">
        <v>2919</v>
      </c>
      <c r="D1850" s="323" t="s">
        <v>2920</v>
      </c>
      <c r="E1850" s="326">
        <v>258.07</v>
      </c>
      <c r="F1850" s="330">
        <v>250</v>
      </c>
      <c r="G1850" s="221"/>
      <c r="H1850" s="323"/>
      <c r="I1850" s="389" t="s">
        <v>21</v>
      </c>
      <c r="J1850" s="371" t="s">
        <v>21</v>
      </c>
      <c r="K1850" s="323"/>
      <c r="L1850" s="373"/>
      <c r="M1850" s="374">
        <v>6</v>
      </c>
      <c r="N1850" s="371">
        <v>1</v>
      </c>
      <c r="O1850" s="375"/>
      <c r="P1850" s="377">
        <f t="shared" ref="P1850:P1881" si="200">IF(N1850=1,INT(E1850*$T$1*100)/100,E1850)</f>
        <v>264.31</v>
      </c>
      <c r="Q1850" s="16">
        <f t="shared" ref="Q1850:Q1881" si="201">IF(N1850=1,INT(E1850*$T$1*10000)/10000,E1850)</f>
        <v>264.31889999999999</v>
      </c>
      <c r="R1850" s="23">
        <f t="shared" ref="R1850:R1881" si="202">P1850-E1850</f>
        <v>6.2400000000000091</v>
      </c>
      <c r="S1850" s="18">
        <f t="shared" si="199"/>
        <v>2.4179486185918586E-2</v>
      </c>
      <c r="T1850" s="101"/>
      <c r="U1850" s="102">
        <v>5470000</v>
      </c>
      <c r="V1850" s="178" t="s">
        <v>2837</v>
      </c>
      <c r="W1850" s="272">
        <v>5470</v>
      </c>
      <c r="X1850" s="273"/>
      <c r="Y1850" s="486"/>
      <c r="Z1850" s="423"/>
      <c r="AA1850" s="477"/>
      <c r="AB1850" s="477"/>
      <c r="AC1850" s="477"/>
      <c r="AD1850" s="477"/>
      <c r="AE1850" s="477"/>
    </row>
    <row r="1851" spans="1:205" s="425" customFormat="1" ht="38.25" x14ac:dyDescent="0.25">
      <c r="A1851" s="344" t="s">
        <v>2915</v>
      </c>
      <c r="B1851" s="337" t="s">
        <v>2056</v>
      </c>
      <c r="C1851" s="328" t="s">
        <v>2921</v>
      </c>
      <c r="D1851" s="323" t="s">
        <v>2922</v>
      </c>
      <c r="E1851" s="326">
        <v>41.29</v>
      </c>
      <c r="F1851" s="330">
        <v>40</v>
      </c>
      <c r="G1851" s="221"/>
      <c r="H1851" s="323"/>
      <c r="I1851" s="389" t="s">
        <v>21</v>
      </c>
      <c r="J1851" s="371" t="s">
        <v>21</v>
      </c>
      <c r="K1851" s="323"/>
      <c r="L1851" s="373"/>
      <c r="M1851" s="374">
        <v>6</v>
      </c>
      <c r="N1851" s="371">
        <v>1</v>
      </c>
      <c r="O1851" s="375"/>
      <c r="P1851" s="377">
        <f t="shared" si="200"/>
        <v>42.28</v>
      </c>
      <c r="Q1851" s="16">
        <f t="shared" si="201"/>
        <v>42.289700000000003</v>
      </c>
      <c r="R1851" s="23">
        <f t="shared" si="202"/>
        <v>0.99000000000000199</v>
      </c>
      <c r="S1851" s="18">
        <f t="shared" si="199"/>
        <v>2.3976749818358005E-2</v>
      </c>
      <c r="T1851" s="101"/>
      <c r="U1851" s="102">
        <v>5480000</v>
      </c>
      <c r="V1851" s="178" t="s">
        <v>2837</v>
      </c>
      <c r="W1851" s="272">
        <v>5480</v>
      </c>
      <c r="X1851" s="273"/>
      <c r="Y1851" s="486"/>
      <c r="Z1851" s="423"/>
      <c r="AA1851" s="477"/>
      <c r="AB1851" s="477"/>
      <c r="AC1851" s="477"/>
      <c r="AD1851" s="477"/>
      <c r="AE1851" s="477"/>
    </row>
    <row r="1852" spans="1:205" s="477" customFormat="1" ht="38.25" x14ac:dyDescent="0.25">
      <c r="A1852" s="344" t="s">
        <v>2915</v>
      </c>
      <c r="B1852" s="337" t="s">
        <v>2056</v>
      </c>
      <c r="C1852" s="328" t="s">
        <v>3085</v>
      </c>
      <c r="D1852" s="323" t="s">
        <v>3086</v>
      </c>
      <c r="E1852" s="326">
        <v>258.07</v>
      </c>
      <c r="F1852" s="330">
        <v>250</v>
      </c>
      <c r="G1852" s="221"/>
      <c r="H1852" s="323"/>
      <c r="I1852" s="371" t="s">
        <v>21</v>
      </c>
      <c r="J1852" s="328"/>
      <c r="K1852" s="323"/>
      <c r="L1852" s="409"/>
      <c r="M1852" s="323">
        <v>6</v>
      </c>
      <c r="N1852" s="371">
        <v>1</v>
      </c>
      <c r="O1852" s="323"/>
      <c r="P1852" s="377">
        <f t="shared" si="200"/>
        <v>264.31</v>
      </c>
      <c r="Q1852" s="16">
        <f t="shared" si="201"/>
        <v>264.31889999999999</v>
      </c>
      <c r="R1852" s="23">
        <f t="shared" si="202"/>
        <v>6.2400000000000091</v>
      </c>
      <c r="S1852" s="18">
        <f t="shared" si="199"/>
        <v>2.4179486185918586E-2</v>
      </c>
      <c r="T1852" s="182"/>
      <c r="U1852" s="102">
        <v>6900000</v>
      </c>
      <c r="V1852" s="186"/>
      <c r="W1852" s="272">
        <v>6900</v>
      </c>
      <c r="X1852" s="273"/>
      <c r="Y1852" s="486"/>
      <c r="Z1852" s="423"/>
      <c r="AF1852" s="425"/>
      <c r="AG1852" s="425"/>
      <c r="AH1852" s="425"/>
      <c r="AI1852" s="425"/>
      <c r="AJ1852" s="425"/>
      <c r="AK1852" s="425"/>
      <c r="AL1852" s="425"/>
      <c r="AM1852" s="425"/>
      <c r="AN1852" s="425"/>
      <c r="AO1852" s="425"/>
      <c r="AP1852" s="425"/>
      <c r="AQ1852" s="425"/>
      <c r="AR1852" s="425"/>
      <c r="AS1852" s="425"/>
      <c r="AT1852" s="425"/>
      <c r="AU1852" s="425"/>
      <c r="AV1852" s="425"/>
      <c r="AW1852" s="425"/>
      <c r="AX1852" s="425"/>
      <c r="AY1852" s="425"/>
      <c r="AZ1852" s="425"/>
      <c r="BA1852" s="425"/>
      <c r="BB1852" s="425"/>
      <c r="BC1852" s="425"/>
      <c r="BD1852" s="425"/>
      <c r="BE1852" s="425"/>
      <c r="BF1852" s="425"/>
      <c r="BG1852" s="425"/>
      <c r="BH1852" s="425"/>
      <c r="BI1852" s="425"/>
      <c r="BJ1852" s="425"/>
      <c r="BK1852" s="425"/>
      <c r="BL1852" s="425"/>
      <c r="BM1852" s="425"/>
      <c r="BN1852" s="425"/>
      <c r="BO1852" s="425"/>
      <c r="BP1852" s="425"/>
      <c r="BQ1852" s="425"/>
      <c r="BR1852" s="425"/>
      <c r="BS1852" s="425"/>
      <c r="BT1852" s="425"/>
      <c r="BU1852" s="425"/>
      <c r="BV1852" s="425"/>
      <c r="BW1852" s="425"/>
      <c r="BX1852" s="425"/>
      <c r="BY1852" s="425"/>
      <c r="BZ1852" s="425"/>
      <c r="CA1852" s="425"/>
      <c r="CB1852" s="425"/>
      <c r="CC1852" s="425"/>
      <c r="CD1852" s="425"/>
      <c r="CE1852" s="425"/>
      <c r="CF1852" s="425"/>
      <c r="CG1852" s="425"/>
      <c r="CH1852" s="425"/>
      <c r="CI1852" s="425"/>
      <c r="CJ1852" s="425"/>
      <c r="CK1852" s="425"/>
      <c r="CL1852" s="425"/>
      <c r="CM1852" s="425"/>
      <c r="CN1852" s="425"/>
      <c r="CO1852" s="425"/>
      <c r="CP1852" s="425"/>
      <c r="CQ1852" s="425"/>
      <c r="CR1852" s="425"/>
      <c r="CS1852" s="425"/>
      <c r="CT1852" s="425"/>
      <c r="CU1852" s="425"/>
      <c r="CV1852" s="425"/>
      <c r="CW1852" s="425"/>
      <c r="CX1852" s="425"/>
      <c r="CY1852" s="425"/>
      <c r="CZ1852" s="425"/>
      <c r="DA1852" s="425"/>
      <c r="DB1852" s="425"/>
      <c r="DC1852" s="425"/>
      <c r="DD1852" s="425"/>
      <c r="DE1852" s="425"/>
      <c r="DF1852" s="425"/>
      <c r="DG1852" s="425"/>
      <c r="DH1852" s="425"/>
      <c r="DI1852" s="425"/>
      <c r="DJ1852" s="425"/>
      <c r="DK1852" s="425"/>
      <c r="DL1852" s="425"/>
      <c r="DM1852" s="425"/>
      <c r="DN1852" s="425"/>
      <c r="DO1852" s="425"/>
      <c r="DP1852" s="425"/>
      <c r="DQ1852" s="425"/>
      <c r="DR1852" s="425"/>
      <c r="DS1852" s="425"/>
      <c r="DT1852" s="425"/>
      <c r="DU1852" s="425"/>
      <c r="DV1852" s="425"/>
      <c r="DW1852" s="425"/>
      <c r="DX1852" s="425"/>
      <c r="DY1852" s="425"/>
      <c r="DZ1852" s="425"/>
      <c r="EA1852" s="425"/>
      <c r="EB1852" s="425"/>
      <c r="EC1852" s="425"/>
      <c r="ED1852" s="425"/>
      <c r="EE1852" s="425"/>
      <c r="EF1852" s="425"/>
      <c r="EG1852" s="425"/>
      <c r="EH1852" s="425"/>
      <c r="EI1852" s="425"/>
      <c r="EJ1852" s="425"/>
      <c r="EK1852" s="425"/>
      <c r="EL1852" s="425"/>
      <c r="EM1852" s="425"/>
      <c r="EN1852" s="425"/>
      <c r="EO1852" s="425"/>
      <c r="EP1852" s="425"/>
      <c r="EQ1852" s="425"/>
      <c r="ER1852" s="425"/>
      <c r="ES1852" s="425"/>
      <c r="ET1852" s="425"/>
      <c r="EU1852" s="425"/>
      <c r="EV1852" s="425"/>
      <c r="EW1852" s="425"/>
      <c r="EX1852" s="425"/>
      <c r="EY1852" s="425"/>
      <c r="EZ1852" s="425"/>
      <c r="FA1852" s="425"/>
      <c r="FB1852" s="425"/>
      <c r="FC1852" s="425"/>
      <c r="FD1852" s="425"/>
      <c r="FE1852" s="425"/>
      <c r="FF1852" s="425"/>
      <c r="FG1852" s="425"/>
      <c r="FH1852" s="425"/>
      <c r="FI1852" s="425"/>
      <c r="FJ1852" s="425"/>
      <c r="FK1852" s="425"/>
      <c r="FL1852" s="425"/>
      <c r="FM1852" s="425"/>
      <c r="FN1852" s="425"/>
      <c r="FO1852" s="425"/>
      <c r="FP1852" s="425"/>
      <c r="FQ1852" s="425"/>
      <c r="FR1852" s="425"/>
      <c r="FS1852" s="425"/>
      <c r="FT1852" s="425"/>
      <c r="FU1852" s="425"/>
      <c r="FV1852" s="425"/>
      <c r="FW1852" s="425"/>
      <c r="FX1852" s="425"/>
      <c r="FY1852" s="425"/>
      <c r="FZ1852" s="425"/>
      <c r="GA1852" s="425"/>
      <c r="GB1852" s="425"/>
      <c r="GC1852" s="425"/>
      <c r="GD1852" s="425"/>
      <c r="GE1852" s="425"/>
      <c r="GF1852" s="425"/>
      <c r="GG1852" s="425"/>
      <c r="GH1852" s="425"/>
      <c r="GI1852" s="425"/>
      <c r="GJ1852" s="425"/>
      <c r="GK1852" s="425"/>
      <c r="GL1852" s="425"/>
      <c r="GM1852" s="425"/>
      <c r="GN1852" s="425"/>
      <c r="GO1852" s="425"/>
      <c r="GP1852" s="425"/>
      <c r="GQ1852" s="425"/>
      <c r="GR1852" s="425"/>
      <c r="GS1852" s="425"/>
      <c r="GT1852" s="425"/>
      <c r="GU1852" s="425"/>
      <c r="GV1852" s="425"/>
      <c r="GW1852" s="425"/>
    </row>
    <row r="1853" spans="1:205" s="477" customFormat="1" ht="51" x14ac:dyDescent="0.25">
      <c r="A1853" s="344" t="s">
        <v>2915</v>
      </c>
      <c r="B1853" s="337" t="s">
        <v>2056</v>
      </c>
      <c r="C1853" s="328" t="s">
        <v>3087</v>
      </c>
      <c r="D1853" s="323" t="s">
        <v>3088</v>
      </c>
      <c r="E1853" s="326">
        <v>10.32</v>
      </c>
      <c r="F1853" s="330">
        <v>10</v>
      </c>
      <c r="G1853" s="221"/>
      <c r="H1853" s="323"/>
      <c r="I1853" s="371" t="s">
        <v>21</v>
      </c>
      <c r="J1853" s="328"/>
      <c r="K1853" s="393"/>
      <c r="L1853" s="409"/>
      <c r="M1853" s="323">
        <v>6</v>
      </c>
      <c r="N1853" s="371">
        <v>1</v>
      </c>
      <c r="O1853" s="323"/>
      <c r="P1853" s="377">
        <f t="shared" si="200"/>
        <v>10.56</v>
      </c>
      <c r="Q1853" s="16">
        <f t="shared" si="201"/>
        <v>10.569800000000001</v>
      </c>
      <c r="R1853" s="23">
        <f t="shared" si="202"/>
        <v>0.24000000000000021</v>
      </c>
      <c r="S1853" s="18">
        <f t="shared" si="199"/>
        <v>2.3255813953488393E-2</v>
      </c>
      <c r="T1853" s="182"/>
      <c r="U1853" s="102">
        <v>6910000</v>
      </c>
      <c r="V1853" s="186"/>
      <c r="W1853" s="272">
        <v>6910</v>
      </c>
      <c r="X1853" s="273"/>
      <c r="Y1853" s="486"/>
      <c r="Z1853" s="423"/>
      <c r="AF1853" s="425"/>
      <c r="AG1853" s="425"/>
      <c r="AH1853" s="425"/>
      <c r="AI1853" s="425"/>
      <c r="AJ1853" s="425"/>
      <c r="AK1853" s="425"/>
      <c r="AL1853" s="425"/>
      <c r="AM1853" s="425"/>
      <c r="AN1853" s="425"/>
      <c r="AO1853" s="425"/>
      <c r="AP1853" s="425"/>
      <c r="AQ1853" s="425"/>
      <c r="AR1853" s="425"/>
      <c r="AS1853" s="425"/>
      <c r="AT1853" s="425"/>
      <c r="AU1853" s="425"/>
      <c r="AV1853" s="425"/>
      <c r="AW1853" s="425"/>
      <c r="AX1853" s="425"/>
      <c r="AY1853" s="425"/>
      <c r="AZ1853" s="425"/>
      <c r="BA1853" s="425"/>
      <c r="BB1853" s="425"/>
      <c r="BC1853" s="425"/>
      <c r="BD1853" s="425"/>
      <c r="BE1853" s="425"/>
      <c r="BF1853" s="425"/>
      <c r="BG1853" s="425"/>
      <c r="BH1853" s="425"/>
      <c r="BI1853" s="425"/>
      <c r="BJ1853" s="425"/>
      <c r="BK1853" s="425"/>
      <c r="BL1853" s="425"/>
      <c r="BM1853" s="425"/>
      <c r="BN1853" s="425"/>
      <c r="BO1853" s="425"/>
      <c r="BP1853" s="425"/>
      <c r="BQ1853" s="425"/>
      <c r="BR1853" s="425"/>
      <c r="BS1853" s="425"/>
      <c r="BT1853" s="425"/>
      <c r="BU1853" s="425"/>
      <c r="BV1853" s="425"/>
      <c r="BW1853" s="425"/>
      <c r="BX1853" s="425"/>
      <c r="BY1853" s="425"/>
      <c r="BZ1853" s="425"/>
      <c r="CA1853" s="425"/>
      <c r="CB1853" s="425"/>
      <c r="CC1853" s="425"/>
      <c r="CD1853" s="425"/>
      <c r="CE1853" s="425"/>
      <c r="CF1853" s="425"/>
      <c r="CG1853" s="425"/>
      <c r="CH1853" s="425"/>
      <c r="CI1853" s="425"/>
      <c r="CJ1853" s="425"/>
      <c r="CK1853" s="425"/>
      <c r="CL1853" s="425"/>
      <c r="CM1853" s="425"/>
      <c r="CN1853" s="425"/>
      <c r="CO1853" s="425"/>
      <c r="CP1853" s="425"/>
      <c r="CQ1853" s="425"/>
      <c r="CR1853" s="425"/>
      <c r="CS1853" s="425"/>
      <c r="CT1853" s="425"/>
      <c r="CU1853" s="425"/>
      <c r="CV1853" s="425"/>
      <c r="CW1853" s="425"/>
      <c r="CX1853" s="425"/>
      <c r="CY1853" s="425"/>
      <c r="CZ1853" s="425"/>
      <c r="DA1853" s="425"/>
      <c r="DB1853" s="425"/>
      <c r="DC1853" s="425"/>
      <c r="DD1853" s="425"/>
      <c r="DE1853" s="425"/>
      <c r="DF1853" s="425"/>
      <c r="DG1853" s="425"/>
      <c r="DH1853" s="425"/>
      <c r="DI1853" s="425"/>
      <c r="DJ1853" s="425"/>
      <c r="DK1853" s="425"/>
      <c r="DL1853" s="425"/>
      <c r="DM1853" s="425"/>
      <c r="DN1853" s="425"/>
      <c r="DO1853" s="425"/>
      <c r="DP1853" s="425"/>
      <c r="DQ1853" s="425"/>
      <c r="DR1853" s="425"/>
      <c r="DS1853" s="425"/>
      <c r="DT1853" s="425"/>
      <c r="DU1853" s="425"/>
      <c r="DV1853" s="425"/>
      <c r="DW1853" s="425"/>
      <c r="DX1853" s="425"/>
      <c r="DY1853" s="425"/>
      <c r="DZ1853" s="425"/>
      <c r="EA1853" s="425"/>
      <c r="EB1853" s="425"/>
      <c r="EC1853" s="425"/>
      <c r="ED1853" s="425"/>
      <c r="EE1853" s="425"/>
      <c r="EF1853" s="425"/>
      <c r="EG1853" s="425"/>
      <c r="EH1853" s="425"/>
      <c r="EI1853" s="425"/>
      <c r="EJ1853" s="425"/>
      <c r="EK1853" s="425"/>
      <c r="EL1853" s="425"/>
      <c r="EM1853" s="425"/>
      <c r="EN1853" s="425"/>
      <c r="EO1853" s="425"/>
      <c r="EP1853" s="425"/>
      <c r="EQ1853" s="425"/>
      <c r="ER1853" s="425"/>
      <c r="ES1853" s="425"/>
      <c r="ET1853" s="425"/>
      <c r="EU1853" s="425"/>
      <c r="EV1853" s="425"/>
      <c r="EW1853" s="425"/>
      <c r="EX1853" s="425"/>
      <c r="EY1853" s="425"/>
      <c r="EZ1853" s="425"/>
      <c r="FA1853" s="425"/>
      <c r="FB1853" s="425"/>
      <c r="FC1853" s="425"/>
      <c r="FD1853" s="425"/>
      <c r="FE1853" s="425"/>
      <c r="FF1853" s="425"/>
      <c r="FG1853" s="425"/>
      <c r="FH1853" s="425"/>
      <c r="FI1853" s="425"/>
      <c r="FJ1853" s="425"/>
      <c r="FK1853" s="425"/>
      <c r="FL1853" s="425"/>
      <c r="FM1853" s="425"/>
      <c r="FN1853" s="425"/>
      <c r="FO1853" s="425"/>
      <c r="FP1853" s="425"/>
      <c r="FQ1853" s="425"/>
      <c r="FR1853" s="425"/>
      <c r="FS1853" s="425"/>
      <c r="FT1853" s="425"/>
      <c r="FU1853" s="425"/>
      <c r="FV1853" s="425"/>
      <c r="FW1853" s="425"/>
      <c r="FX1853" s="425"/>
      <c r="FY1853" s="425"/>
      <c r="FZ1853" s="425"/>
      <c r="GA1853" s="425"/>
      <c r="GB1853" s="425"/>
      <c r="GC1853" s="425"/>
      <c r="GD1853" s="425"/>
      <c r="GE1853" s="425"/>
      <c r="GF1853" s="425"/>
      <c r="GG1853" s="425"/>
      <c r="GH1853" s="425"/>
      <c r="GI1853" s="425"/>
      <c r="GJ1853" s="425"/>
      <c r="GK1853" s="425"/>
      <c r="GL1853" s="425"/>
      <c r="GM1853" s="425"/>
      <c r="GN1853" s="425"/>
      <c r="GO1853" s="425"/>
      <c r="GP1853" s="425"/>
      <c r="GQ1853" s="425"/>
      <c r="GR1853" s="425"/>
      <c r="GS1853" s="425"/>
      <c r="GT1853" s="425"/>
      <c r="GU1853" s="425"/>
      <c r="GV1853" s="425"/>
      <c r="GW1853" s="425"/>
    </row>
    <row r="1854" spans="1:205" s="477" customFormat="1" ht="51" x14ac:dyDescent="0.25">
      <c r="A1854" s="344" t="s">
        <v>2915</v>
      </c>
      <c r="B1854" s="337" t="s">
        <v>2056</v>
      </c>
      <c r="C1854" s="328" t="s">
        <v>3089</v>
      </c>
      <c r="D1854" s="323" t="s">
        <v>3088</v>
      </c>
      <c r="E1854" s="326">
        <v>10.32</v>
      </c>
      <c r="F1854" s="330">
        <v>10</v>
      </c>
      <c r="G1854" s="221"/>
      <c r="H1854" s="323"/>
      <c r="I1854" s="371" t="s">
        <v>21</v>
      </c>
      <c r="J1854" s="328"/>
      <c r="K1854" s="393"/>
      <c r="L1854" s="409"/>
      <c r="M1854" s="323">
        <v>6</v>
      </c>
      <c r="N1854" s="371">
        <v>1</v>
      </c>
      <c r="O1854" s="323"/>
      <c r="P1854" s="377">
        <f t="shared" si="200"/>
        <v>10.56</v>
      </c>
      <c r="Q1854" s="16">
        <f t="shared" si="201"/>
        <v>10.569800000000001</v>
      </c>
      <c r="R1854" s="23">
        <f t="shared" si="202"/>
        <v>0.24000000000000021</v>
      </c>
      <c r="S1854" s="18">
        <f t="shared" si="199"/>
        <v>2.3255813953488393E-2</v>
      </c>
      <c r="T1854" s="182"/>
      <c r="U1854" s="102">
        <v>6920000</v>
      </c>
      <c r="V1854" s="186"/>
      <c r="W1854" s="272">
        <v>6920</v>
      </c>
      <c r="X1854" s="273"/>
      <c r="Y1854" s="486"/>
      <c r="Z1854" s="423"/>
      <c r="AF1854" s="425"/>
      <c r="AG1854" s="425"/>
      <c r="AH1854" s="425"/>
      <c r="AI1854" s="425"/>
      <c r="AJ1854" s="425"/>
      <c r="AK1854" s="425"/>
      <c r="AL1854" s="425"/>
      <c r="AM1854" s="425"/>
      <c r="AN1854" s="425"/>
      <c r="AO1854" s="425"/>
      <c r="AP1854" s="425"/>
      <c r="AQ1854" s="425"/>
      <c r="AR1854" s="425"/>
      <c r="AS1854" s="425"/>
      <c r="AT1854" s="425"/>
      <c r="AU1854" s="425"/>
      <c r="AV1854" s="425"/>
      <c r="AW1854" s="425"/>
      <c r="AX1854" s="425"/>
      <c r="AY1854" s="425"/>
      <c r="AZ1854" s="425"/>
      <c r="BA1854" s="425"/>
      <c r="BB1854" s="425"/>
      <c r="BC1854" s="425"/>
      <c r="BD1854" s="425"/>
      <c r="BE1854" s="425"/>
      <c r="BF1854" s="425"/>
      <c r="BG1854" s="425"/>
      <c r="BH1854" s="425"/>
      <c r="BI1854" s="425"/>
      <c r="BJ1854" s="425"/>
      <c r="BK1854" s="425"/>
      <c r="BL1854" s="425"/>
      <c r="BM1854" s="425"/>
      <c r="BN1854" s="425"/>
      <c r="BO1854" s="425"/>
      <c r="BP1854" s="425"/>
      <c r="BQ1854" s="425"/>
      <c r="BR1854" s="425"/>
      <c r="BS1854" s="425"/>
      <c r="BT1854" s="425"/>
      <c r="BU1854" s="425"/>
      <c r="BV1854" s="425"/>
      <c r="BW1854" s="425"/>
      <c r="BX1854" s="425"/>
      <c r="BY1854" s="425"/>
      <c r="BZ1854" s="425"/>
      <c r="CA1854" s="425"/>
      <c r="CB1854" s="425"/>
      <c r="CC1854" s="425"/>
      <c r="CD1854" s="425"/>
      <c r="CE1854" s="425"/>
      <c r="CF1854" s="425"/>
      <c r="CG1854" s="425"/>
      <c r="CH1854" s="425"/>
      <c r="CI1854" s="425"/>
      <c r="CJ1854" s="425"/>
      <c r="CK1854" s="425"/>
      <c r="CL1854" s="425"/>
      <c r="CM1854" s="425"/>
      <c r="CN1854" s="425"/>
      <c r="CO1854" s="425"/>
      <c r="CP1854" s="425"/>
      <c r="CQ1854" s="425"/>
      <c r="CR1854" s="425"/>
      <c r="CS1854" s="425"/>
      <c r="CT1854" s="425"/>
      <c r="CU1854" s="425"/>
      <c r="CV1854" s="425"/>
      <c r="CW1854" s="425"/>
      <c r="CX1854" s="425"/>
      <c r="CY1854" s="425"/>
      <c r="CZ1854" s="425"/>
      <c r="DA1854" s="425"/>
      <c r="DB1854" s="425"/>
      <c r="DC1854" s="425"/>
      <c r="DD1854" s="425"/>
      <c r="DE1854" s="425"/>
      <c r="DF1854" s="425"/>
      <c r="DG1854" s="425"/>
      <c r="DH1854" s="425"/>
      <c r="DI1854" s="425"/>
      <c r="DJ1854" s="425"/>
      <c r="DK1854" s="425"/>
      <c r="DL1854" s="425"/>
      <c r="DM1854" s="425"/>
      <c r="DN1854" s="425"/>
      <c r="DO1854" s="425"/>
      <c r="DP1854" s="425"/>
      <c r="DQ1854" s="425"/>
      <c r="DR1854" s="425"/>
      <c r="DS1854" s="425"/>
      <c r="DT1854" s="425"/>
      <c r="DU1854" s="425"/>
      <c r="DV1854" s="425"/>
      <c r="DW1854" s="425"/>
      <c r="DX1854" s="425"/>
      <c r="DY1854" s="425"/>
      <c r="DZ1854" s="425"/>
      <c r="EA1854" s="425"/>
      <c r="EB1854" s="425"/>
      <c r="EC1854" s="425"/>
      <c r="ED1854" s="425"/>
      <c r="EE1854" s="425"/>
      <c r="EF1854" s="425"/>
      <c r="EG1854" s="425"/>
      <c r="EH1854" s="425"/>
      <c r="EI1854" s="425"/>
      <c r="EJ1854" s="425"/>
      <c r="EK1854" s="425"/>
      <c r="EL1854" s="425"/>
      <c r="EM1854" s="425"/>
      <c r="EN1854" s="425"/>
      <c r="EO1854" s="425"/>
      <c r="EP1854" s="425"/>
      <c r="EQ1854" s="425"/>
      <c r="ER1854" s="425"/>
      <c r="ES1854" s="425"/>
      <c r="ET1854" s="425"/>
      <c r="EU1854" s="425"/>
      <c r="EV1854" s="425"/>
      <c r="EW1854" s="425"/>
      <c r="EX1854" s="425"/>
      <c r="EY1854" s="425"/>
      <c r="EZ1854" s="425"/>
      <c r="FA1854" s="425"/>
      <c r="FB1854" s="425"/>
      <c r="FC1854" s="425"/>
      <c r="FD1854" s="425"/>
      <c r="FE1854" s="425"/>
      <c r="FF1854" s="425"/>
      <c r="FG1854" s="425"/>
      <c r="FH1854" s="425"/>
      <c r="FI1854" s="425"/>
      <c r="FJ1854" s="425"/>
      <c r="FK1854" s="425"/>
      <c r="FL1854" s="425"/>
      <c r="FM1854" s="425"/>
      <c r="FN1854" s="425"/>
      <c r="FO1854" s="425"/>
      <c r="FP1854" s="425"/>
      <c r="FQ1854" s="425"/>
      <c r="FR1854" s="425"/>
      <c r="FS1854" s="425"/>
      <c r="FT1854" s="425"/>
      <c r="FU1854" s="425"/>
      <c r="FV1854" s="425"/>
      <c r="FW1854" s="425"/>
      <c r="FX1854" s="425"/>
      <c r="FY1854" s="425"/>
      <c r="FZ1854" s="425"/>
      <c r="GA1854" s="425"/>
      <c r="GB1854" s="425"/>
      <c r="GC1854" s="425"/>
      <c r="GD1854" s="425"/>
      <c r="GE1854" s="425"/>
      <c r="GF1854" s="425"/>
      <c r="GG1854" s="425"/>
      <c r="GH1854" s="425"/>
      <c r="GI1854" s="425"/>
      <c r="GJ1854" s="425"/>
      <c r="GK1854" s="425"/>
      <c r="GL1854" s="425"/>
      <c r="GM1854" s="425"/>
      <c r="GN1854" s="425"/>
      <c r="GO1854" s="425"/>
      <c r="GP1854" s="425"/>
      <c r="GQ1854" s="425"/>
      <c r="GR1854" s="425"/>
      <c r="GS1854" s="425"/>
      <c r="GT1854" s="425"/>
      <c r="GU1854" s="425"/>
      <c r="GV1854" s="425"/>
      <c r="GW1854" s="425"/>
    </row>
    <row r="1855" spans="1:205" s="477" customFormat="1" ht="25.5" x14ac:dyDescent="0.25">
      <c r="A1855" s="344" t="s">
        <v>2915</v>
      </c>
      <c r="B1855" s="337" t="s">
        <v>2056</v>
      </c>
      <c r="C1855" s="328" t="s">
        <v>3090</v>
      </c>
      <c r="D1855" s="323" t="s">
        <v>3091</v>
      </c>
      <c r="E1855" s="326">
        <v>5.16</v>
      </c>
      <c r="F1855" s="330">
        <v>5</v>
      </c>
      <c r="G1855" s="221"/>
      <c r="H1855" s="483"/>
      <c r="I1855" s="371" t="s">
        <v>21</v>
      </c>
      <c r="J1855" s="328"/>
      <c r="K1855" s="483"/>
      <c r="L1855" s="484"/>
      <c r="M1855" s="323">
        <v>6</v>
      </c>
      <c r="N1855" s="408">
        <v>1</v>
      </c>
      <c r="O1855" s="323"/>
      <c r="P1855" s="377">
        <f t="shared" si="200"/>
        <v>5.28</v>
      </c>
      <c r="Q1855" s="16">
        <f t="shared" si="201"/>
        <v>5.2849000000000004</v>
      </c>
      <c r="R1855" s="23">
        <f t="shared" si="202"/>
        <v>0.12000000000000011</v>
      </c>
      <c r="S1855" s="18">
        <f t="shared" si="199"/>
        <v>2.3255813953488393E-2</v>
      </c>
      <c r="T1855" s="196"/>
      <c r="U1855" s="102">
        <v>6930000</v>
      </c>
      <c r="V1855" s="78"/>
      <c r="W1855" s="272">
        <v>6930</v>
      </c>
      <c r="X1855" s="273"/>
      <c r="Y1855" s="486"/>
      <c r="Z1855" s="423"/>
      <c r="AF1855" s="425"/>
      <c r="AG1855" s="425"/>
      <c r="AH1855" s="425"/>
      <c r="AI1855" s="425"/>
      <c r="AJ1855" s="425"/>
      <c r="AK1855" s="425"/>
      <c r="AL1855" s="425"/>
      <c r="AM1855" s="425"/>
      <c r="AN1855" s="425"/>
      <c r="AO1855" s="425"/>
      <c r="AP1855" s="425"/>
      <c r="AQ1855" s="425"/>
      <c r="AR1855" s="425"/>
      <c r="AS1855" s="425"/>
      <c r="AT1855" s="425"/>
      <c r="AU1855" s="425"/>
      <c r="AV1855" s="425"/>
      <c r="AW1855" s="425"/>
      <c r="AX1855" s="425"/>
      <c r="AY1855" s="425"/>
      <c r="AZ1855" s="425"/>
      <c r="BA1855" s="425"/>
      <c r="BB1855" s="425"/>
      <c r="BC1855" s="425"/>
      <c r="BD1855" s="425"/>
      <c r="BE1855" s="425"/>
      <c r="BF1855" s="425"/>
      <c r="BG1855" s="425"/>
      <c r="BH1855" s="425"/>
      <c r="BI1855" s="425"/>
      <c r="BJ1855" s="425"/>
      <c r="BK1855" s="425"/>
      <c r="BL1855" s="425"/>
      <c r="BM1855" s="425"/>
      <c r="BN1855" s="425"/>
      <c r="BO1855" s="425"/>
      <c r="BP1855" s="425"/>
      <c r="BQ1855" s="425"/>
      <c r="BR1855" s="425"/>
      <c r="BS1855" s="425"/>
      <c r="BT1855" s="425"/>
      <c r="BU1855" s="425"/>
      <c r="BV1855" s="425"/>
      <c r="BW1855" s="425"/>
      <c r="BX1855" s="425"/>
      <c r="BY1855" s="425"/>
      <c r="BZ1855" s="425"/>
      <c r="CA1855" s="425"/>
      <c r="CB1855" s="425"/>
      <c r="CC1855" s="425"/>
      <c r="CD1855" s="425"/>
      <c r="CE1855" s="425"/>
      <c r="CF1855" s="425"/>
      <c r="CG1855" s="425"/>
      <c r="CH1855" s="425"/>
      <c r="CI1855" s="425"/>
      <c r="CJ1855" s="425"/>
      <c r="CK1855" s="425"/>
      <c r="CL1855" s="425"/>
      <c r="CM1855" s="425"/>
      <c r="CN1855" s="425"/>
      <c r="CO1855" s="425"/>
      <c r="CP1855" s="425"/>
      <c r="CQ1855" s="425"/>
      <c r="CR1855" s="425"/>
      <c r="CS1855" s="425"/>
      <c r="CT1855" s="425"/>
      <c r="CU1855" s="425"/>
      <c r="CV1855" s="425"/>
      <c r="CW1855" s="425"/>
      <c r="CX1855" s="425"/>
      <c r="CY1855" s="425"/>
      <c r="CZ1855" s="425"/>
      <c r="DA1855" s="425"/>
      <c r="DB1855" s="425"/>
      <c r="DC1855" s="425"/>
      <c r="DD1855" s="425"/>
      <c r="DE1855" s="425"/>
      <c r="DF1855" s="425"/>
      <c r="DG1855" s="425"/>
      <c r="DH1855" s="425"/>
      <c r="DI1855" s="425"/>
      <c r="DJ1855" s="425"/>
      <c r="DK1855" s="425"/>
      <c r="DL1855" s="425"/>
      <c r="DM1855" s="425"/>
      <c r="DN1855" s="425"/>
      <c r="DO1855" s="425"/>
      <c r="DP1855" s="425"/>
      <c r="DQ1855" s="425"/>
      <c r="DR1855" s="425"/>
      <c r="DS1855" s="425"/>
      <c r="DT1855" s="425"/>
      <c r="DU1855" s="425"/>
      <c r="DV1855" s="425"/>
      <c r="DW1855" s="425"/>
      <c r="DX1855" s="425"/>
      <c r="DY1855" s="425"/>
      <c r="DZ1855" s="425"/>
      <c r="EA1855" s="425"/>
      <c r="EB1855" s="425"/>
      <c r="EC1855" s="425"/>
      <c r="ED1855" s="425"/>
      <c r="EE1855" s="425"/>
      <c r="EF1855" s="425"/>
      <c r="EG1855" s="425"/>
      <c r="EH1855" s="425"/>
      <c r="EI1855" s="425"/>
      <c r="EJ1855" s="425"/>
      <c r="EK1855" s="425"/>
      <c r="EL1855" s="425"/>
      <c r="EM1855" s="425"/>
      <c r="EN1855" s="425"/>
      <c r="EO1855" s="425"/>
      <c r="EP1855" s="425"/>
      <c r="EQ1855" s="425"/>
      <c r="ER1855" s="425"/>
      <c r="ES1855" s="425"/>
      <c r="ET1855" s="425"/>
      <c r="EU1855" s="425"/>
      <c r="EV1855" s="425"/>
      <c r="EW1855" s="425"/>
      <c r="EX1855" s="425"/>
      <c r="EY1855" s="425"/>
      <c r="EZ1855" s="425"/>
      <c r="FA1855" s="425"/>
      <c r="FB1855" s="425"/>
      <c r="FC1855" s="425"/>
      <c r="FD1855" s="425"/>
      <c r="FE1855" s="425"/>
      <c r="FF1855" s="425"/>
      <c r="FG1855" s="425"/>
      <c r="FH1855" s="425"/>
      <c r="FI1855" s="425"/>
      <c r="FJ1855" s="425"/>
      <c r="FK1855" s="425"/>
      <c r="FL1855" s="425"/>
      <c r="FM1855" s="425"/>
      <c r="FN1855" s="425"/>
      <c r="FO1855" s="425"/>
      <c r="FP1855" s="425"/>
      <c r="FQ1855" s="425"/>
      <c r="FR1855" s="425"/>
      <c r="FS1855" s="425"/>
      <c r="FT1855" s="425"/>
      <c r="FU1855" s="425"/>
      <c r="FV1855" s="425"/>
      <c r="FW1855" s="425"/>
      <c r="FX1855" s="425"/>
      <c r="FY1855" s="425"/>
      <c r="FZ1855" s="425"/>
      <c r="GA1855" s="425"/>
      <c r="GB1855" s="425"/>
      <c r="GC1855" s="425"/>
      <c r="GD1855" s="425"/>
      <c r="GE1855" s="425"/>
      <c r="GF1855" s="425"/>
      <c r="GG1855" s="425"/>
      <c r="GH1855" s="425"/>
      <c r="GI1855" s="425"/>
      <c r="GJ1855" s="425"/>
      <c r="GK1855" s="425"/>
      <c r="GL1855" s="425"/>
      <c r="GM1855" s="425"/>
      <c r="GN1855" s="425"/>
      <c r="GO1855" s="425"/>
      <c r="GP1855" s="425"/>
      <c r="GQ1855" s="425"/>
      <c r="GR1855" s="425"/>
      <c r="GS1855" s="425"/>
      <c r="GT1855" s="425"/>
      <c r="GU1855" s="425"/>
      <c r="GV1855" s="425"/>
      <c r="GW1855" s="425"/>
    </row>
    <row r="1856" spans="1:205" s="477" customFormat="1" ht="25.5" x14ac:dyDescent="0.25">
      <c r="A1856" s="344" t="s">
        <v>2915</v>
      </c>
      <c r="B1856" s="337" t="s">
        <v>2056</v>
      </c>
      <c r="C1856" s="328" t="s">
        <v>3102</v>
      </c>
      <c r="D1856" s="323" t="s">
        <v>3103</v>
      </c>
      <c r="E1856" s="326">
        <v>25.8</v>
      </c>
      <c r="F1856" s="330">
        <v>25</v>
      </c>
      <c r="G1856" s="221"/>
      <c r="H1856" s="323"/>
      <c r="I1856" s="408" t="s">
        <v>22</v>
      </c>
      <c r="J1856" s="328"/>
      <c r="K1856" s="323"/>
      <c r="L1856" s="409"/>
      <c r="M1856" s="323">
        <v>6</v>
      </c>
      <c r="N1856" s="371">
        <v>1</v>
      </c>
      <c r="O1856" s="323"/>
      <c r="P1856" s="377">
        <f t="shared" si="200"/>
        <v>26.42</v>
      </c>
      <c r="Q1856" s="16">
        <f t="shared" si="201"/>
        <v>26.424700000000001</v>
      </c>
      <c r="R1856" s="23">
        <f t="shared" si="202"/>
        <v>0.62000000000000099</v>
      </c>
      <c r="S1856" s="18">
        <f t="shared" si="199"/>
        <v>2.4031007751938022E-2</v>
      </c>
      <c r="T1856" s="182"/>
      <c r="U1856" s="102">
        <v>6970000</v>
      </c>
      <c r="V1856" s="186"/>
      <c r="W1856" s="272">
        <v>6970</v>
      </c>
      <c r="X1856" s="273"/>
      <c r="Y1856" s="486"/>
      <c r="Z1856" s="423"/>
      <c r="AF1856" s="425"/>
      <c r="AG1856" s="425"/>
      <c r="AH1856" s="425"/>
      <c r="AI1856" s="425"/>
      <c r="AJ1856" s="425"/>
      <c r="AK1856" s="425"/>
      <c r="AL1856" s="425"/>
      <c r="AM1856" s="425"/>
      <c r="AN1856" s="425"/>
      <c r="AO1856" s="425"/>
      <c r="AP1856" s="425"/>
      <c r="AQ1856" s="425"/>
      <c r="AR1856" s="425"/>
      <c r="AS1856" s="425"/>
      <c r="AT1856" s="425"/>
      <c r="AU1856" s="425"/>
      <c r="AV1856" s="425"/>
      <c r="AW1856" s="425"/>
      <c r="AX1856" s="425"/>
      <c r="AY1856" s="425"/>
      <c r="AZ1856" s="425"/>
      <c r="BA1856" s="425"/>
      <c r="BB1856" s="425"/>
      <c r="BC1856" s="425"/>
      <c r="BD1856" s="425"/>
      <c r="BE1856" s="425"/>
      <c r="BF1856" s="425"/>
      <c r="BG1856" s="425"/>
      <c r="BH1856" s="425"/>
      <c r="BI1856" s="425"/>
      <c r="BJ1856" s="425"/>
      <c r="BK1856" s="425"/>
      <c r="BL1856" s="425"/>
      <c r="BM1856" s="425"/>
      <c r="BN1856" s="425"/>
      <c r="BO1856" s="425"/>
      <c r="BP1856" s="425"/>
      <c r="BQ1856" s="425"/>
      <c r="BR1856" s="425"/>
      <c r="BS1856" s="425"/>
      <c r="BT1856" s="425"/>
      <c r="BU1856" s="425"/>
      <c r="BV1856" s="425"/>
      <c r="BW1856" s="425"/>
      <c r="BX1856" s="425"/>
      <c r="BY1856" s="425"/>
      <c r="BZ1856" s="425"/>
      <c r="CA1856" s="425"/>
      <c r="CB1856" s="425"/>
      <c r="CC1856" s="425"/>
      <c r="CD1856" s="425"/>
      <c r="CE1856" s="425"/>
      <c r="CF1856" s="425"/>
      <c r="CG1856" s="425"/>
      <c r="CH1856" s="425"/>
      <c r="CI1856" s="425"/>
      <c r="CJ1856" s="425"/>
      <c r="CK1856" s="425"/>
      <c r="CL1856" s="425"/>
      <c r="CM1856" s="425"/>
      <c r="CN1856" s="425"/>
      <c r="CO1856" s="425"/>
      <c r="CP1856" s="425"/>
      <c r="CQ1856" s="425"/>
      <c r="CR1856" s="425"/>
      <c r="CS1856" s="425"/>
      <c r="CT1856" s="425"/>
      <c r="CU1856" s="425"/>
      <c r="CV1856" s="425"/>
      <c r="CW1856" s="425"/>
      <c r="CX1856" s="425"/>
      <c r="CY1856" s="425"/>
      <c r="CZ1856" s="425"/>
      <c r="DA1856" s="425"/>
      <c r="DB1856" s="425"/>
      <c r="DC1856" s="425"/>
      <c r="DD1856" s="425"/>
      <c r="DE1856" s="425"/>
      <c r="DF1856" s="425"/>
      <c r="DG1856" s="425"/>
      <c r="DH1856" s="425"/>
      <c r="DI1856" s="425"/>
      <c r="DJ1856" s="425"/>
      <c r="DK1856" s="425"/>
      <c r="DL1856" s="425"/>
      <c r="DM1856" s="425"/>
      <c r="DN1856" s="425"/>
      <c r="DO1856" s="425"/>
      <c r="DP1856" s="425"/>
      <c r="DQ1856" s="425"/>
      <c r="DR1856" s="425"/>
      <c r="DS1856" s="425"/>
      <c r="DT1856" s="425"/>
      <c r="DU1856" s="425"/>
      <c r="DV1856" s="425"/>
      <c r="DW1856" s="425"/>
      <c r="DX1856" s="425"/>
      <c r="DY1856" s="425"/>
      <c r="DZ1856" s="425"/>
      <c r="EA1856" s="425"/>
      <c r="EB1856" s="425"/>
      <c r="EC1856" s="425"/>
      <c r="ED1856" s="425"/>
      <c r="EE1856" s="425"/>
      <c r="EF1856" s="425"/>
      <c r="EG1856" s="425"/>
      <c r="EH1856" s="425"/>
      <c r="EI1856" s="425"/>
      <c r="EJ1856" s="425"/>
      <c r="EK1856" s="425"/>
      <c r="EL1856" s="425"/>
      <c r="EM1856" s="425"/>
      <c r="EN1856" s="425"/>
      <c r="EO1856" s="425"/>
      <c r="EP1856" s="425"/>
      <c r="EQ1856" s="425"/>
      <c r="ER1856" s="425"/>
      <c r="ES1856" s="425"/>
      <c r="ET1856" s="425"/>
      <c r="EU1856" s="425"/>
      <c r="EV1856" s="425"/>
      <c r="EW1856" s="425"/>
      <c r="EX1856" s="425"/>
      <c r="EY1856" s="425"/>
      <c r="EZ1856" s="425"/>
      <c r="FA1856" s="425"/>
      <c r="FB1856" s="425"/>
      <c r="FC1856" s="425"/>
      <c r="FD1856" s="425"/>
      <c r="FE1856" s="425"/>
      <c r="FF1856" s="425"/>
      <c r="FG1856" s="425"/>
      <c r="FH1856" s="425"/>
      <c r="FI1856" s="425"/>
      <c r="FJ1856" s="425"/>
      <c r="FK1856" s="425"/>
      <c r="FL1856" s="425"/>
      <c r="FM1856" s="425"/>
      <c r="FN1856" s="425"/>
      <c r="FO1856" s="425"/>
      <c r="FP1856" s="425"/>
      <c r="FQ1856" s="425"/>
      <c r="FR1856" s="425"/>
      <c r="FS1856" s="425"/>
      <c r="FT1856" s="425"/>
      <c r="FU1856" s="425"/>
      <c r="FV1856" s="425"/>
      <c r="FW1856" s="425"/>
      <c r="FX1856" s="425"/>
      <c r="FY1856" s="425"/>
      <c r="FZ1856" s="425"/>
      <c r="GA1856" s="425"/>
      <c r="GB1856" s="425"/>
      <c r="GC1856" s="425"/>
      <c r="GD1856" s="425"/>
      <c r="GE1856" s="425"/>
      <c r="GF1856" s="425"/>
      <c r="GG1856" s="425"/>
      <c r="GH1856" s="425"/>
      <c r="GI1856" s="425"/>
      <c r="GJ1856" s="425"/>
      <c r="GK1856" s="425"/>
      <c r="GL1856" s="425"/>
      <c r="GM1856" s="425"/>
      <c r="GN1856" s="425"/>
      <c r="GO1856" s="425"/>
      <c r="GP1856" s="425"/>
      <c r="GQ1856" s="425"/>
      <c r="GR1856" s="425"/>
      <c r="GS1856" s="425"/>
      <c r="GT1856" s="425"/>
      <c r="GU1856" s="425"/>
      <c r="GV1856" s="425"/>
      <c r="GW1856" s="425"/>
    </row>
    <row r="1857" spans="1:205" s="477" customFormat="1" ht="76.5" x14ac:dyDescent="0.25">
      <c r="A1857" s="344" t="s">
        <v>2915</v>
      </c>
      <c r="B1857" s="337" t="s">
        <v>2056</v>
      </c>
      <c r="C1857" s="328" t="s">
        <v>3104</v>
      </c>
      <c r="D1857" s="323" t="s">
        <v>3105</v>
      </c>
      <c r="E1857" s="326">
        <v>30.96</v>
      </c>
      <c r="F1857" s="330">
        <v>30</v>
      </c>
      <c r="G1857" s="221"/>
      <c r="H1857" s="393"/>
      <c r="I1857" s="389" t="s">
        <v>21</v>
      </c>
      <c r="J1857" s="482"/>
      <c r="K1857" s="393"/>
      <c r="L1857" s="485"/>
      <c r="M1857" s="323">
        <v>6</v>
      </c>
      <c r="N1857" s="371">
        <v>1</v>
      </c>
      <c r="O1857" s="323"/>
      <c r="P1857" s="377">
        <f t="shared" si="200"/>
        <v>31.7</v>
      </c>
      <c r="Q1857" s="16">
        <f t="shared" si="201"/>
        <v>31.709599999999998</v>
      </c>
      <c r="R1857" s="23">
        <f t="shared" si="202"/>
        <v>0.73999999999999844</v>
      </c>
      <c r="S1857" s="18">
        <f t="shared" si="199"/>
        <v>2.3901808785529666E-2</v>
      </c>
      <c r="T1857" s="182"/>
      <c r="U1857" s="102">
        <v>6980000</v>
      </c>
      <c r="V1857" s="186"/>
      <c r="W1857" s="272">
        <v>6980</v>
      </c>
      <c r="X1857" s="273"/>
      <c r="Y1857" s="486"/>
      <c r="Z1857" s="423"/>
      <c r="AF1857" s="425"/>
      <c r="AG1857" s="425"/>
      <c r="AH1857" s="425"/>
      <c r="AI1857" s="425"/>
      <c r="AJ1857" s="425"/>
      <c r="AK1857" s="425"/>
      <c r="AL1857" s="425"/>
      <c r="AM1857" s="425"/>
      <c r="AN1857" s="425"/>
      <c r="AO1857" s="425"/>
      <c r="AP1857" s="425"/>
      <c r="AQ1857" s="425"/>
      <c r="AR1857" s="425"/>
      <c r="AS1857" s="425"/>
      <c r="AT1857" s="425"/>
      <c r="AU1857" s="425"/>
      <c r="AV1857" s="425"/>
      <c r="AW1857" s="425"/>
      <c r="AX1857" s="425"/>
      <c r="AY1857" s="425"/>
      <c r="AZ1857" s="425"/>
      <c r="BA1857" s="425"/>
      <c r="BB1857" s="425"/>
      <c r="BC1857" s="425"/>
      <c r="BD1857" s="425"/>
      <c r="BE1857" s="425"/>
      <c r="BF1857" s="425"/>
      <c r="BG1857" s="425"/>
      <c r="BH1857" s="425"/>
      <c r="BI1857" s="425"/>
      <c r="BJ1857" s="425"/>
      <c r="BK1857" s="425"/>
      <c r="BL1857" s="425"/>
      <c r="BM1857" s="425"/>
      <c r="BN1857" s="425"/>
      <c r="BO1857" s="425"/>
      <c r="BP1857" s="425"/>
      <c r="BQ1857" s="425"/>
      <c r="BR1857" s="425"/>
      <c r="BS1857" s="425"/>
      <c r="BT1857" s="425"/>
      <c r="BU1857" s="425"/>
      <c r="BV1857" s="425"/>
      <c r="BW1857" s="425"/>
      <c r="BX1857" s="425"/>
      <c r="BY1857" s="425"/>
      <c r="BZ1857" s="425"/>
      <c r="CA1857" s="425"/>
      <c r="CB1857" s="425"/>
      <c r="CC1857" s="425"/>
      <c r="CD1857" s="425"/>
      <c r="CE1857" s="425"/>
      <c r="CF1857" s="425"/>
      <c r="CG1857" s="425"/>
      <c r="CH1857" s="425"/>
      <c r="CI1857" s="425"/>
      <c r="CJ1857" s="425"/>
      <c r="CK1857" s="425"/>
      <c r="CL1857" s="425"/>
      <c r="CM1857" s="425"/>
      <c r="CN1857" s="425"/>
      <c r="CO1857" s="425"/>
      <c r="CP1857" s="425"/>
      <c r="CQ1857" s="425"/>
      <c r="CR1857" s="425"/>
      <c r="CS1857" s="425"/>
      <c r="CT1857" s="425"/>
      <c r="CU1857" s="425"/>
      <c r="CV1857" s="425"/>
      <c r="CW1857" s="425"/>
      <c r="CX1857" s="425"/>
      <c r="CY1857" s="425"/>
      <c r="CZ1857" s="425"/>
      <c r="DA1857" s="425"/>
      <c r="DB1857" s="425"/>
      <c r="DC1857" s="425"/>
      <c r="DD1857" s="425"/>
      <c r="DE1857" s="425"/>
      <c r="DF1857" s="425"/>
      <c r="DG1857" s="425"/>
      <c r="DH1857" s="425"/>
      <c r="DI1857" s="425"/>
      <c r="DJ1857" s="425"/>
      <c r="DK1857" s="425"/>
      <c r="DL1857" s="425"/>
      <c r="DM1857" s="425"/>
      <c r="DN1857" s="425"/>
      <c r="DO1857" s="425"/>
      <c r="DP1857" s="425"/>
      <c r="DQ1857" s="425"/>
      <c r="DR1857" s="425"/>
      <c r="DS1857" s="425"/>
      <c r="DT1857" s="425"/>
      <c r="DU1857" s="425"/>
      <c r="DV1857" s="425"/>
      <c r="DW1857" s="425"/>
      <c r="DX1857" s="425"/>
      <c r="DY1857" s="425"/>
      <c r="DZ1857" s="425"/>
      <c r="EA1857" s="425"/>
      <c r="EB1857" s="425"/>
      <c r="EC1857" s="425"/>
      <c r="ED1857" s="425"/>
      <c r="EE1857" s="425"/>
      <c r="EF1857" s="425"/>
      <c r="EG1857" s="425"/>
      <c r="EH1857" s="425"/>
      <c r="EI1857" s="425"/>
      <c r="EJ1857" s="425"/>
      <c r="EK1857" s="425"/>
      <c r="EL1857" s="425"/>
      <c r="EM1857" s="425"/>
      <c r="EN1857" s="425"/>
      <c r="EO1857" s="425"/>
      <c r="EP1857" s="425"/>
      <c r="EQ1857" s="425"/>
      <c r="ER1857" s="425"/>
      <c r="ES1857" s="425"/>
      <c r="ET1857" s="425"/>
      <c r="EU1857" s="425"/>
      <c r="EV1857" s="425"/>
      <c r="EW1857" s="425"/>
      <c r="EX1857" s="425"/>
      <c r="EY1857" s="425"/>
      <c r="EZ1857" s="425"/>
      <c r="FA1857" s="425"/>
      <c r="FB1857" s="425"/>
      <c r="FC1857" s="425"/>
      <c r="FD1857" s="425"/>
      <c r="FE1857" s="425"/>
      <c r="FF1857" s="425"/>
      <c r="FG1857" s="425"/>
      <c r="FH1857" s="425"/>
      <c r="FI1857" s="425"/>
      <c r="FJ1857" s="425"/>
      <c r="FK1857" s="425"/>
      <c r="FL1857" s="425"/>
      <c r="FM1857" s="425"/>
      <c r="FN1857" s="425"/>
      <c r="FO1857" s="425"/>
      <c r="FP1857" s="425"/>
      <c r="FQ1857" s="425"/>
      <c r="FR1857" s="425"/>
      <c r="FS1857" s="425"/>
      <c r="FT1857" s="425"/>
      <c r="FU1857" s="425"/>
      <c r="FV1857" s="425"/>
      <c r="FW1857" s="425"/>
      <c r="FX1857" s="425"/>
      <c r="FY1857" s="425"/>
      <c r="FZ1857" s="425"/>
      <c r="GA1857" s="425"/>
      <c r="GB1857" s="425"/>
      <c r="GC1857" s="425"/>
      <c r="GD1857" s="425"/>
      <c r="GE1857" s="425"/>
      <c r="GF1857" s="425"/>
      <c r="GG1857" s="425"/>
      <c r="GH1857" s="425"/>
      <c r="GI1857" s="425"/>
      <c r="GJ1857" s="425"/>
      <c r="GK1857" s="425"/>
      <c r="GL1857" s="425"/>
      <c r="GM1857" s="425"/>
      <c r="GN1857" s="425"/>
      <c r="GO1857" s="425"/>
      <c r="GP1857" s="425"/>
      <c r="GQ1857" s="425"/>
      <c r="GR1857" s="425"/>
      <c r="GS1857" s="425"/>
      <c r="GT1857" s="425"/>
      <c r="GU1857" s="425"/>
      <c r="GV1857" s="425"/>
      <c r="GW1857" s="425"/>
    </row>
    <row r="1858" spans="1:205" s="477" customFormat="1" ht="38.25" x14ac:dyDescent="0.25">
      <c r="A1858" s="344" t="s">
        <v>2915</v>
      </c>
      <c r="B1858" s="337" t="s">
        <v>2056</v>
      </c>
      <c r="C1858" s="328" t="s">
        <v>3106</v>
      </c>
      <c r="D1858" s="323" t="s">
        <v>3107</v>
      </c>
      <c r="E1858" s="326">
        <v>56.77</v>
      </c>
      <c r="F1858" s="330">
        <v>55</v>
      </c>
      <c r="G1858" s="221"/>
      <c r="H1858" s="393"/>
      <c r="I1858" s="389" t="s">
        <v>21</v>
      </c>
      <c r="J1858" s="482"/>
      <c r="K1858" s="393"/>
      <c r="L1858" s="485"/>
      <c r="M1858" s="323">
        <v>6</v>
      </c>
      <c r="N1858" s="371">
        <v>1</v>
      </c>
      <c r="O1858" s="323"/>
      <c r="P1858" s="377">
        <f t="shared" si="200"/>
        <v>58.14</v>
      </c>
      <c r="Q1858" s="16">
        <f t="shared" si="201"/>
        <v>58.144599999999997</v>
      </c>
      <c r="R1858" s="23">
        <f t="shared" si="202"/>
        <v>1.3699999999999974</v>
      </c>
      <c r="S1858" s="18">
        <f t="shared" si="199"/>
        <v>2.4132464329751583E-2</v>
      </c>
      <c r="T1858" s="182"/>
      <c r="U1858" s="102">
        <v>6990000</v>
      </c>
      <c r="V1858" s="186"/>
      <c r="W1858" s="272">
        <v>6990</v>
      </c>
      <c r="X1858" s="273"/>
      <c r="Y1858" s="486"/>
      <c r="Z1858" s="423"/>
      <c r="AF1858" s="425"/>
      <c r="AG1858" s="425"/>
      <c r="AH1858" s="425"/>
      <c r="AI1858" s="425"/>
      <c r="AJ1858" s="425"/>
      <c r="AK1858" s="425"/>
      <c r="AL1858" s="425"/>
      <c r="AM1858" s="425"/>
      <c r="AN1858" s="425"/>
      <c r="AO1858" s="425"/>
      <c r="AP1858" s="425"/>
      <c r="AQ1858" s="425"/>
      <c r="AR1858" s="425"/>
      <c r="AS1858" s="425"/>
      <c r="AT1858" s="425"/>
      <c r="AU1858" s="425"/>
      <c r="AV1858" s="425"/>
      <c r="AW1858" s="425"/>
      <c r="AX1858" s="425"/>
      <c r="AY1858" s="425"/>
      <c r="AZ1858" s="425"/>
      <c r="BA1858" s="425"/>
      <c r="BB1858" s="425"/>
      <c r="BC1858" s="425"/>
      <c r="BD1858" s="425"/>
      <c r="BE1858" s="425"/>
      <c r="BF1858" s="425"/>
      <c r="BG1858" s="425"/>
      <c r="BH1858" s="425"/>
      <c r="BI1858" s="425"/>
      <c r="BJ1858" s="425"/>
      <c r="BK1858" s="425"/>
      <c r="BL1858" s="425"/>
      <c r="BM1858" s="425"/>
      <c r="BN1858" s="425"/>
      <c r="BO1858" s="425"/>
      <c r="BP1858" s="425"/>
      <c r="BQ1858" s="425"/>
      <c r="BR1858" s="425"/>
      <c r="BS1858" s="425"/>
      <c r="BT1858" s="425"/>
      <c r="BU1858" s="425"/>
      <c r="BV1858" s="425"/>
      <c r="BW1858" s="425"/>
      <c r="BX1858" s="425"/>
      <c r="BY1858" s="425"/>
      <c r="BZ1858" s="425"/>
      <c r="CA1858" s="425"/>
      <c r="CB1858" s="425"/>
      <c r="CC1858" s="425"/>
      <c r="CD1858" s="425"/>
      <c r="CE1858" s="425"/>
      <c r="CF1858" s="425"/>
      <c r="CG1858" s="425"/>
      <c r="CH1858" s="425"/>
      <c r="CI1858" s="425"/>
      <c r="CJ1858" s="425"/>
      <c r="CK1858" s="425"/>
      <c r="CL1858" s="425"/>
      <c r="CM1858" s="425"/>
      <c r="CN1858" s="425"/>
      <c r="CO1858" s="425"/>
      <c r="CP1858" s="425"/>
      <c r="CQ1858" s="425"/>
      <c r="CR1858" s="425"/>
      <c r="CS1858" s="425"/>
      <c r="CT1858" s="425"/>
      <c r="CU1858" s="425"/>
      <c r="CV1858" s="425"/>
      <c r="CW1858" s="425"/>
      <c r="CX1858" s="425"/>
      <c r="CY1858" s="425"/>
      <c r="CZ1858" s="425"/>
      <c r="DA1858" s="425"/>
      <c r="DB1858" s="425"/>
      <c r="DC1858" s="425"/>
      <c r="DD1858" s="425"/>
      <c r="DE1858" s="425"/>
      <c r="DF1858" s="425"/>
      <c r="DG1858" s="425"/>
      <c r="DH1858" s="425"/>
      <c r="DI1858" s="425"/>
      <c r="DJ1858" s="425"/>
      <c r="DK1858" s="425"/>
      <c r="DL1858" s="425"/>
      <c r="DM1858" s="425"/>
      <c r="DN1858" s="425"/>
      <c r="DO1858" s="425"/>
      <c r="DP1858" s="425"/>
      <c r="DQ1858" s="425"/>
      <c r="DR1858" s="425"/>
      <c r="DS1858" s="425"/>
      <c r="DT1858" s="425"/>
      <c r="DU1858" s="425"/>
      <c r="DV1858" s="425"/>
      <c r="DW1858" s="425"/>
      <c r="DX1858" s="425"/>
      <c r="DY1858" s="425"/>
      <c r="DZ1858" s="425"/>
      <c r="EA1858" s="425"/>
      <c r="EB1858" s="425"/>
      <c r="EC1858" s="425"/>
      <c r="ED1858" s="425"/>
      <c r="EE1858" s="425"/>
      <c r="EF1858" s="425"/>
      <c r="EG1858" s="425"/>
      <c r="EH1858" s="425"/>
      <c r="EI1858" s="425"/>
      <c r="EJ1858" s="425"/>
      <c r="EK1858" s="425"/>
      <c r="EL1858" s="425"/>
      <c r="EM1858" s="425"/>
      <c r="EN1858" s="425"/>
      <c r="EO1858" s="425"/>
      <c r="EP1858" s="425"/>
      <c r="EQ1858" s="425"/>
      <c r="ER1858" s="425"/>
      <c r="ES1858" s="425"/>
      <c r="ET1858" s="425"/>
      <c r="EU1858" s="425"/>
      <c r="EV1858" s="425"/>
      <c r="EW1858" s="425"/>
      <c r="EX1858" s="425"/>
      <c r="EY1858" s="425"/>
      <c r="EZ1858" s="425"/>
      <c r="FA1858" s="425"/>
      <c r="FB1858" s="425"/>
      <c r="FC1858" s="425"/>
      <c r="FD1858" s="425"/>
      <c r="FE1858" s="425"/>
      <c r="FF1858" s="425"/>
      <c r="FG1858" s="425"/>
      <c r="FH1858" s="425"/>
      <c r="FI1858" s="425"/>
      <c r="FJ1858" s="425"/>
      <c r="FK1858" s="425"/>
      <c r="FL1858" s="425"/>
      <c r="FM1858" s="425"/>
      <c r="FN1858" s="425"/>
      <c r="FO1858" s="425"/>
      <c r="FP1858" s="425"/>
      <c r="FQ1858" s="425"/>
      <c r="FR1858" s="425"/>
      <c r="FS1858" s="425"/>
      <c r="FT1858" s="425"/>
      <c r="FU1858" s="425"/>
      <c r="FV1858" s="425"/>
      <c r="FW1858" s="425"/>
      <c r="FX1858" s="425"/>
      <c r="FY1858" s="425"/>
      <c r="FZ1858" s="425"/>
      <c r="GA1858" s="425"/>
      <c r="GB1858" s="425"/>
      <c r="GC1858" s="425"/>
      <c r="GD1858" s="425"/>
      <c r="GE1858" s="425"/>
      <c r="GF1858" s="425"/>
      <c r="GG1858" s="425"/>
      <c r="GH1858" s="425"/>
      <c r="GI1858" s="425"/>
      <c r="GJ1858" s="425"/>
      <c r="GK1858" s="425"/>
      <c r="GL1858" s="425"/>
      <c r="GM1858" s="425"/>
      <c r="GN1858" s="425"/>
      <c r="GO1858" s="425"/>
      <c r="GP1858" s="425"/>
      <c r="GQ1858" s="425"/>
      <c r="GR1858" s="425"/>
      <c r="GS1858" s="425"/>
      <c r="GT1858" s="425"/>
      <c r="GU1858" s="425"/>
      <c r="GV1858" s="425"/>
      <c r="GW1858" s="425"/>
    </row>
    <row r="1859" spans="1:205" s="477" customFormat="1" ht="38.25" x14ac:dyDescent="0.25">
      <c r="A1859" s="344" t="s">
        <v>2915</v>
      </c>
      <c r="B1859" s="337" t="s">
        <v>2056</v>
      </c>
      <c r="C1859" s="328" t="s">
        <v>3108</v>
      </c>
      <c r="D1859" s="323" t="s">
        <v>3109</v>
      </c>
      <c r="E1859" s="326">
        <v>56.77</v>
      </c>
      <c r="F1859" s="330">
        <v>55</v>
      </c>
      <c r="G1859" s="221"/>
      <c r="H1859" s="393"/>
      <c r="I1859" s="389" t="s">
        <v>21</v>
      </c>
      <c r="J1859" s="482"/>
      <c r="K1859" s="393"/>
      <c r="L1859" s="485"/>
      <c r="M1859" s="323">
        <v>6</v>
      </c>
      <c r="N1859" s="371">
        <v>1</v>
      </c>
      <c r="O1859" s="323"/>
      <c r="P1859" s="377">
        <f t="shared" si="200"/>
        <v>58.14</v>
      </c>
      <c r="Q1859" s="16">
        <f t="shared" si="201"/>
        <v>58.144599999999997</v>
      </c>
      <c r="R1859" s="23">
        <f t="shared" si="202"/>
        <v>1.3699999999999974</v>
      </c>
      <c r="S1859" s="18">
        <f t="shared" si="199"/>
        <v>2.4132464329751583E-2</v>
      </c>
      <c r="T1859" s="182"/>
      <c r="U1859" s="102">
        <v>7000000</v>
      </c>
      <c r="V1859" s="186"/>
      <c r="W1859" s="272">
        <v>7000</v>
      </c>
      <c r="X1859" s="273"/>
      <c r="Y1859" s="486"/>
      <c r="Z1859" s="423"/>
      <c r="AF1859" s="425"/>
      <c r="AG1859" s="425"/>
      <c r="AH1859" s="425"/>
      <c r="AI1859" s="425"/>
      <c r="AJ1859" s="425"/>
      <c r="AK1859" s="425"/>
      <c r="AL1859" s="425"/>
      <c r="AM1859" s="425"/>
      <c r="AN1859" s="425"/>
      <c r="AO1859" s="425"/>
      <c r="AP1859" s="425"/>
      <c r="AQ1859" s="425"/>
      <c r="AR1859" s="425"/>
      <c r="AS1859" s="425"/>
      <c r="AT1859" s="425"/>
      <c r="AU1859" s="425"/>
      <c r="AV1859" s="425"/>
      <c r="AW1859" s="425"/>
      <c r="AX1859" s="425"/>
      <c r="AY1859" s="425"/>
      <c r="AZ1859" s="425"/>
      <c r="BA1859" s="425"/>
      <c r="BB1859" s="425"/>
      <c r="BC1859" s="425"/>
      <c r="BD1859" s="425"/>
      <c r="BE1859" s="425"/>
      <c r="BF1859" s="425"/>
      <c r="BG1859" s="425"/>
      <c r="BH1859" s="425"/>
      <c r="BI1859" s="425"/>
      <c r="BJ1859" s="425"/>
      <c r="BK1859" s="425"/>
      <c r="BL1859" s="425"/>
      <c r="BM1859" s="425"/>
      <c r="BN1859" s="425"/>
      <c r="BO1859" s="425"/>
      <c r="BP1859" s="425"/>
      <c r="BQ1859" s="425"/>
      <c r="BR1859" s="425"/>
      <c r="BS1859" s="425"/>
      <c r="BT1859" s="425"/>
      <c r="BU1859" s="425"/>
      <c r="BV1859" s="425"/>
      <c r="BW1859" s="425"/>
      <c r="BX1859" s="425"/>
      <c r="BY1859" s="425"/>
      <c r="BZ1859" s="425"/>
      <c r="CA1859" s="425"/>
      <c r="CB1859" s="425"/>
      <c r="CC1859" s="425"/>
      <c r="CD1859" s="425"/>
      <c r="CE1859" s="425"/>
      <c r="CF1859" s="425"/>
      <c r="CG1859" s="425"/>
      <c r="CH1859" s="425"/>
      <c r="CI1859" s="425"/>
      <c r="CJ1859" s="425"/>
      <c r="CK1859" s="425"/>
      <c r="CL1859" s="425"/>
      <c r="CM1859" s="425"/>
      <c r="CN1859" s="425"/>
      <c r="CO1859" s="425"/>
      <c r="CP1859" s="425"/>
      <c r="CQ1859" s="425"/>
      <c r="CR1859" s="425"/>
      <c r="CS1859" s="425"/>
      <c r="CT1859" s="425"/>
      <c r="CU1859" s="425"/>
      <c r="CV1859" s="425"/>
      <c r="CW1859" s="425"/>
      <c r="CX1859" s="425"/>
      <c r="CY1859" s="425"/>
      <c r="CZ1859" s="425"/>
      <c r="DA1859" s="425"/>
      <c r="DB1859" s="425"/>
      <c r="DC1859" s="425"/>
      <c r="DD1859" s="425"/>
      <c r="DE1859" s="425"/>
      <c r="DF1859" s="425"/>
      <c r="DG1859" s="425"/>
      <c r="DH1859" s="425"/>
      <c r="DI1859" s="425"/>
      <c r="DJ1859" s="425"/>
      <c r="DK1859" s="425"/>
      <c r="DL1859" s="425"/>
      <c r="DM1859" s="425"/>
      <c r="DN1859" s="425"/>
      <c r="DO1859" s="425"/>
      <c r="DP1859" s="425"/>
      <c r="DQ1859" s="425"/>
      <c r="DR1859" s="425"/>
      <c r="DS1859" s="425"/>
      <c r="DT1859" s="425"/>
      <c r="DU1859" s="425"/>
      <c r="DV1859" s="425"/>
      <c r="DW1859" s="425"/>
      <c r="DX1859" s="425"/>
      <c r="DY1859" s="425"/>
      <c r="DZ1859" s="425"/>
      <c r="EA1859" s="425"/>
      <c r="EB1859" s="425"/>
      <c r="EC1859" s="425"/>
      <c r="ED1859" s="425"/>
      <c r="EE1859" s="425"/>
      <c r="EF1859" s="425"/>
      <c r="EG1859" s="425"/>
      <c r="EH1859" s="425"/>
      <c r="EI1859" s="425"/>
      <c r="EJ1859" s="425"/>
      <c r="EK1859" s="425"/>
      <c r="EL1859" s="425"/>
      <c r="EM1859" s="425"/>
      <c r="EN1859" s="425"/>
      <c r="EO1859" s="425"/>
      <c r="EP1859" s="425"/>
      <c r="EQ1859" s="425"/>
      <c r="ER1859" s="425"/>
      <c r="ES1859" s="425"/>
      <c r="ET1859" s="425"/>
      <c r="EU1859" s="425"/>
      <c r="EV1859" s="425"/>
      <c r="EW1859" s="425"/>
      <c r="EX1859" s="425"/>
      <c r="EY1859" s="425"/>
      <c r="EZ1859" s="425"/>
      <c r="FA1859" s="425"/>
      <c r="FB1859" s="425"/>
      <c r="FC1859" s="425"/>
      <c r="FD1859" s="425"/>
      <c r="FE1859" s="425"/>
      <c r="FF1859" s="425"/>
      <c r="FG1859" s="425"/>
      <c r="FH1859" s="425"/>
      <c r="FI1859" s="425"/>
      <c r="FJ1859" s="425"/>
      <c r="FK1859" s="425"/>
      <c r="FL1859" s="425"/>
      <c r="FM1859" s="425"/>
      <c r="FN1859" s="425"/>
      <c r="FO1859" s="425"/>
      <c r="FP1859" s="425"/>
      <c r="FQ1859" s="425"/>
      <c r="FR1859" s="425"/>
      <c r="FS1859" s="425"/>
      <c r="FT1859" s="425"/>
      <c r="FU1859" s="425"/>
      <c r="FV1859" s="425"/>
      <c r="FW1859" s="425"/>
      <c r="FX1859" s="425"/>
      <c r="FY1859" s="425"/>
      <c r="FZ1859" s="425"/>
      <c r="GA1859" s="425"/>
      <c r="GB1859" s="425"/>
      <c r="GC1859" s="425"/>
      <c r="GD1859" s="425"/>
      <c r="GE1859" s="425"/>
      <c r="GF1859" s="425"/>
      <c r="GG1859" s="425"/>
      <c r="GH1859" s="425"/>
      <c r="GI1859" s="425"/>
      <c r="GJ1859" s="425"/>
      <c r="GK1859" s="425"/>
      <c r="GL1859" s="425"/>
      <c r="GM1859" s="425"/>
      <c r="GN1859" s="425"/>
      <c r="GO1859" s="425"/>
      <c r="GP1859" s="425"/>
      <c r="GQ1859" s="425"/>
      <c r="GR1859" s="425"/>
      <c r="GS1859" s="425"/>
      <c r="GT1859" s="425"/>
      <c r="GU1859" s="425"/>
      <c r="GV1859" s="425"/>
      <c r="GW1859" s="425"/>
    </row>
    <row r="1860" spans="1:205" s="477" customFormat="1" ht="51" x14ac:dyDescent="0.25">
      <c r="A1860" s="344" t="s">
        <v>2915</v>
      </c>
      <c r="B1860" s="337" t="s">
        <v>2056</v>
      </c>
      <c r="C1860" s="328" t="s">
        <v>3110</v>
      </c>
      <c r="D1860" s="323" t="s">
        <v>3109</v>
      </c>
      <c r="E1860" s="326">
        <v>77.42</v>
      </c>
      <c r="F1860" s="330">
        <v>75</v>
      </c>
      <c r="G1860" s="221"/>
      <c r="H1860" s="323"/>
      <c r="I1860" s="389" t="s">
        <v>21</v>
      </c>
      <c r="J1860" s="482"/>
      <c r="K1860" s="393"/>
      <c r="L1860" s="485"/>
      <c r="M1860" s="323">
        <v>6</v>
      </c>
      <c r="N1860" s="371">
        <v>1</v>
      </c>
      <c r="O1860" s="323"/>
      <c r="P1860" s="377">
        <f t="shared" si="200"/>
        <v>79.290000000000006</v>
      </c>
      <c r="Q1860" s="16">
        <f t="shared" si="201"/>
        <v>79.294600000000003</v>
      </c>
      <c r="R1860" s="23">
        <f t="shared" si="202"/>
        <v>1.8700000000000045</v>
      </c>
      <c r="S1860" s="18">
        <f t="shared" si="199"/>
        <v>2.4153965383621863E-2</v>
      </c>
      <c r="T1860" s="182"/>
      <c r="U1860" s="102">
        <v>7010000</v>
      </c>
      <c r="V1860" s="186"/>
      <c r="W1860" s="272">
        <v>7010</v>
      </c>
      <c r="X1860" s="273"/>
      <c r="Y1860" s="486"/>
      <c r="Z1860" s="423"/>
      <c r="AF1860" s="425"/>
      <c r="AG1860" s="425"/>
      <c r="AH1860" s="425"/>
      <c r="AI1860" s="425"/>
      <c r="AJ1860" s="425"/>
      <c r="AK1860" s="425"/>
      <c r="AL1860" s="425"/>
      <c r="AM1860" s="425"/>
      <c r="AN1860" s="425"/>
      <c r="AO1860" s="425"/>
      <c r="AP1860" s="425"/>
      <c r="AQ1860" s="425"/>
      <c r="AR1860" s="425"/>
      <c r="AS1860" s="425"/>
      <c r="AT1860" s="425"/>
      <c r="AU1860" s="425"/>
      <c r="AV1860" s="425"/>
      <c r="AW1860" s="425"/>
      <c r="AX1860" s="425"/>
      <c r="AY1860" s="425"/>
      <c r="AZ1860" s="425"/>
      <c r="BA1860" s="425"/>
      <c r="BB1860" s="425"/>
      <c r="BC1860" s="425"/>
      <c r="BD1860" s="425"/>
      <c r="BE1860" s="425"/>
      <c r="BF1860" s="425"/>
      <c r="BG1860" s="425"/>
      <c r="BH1860" s="425"/>
      <c r="BI1860" s="425"/>
      <c r="BJ1860" s="425"/>
      <c r="BK1860" s="425"/>
      <c r="BL1860" s="425"/>
      <c r="BM1860" s="425"/>
      <c r="BN1860" s="425"/>
      <c r="BO1860" s="425"/>
      <c r="BP1860" s="425"/>
      <c r="BQ1860" s="425"/>
      <c r="BR1860" s="425"/>
      <c r="BS1860" s="425"/>
      <c r="BT1860" s="425"/>
      <c r="BU1860" s="425"/>
      <c r="BV1860" s="425"/>
      <c r="BW1860" s="425"/>
      <c r="BX1860" s="425"/>
      <c r="BY1860" s="425"/>
      <c r="BZ1860" s="425"/>
      <c r="CA1860" s="425"/>
      <c r="CB1860" s="425"/>
      <c r="CC1860" s="425"/>
      <c r="CD1860" s="425"/>
      <c r="CE1860" s="425"/>
      <c r="CF1860" s="425"/>
      <c r="CG1860" s="425"/>
      <c r="CH1860" s="425"/>
      <c r="CI1860" s="425"/>
      <c r="CJ1860" s="425"/>
      <c r="CK1860" s="425"/>
      <c r="CL1860" s="425"/>
      <c r="CM1860" s="425"/>
      <c r="CN1860" s="425"/>
      <c r="CO1860" s="425"/>
      <c r="CP1860" s="425"/>
      <c r="CQ1860" s="425"/>
      <c r="CR1860" s="425"/>
      <c r="CS1860" s="425"/>
      <c r="CT1860" s="425"/>
      <c r="CU1860" s="425"/>
      <c r="CV1860" s="425"/>
      <c r="CW1860" s="425"/>
      <c r="CX1860" s="425"/>
      <c r="CY1860" s="425"/>
      <c r="CZ1860" s="425"/>
      <c r="DA1860" s="425"/>
      <c r="DB1860" s="425"/>
      <c r="DC1860" s="425"/>
      <c r="DD1860" s="425"/>
      <c r="DE1860" s="425"/>
      <c r="DF1860" s="425"/>
      <c r="DG1860" s="425"/>
      <c r="DH1860" s="425"/>
      <c r="DI1860" s="425"/>
      <c r="DJ1860" s="425"/>
      <c r="DK1860" s="425"/>
      <c r="DL1860" s="425"/>
      <c r="DM1860" s="425"/>
      <c r="DN1860" s="425"/>
      <c r="DO1860" s="425"/>
      <c r="DP1860" s="425"/>
      <c r="DQ1860" s="425"/>
      <c r="DR1860" s="425"/>
      <c r="DS1860" s="425"/>
      <c r="DT1860" s="425"/>
      <c r="DU1860" s="425"/>
      <c r="DV1860" s="425"/>
      <c r="DW1860" s="425"/>
      <c r="DX1860" s="425"/>
      <c r="DY1860" s="425"/>
      <c r="DZ1860" s="425"/>
      <c r="EA1860" s="425"/>
      <c r="EB1860" s="425"/>
      <c r="EC1860" s="425"/>
      <c r="ED1860" s="425"/>
      <c r="EE1860" s="425"/>
      <c r="EF1860" s="425"/>
      <c r="EG1860" s="425"/>
      <c r="EH1860" s="425"/>
      <c r="EI1860" s="425"/>
      <c r="EJ1860" s="425"/>
      <c r="EK1860" s="425"/>
      <c r="EL1860" s="425"/>
      <c r="EM1860" s="425"/>
      <c r="EN1860" s="425"/>
      <c r="EO1860" s="425"/>
      <c r="EP1860" s="425"/>
      <c r="EQ1860" s="425"/>
      <c r="ER1860" s="425"/>
      <c r="ES1860" s="425"/>
      <c r="ET1860" s="425"/>
      <c r="EU1860" s="425"/>
      <c r="EV1860" s="425"/>
      <c r="EW1860" s="425"/>
      <c r="EX1860" s="425"/>
      <c r="EY1860" s="425"/>
      <c r="EZ1860" s="425"/>
      <c r="FA1860" s="425"/>
      <c r="FB1860" s="425"/>
      <c r="FC1860" s="425"/>
      <c r="FD1860" s="425"/>
      <c r="FE1860" s="425"/>
      <c r="FF1860" s="425"/>
      <c r="FG1860" s="425"/>
      <c r="FH1860" s="425"/>
      <c r="FI1860" s="425"/>
      <c r="FJ1860" s="425"/>
      <c r="FK1860" s="425"/>
      <c r="FL1860" s="425"/>
      <c r="FM1860" s="425"/>
      <c r="FN1860" s="425"/>
      <c r="FO1860" s="425"/>
      <c r="FP1860" s="425"/>
      <c r="FQ1860" s="425"/>
      <c r="FR1860" s="425"/>
      <c r="FS1860" s="425"/>
      <c r="FT1860" s="425"/>
      <c r="FU1860" s="425"/>
      <c r="FV1860" s="425"/>
      <c r="FW1860" s="425"/>
      <c r="FX1860" s="425"/>
      <c r="FY1860" s="425"/>
      <c r="FZ1860" s="425"/>
      <c r="GA1860" s="425"/>
      <c r="GB1860" s="425"/>
      <c r="GC1860" s="425"/>
      <c r="GD1860" s="425"/>
      <c r="GE1860" s="425"/>
      <c r="GF1860" s="425"/>
      <c r="GG1860" s="425"/>
      <c r="GH1860" s="425"/>
      <c r="GI1860" s="425"/>
      <c r="GJ1860" s="425"/>
      <c r="GK1860" s="425"/>
      <c r="GL1860" s="425"/>
      <c r="GM1860" s="425"/>
      <c r="GN1860" s="425"/>
      <c r="GO1860" s="425"/>
      <c r="GP1860" s="425"/>
      <c r="GQ1860" s="425"/>
      <c r="GR1860" s="425"/>
      <c r="GS1860" s="425"/>
      <c r="GT1860" s="425"/>
      <c r="GU1860" s="425"/>
      <c r="GV1860" s="425"/>
      <c r="GW1860" s="425"/>
    </row>
    <row r="1861" spans="1:205" s="477" customFormat="1" ht="38.25" x14ac:dyDescent="0.25">
      <c r="A1861" s="344" t="s">
        <v>2915</v>
      </c>
      <c r="B1861" s="337" t="s">
        <v>2056</v>
      </c>
      <c r="C1861" s="328" t="s">
        <v>3111</v>
      </c>
      <c r="D1861" s="323" t="s">
        <v>3112</v>
      </c>
      <c r="E1861" s="326">
        <v>56.77</v>
      </c>
      <c r="F1861" s="330">
        <v>55</v>
      </c>
      <c r="G1861" s="221"/>
      <c r="H1861" s="393"/>
      <c r="I1861" s="389" t="s">
        <v>21</v>
      </c>
      <c r="J1861" s="482"/>
      <c r="K1861" s="393"/>
      <c r="L1861" s="485"/>
      <c r="M1861" s="323">
        <v>6</v>
      </c>
      <c r="N1861" s="371">
        <v>1</v>
      </c>
      <c r="O1861" s="323"/>
      <c r="P1861" s="377">
        <f t="shared" si="200"/>
        <v>58.14</v>
      </c>
      <c r="Q1861" s="16">
        <f t="shared" si="201"/>
        <v>58.144599999999997</v>
      </c>
      <c r="R1861" s="23">
        <f t="shared" si="202"/>
        <v>1.3699999999999974</v>
      </c>
      <c r="S1861" s="18">
        <f t="shared" si="199"/>
        <v>2.4132464329751583E-2</v>
      </c>
      <c r="T1861" s="182"/>
      <c r="U1861" s="102">
        <v>7020000</v>
      </c>
      <c r="V1861" s="186"/>
      <c r="W1861" s="272">
        <v>7020</v>
      </c>
      <c r="X1861" s="273"/>
      <c r="Y1861" s="486"/>
      <c r="Z1861" s="423"/>
      <c r="AF1861" s="425"/>
      <c r="AG1861" s="425"/>
      <c r="AH1861" s="425"/>
      <c r="AI1861" s="425"/>
      <c r="AJ1861" s="425"/>
      <c r="AK1861" s="425"/>
      <c r="AL1861" s="425"/>
      <c r="AM1861" s="425"/>
      <c r="AN1861" s="425"/>
      <c r="AO1861" s="425"/>
      <c r="AP1861" s="425"/>
      <c r="AQ1861" s="425"/>
      <c r="AR1861" s="425"/>
      <c r="AS1861" s="425"/>
      <c r="AT1861" s="425"/>
      <c r="AU1861" s="425"/>
      <c r="AV1861" s="425"/>
      <c r="AW1861" s="425"/>
      <c r="AX1861" s="425"/>
      <c r="AY1861" s="425"/>
      <c r="AZ1861" s="425"/>
      <c r="BA1861" s="425"/>
      <c r="BB1861" s="425"/>
      <c r="BC1861" s="425"/>
      <c r="BD1861" s="425"/>
      <c r="BE1861" s="425"/>
      <c r="BF1861" s="425"/>
      <c r="BG1861" s="425"/>
      <c r="BH1861" s="425"/>
      <c r="BI1861" s="425"/>
      <c r="BJ1861" s="425"/>
      <c r="BK1861" s="425"/>
      <c r="BL1861" s="425"/>
      <c r="BM1861" s="425"/>
      <c r="BN1861" s="425"/>
      <c r="BO1861" s="425"/>
      <c r="BP1861" s="425"/>
      <c r="BQ1861" s="425"/>
      <c r="BR1861" s="425"/>
      <c r="BS1861" s="425"/>
      <c r="BT1861" s="425"/>
      <c r="BU1861" s="425"/>
      <c r="BV1861" s="425"/>
      <c r="BW1861" s="425"/>
      <c r="BX1861" s="425"/>
      <c r="BY1861" s="425"/>
      <c r="BZ1861" s="425"/>
      <c r="CA1861" s="425"/>
      <c r="CB1861" s="425"/>
      <c r="CC1861" s="425"/>
      <c r="CD1861" s="425"/>
      <c r="CE1861" s="425"/>
      <c r="CF1861" s="425"/>
      <c r="CG1861" s="425"/>
      <c r="CH1861" s="425"/>
      <c r="CI1861" s="425"/>
      <c r="CJ1861" s="425"/>
      <c r="CK1861" s="425"/>
      <c r="CL1861" s="425"/>
      <c r="CM1861" s="425"/>
      <c r="CN1861" s="425"/>
      <c r="CO1861" s="425"/>
      <c r="CP1861" s="425"/>
      <c r="CQ1861" s="425"/>
      <c r="CR1861" s="425"/>
      <c r="CS1861" s="425"/>
      <c r="CT1861" s="425"/>
      <c r="CU1861" s="425"/>
      <c r="CV1861" s="425"/>
      <c r="CW1861" s="425"/>
      <c r="CX1861" s="425"/>
      <c r="CY1861" s="425"/>
      <c r="CZ1861" s="425"/>
      <c r="DA1861" s="425"/>
      <c r="DB1861" s="425"/>
      <c r="DC1861" s="425"/>
      <c r="DD1861" s="425"/>
      <c r="DE1861" s="425"/>
      <c r="DF1861" s="425"/>
      <c r="DG1861" s="425"/>
      <c r="DH1861" s="425"/>
      <c r="DI1861" s="425"/>
      <c r="DJ1861" s="425"/>
      <c r="DK1861" s="425"/>
      <c r="DL1861" s="425"/>
      <c r="DM1861" s="425"/>
      <c r="DN1861" s="425"/>
      <c r="DO1861" s="425"/>
      <c r="DP1861" s="425"/>
      <c r="DQ1861" s="425"/>
      <c r="DR1861" s="425"/>
      <c r="DS1861" s="425"/>
      <c r="DT1861" s="425"/>
      <c r="DU1861" s="425"/>
      <c r="DV1861" s="425"/>
      <c r="DW1861" s="425"/>
      <c r="DX1861" s="425"/>
      <c r="DY1861" s="425"/>
      <c r="DZ1861" s="425"/>
      <c r="EA1861" s="425"/>
      <c r="EB1861" s="425"/>
      <c r="EC1861" s="425"/>
      <c r="ED1861" s="425"/>
      <c r="EE1861" s="425"/>
      <c r="EF1861" s="425"/>
      <c r="EG1861" s="425"/>
      <c r="EH1861" s="425"/>
      <c r="EI1861" s="425"/>
      <c r="EJ1861" s="425"/>
      <c r="EK1861" s="425"/>
      <c r="EL1861" s="425"/>
      <c r="EM1861" s="425"/>
      <c r="EN1861" s="425"/>
      <c r="EO1861" s="425"/>
      <c r="EP1861" s="425"/>
      <c r="EQ1861" s="425"/>
      <c r="ER1861" s="425"/>
      <c r="ES1861" s="425"/>
      <c r="ET1861" s="425"/>
      <c r="EU1861" s="425"/>
      <c r="EV1861" s="425"/>
      <c r="EW1861" s="425"/>
      <c r="EX1861" s="425"/>
      <c r="EY1861" s="425"/>
      <c r="EZ1861" s="425"/>
      <c r="FA1861" s="425"/>
      <c r="FB1861" s="425"/>
      <c r="FC1861" s="425"/>
      <c r="FD1861" s="425"/>
      <c r="FE1861" s="425"/>
      <c r="FF1861" s="425"/>
      <c r="FG1861" s="425"/>
      <c r="FH1861" s="425"/>
      <c r="FI1861" s="425"/>
      <c r="FJ1861" s="425"/>
      <c r="FK1861" s="425"/>
      <c r="FL1861" s="425"/>
      <c r="FM1861" s="425"/>
      <c r="FN1861" s="425"/>
      <c r="FO1861" s="425"/>
      <c r="FP1861" s="425"/>
      <c r="FQ1861" s="425"/>
      <c r="FR1861" s="425"/>
      <c r="FS1861" s="425"/>
      <c r="FT1861" s="425"/>
      <c r="FU1861" s="425"/>
      <c r="FV1861" s="425"/>
      <c r="FW1861" s="425"/>
      <c r="FX1861" s="425"/>
      <c r="FY1861" s="425"/>
      <c r="FZ1861" s="425"/>
      <c r="GA1861" s="425"/>
      <c r="GB1861" s="425"/>
      <c r="GC1861" s="425"/>
      <c r="GD1861" s="425"/>
      <c r="GE1861" s="425"/>
      <c r="GF1861" s="425"/>
      <c r="GG1861" s="425"/>
      <c r="GH1861" s="425"/>
      <c r="GI1861" s="425"/>
      <c r="GJ1861" s="425"/>
      <c r="GK1861" s="425"/>
      <c r="GL1861" s="425"/>
      <c r="GM1861" s="425"/>
      <c r="GN1861" s="425"/>
      <c r="GO1861" s="425"/>
      <c r="GP1861" s="425"/>
      <c r="GQ1861" s="425"/>
      <c r="GR1861" s="425"/>
      <c r="GS1861" s="425"/>
      <c r="GT1861" s="425"/>
      <c r="GU1861" s="425"/>
      <c r="GV1861" s="425"/>
      <c r="GW1861" s="425"/>
    </row>
    <row r="1862" spans="1:205" s="477" customFormat="1" ht="63.75" x14ac:dyDescent="0.25">
      <c r="A1862" s="344" t="s">
        <v>2915</v>
      </c>
      <c r="B1862" s="337" t="s">
        <v>2056</v>
      </c>
      <c r="C1862" s="328" t="s">
        <v>3113</v>
      </c>
      <c r="D1862" s="323" t="s">
        <v>3112</v>
      </c>
      <c r="E1862" s="326">
        <v>237.42</v>
      </c>
      <c r="F1862" s="330">
        <v>230</v>
      </c>
      <c r="G1862" s="221"/>
      <c r="H1862" s="323"/>
      <c r="I1862" s="389" t="s">
        <v>21</v>
      </c>
      <c r="J1862" s="482"/>
      <c r="K1862" s="393"/>
      <c r="L1862" s="485"/>
      <c r="M1862" s="323">
        <v>6</v>
      </c>
      <c r="N1862" s="371">
        <v>1</v>
      </c>
      <c r="O1862" s="323"/>
      <c r="P1862" s="377">
        <f t="shared" si="200"/>
        <v>243.16</v>
      </c>
      <c r="Q1862" s="16">
        <f t="shared" si="201"/>
        <v>243.1688</v>
      </c>
      <c r="R1862" s="23">
        <f t="shared" si="202"/>
        <v>5.7400000000000091</v>
      </c>
      <c r="S1862" s="18">
        <f t="shared" si="199"/>
        <v>2.417656473759586E-2</v>
      </c>
      <c r="T1862" s="182"/>
      <c r="U1862" s="102">
        <v>7030000</v>
      </c>
      <c r="V1862" s="186"/>
      <c r="W1862" s="272">
        <v>7030</v>
      </c>
      <c r="X1862" s="273"/>
      <c r="Y1862" s="486"/>
      <c r="Z1862" s="423"/>
      <c r="AF1862" s="425"/>
      <c r="AG1862" s="425"/>
      <c r="AH1862" s="425"/>
      <c r="AI1862" s="425"/>
      <c r="AJ1862" s="425"/>
      <c r="AK1862" s="425"/>
      <c r="AL1862" s="425"/>
      <c r="AM1862" s="425"/>
      <c r="AN1862" s="425"/>
      <c r="AO1862" s="425"/>
      <c r="AP1862" s="425"/>
      <c r="AQ1862" s="425"/>
      <c r="AR1862" s="425"/>
      <c r="AS1862" s="425"/>
      <c r="AT1862" s="425"/>
      <c r="AU1862" s="425"/>
      <c r="AV1862" s="425"/>
      <c r="AW1862" s="425"/>
      <c r="AX1862" s="425"/>
      <c r="AY1862" s="425"/>
      <c r="AZ1862" s="425"/>
      <c r="BA1862" s="425"/>
      <c r="BB1862" s="425"/>
      <c r="BC1862" s="425"/>
      <c r="BD1862" s="425"/>
      <c r="BE1862" s="425"/>
      <c r="BF1862" s="425"/>
      <c r="BG1862" s="425"/>
      <c r="BH1862" s="425"/>
      <c r="BI1862" s="425"/>
      <c r="BJ1862" s="425"/>
      <c r="BK1862" s="425"/>
      <c r="BL1862" s="425"/>
      <c r="BM1862" s="425"/>
      <c r="BN1862" s="425"/>
      <c r="BO1862" s="425"/>
      <c r="BP1862" s="425"/>
      <c r="BQ1862" s="425"/>
      <c r="BR1862" s="425"/>
      <c r="BS1862" s="425"/>
      <c r="BT1862" s="425"/>
      <c r="BU1862" s="425"/>
      <c r="BV1862" s="425"/>
      <c r="BW1862" s="425"/>
      <c r="BX1862" s="425"/>
      <c r="BY1862" s="425"/>
      <c r="BZ1862" s="425"/>
      <c r="CA1862" s="425"/>
      <c r="CB1862" s="425"/>
      <c r="CC1862" s="425"/>
      <c r="CD1862" s="425"/>
      <c r="CE1862" s="425"/>
      <c r="CF1862" s="425"/>
      <c r="CG1862" s="425"/>
      <c r="CH1862" s="425"/>
      <c r="CI1862" s="425"/>
      <c r="CJ1862" s="425"/>
      <c r="CK1862" s="425"/>
      <c r="CL1862" s="425"/>
      <c r="CM1862" s="425"/>
      <c r="CN1862" s="425"/>
      <c r="CO1862" s="425"/>
      <c r="CP1862" s="425"/>
      <c r="CQ1862" s="425"/>
      <c r="CR1862" s="425"/>
      <c r="CS1862" s="425"/>
      <c r="CT1862" s="425"/>
      <c r="CU1862" s="425"/>
      <c r="CV1862" s="425"/>
      <c r="CW1862" s="425"/>
      <c r="CX1862" s="425"/>
      <c r="CY1862" s="425"/>
      <c r="CZ1862" s="425"/>
      <c r="DA1862" s="425"/>
      <c r="DB1862" s="425"/>
      <c r="DC1862" s="425"/>
      <c r="DD1862" s="425"/>
      <c r="DE1862" s="425"/>
      <c r="DF1862" s="425"/>
      <c r="DG1862" s="425"/>
      <c r="DH1862" s="425"/>
      <c r="DI1862" s="425"/>
      <c r="DJ1862" s="425"/>
      <c r="DK1862" s="425"/>
      <c r="DL1862" s="425"/>
      <c r="DM1862" s="425"/>
      <c r="DN1862" s="425"/>
      <c r="DO1862" s="425"/>
      <c r="DP1862" s="425"/>
      <c r="DQ1862" s="425"/>
      <c r="DR1862" s="425"/>
      <c r="DS1862" s="425"/>
      <c r="DT1862" s="425"/>
      <c r="DU1862" s="425"/>
      <c r="DV1862" s="425"/>
      <c r="DW1862" s="425"/>
      <c r="DX1862" s="425"/>
      <c r="DY1862" s="425"/>
      <c r="DZ1862" s="425"/>
      <c r="EA1862" s="425"/>
      <c r="EB1862" s="425"/>
      <c r="EC1862" s="425"/>
      <c r="ED1862" s="425"/>
      <c r="EE1862" s="425"/>
      <c r="EF1862" s="425"/>
      <c r="EG1862" s="425"/>
      <c r="EH1862" s="425"/>
      <c r="EI1862" s="425"/>
      <c r="EJ1862" s="425"/>
      <c r="EK1862" s="425"/>
      <c r="EL1862" s="425"/>
      <c r="EM1862" s="425"/>
      <c r="EN1862" s="425"/>
      <c r="EO1862" s="425"/>
      <c r="EP1862" s="425"/>
      <c r="EQ1862" s="425"/>
      <c r="ER1862" s="425"/>
      <c r="ES1862" s="425"/>
      <c r="ET1862" s="425"/>
      <c r="EU1862" s="425"/>
      <c r="EV1862" s="425"/>
      <c r="EW1862" s="425"/>
      <c r="EX1862" s="425"/>
      <c r="EY1862" s="425"/>
      <c r="EZ1862" s="425"/>
      <c r="FA1862" s="425"/>
      <c r="FB1862" s="425"/>
      <c r="FC1862" s="425"/>
      <c r="FD1862" s="425"/>
      <c r="FE1862" s="425"/>
      <c r="FF1862" s="425"/>
      <c r="FG1862" s="425"/>
      <c r="FH1862" s="425"/>
      <c r="FI1862" s="425"/>
      <c r="FJ1862" s="425"/>
      <c r="FK1862" s="425"/>
      <c r="FL1862" s="425"/>
      <c r="FM1862" s="425"/>
      <c r="FN1862" s="425"/>
      <c r="FO1862" s="425"/>
      <c r="FP1862" s="425"/>
      <c r="FQ1862" s="425"/>
      <c r="FR1862" s="425"/>
      <c r="FS1862" s="425"/>
      <c r="FT1862" s="425"/>
      <c r="FU1862" s="425"/>
      <c r="FV1862" s="425"/>
      <c r="FW1862" s="425"/>
      <c r="FX1862" s="425"/>
      <c r="FY1862" s="425"/>
      <c r="FZ1862" s="425"/>
      <c r="GA1862" s="425"/>
      <c r="GB1862" s="425"/>
      <c r="GC1862" s="425"/>
      <c r="GD1862" s="425"/>
      <c r="GE1862" s="425"/>
      <c r="GF1862" s="425"/>
      <c r="GG1862" s="425"/>
      <c r="GH1862" s="425"/>
      <c r="GI1862" s="425"/>
      <c r="GJ1862" s="425"/>
      <c r="GK1862" s="425"/>
      <c r="GL1862" s="425"/>
      <c r="GM1862" s="425"/>
      <c r="GN1862" s="425"/>
      <c r="GO1862" s="425"/>
      <c r="GP1862" s="425"/>
      <c r="GQ1862" s="425"/>
      <c r="GR1862" s="425"/>
      <c r="GS1862" s="425"/>
      <c r="GT1862" s="425"/>
      <c r="GU1862" s="425"/>
      <c r="GV1862" s="425"/>
      <c r="GW1862" s="425"/>
    </row>
    <row r="1863" spans="1:205" s="477" customFormat="1" ht="38.25" x14ac:dyDescent="0.25">
      <c r="A1863" s="344" t="s">
        <v>2915</v>
      </c>
      <c r="B1863" s="337" t="s">
        <v>2056</v>
      </c>
      <c r="C1863" s="328" t="s">
        <v>3114</v>
      </c>
      <c r="D1863" s="323" t="s">
        <v>3115</v>
      </c>
      <c r="E1863" s="326">
        <v>41.29</v>
      </c>
      <c r="F1863" s="330">
        <v>40</v>
      </c>
      <c r="G1863" s="221"/>
      <c r="H1863" s="323"/>
      <c r="I1863" s="389" t="s">
        <v>21</v>
      </c>
      <c r="J1863" s="482"/>
      <c r="K1863" s="393"/>
      <c r="L1863" s="485"/>
      <c r="M1863" s="323">
        <v>6</v>
      </c>
      <c r="N1863" s="371">
        <v>1</v>
      </c>
      <c r="O1863" s="323"/>
      <c r="P1863" s="377">
        <f t="shared" si="200"/>
        <v>42.28</v>
      </c>
      <c r="Q1863" s="16">
        <f t="shared" si="201"/>
        <v>42.289700000000003</v>
      </c>
      <c r="R1863" s="23">
        <f t="shared" si="202"/>
        <v>0.99000000000000199</v>
      </c>
      <c r="S1863" s="18">
        <f t="shared" si="199"/>
        <v>2.3976749818358005E-2</v>
      </c>
      <c r="T1863" s="182"/>
      <c r="U1863" s="102">
        <v>7040000</v>
      </c>
      <c r="V1863" s="186"/>
      <c r="W1863" s="272">
        <v>7040</v>
      </c>
      <c r="X1863" s="273"/>
      <c r="Y1863" s="486"/>
      <c r="Z1863" s="423"/>
      <c r="AF1863" s="425"/>
      <c r="AG1863" s="425"/>
      <c r="AH1863" s="425"/>
      <c r="AI1863" s="425"/>
      <c r="AJ1863" s="425"/>
      <c r="AK1863" s="425"/>
      <c r="AL1863" s="425"/>
      <c r="AM1863" s="425"/>
      <c r="AN1863" s="425"/>
      <c r="AO1863" s="425"/>
      <c r="AP1863" s="425"/>
      <c r="AQ1863" s="425"/>
      <c r="AR1863" s="425"/>
      <c r="AS1863" s="425"/>
      <c r="AT1863" s="425"/>
      <c r="AU1863" s="425"/>
      <c r="AV1863" s="425"/>
      <c r="AW1863" s="425"/>
      <c r="AX1863" s="425"/>
      <c r="AY1863" s="425"/>
      <c r="AZ1863" s="425"/>
      <c r="BA1863" s="425"/>
      <c r="BB1863" s="425"/>
      <c r="BC1863" s="425"/>
      <c r="BD1863" s="425"/>
      <c r="BE1863" s="425"/>
      <c r="BF1863" s="425"/>
      <c r="BG1863" s="425"/>
      <c r="BH1863" s="425"/>
      <c r="BI1863" s="425"/>
      <c r="BJ1863" s="425"/>
      <c r="BK1863" s="425"/>
      <c r="BL1863" s="425"/>
      <c r="BM1863" s="425"/>
      <c r="BN1863" s="425"/>
      <c r="BO1863" s="425"/>
      <c r="BP1863" s="425"/>
      <c r="BQ1863" s="425"/>
      <c r="BR1863" s="425"/>
      <c r="BS1863" s="425"/>
      <c r="BT1863" s="425"/>
      <c r="BU1863" s="425"/>
      <c r="BV1863" s="425"/>
      <c r="BW1863" s="425"/>
      <c r="BX1863" s="425"/>
      <c r="BY1863" s="425"/>
      <c r="BZ1863" s="425"/>
      <c r="CA1863" s="425"/>
      <c r="CB1863" s="425"/>
      <c r="CC1863" s="425"/>
      <c r="CD1863" s="425"/>
      <c r="CE1863" s="425"/>
      <c r="CF1863" s="425"/>
      <c r="CG1863" s="425"/>
      <c r="CH1863" s="425"/>
      <c r="CI1863" s="425"/>
      <c r="CJ1863" s="425"/>
      <c r="CK1863" s="425"/>
      <c r="CL1863" s="425"/>
      <c r="CM1863" s="425"/>
      <c r="CN1863" s="425"/>
      <c r="CO1863" s="425"/>
      <c r="CP1863" s="425"/>
      <c r="CQ1863" s="425"/>
      <c r="CR1863" s="425"/>
      <c r="CS1863" s="425"/>
      <c r="CT1863" s="425"/>
      <c r="CU1863" s="425"/>
      <c r="CV1863" s="425"/>
      <c r="CW1863" s="425"/>
      <c r="CX1863" s="425"/>
      <c r="CY1863" s="425"/>
      <c r="CZ1863" s="425"/>
      <c r="DA1863" s="425"/>
      <c r="DB1863" s="425"/>
      <c r="DC1863" s="425"/>
      <c r="DD1863" s="425"/>
      <c r="DE1863" s="425"/>
      <c r="DF1863" s="425"/>
      <c r="DG1863" s="425"/>
      <c r="DH1863" s="425"/>
      <c r="DI1863" s="425"/>
      <c r="DJ1863" s="425"/>
      <c r="DK1863" s="425"/>
      <c r="DL1863" s="425"/>
      <c r="DM1863" s="425"/>
      <c r="DN1863" s="425"/>
      <c r="DO1863" s="425"/>
      <c r="DP1863" s="425"/>
      <c r="DQ1863" s="425"/>
      <c r="DR1863" s="425"/>
      <c r="DS1863" s="425"/>
      <c r="DT1863" s="425"/>
      <c r="DU1863" s="425"/>
      <c r="DV1863" s="425"/>
      <c r="DW1863" s="425"/>
      <c r="DX1863" s="425"/>
      <c r="DY1863" s="425"/>
      <c r="DZ1863" s="425"/>
      <c r="EA1863" s="425"/>
      <c r="EB1863" s="425"/>
      <c r="EC1863" s="425"/>
      <c r="ED1863" s="425"/>
      <c r="EE1863" s="425"/>
      <c r="EF1863" s="425"/>
      <c r="EG1863" s="425"/>
      <c r="EH1863" s="425"/>
      <c r="EI1863" s="425"/>
      <c r="EJ1863" s="425"/>
      <c r="EK1863" s="425"/>
      <c r="EL1863" s="425"/>
      <c r="EM1863" s="425"/>
      <c r="EN1863" s="425"/>
      <c r="EO1863" s="425"/>
      <c r="EP1863" s="425"/>
      <c r="EQ1863" s="425"/>
      <c r="ER1863" s="425"/>
      <c r="ES1863" s="425"/>
      <c r="ET1863" s="425"/>
      <c r="EU1863" s="425"/>
      <c r="EV1863" s="425"/>
      <c r="EW1863" s="425"/>
      <c r="EX1863" s="425"/>
      <c r="EY1863" s="425"/>
      <c r="EZ1863" s="425"/>
      <c r="FA1863" s="425"/>
      <c r="FB1863" s="425"/>
      <c r="FC1863" s="425"/>
      <c r="FD1863" s="425"/>
      <c r="FE1863" s="425"/>
      <c r="FF1863" s="425"/>
      <c r="FG1863" s="425"/>
      <c r="FH1863" s="425"/>
      <c r="FI1863" s="425"/>
      <c r="FJ1863" s="425"/>
      <c r="FK1863" s="425"/>
      <c r="FL1863" s="425"/>
      <c r="FM1863" s="425"/>
      <c r="FN1863" s="425"/>
      <c r="FO1863" s="425"/>
      <c r="FP1863" s="425"/>
      <c r="FQ1863" s="425"/>
      <c r="FR1863" s="425"/>
      <c r="FS1863" s="425"/>
      <c r="FT1863" s="425"/>
      <c r="FU1863" s="425"/>
      <c r="FV1863" s="425"/>
      <c r="FW1863" s="425"/>
      <c r="FX1863" s="425"/>
      <c r="FY1863" s="425"/>
      <c r="FZ1863" s="425"/>
      <c r="GA1863" s="425"/>
      <c r="GB1863" s="425"/>
      <c r="GC1863" s="425"/>
      <c r="GD1863" s="425"/>
      <c r="GE1863" s="425"/>
      <c r="GF1863" s="425"/>
      <c r="GG1863" s="425"/>
      <c r="GH1863" s="425"/>
      <c r="GI1863" s="425"/>
      <c r="GJ1863" s="425"/>
      <c r="GK1863" s="425"/>
      <c r="GL1863" s="425"/>
      <c r="GM1863" s="425"/>
      <c r="GN1863" s="425"/>
      <c r="GO1863" s="425"/>
      <c r="GP1863" s="425"/>
      <c r="GQ1863" s="425"/>
      <c r="GR1863" s="425"/>
      <c r="GS1863" s="425"/>
      <c r="GT1863" s="425"/>
      <c r="GU1863" s="425"/>
      <c r="GV1863" s="425"/>
      <c r="GW1863" s="425"/>
    </row>
    <row r="1864" spans="1:205" s="477" customFormat="1" ht="51" x14ac:dyDescent="0.25">
      <c r="A1864" s="344" t="s">
        <v>2915</v>
      </c>
      <c r="B1864" s="337" t="s">
        <v>2056</v>
      </c>
      <c r="C1864" s="328" t="s">
        <v>3116</v>
      </c>
      <c r="D1864" s="323" t="s">
        <v>3117</v>
      </c>
      <c r="E1864" s="326">
        <v>41.29</v>
      </c>
      <c r="F1864" s="330">
        <v>40</v>
      </c>
      <c r="G1864" s="221"/>
      <c r="H1864" s="323"/>
      <c r="I1864" s="371" t="s">
        <v>21</v>
      </c>
      <c r="J1864" s="328"/>
      <c r="K1864" s="323"/>
      <c r="L1864" s="409"/>
      <c r="M1864" s="323">
        <v>6</v>
      </c>
      <c r="N1864" s="371">
        <v>1</v>
      </c>
      <c r="O1864" s="323"/>
      <c r="P1864" s="377">
        <f t="shared" si="200"/>
        <v>42.28</v>
      </c>
      <c r="Q1864" s="16">
        <f t="shared" si="201"/>
        <v>42.289700000000003</v>
      </c>
      <c r="R1864" s="23">
        <f t="shared" si="202"/>
        <v>0.99000000000000199</v>
      </c>
      <c r="S1864" s="18">
        <f t="shared" si="199"/>
        <v>2.3976749818358005E-2</v>
      </c>
      <c r="T1864" s="182"/>
      <c r="U1864" s="102">
        <v>7050000</v>
      </c>
      <c r="V1864" s="186"/>
      <c r="W1864" s="272">
        <v>7050</v>
      </c>
      <c r="X1864" s="273"/>
      <c r="Y1864" s="486"/>
      <c r="Z1864" s="423"/>
      <c r="AF1864" s="425"/>
      <c r="AG1864" s="425"/>
      <c r="AH1864" s="425"/>
      <c r="AI1864" s="425"/>
      <c r="AJ1864" s="425"/>
      <c r="AK1864" s="425"/>
      <c r="AL1864" s="425"/>
      <c r="AM1864" s="425"/>
      <c r="AN1864" s="425"/>
      <c r="AO1864" s="425"/>
      <c r="AP1864" s="425"/>
      <c r="AQ1864" s="425"/>
      <c r="AR1864" s="425"/>
      <c r="AS1864" s="425"/>
      <c r="AT1864" s="425"/>
      <c r="AU1864" s="425"/>
      <c r="AV1864" s="425"/>
      <c r="AW1864" s="425"/>
      <c r="AX1864" s="425"/>
      <c r="AY1864" s="425"/>
      <c r="AZ1864" s="425"/>
      <c r="BA1864" s="425"/>
      <c r="BB1864" s="425"/>
      <c r="BC1864" s="425"/>
      <c r="BD1864" s="425"/>
      <c r="BE1864" s="425"/>
      <c r="BF1864" s="425"/>
      <c r="BG1864" s="425"/>
      <c r="BH1864" s="425"/>
      <c r="BI1864" s="425"/>
      <c r="BJ1864" s="425"/>
      <c r="BK1864" s="425"/>
      <c r="BL1864" s="425"/>
      <c r="BM1864" s="425"/>
      <c r="BN1864" s="425"/>
      <c r="BO1864" s="425"/>
      <c r="BP1864" s="425"/>
      <c r="BQ1864" s="425"/>
      <c r="BR1864" s="425"/>
      <c r="BS1864" s="425"/>
      <c r="BT1864" s="425"/>
      <c r="BU1864" s="425"/>
      <c r="BV1864" s="425"/>
      <c r="BW1864" s="425"/>
      <c r="BX1864" s="425"/>
      <c r="BY1864" s="425"/>
      <c r="BZ1864" s="425"/>
      <c r="CA1864" s="425"/>
      <c r="CB1864" s="425"/>
      <c r="CC1864" s="425"/>
      <c r="CD1864" s="425"/>
      <c r="CE1864" s="425"/>
      <c r="CF1864" s="425"/>
      <c r="CG1864" s="425"/>
      <c r="CH1864" s="425"/>
      <c r="CI1864" s="425"/>
      <c r="CJ1864" s="425"/>
      <c r="CK1864" s="425"/>
      <c r="CL1864" s="425"/>
      <c r="CM1864" s="425"/>
      <c r="CN1864" s="425"/>
      <c r="CO1864" s="425"/>
      <c r="CP1864" s="425"/>
      <c r="CQ1864" s="425"/>
      <c r="CR1864" s="425"/>
      <c r="CS1864" s="425"/>
      <c r="CT1864" s="425"/>
      <c r="CU1864" s="425"/>
      <c r="CV1864" s="425"/>
      <c r="CW1864" s="425"/>
      <c r="CX1864" s="425"/>
      <c r="CY1864" s="425"/>
      <c r="CZ1864" s="425"/>
      <c r="DA1864" s="425"/>
      <c r="DB1864" s="425"/>
      <c r="DC1864" s="425"/>
      <c r="DD1864" s="425"/>
      <c r="DE1864" s="425"/>
      <c r="DF1864" s="425"/>
      <c r="DG1864" s="425"/>
      <c r="DH1864" s="425"/>
      <c r="DI1864" s="425"/>
      <c r="DJ1864" s="425"/>
      <c r="DK1864" s="425"/>
      <c r="DL1864" s="425"/>
      <c r="DM1864" s="425"/>
      <c r="DN1864" s="425"/>
      <c r="DO1864" s="425"/>
      <c r="DP1864" s="425"/>
      <c r="DQ1864" s="425"/>
      <c r="DR1864" s="425"/>
      <c r="DS1864" s="425"/>
      <c r="DT1864" s="425"/>
      <c r="DU1864" s="425"/>
      <c r="DV1864" s="425"/>
      <c r="DW1864" s="425"/>
      <c r="DX1864" s="425"/>
      <c r="DY1864" s="425"/>
      <c r="DZ1864" s="425"/>
      <c r="EA1864" s="425"/>
      <c r="EB1864" s="425"/>
      <c r="EC1864" s="425"/>
      <c r="ED1864" s="425"/>
      <c r="EE1864" s="425"/>
      <c r="EF1864" s="425"/>
      <c r="EG1864" s="425"/>
      <c r="EH1864" s="425"/>
      <c r="EI1864" s="425"/>
      <c r="EJ1864" s="425"/>
      <c r="EK1864" s="425"/>
      <c r="EL1864" s="425"/>
      <c r="EM1864" s="425"/>
      <c r="EN1864" s="425"/>
      <c r="EO1864" s="425"/>
      <c r="EP1864" s="425"/>
      <c r="EQ1864" s="425"/>
      <c r="ER1864" s="425"/>
      <c r="ES1864" s="425"/>
      <c r="ET1864" s="425"/>
      <c r="EU1864" s="425"/>
      <c r="EV1864" s="425"/>
      <c r="EW1864" s="425"/>
      <c r="EX1864" s="425"/>
      <c r="EY1864" s="425"/>
      <c r="EZ1864" s="425"/>
      <c r="FA1864" s="425"/>
      <c r="FB1864" s="425"/>
      <c r="FC1864" s="425"/>
      <c r="FD1864" s="425"/>
      <c r="FE1864" s="425"/>
      <c r="FF1864" s="425"/>
      <c r="FG1864" s="425"/>
      <c r="FH1864" s="425"/>
      <c r="FI1864" s="425"/>
      <c r="FJ1864" s="425"/>
      <c r="FK1864" s="425"/>
      <c r="FL1864" s="425"/>
      <c r="FM1864" s="425"/>
      <c r="FN1864" s="425"/>
      <c r="FO1864" s="425"/>
      <c r="FP1864" s="425"/>
      <c r="FQ1864" s="425"/>
      <c r="FR1864" s="425"/>
      <c r="FS1864" s="425"/>
      <c r="FT1864" s="425"/>
      <c r="FU1864" s="425"/>
      <c r="FV1864" s="425"/>
      <c r="FW1864" s="425"/>
      <c r="FX1864" s="425"/>
      <c r="FY1864" s="425"/>
      <c r="FZ1864" s="425"/>
      <c r="GA1864" s="425"/>
      <c r="GB1864" s="425"/>
      <c r="GC1864" s="425"/>
      <c r="GD1864" s="425"/>
      <c r="GE1864" s="425"/>
      <c r="GF1864" s="425"/>
      <c r="GG1864" s="425"/>
      <c r="GH1864" s="425"/>
      <c r="GI1864" s="425"/>
      <c r="GJ1864" s="425"/>
      <c r="GK1864" s="425"/>
      <c r="GL1864" s="425"/>
      <c r="GM1864" s="425"/>
      <c r="GN1864" s="425"/>
      <c r="GO1864" s="425"/>
      <c r="GP1864" s="425"/>
      <c r="GQ1864" s="425"/>
      <c r="GR1864" s="425"/>
      <c r="GS1864" s="425"/>
      <c r="GT1864" s="425"/>
      <c r="GU1864" s="425"/>
      <c r="GV1864" s="425"/>
      <c r="GW1864" s="425"/>
    </row>
    <row r="1865" spans="1:205" s="477" customFormat="1" ht="63.75" x14ac:dyDescent="0.25">
      <c r="A1865" s="344" t="s">
        <v>2915</v>
      </c>
      <c r="B1865" s="337" t="s">
        <v>2056</v>
      </c>
      <c r="C1865" s="328" t="s">
        <v>3118</v>
      </c>
      <c r="D1865" s="323" t="s">
        <v>3117</v>
      </c>
      <c r="E1865" s="326">
        <v>1.03</v>
      </c>
      <c r="F1865" s="353">
        <v>1</v>
      </c>
      <c r="G1865" s="221"/>
      <c r="H1865" s="323"/>
      <c r="I1865" s="371" t="s">
        <v>21</v>
      </c>
      <c r="J1865" s="328"/>
      <c r="K1865" s="323"/>
      <c r="L1865" s="409"/>
      <c r="M1865" s="323">
        <v>6</v>
      </c>
      <c r="N1865" s="371">
        <v>1</v>
      </c>
      <c r="O1865" s="323"/>
      <c r="P1865" s="377">
        <f t="shared" si="200"/>
        <v>1.05</v>
      </c>
      <c r="Q1865" s="16">
        <f t="shared" si="201"/>
        <v>1.0548999999999999</v>
      </c>
      <c r="R1865" s="23">
        <f t="shared" si="202"/>
        <v>2.0000000000000018E-2</v>
      </c>
      <c r="S1865" s="18">
        <f t="shared" si="199"/>
        <v>1.9417475728155355E-2</v>
      </c>
      <c r="T1865" s="182"/>
      <c r="U1865" s="102">
        <v>7060000</v>
      </c>
      <c r="V1865" s="186"/>
      <c r="W1865" s="272">
        <v>7060</v>
      </c>
      <c r="X1865" s="273"/>
      <c r="Y1865" s="486"/>
      <c r="Z1865" s="423"/>
      <c r="AF1865" s="425"/>
      <c r="AG1865" s="425"/>
      <c r="AH1865" s="425"/>
      <c r="AI1865" s="425"/>
      <c r="AJ1865" s="425"/>
      <c r="AK1865" s="425"/>
      <c r="AL1865" s="425"/>
      <c r="AM1865" s="425"/>
      <c r="AN1865" s="425"/>
      <c r="AO1865" s="425"/>
      <c r="AP1865" s="425"/>
      <c r="AQ1865" s="425"/>
      <c r="AR1865" s="425"/>
      <c r="AS1865" s="425"/>
      <c r="AT1865" s="425"/>
      <c r="AU1865" s="425"/>
      <c r="AV1865" s="425"/>
      <c r="AW1865" s="425"/>
      <c r="AX1865" s="425"/>
      <c r="AY1865" s="425"/>
      <c r="AZ1865" s="425"/>
      <c r="BA1865" s="425"/>
      <c r="BB1865" s="425"/>
      <c r="BC1865" s="425"/>
      <c r="BD1865" s="425"/>
      <c r="BE1865" s="425"/>
      <c r="BF1865" s="425"/>
      <c r="BG1865" s="425"/>
      <c r="BH1865" s="425"/>
      <c r="BI1865" s="425"/>
      <c r="BJ1865" s="425"/>
      <c r="BK1865" s="425"/>
      <c r="BL1865" s="425"/>
      <c r="BM1865" s="425"/>
      <c r="BN1865" s="425"/>
      <c r="BO1865" s="425"/>
      <c r="BP1865" s="425"/>
      <c r="BQ1865" s="425"/>
      <c r="BR1865" s="425"/>
      <c r="BS1865" s="425"/>
      <c r="BT1865" s="425"/>
      <c r="BU1865" s="425"/>
      <c r="BV1865" s="425"/>
      <c r="BW1865" s="425"/>
      <c r="BX1865" s="425"/>
      <c r="BY1865" s="425"/>
      <c r="BZ1865" s="425"/>
      <c r="CA1865" s="425"/>
      <c r="CB1865" s="425"/>
      <c r="CC1865" s="425"/>
      <c r="CD1865" s="425"/>
      <c r="CE1865" s="425"/>
      <c r="CF1865" s="425"/>
      <c r="CG1865" s="425"/>
      <c r="CH1865" s="425"/>
      <c r="CI1865" s="425"/>
      <c r="CJ1865" s="425"/>
      <c r="CK1865" s="425"/>
      <c r="CL1865" s="425"/>
      <c r="CM1865" s="425"/>
      <c r="CN1865" s="425"/>
      <c r="CO1865" s="425"/>
      <c r="CP1865" s="425"/>
      <c r="CQ1865" s="425"/>
      <c r="CR1865" s="425"/>
      <c r="CS1865" s="425"/>
      <c r="CT1865" s="425"/>
      <c r="CU1865" s="425"/>
      <c r="CV1865" s="425"/>
      <c r="CW1865" s="425"/>
      <c r="CX1865" s="425"/>
      <c r="CY1865" s="425"/>
      <c r="CZ1865" s="425"/>
      <c r="DA1865" s="425"/>
      <c r="DB1865" s="425"/>
      <c r="DC1865" s="425"/>
      <c r="DD1865" s="425"/>
      <c r="DE1865" s="425"/>
      <c r="DF1865" s="425"/>
      <c r="DG1865" s="425"/>
      <c r="DH1865" s="425"/>
      <c r="DI1865" s="425"/>
      <c r="DJ1865" s="425"/>
      <c r="DK1865" s="425"/>
      <c r="DL1865" s="425"/>
      <c r="DM1865" s="425"/>
      <c r="DN1865" s="425"/>
      <c r="DO1865" s="425"/>
      <c r="DP1865" s="425"/>
      <c r="DQ1865" s="425"/>
      <c r="DR1865" s="425"/>
      <c r="DS1865" s="425"/>
      <c r="DT1865" s="425"/>
      <c r="DU1865" s="425"/>
      <c r="DV1865" s="425"/>
      <c r="DW1865" s="425"/>
      <c r="DX1865" s="425"/>
      <c r="DY1865" s="425"/>
      <c r="DZ1865" s="425"/>
      <c r="EA1865" s="425"/>
      <c r="EB1865" s="425"/>
      <c r="EC1865" s="425"/>
      <c r="ED1865" s="425"/>
      <c r="EE1865" s="425"/>
      <c r="EF1865" s="425"/>
      <c r="EG1865" s="425"/>
      <c r="EH1865" s="425"/>
      <c r="EI1865" s="425"/>
      <c r="EJ1865" s="425"/>
      <c r="EK1865" s="425"/>
      <c r="EL1865" s="425"/>
      <c r="EM1865" s="425"/>
      <c r="EN1865" s="425"/>
      <c r="EO1865" s="425"/>
      <c r="EP1865" s="425"/>
      <c r="EQ1865" s="425"/>
      <c r="ER1865" s="425"/>
      <c r="ES1865" s="425"/>
      <c r="ET1865" s="425"/>
      <c r="EU1865" s="425"/>
      <c r="EV1865" s="425"/>
      <c r="EW1865" s="425"/>
      <c r="EX1865" s="425"/>
      <c r="EY1865" s="425"/>
      <c r="EZ1865" s="425"/>
      <c r="FA1865" s="425"/>
      <c r="FB1865" s="425"/>
      <c r="FC1865" s="425"/>
      <c r="FD1865" s="425"/>
      <c r="FE1865" s="425"/>
      <c r="FF1865" s="425"/>
      <c r="FG1865" s="425"/>
      <c r="FH1865" s="425"/>
      <c r="FI1865" s="425"/>
      <c r="FJ1865" s="425"/>
      <c r="FK1865" s="425"/>
      <c r="FL1865" s="425"/>
      <c r="FM1865" s="425"/>
      <c r="FN1865" s="425"/>
      <c r="FO1865" s="425"/>
      <c r="FP1865" s="425"/>
      <c r="FQ1865" s="425"/>
      <c r="FR1865" s="425"/>
      <c r="FS1865" s="425"/>
      <c r="FT1865" s="425"/>
      <c r="FU1865" s="425"/>
      <c r="FV1865" s="425"/>
      <c r="FW1865" s="425"/>
      <c r="FX1865" s="425"/>
      <c r="FY1865" s="425"/>
      <c r="FZ1865" s="425"/>
      <c r="GA1865" s="425"/>
      <c r="GB1865" s="425"/>
      <c r="GC1865" s="425"/>
      <c r="GD1865" s="425"/>
      <c r="GE1865" s="425"/>
      <c r="GF1865" s="425"/>
      <c r="GG1865" s="425"/>
      <c r="GH1865" s="425"/>
      <c r="GI1865" s="425"/>
      <c r="GJ1865" s="425"/>
      <c r="GK1865" s="425"/>
      <c r="GL1865" s="425"/>
      <c r="GM1865" s="425"/>
      <c r="GN1865" s="425"/>
      <c r="GO1865" s="425"/>
      <c r="GP1865" s="425"/>
      <c r="GQ1865" s="425"/>
      <c r="GR1865" s="425"/>
      <c r="GS1865" s="425"/>
      <c r="GT1865" s="425"/>
      <c r="GU1865" s="425"/>
      <c r="GV1865" s="425"/>
      <c r="GW1865" s="425"/>
    </row>
    <row r="1866" spans="1:205" s="477" customFormat="1" ht="38.25" x14ac:dyDescent="0.25">
      <c r="A1866" s="344" t="s">
        <v>2915</v>
      </c>
      <c r="B1866" s="337" t="s">
        <v>2056</v>
      </c>
      <c r="C1866" s="328" t="s">
        <v>3119</v>
      </c>
      <c r="D1866" s="323" t="s">
        <v>3120</v>
      </c>
      <c r="E1866" s="326">
        <v>258.07</v>
      </c>
      <c r="F1866" s="330">
        <v>250</v>
      </c>
      <c r="G1866" s="221"/>
      <c r="H1866" s="393"/>
      <c r="I1866" s="389" t="s">
        <v>21</v>
      </c>
      <c r="J1866" s="482"/>
      <c r="K1866" s="393"/>
      <c r="L1866" s="485"/>
      <c r="M1866" s="323">
        <v>6</v>
      </c>
      <c r="N1866" s="371">
        <v>1</v>
      </c>
      <c r="O1866" s="323"/>
      <c r="P1866" s="377">
        <f t="shared" si="200"/>
        <v>264.31</v>
      </c>
      <c r="Q1866" s="16">
        <f t="shared" si="201"/>
        <v>264.31889999999999</v>
      </c>
      <c r="R1866" s="23">
        <f t="shared" si="202"/>
        <v>6.2400000000000091</v>
      </c>
      <c r="S1866" s="18">
        <f t="shared" si="199"/>
        <v>2.4179486185918586E-2</v>
      </c>
      <c r="T1866" s="182"/>
      <c r="U1866" s="102">
        <v>7070000</v>
      </c>
      <c r="V1866" s="186"/>
      <c r="W1866" s="272">
        <v>7070</v>
      </c>
      <c r="X1866" s="273"/>
      <c r="Y1866" s="486"/>
      <c r="Z1866" s="423"/>
      <c r="AF1866" s="425"/>
      <c r="AG1866" s="425"/>
      <c r="AH1866" s="425"/>
      <c r="AI1866" s="425"/>
      <c r="AJ1866" s="425"/>
      <c r="AK1866" s="425"/>
      <c r="AL1866" s="425"/>
      <c r="AM1866" s="425"/>
      <c r="AN1866" s="425"/>
      <c r="AO1866" s="425"/>
      <c r="AP1866" s="425"/>
      <c r="AQ1866" s="425"/>
      <c r="AR1866" s="425"/>
      <c r="AS1866" s="425"/>
      <c r="AT1866" s="425"/>
      <c r="AU1866" s="425"/>
      <c r="AV1866" s="425"/>
      <c r="AW1866" s="425"/>
      <c r="AX1866" s="425"/>
      <c r="AY1866" s="425"/>
      <c r="AZ1866" s="425"/>
      <c r="BA1866" s="425"/>
      <c r="BB1866" s="425"/>
      <c r="BC1866" s="425"/>
      <c r="BD1866" s="425"/>
      <c r="BE1866" s="425"/>
      <c r="BF1866" s="425"/>
      <c r="BG1866" s="425"/>
      <c r="BH1866" s="425"/>
      <c r="BI1866" s="425"/>
      <c r="BJ1866" s="425"/>
      <c r="BK1866" s="425"/>
      <c r="BL1866" s="425"/>
      <c r="BM1866" s="425"/>
      <c r="BN1866" s="425"/>
      <c r="BO1866" s="425"/>
      <c r="BP1866" s="425"/>
      <c r="BQ1866" s="425"/>
      <c r="BR1866" s="425"/>
      <c r="BS1866" s="425"/>
      <c r="BT1866" s="425"/>
      <c r="BU1866" s="425"/>
      <c r="BV1866" s="425"/>
      <c r="BW1866" s="425"/>
      <c r="BX1866" s="425"/>
      <c r="BY1866" s="425"/>
      <c r="BZ1866" s="425"/>
      <c r="CA1866" s="425"/>
      <c r="CB1866" s="425"/>
      <c r="CC1866" s="425"/>
      <c r="CD1866" s="425"/>
      <c r="CE1866" s="425"/>
      <c r="CF1866" s="425"/>
      <c r="CG1866" s="425"/>
      <c r="CH1866" s="425"/>
      <c r="CI1866" s="425"/>
      <c r="CJ1866" s="425"/>
      <c r="CK1866" s="425"/>
      <c r="CL1866" s="425"/>
      <c r="CM1866" s="425"/>
      <c r="CN1866" s="425"/>
      <c r="CO1866" s="425"/>
      <c r="CP1866" s="425"/>
      <c r="CQ1866" s="425"/>
      <c r="CR1866" s="425"/>
      <c r="CS1866" s="425"/>
      <c r="CT1866" s="425"/>
      <c r="CU1866" s="425"/>
      <c r="CV1866" s="425"/>
      <c r="CW1866" s="425"/>
      <c r="CX1866" s="425"/>
      <c r="CY1866" s="425"/>
      <c r="CZ1866" s="425"/>
      <c r="DA1866" s="425"/>
      <c r="DB1866" s="425"/>
      <c r="DC1866" s="425"/>
      <c r="DD1866" s="425"/>
      <c r="DE1866" s="425"/>
      <c r="DF1866" s="425"/>
      <c r="DG1866" s="425"/>
      <c r="DH1866" s="425"/>
      <c r="DI1866" s="425"/>
      <c r="DJ1866" s="425"/>
      <c r="DK1866" s="425"/>
      <c r="DL1866" s="425"/>
      <c r="DM1866" s="425"/>
      <c r="DN1866" s="425"/>
      <c r="DO1866" s="425"/>
      <c r="DP1866" s="425"/>
      <c r="DQ1866" s="425"/>
      <c r="DR1866" s="425"/>
      <c r="DS1866" s="425"/>
      <c r="DT1866" s="425"/>
      <c r="DU1866" s="425"/>
      <c r="DV1866" s="425"/>
      <c r="DW1866" s="425"/>
      <c r="DX1866" s="425"/>
      <c r="DY1866" s="425"/>
      <c r="DZ1866" s="425"/>
      <c r="EA1866" s="425"/>
      <c r="EB1866" s="425"/>
      <c r="EC1866" s="425"/>
      <c r="ED1866" s="425"/>
      <c r="EE1866" s="425"/>
      <c r="EF1866" s="425"/>
      <c r="EG1866" s="425"/>
      <c r="EH1866" s="425"/>
      <c r="EI1866" s="425"/>
      <c r="EJ1866" s="425"/>
      <c r="EK1866" s="425"/>
      <c r="EL1866" s="425"/>
      <c r="EM1866" s="425"/>
      <c r="EN1866" s="425"/>
      <c r="EO1866" s="425"/>
      <c r="EP1866" s="425"/>
      <c r="EQ1866" s="425"/>
      <c r="ER1866" s="425"/>
      <c r="ES1866" s="425"/>
      <c r="ET1866" s="425"/>
      <c r="EU1866" s="425"/>
      <c r="EV1866" s="425"/>
      <c r="EW1866" s="425"/>
      <c r="EX1866" s="425"/>
      <c r="EY1866" s="425"/>
      <c r="EZ1866" s="425"/>
      <c r="FA1866" s="425"/>
      <c r="FB1866" s="425"/>
      <c r="FC1866" s="425"/>
      <c r="FD1866" s="425"/>
      <c r="FE1866" s="425"/>
      <c r="FF1866" s="425"/>
      <c r="FG1866" s="425"/>
      <c r="FH1866" s="425"/>
      <c r="FI1866" s="425"/>
      <c r="FJ1866" s="425"/>
      <c r="FK1866" s="425"/>
      <c r="FL1866" s="425"/>
      <c r="FM1866" s="425"/>
      <c r="FN1866" s="425"/>
      <c r="FO1866" s="425"/>
      <c r="FP1866" s="425"/>
      <c r="FQ1866" s="425"/>
      <c r="FR1866" s="425"/>
      <c r="FS1866" s="425"/>
      <c r="FT1866" s="425"/>
      <c r="FU1866" s="425"/>
      <c r="FV1866" s="425"/>
      <c r="FW1866" s="425"/>
      <c r="FX1866" s="425"/>
      <c r="FY1866" s="425"/>
      <c r="FZ1866" s="425"/>
      <c r="GA1866" s="425"/>
      <c r="GB1866" s="425"/>
      <c r="GC1866" s="425"/>
      <c r="GD1866" s="425"/>
      <c r="GE1866" s="425"/>
      <c r="GF1866" s="425"/>
      <c r="GG1866" s="425"/>
      <c r="GH1866" s="425"/>
      <c r="GI1866" s="425"/>
      <c r="GJ1866" s="425"/>
      <c r="GK1866" s="425"/>
      <c r="GL1866" s="425"/>
      <c r="GM1866" s="425"/>
      <c r="GN1866" s="425"/>
      <c r="GO1866" s="425"/>
      <c r="GP1866" s="425"/>
      <c r="GQ1866" s="425"/>
      <c r="GR1866" s="425"/>
      <c r="GS1866" s="425"/>
      <c r="GT1866" s="425"/>
      <c r="GU1866" s="425"/>
      <c r="GV1866" s="425"/>
      <c r="GW1866" s="425"/>
    </row>
    <row r="1867" spans="1:205" s="477" customFormat="1" ht="15" x14ac:dyDescent="0.25">
      <c r="A1867" s="344" t="s">
        <v>2915</v>
      </c>
      <c r="B1867" s="337" t="s">
        <v>2056</v>
      </c>
      <c r="C1867" s="328" t="s">
        <v>3123</v>
      </c>
      <c r="D1867" s="323" t="s">
        <v>3124</v>
      </c>
      <c r="E1867" s="326">
        <v>77.42</v>
      </c>
      <c r="F1867" s="330">
        <v>75</v>
      </c>
      <c r="G1867" s="221"/>
      <c r="H1867" s="323"/>
      <c r="I1867" s="371" t="s">
        <v>21</v>
      </c>
      <c r="J1867" s="328"/>
      <c r="K1867" s="323"/>
      <c r="L1867" s="409"/>
      <c r="M1867" s="323">
        <v>6</v>
      </c>
      <c r="N1867" s="371">
        <v>1</v>
      </c>
      <c r="O1867" s="323"/>
      <c r="P1867" s="377">
        <f t="shared" si="200"/>
        <v>79.290000000000006</v>
      </c>
      <c r="Q1867" s="16">
        <f t="shared" si="201"/>
        <v>79.294600000000003</v>
      </c>
      <c r="R1867" s="23">
        <f t="shared" si="202"/>
        <v>1.8700000000000045</v>
      </c>
      <c r="S1867" s="18">
        <f t="shared" si="199"/>
        <v>2.4153965383621863E-2</v>
      </c>
      <c r="T1867" s="182"/>
      <c r="U1867" s="102">
        <v>7090000</v>
      </c>
      <c r="V1867" s="186"/>
      <c r="W1867" s="272">
        <v>7090</v>
      </c>
      <c r="X1867" s="273"/>
      <c r="Y1867" s="486"/>
      <c r="Z1867" s="423"/>
      <c r="AF1867" s="425"/>
      <c r="AG1867" s="425"/>
      <c r="AH1867" s="425"/>
      <c r="AI1867" s="425"/>
      <c r="AJ1867" s="425"/>
      <c r="AK1867" s="425"/>
      <c r="AL1867" s="425"/>
      <c r="AM1867" s="425"/>
      <c r="AN1867" s="425"/>
      <c r="AO1867" s="425"/>
      <c r="AP1867" s="425"/>
      <c r="AQ1867" s="425"/>
      <c r="AR1867" s="425"/>
      <c r="AS1867" s="425"/>
      <c r="AT1867" s="425"/>
      <c r="AU1867" s="425"/>
      <c r="AV1867" s="425"/>
      <c r="AW1867" s="425"/>
      <c r="AX1867" s="425"/>
      <c r="AY1867" s="425"/>
      <c r="AZ1867" s="425"/>
      <c r="BA1867" s="425"/>
      <c r="BB1867" s="425"/>
      <c r="BC1867" s="425"/>
      <c r="BD1867" s="425"/>
      <c r="BE1867" s="425"/>
      <c r="BF1867" s="425"/>
      <c r="BG1867" s="425"/>
      <c r="BH1867" s="425"/>
      <c r="BI1867" s="425"/>
      <c r="BJ1867" s="425"/>
      <c r="BK1867" s="425"/>
      <c r="BL1867" s="425"/>
      <c r="BM1867" s="425"/>
      <c r="BN1867" s="425"/>
      <c r="BO1867" s="425"/>
      <c r="BP1867" s="425"/>
      <c r="BQ1867" s="425"/>
      <c r="BR1867" s="425"/>
      <c r="BS1867" s="425"/>
      <c r="BT1867" s="425"/>
      <c r="BU1867" s="425"/>
      <c r="BV1867" s="425"/>
      <c r="BW1867" s="425"/>
      <c r="BX1867" s="425"/>
      <c r="BY1867" s="425"/>
      <c r="BZ1867" s="425"/>
      <c r="CA1867" s="425"/>
      <c r="CB1867" s="425"/>
      <c r="CC1867" s="425"/>
      <c r="CD1867" s="425"/>
      <c r="CE1867" s="425"/>
      <c r="CF1867" s="425"/>
      <c r="CG1867" s="425"/>
      <c r="CH1867" s="425"/>
      <c r="CI1867" s="425"/>
      <c r="CJ1867" s="425"/>
      <c r="CK1867" s="425"/>
      <c r="CL1867" s="425"/>
      <c r="CM1867" s="425"/>
      <c r="CN1867" s="425"/>
      <c r="CO1867" s="425"/>
      <c r="CP1867" s="425"/>
      <c r="CQ1867" s="425"/>
      <c r="CR1867" s="425"/>
      <c r="CS1867" s="425"/>
      <c r="CT1867" s="425"/>
      <c r="CU1867" s="425"/>
      <c r="CV1867" s="425"/>
      <c r="CW1867" s="425"/>
      <c r="CX1867" s="425"/>
      <c r="CY1867" s="425"/>
      <c r="CZ1867" s="425"/>
      <c r="DA1867" s="425"/>
      <c r="DB1867" s="425"/>
      <c r="DC1867" s="425"/>
      <c r="DD1867" s="425"/>
      <c r="DE1867" s="425"/>
      <c r="DF1867" s="425"/>
      <c r="DG1867" s="425"/>
      <c r="DH1867" s="425"/>
      <c r="DI1867" s="425"/>
      <c r="DJ1867" s="425"/>
      <c r="DK1867" s="425"/>
      <c r="DL1867" s="425"/>
      <c r="DM1867" s="425"/>
      <c r="DN1867" s="425"/>
      <c r="DO1867" s="425"/>
      <c r="DP1867" s="425"/>
      <c r="DQ1867" s="425"/>
      <c r="DR1867" s="425"/>
      <c r="DS1867" s="425"/>
      <c r="DT1867" s="425"/>
      <c r="DU1867" s="425"/>
      <c r="DV1867" s="425"/>
      <c r="DW1867" s="425"/>
      <c r="DX1867" s="425"/>
      <c r="DY1867" s="425"/>
      <c r="DZ1867" s="425"/>
      <c r="EA1867" s="425"/>
      <c r="EB1867" s="425"/>
      <c r="EC1867" s="425"/>
      <c r="ED1867" s="425"/>
      <c r="EE1867" s="425"/>
      <c r="EF1867" s="425"/>
      <c r="EG1867" s="425"/>
      <c r="EH1867" s="425"/>
      <c r="EI1867" s="425"/>
      <c r="EJ1867" s="425"/>
      <c r="EK1867" s="425"/>
      <c r="EL1867" s="425"/>
      <c r="EM1867" s="425"/>
      <c r="EN1867" s="425"/>
      <c r="EO1867" s="425"/>
      <c r="EP1867" s="425"/>
      <c r="EQ1867" s="425"/>
      <c r="ER1867" s="425"/>
      <c r="ES1867" s="425"/>
      <c r="ET1867" s="425"/>
      <c r="EU1867" s="425"/>
      <c r="EV1867" s="425"/>
      <c r="EW1867" s="425"/>
      <c r="EX1867" s="425"/>
      <c r="EY1867" s="425"/>
      <c r="EZ1867" s="425"/>
      <c r="FA1867" s="425"/>
      <c r="FB1867" s="425"/>
      <c r="FC1867" s="425"/>
      <c r="FD1867" s="425"/>
      <c r="FE1867" s="425"/>
      <c r="FF1867" s="425"/>
      <c r="FG1867" s="425"/>
      <c r="FH1867" s="425"/>
      <c r="FI1867" s="425"/>
      <c r="FJ1867" s="425"/>
      <c r="FK1867" s="425"/>
      <c r="FL1867" s="425"/>
      <c r="FM1867" s="425"/>
      <c r="FN1867" s="425"/>
      <c r="FO1867" s="425"/>
      <c r="FP1867" s="425"/>
      <c r="FQ1867" s="425"/>
      <c r="FR1867" s="425"/>
      <c r="FS1867" s="425"/>
      <c r="FT1867" s="425"/>
      <c r="FU1867" s="425"/>
      <c r="FV1867" s="425"/>
      <c r="FW1867" s="425"/>
      <c r="FX1867" s="425"/>
      <c r="FY1867" s="425"/>
      <c r="FZ1867" s="425"/>
      <c r="GA1867" s="425"/>
      <c r="GB1867" s="425"/>
      <c r="GC1867" s="425"/>
      <c r="GD1867" s="425"/>
      <c r="GE1867" s="425"/>
      <c r="GF1867" s="425"/>
      <c r="GG1867" s="425"/>
      <c r="GH1867" s="425"/>
      <c r="GI1867" s="425"/>
      <c r="GJ1867" s="425"/>
      <c r="GK1867" s="425"/>
      <c r="GL1867" s="425"/>
      <c r="GM1867" s="425"/>
      <c r="GN1867" s="425"/>
      <c r="GO1867" s="425"/>
      <c r="GP1867" s="425"/>
      <c r="GQ1867" s="425"/>
      <c r="GR1867" s="425"/>
      <c r="GS1867" s="425"/>
      <c r="GT1867" s="425"/>
      <c r="GU1867" s="425"/>
      <c r="GV1867" s="425"/>
      <c r="GW1867" s="425"/>
    </row>
    <row r="1868" spans="1:205" s="425" customFormat="1" ht="25.5" x14ac:dyDescent="0.25">
      <c r="A1868" s="344" t="s">
        <v>2915</v>
      </c>
      <c r="B1868" s="337" t="s">
        <v>2056</v>
      </c>
      <c r="C1868" s="328" t="s">
        <v>3125</v>
      </c>
      <c r="D1868" s="323" t="s">
        <v>3126</v>
      </c>
      <c r="E1868" s="326">
        <v>77.42</v>
      </c>
      <c r="F1868" s="330">
        <v>75</v>
      </c>
      <c r="G1868" s="221"/>
      <c r="H1868" s="323"/>
      <c r="I1868" s="371" t="s">
        <v>21</v>
      </c>
      <c r="J1868" s="328"/>
      <c r="K1868" s="323"/>
      <c r="L1868" s="409"/>
      <c r="M1868" s="323">
        <v>6</v>
      </c>
      <c r="N1868" s="371">
        <v>1</v>
      </c>
      <c r="O1868" s="323"/>
      <c r="P1868" s="377">
        <f t="shared" si="200"/>
        <v>79.290000000000006</v>
      </c>
      <c r="Q1868" s="16">
        <f t="shared" si="201"/>
        <v>79.294600000000003</v>
      </c>
      <c r="R1868" s="23">
        <f t="shared" si="202"/>
        <v>1.8700000000000045</v>
      </c>
      <c r="S1868" s="18">
        <f t="shared" si="199"/>
        <v>2.4153965383621863E-2</v>
      </c>
      <c r="T1868" s="182"/>
      <c r="U1868" s="102">
        <v>7100000</v>
      </c>
      <c r="V1868" s="186"/>
      <c r="W1868" s="272">
        <v>7100</v>
      </c>
      <c r="X1868" s="273"/>
      <c r="Y1868" s="486"/>
      <c r="Z1868" s="423"/>
      <c r="AA1868" s="477"/>
      <c r="AB1868" s="477"/>
      <c r="AC1868" s="477"/>
      <c r="AD1868" s="477"/>
      <c r="AE1868" s="477"/>
    </row>
    <row r="1869" spans="1:205" s="425" customFormat="1" ht="25.5" x14ac:dyDescent="0.25">
      <c r="A1869" s="344" t="s">
        <v>2915</v>
      </c>
      <c r="B1869" s="337" t="s">
        <v>2056</v>
      </c>
      <c r="C1869" s="328" t="s">
        <v>3127</v>
      </c>
      <c r="D1869" s="323" t="s">
        <v>3126</v>
      </c>
      <c r="E1869" s="326">
        <v>361.3</v>
      </c>
      <c r="F1869" s="330">
        <v>350</v>
      </c>
      <c r="G1869" s="221"/>
      <c r="H1869" s="323"/>
      <c r="I1869" s="371" t="s">
        <v>21</v>
      </c>
      <c r="J1869" s="328"/>
      <c r="K1869" s="323"/>
      <c r="L1869" s="409"/>
      <c r="M1869" s="323">
        <v>6</v>
      </c>
      <c r="N1869" s="371">
        <v>1</v>
      </c>
      <c r="O1869" s="323"/>
      <c r="P1869" s="377">
        <f t="shared" si="200"/>
        <v>370.04</v>
      </c>
      <c r="Q1869" s="16">
        <f t="shared" si="201"/>
        <v>370.04849999999999</v>
      </c>
      <c r="R1869" s="23">
        <f t="shared" si="202"/>
        <v>8.7400000000000091</v>
      </c>
      <c r="S1869" s="18">
        <f t="shared" si="199"/>
        <v>2.4190423470799912E-2</v>
      </c>
      <c r="T1869" s="182"/>
      <c r="U1869" s="102">
        <v>7110000</v>
      </c>
      <c r="V1869" s="186"/>
      <c r="W1869" s="272">
        <v>7110</v>
      </c>
      <c r="X1869" s="273"/>
      <c r="Y1869" s="486"/>
      <c r="Z1869" s="423"/>
      <c r="AA1869" s="477"/>
      <c r="AB1869" s="477"/>
      <c r="AC1869" s="477"/>
      <c r="AD1869" s="477"/>
      <c r="AE1869" s="477"/>
    </row>
    <row r="1870" spans="1:205" s="425" customFormat="1" ht="51" x14ac:dyDescent="0.25">
      <c r="A1870" s="344" t="s">
        <v>2915</v>
      </c>
      <c r="B1870" s="337" t="s">
        <v>2056</v>
      </c>
      <c r="C1870" s="328" t="s">
        <v>3128</v>
      </c>
      <c r="D1870" s="323" t="s">
        <v>3129</v>
      </c>
      <c r="E1870" s="326">
        <v>25.8</v>
      </c>
      <c r="F1870" s="330">
        <v>25</v>
      </c>
      <c r="G1870" s="221"/>
      <c r="H1870" s="323"/>
      <c r="I1870" s="371" t="s">
        <v>21</v>
      </c>
      <c r="J1870" s="328"/>
      <c r="K1870" s="323"/>
      <c r="L1870" s="409"/>
      <c r="M1870" s="323">
        <v>6</v>
      </c>
      <c r="N1870" s="371">
        <v>1</v>
      </c>
      <c r="O1870" s="323"/>
      <c r="P1870" s="377">
        <f t="shared" si="200"/>
        <v>26.42</v>
      </c>
      <c r="Q1870" s="16">
        <f t="shared" si="201"/>
        <v>26.424700000000001</v>
      </c>
      <c r="R1870" s="23">
        <f t="shared" si="202"/>
        <v>0.62000000000000099</v>
      </c>
      <c r="S1870" s="18">
        <f t="shared" si="199"/>
        <v>2.4031007751938022E-2</v>
      </c>
      <c r="T1870" s="182"/>
      <c r="U1870" s="102">
        <v>7120000</v>
      </c>
      <c r="V1870" s="186"/>
      <c r="W1870" s="272">
        <v>7120</v>
      </c>
      <c r="X1870" s="273"/>
      <c r="Y1870" s="486"/>
      <c r="Z1870" s="423"/>
      <c r="AA1870" s="477"/>
      <c r="AB1870" s="477"/>
      <c r="AC1870" s="477"/>
      <c r="AD1870" s="477"/>
      <c r="AE1870" s="477"/>
    </row>
    <row r="1871" spans="1:205" s="425" customFormat="1" ht="25.5" x14ac:dyDescent="0.25">
      <c r="A1871" s="344" t="s">
        <v>2915</v>
      </c>
      <c r="B1871" s="337" t="s">
        <v>2056</v>
      </c>
      <c r="C1871" s="328" t="s">
        <v>3130</v>
      </c>
      <c r="D1871" s="323" t="s">
        <v>3131</v>
      </c>
      <c r="E1871" s="326">
        <v>10.32</v>
      </c>
      <c r="F1871" s="330">
        <v>10</v>
      </c>
      <c r="G1871" s="221"/>
      <c r="H1871" s="323"/>
      <c r="I1871" s="371" t="s">
        <v>21</v>
      </c>
      <c r="J1871" s="328"/>
      <c r="K1871" s="393"/>
      <c r="L1871" s="409"/>
      <c r="M1871" s="323">
        <v>6</v>
      </c>
      <c r="N1871" s="371">
        <v>1</v>
      </c>
      <c r="O1871" s="323"/>
      <c r="P1871" s="377">
        <f t="shared" si="200"/>
        <v>10.56</v>
      </c>
      <c r="Q1871" s="16">
        <f t="shared" si="201"/>
        <v>10.569800000000001</v>
      </c>
      <c r="R1871" s="23">
        <f t="shared" si="202"/>
        <v>0.24000000000000021</v>
      </c>
      <c r="S1871" s="18">
        <f t="shared" si="199"/>
        <v>2.3255813953488393E-2</v>
      </c>
      <c r="T1871" s="182"/>
      <c r="U1871" s="102">
        <v>7130000</v>
      </c>
      <c r="V1871" s="186"/>
      <c r="W1871" s="272">
        <v>7130</v>
      </c>
      <c r="X1871" s="273"/>
      <c r="Y1871" s="486"/>
      <c r="Z1871" s="423"/>
      <c r="AA1871" s="477"/>
      <c r="AB1871" s="477"/>
      <c r="AC1871" s="477"/>
      <c r="AD1871" s="477"/>
      <c r="AE1871" s="477"/>
    </row>
    <row r="1872" spans="1:205" s="425" customFormat="1" ht="15" x14ac:dyDescent="0.25">
      <c r="A1872" s="344" t="s">
        <v>2915</v>
      </c>
      <c r="B1872" s="337" t="s">
        <v>2056</v>
      </c>
      <c r="C1872" s="328" t="s">
        <v>3132</v>
      </c>
      <c r="D1872" s="323" t="s">
        <v>3133</v>
      </c>
      <c r="E1872" s="326">
        <v>5.16</v>
      </c>
      <c r="F1872" s="330">
        <v>5</v>
      </c>
      <c r="G1872" s="221"/>
      <c r="H1872" s="323"/>
      <c r="I1872" s="371" t="s">
        <v>21</v>
      </c>
      <c r="J1872" s="328"/>
      <c r="K1872" s="393"/>
      <c r="L1872" s="409"/>
      <c r="M1872" s="323">
        <v>6</v>
      </c>
      <c r="N1872" s="371">
        <v>1</v>
      </c>
      <c r="O1872" s="323"/>
      <c r="P1872" s="377">
        <f t="shared" si="200"/>
        <v>5.28</v>
      </c>
      <c r="Q1872" s="16">
        <f t="shared" si="201"/>
        <v>5.2849000000000004</v>
      </c>
      <c r="R1872" s="23">
        <f t="shared" si="202"/>
        <v>0.12000000000000011</v>
      </c>
      <c r="S1872" s="18">
        <f t="shared" si="199"/>
        <v>2.3255813953488393E-2</v>
      </c>
      <c r="T1872" s="182"/>
      <c r="U1872" s="102">
        <v>7140000</v>
      </c>
      <c r="V1872" s="186"/>
      <c r="W1872" s="272">
        <v>7140</v>
      </c>
      <c r="X1872" s="273"/>
      <c r="Y1872" s="486"/>
      <c r="Z1872" s="423"/>
      <c r="AA1872" s="477"/>
      <c r="AB1872" s="477"/>
      <c r="AC1872" s="477"/>
      <c r="AD1872" s="477"/>
      <c r="AE1872" s="477"/>
    </row>
    <row r="1873" spans="1:204" s="425" customFormat="1" ht="25.5" x14ac:dyDescent="0.25">
      <c r="A1873" s="344" t="s">
        <v>2915</v>
      </c>
      <c r="B1873" s="337" t="s">
        <v>2056</v>
      </c>
      <c r="C1873" s="328" t="s">
        <v>3134</v>
      </c>
      <c r="D1873" s="323" t="s">
        <v>3135</v>
      </c>
      <c r="E1873" s="326">
        <v>25.8</v>
      </c>
      <c r="F1873" s="330">
        <v>25</v>
      </c>
      <c r="G1873" s="221"/>
      <c r="H1873" s="323"/>
      <c r="I1873" s="371" t="s">
        <v>21</v>
      </c>
      <c r="J1873" s="328"/>
      <c r="K1873" s="323"/>
      <c r="L1873" s="409"/>
      <c r="M1873" s="323">
        <v>6</v>
      </c>
      <c r="N1873" s="371">
        <v>1</v>
      </c>
      <c r="O1873" s="323"/>
      <c r="P1873" s="377">
        <f t="shared" si="200"/>
        <v>26.42</v>
      </c>
      <c r="Q1873" s="16">
        <f t="shared" si="201"/>
        <v>26.424700000000001</v>
      </c>
      <c r="R1873" s="23">
        <f t="shared" si="202"/>
        <v>0.62000000000000099</v>
      </c>
      <c r="S1873" s="18">
        <f t="shared" si="199"/>
        <v>2.4031007751938022E-2</v>
      </c>
      <c r="T1873" s="182"/>
      <c r="U1873" s="102">
        <v>7150000</v>
      </c>
      <c r="V1873" s="186"/>
      <c r="W1873" s="272">
        <v>7150</v>
      </c>
      <c r="X1873" s="273"/>
      <c r="Y1873" s="486"/>
      <c r="Z1873" s="423"/>
      <c r="AA1873" s="477"/>
      <c r="AB1873" s="477"/>
      <c r="AC1873" s="477"/>
      <c r="AD1873" s="477"/>
      <c r="AE1873" s="477"/>
    </row>
    <row r="1874" spans="1:204" s="425" customFormat="1" ht="25.5" x14ac:dyDescent="0.25">
      <c r="A1874" s="344" t="s">
        <v>2915</v>
      </c>
      <c r="B1874" s="337" t="s">
        <v>2056</v>
      </c>
      <c r="C1874" s="328" t="s">
        <v>3136</v>
      </c>
      <c r="D1874" s="323" t="s">
        <v>3135</v>
      </c>
      <c r="E1874" s="326">
        <v>51.61</v>
      </c>
      <c r="F1874" s="330">
        <v>50</v>
      </c>
      <c r="G1874" s="221"/>
      <c r="H1874" s="323"/>
      <c r="I1874" s="371" t="s">
        <v>21</v>
      </c>
      <c r="J1874" s="328"/>
      <c r="K1874" s="323"/>
      <c r="L1874" s="409"/>
      <c r="M1874" s="323">
        <v>6</v>
      </c>
      <c r="N1874" s="371">
        <v>1</v>
      </c>
      <c r="O1874" s="323"/>
      <c r="P1874" s="377">
        <f t="shared" si="200"/>
        <v>52.85</v>
      </c>
      <c r="Q1874" s="16">
        <f t="shared" si="201"/>
        <v>52.8596</v>
      </c>
      <c r="R1874" s="23">
        <f t="shared" si="202"/>
        <v>1.240000000000002</v>
      </c>
      <c r="S1874" s="18">
        <f t="shared" si="199"/>
        <v>2.4026351482270916E-2</v>
      </c>
      <c r="T1874" s="182"/>
      <c r="U1874" s="102">
        <v>7160000</v>
      </c>
      <c r="V1874" s="186"/>
      <c r="W1874" s="272">
        <v>7160</v>
      </c>
      <c r="X1874" s="273"/>
      <c r="Y1874" s="486"/>
      <c r="Z1874" s="423"/>
      <c r="AA1874" s="477"/>
      <c r="AB1874" s="477"/>
      <c r="AC1874" s="477"/>
      <c r="AD1874" s="477"/>
      <c r="AE1874" s="477"/>
    </row>
    <row r="1875" spans="1:204" s="425" customFormat="1" ht="25.5" x14ac:dyDescent="0.25">
      <c r="A1875" s="344" t="s">
        <v>2915</v>
      </c>
      <c r="B1875" s="337" t="s">
        <v>2056</v>
      </c>
      <c r="C1875" s="328" t="s">
        <v>3137</v>
      </c>
      <c r="D1875" s="323" t="s">
        <v>3135</v>
      </c>
      <c r="E1875" s="326">
        <v>175.49</v>
      </c>
      <c r="F1875" s="330">
        <v>170</v>
      </c>
      <c r="G1875" s="221"/>
      <c r="H1875" s="323"/>
      <c r="I1875" s="371" t="s">
        <v>21</v>
      </c>
      <c r="J1875" s="328"/>
      <c r="K1875" s="393"/>
      <c r="L1875" s="409"/>
      <c r="M1875" s="323">
        <v>6</v>
      </c>
      <c r="N1875" s="371">
        <v>1</v>
      </c>
      <c r="O1875" s="323"/>
      <c r="P1875" s="377">
        <f t="shared" si="200"/>
        <v>179.73</v>
      </c>
      <c r="Q1875" s="16">
        <f t="shared" si="201"/>
        <v>179.73929999999999</v>
      </c>
      <c r="R1875" s="23">
        <f t="shared" si="202"/>
        <v>4.2399999999999807</v>
      </c>
      <c r="S1875" s="18">
        <f t="shared" si="199"/>
        <v>2.4160920850190781E-2</v>
      </c>
      <c r="T1875" s="182"/>
      <c r="U1875" s="102">
        <v>7170000</v>
      </c>
      <c r="V1875" s="186"/>
      <c r="W1875" s="272">
        <v>7170</v>
      </c>
      <c r="X1875" s="273"/>
      <c r="Y1875" s="486"/>
      <c r="Z1875" s="423"/>
      <c r="AA1875" s="477"/>
      <c r="AB1875" s="477"/>
      <c r="AC1875" s="477"/>
      <c r="AD1875" s="477"/>
      <c r="AE1875" s="477"/>
    </row>
    <row r="1876" spans="1:204" s="425" customFormat="1" ht="51" x14ac:dyDescent="0.25">
      <c r="A1876" s="344" t="s">
        <v>2915</v>
      </c>
      <c r="B1876" s="337" t="s">
        <v>2056</v>
      </c>
      <c r="C1876" s="328" t="s">
        <v>3138</v>
      </c>
      <c r="D1876" s="323" t="s">
        <v>3139</v>
      </c>
      <c r="E1876" s="326">
        <v>77.42</v>
      </c>
      <c r="F1876" s="330">
        <v>75</v>
      </c>
      <c r="G1876" s="221"/>
      <c r="H1876" s="393"/>
      <c r="I1876" s="389" t="s">
        <v>21</v>
      </c>
      <c r="J1876" s="482"/>
      <c r="K1876" s="393"/>
      <c r="L1876" s="485"/>
      <c r="M1876" s="323">
        <v>6</v>
      </c>
      <c r="N1876" s="371">
        <v>1</v>
      </c>
      <c r="O1876" s="323"/>
      <c r="P1876" s="377">
        <f t="shared" si="200"/>
        <v>79.290000000000006</v>
      </c>
      <c r="Q1876" s="16">
        <f t="shared" si="201"/>
        <v>79.294600000000003</v>
      </c>
      <c r="R1876" s="23">
        <f t="shared" si="202"/>
        <v>1.8700000000000045</v>
      </c>
      <c r="S1876" s="18">
        <f t="shared" si="199"/>
        <v>2.4153965383621863E-2</v>
      </c>
      <c r="T1876" s="182"/>
      <c r="U1876" s="102">
        <v>7180000</v>
      </c>
      <c r="V1876" s="186"/>
      <c r="W1876" s="272">
        <v>7180</v>
      </c>
      <c r="X1876" s="273"/>
      <c r="Y1876" s="486"/>
      <c r="Z1876" s="423"/>
      <c r="AA1876" s="477"/>
      <c r="AB1876" s="477"/>
      <c r="AC1876" s="477"/>
      <c r="AD1876" s="477"/>
      <c r="AE1876" s="477"/>
    </row>
    <row r="1877" spans="1:204" s="425" customFormat="1" ht="25.5" x14ac:dyDescent="0.25">
      <c r="A1877" s="344" t="s">
        <v>2915</v>
      </c>
      <c r="B1877" s="337" t="s">
        <v>2056</v>
      </c>
      <c r="C1877" s="328" t="s">
        <v>3140</v>
      </c>
      <c r="D1877" s="323" t="s">
        <v>3141</v>
      </c>
      <c r="E1877" s="326">
        <v>25.8</v>
      </c>
      <c r="F1877" s="361">
        <v>25</v>
      </c>
      <c r="G1877" s="221"/>
      <c r="H1877" s="323"/>
      <c r="I1877" s="371" t="s">
        <v>21</v>
      </c>
      <c r="J1877" s="328"/>
      <c r="K1877" s="323"/>
      <c r="L1877" s="409"/>
      <c r="M1877" s="323">
        <v>6</v>
      </c>
      <c r="N1877" s="371">
        <v>1</v>
      </c>
      <c r="O1877" s="323"/>
      <c r="P1877" s="377">
        <f t="shared" si="200"/>
        <v>26.42</v>
      </c>
      <c r="Q1877" s="16">
        <f t="shared" si="201"/>
        <v>26.424700000000001</v>
      </c>
      <c r="R1877" s="23">
        <f t="shared" si="202"/>
        <v>0.62000000000000099</v>
      </c>
      <c r="S1877" s="18">
        <f t="shared" si="199"/>
        <v>2.4031007751938022E-2</v>
      </c>
      <c r="T1877" s="182"/>
      <c r="U1877" s="102">
        <v>7190000</v>
      </c>
      <c r="V1877" s="186"/>
      <c r="W1877" s="272">
        <v>7190</v>
      </c>
      <c r="X1877" s="273"/>
      <c r="Y1877" s="486"/>
      <c r="Z1877" s="423"/>
      <c r="AA1877" s="477"/>
      <c r="AB1877" s="477"/>
      <c r="AC1877" s="477"/>
      <c r="AD1877" s="477"/>
      <c r="AE1877" s="477"/>
    </row>
    <row r="1878" spans="1:204" s="425" customFormat="1" ht="15" x14ac:dyDescent="0.25">
      <c r="A1878" s="344" t="s">
        <v>2915</v>
      </c>
      <c r="B1878" s="337" t="s">
        <v>2056</v>
      </c>
      <c r="C1878" s="328" t="s">
        <v>2442</v>
      </c>
      <c r="D1878" s="323" t="s">
        <v>3141</v>
      </c>
      <c r="E1878" s="326">
        <v>25.8</v>
      </c>
      <c r="F1878" s="361">
        <v>25</v>
      </c>
      <c r="G1878" s="221"/>
      <c r="H1878" s="323"/>
      <c r="I1878" s="371" t="s">
        <v>21</v>
      </c>
      <c r="J1878" s="328"/>
      <c r="K1878" s="323"/>
      <c r="L1878" s="409"/>
      <c r="M1878" s="323">
        <v>6</v>
      </c>
      <c r="N1878" s="371">
        <v>1</v>
      </c>
      <c r="O1878" s="323"/>
      <c r="P1878" s="377">
        <f t="shared" si="200"/>
        <v>26.42</v>
      </c>
      <c r="Q1878" s="16">
        <f t="shared" si="201"/>
        <v>26.424700000000001</v>
      </c>
      <c r="R1878" s="23">
        <f t="shared" si="202"/>
        <v>0.62000000000000099</v>
      </c>
      <c r="S1878" s="18">
        <f t="shared" si="199"/>
        <v>2.4031007751938022E-2</v>
      </c>
      <c r="T1878" s="182"/>
      <c r="U1878" s="102">
        <v>7200000</v>
      </c>
      <c r="V1878" s="186"/>
      <c r="W1878" s="272">
        <v>7200</v>
      </c>
      <c r="X1878" s="273"/>
      <c r="Y1878" s="486"/>
      <c r="Z1878" s="423"/>
      <c r="AA1878" s="477"/>
      <c r="AB1878" s="477"/>
      <c r="AC1878" s="477"/>
      <c r="AD1878" s="477"/>
      <c r="AE1878" s="477"/>
    </row>
    <row r="1879" spans="1:204" s="425" customFormat="1" ht="25.5" x14ac:dyDescent="0.25">
      <c r="A1879" s="344" t="s">
        <v>3146</v>
      </c>
      <c r="B1879" s="337" t="s">
        <v>2056</v>
      </c>
      <c r="C1879" s="328" t="s">
        <v>3147</v>
      </c>
      <c r="D1879" s="323" t="s">
        <v>3148</v>
      </c>
      <c r="E1879" s="326">
        <v>206.46</v>
      </c>
      <c r="F1879" s="330">
        <v>200</v>
      </c>
      <c r="G1879" s="221"/>
      <c r="H1879" s="323"/>
      <c r="I1879" s="371" t="s">
        <v>21</v>
      </c>
      <c r="J1879" s="371"/>
      <c r="K1879" s="323"/>
      <c r="L1879" s="373"/>
      <c r="M1879" s="374">
        <v>6</v>
      </c>
      <c r="N1879" s="371">
        <v>1</v>
      </c>
      <c r="O1879" s="375"/>
      <c r="P1879" s="377">
        <f t="shared" si="200"/>
        <v>211.45</v>
      </c>
      <c r="Q1879" s="16">
        <f t="shared" si="201"/>
        <v>211.45920000000001</v>
      </c>
      <c r="R1879" s="23">
        <f t="shared" si="202"/>
        <v>4.9899999999999807</v>
      </c>
      <c r="S1879" s="18">
        <f t="shared" si="199"/>
        <v>2.4169330620943428E-2</v>
      </c>
      <c r="T1879" s="101"/>
      <c r="U1879" s="102">
        <v>7230000</v>
      </c>
      <c r="V1879" s="103"/>
      <c r="W1879" s="272">
        <v>7230</v>
      </c>
      <c r="X1879" s="273"/>
      <c r="Y1879" s="486"/>
      <c r="Z1879" s="423"/>
      <c r="AA1879" s="477"/>
      <c r="AB1879" s="477"/>
      <c r="AC1879" s="477"/>
      <c r="AD1879" s="477"/>
      <c r="AE1879" s="477"/>
    </row>
    <row r="1880" spans="1:204" s="425" customFormat="1" ht="51" x14ac:dyDescent="0.25">
      <c r="A1880" s="344" t="s">
        <v>3146</v>
      </c>
      <c r="B1880" s="337" t="s">
        <v>2056</v>
      </c>
      <c r="C1880" s="328" t="s">
        <v>3149</v>
      </c>
      <c r="D1880" s="323" t="s">
        <v>3150</v>
      </c>
      <c r="E1880" s="326">
        <v>51.61</v>
      </c>
      <c r="F1880" s="330">
        <v>50</v>
      </c>
      <c r="G1880" s="221"/>
      <c r="H1880" s="323"/>
      <c r="I1880" s="371" t="s">
        <v>21</v>
      </c>
      <c r="J1880" s="371"/>
      <c r="K1880" s="323"/>
      <c r="L1880" s="373"/>
      <c r="M1880" s="374">
        <v>6</v>
      </c>
      <c r="N1880" s="371">
        <v>1</v>
      </c>
      <c r="O1880" s="375"/>
      <c r="P1880" s="377">
        <f t="shared" si="200"/>
        <v>52.85</v>
      </c>
      <c r="Q1880" s="16">
        <f t="shared" si="201"/>
        <v>52.8596</v>
      </c>
      <c r="R1880" s="23">
        <f t="shared" si="202"/>
        <v>1.240000000000002</v>
      </c>
      <c r="S1880" s="18">
        <f t="shared" si="199"/>
        <v>2.4026351482270916E-2</v>
      </c>
      <c r="T1880" s="101"/>
      <c r="U1880" s="102">
        <v>7240000</v>
      </c>
      <c r="V1880" s="103"/>
      <c r="W1880" s="272">
        <v>7240</v>
      </c>
      <c r="X1880" s="273"/>
      <c r="Y1880" s="486"/>
      <c r="Z1880" s="423"/>
      <c r="AA1880" s="477"/>
      <c r="AB1880" s="477"/>
      <c r="AC1880" s="477"/>
      <c r="AD1880" s="477"/>
      <c r="AE1880" s="477"/>
    </row>
    <row r="1881" spans="1:204" s="425" customFormat="1" ht="51" x14ac:dyDescent="0.25">
      <c r="A1881" s="344" t="s">
        <v>3146</v>
      </c>
      <c r="B1881" s="337" t="s">
        <v>2056</v>
      </c>
      <c r="C1881" s="328" t="s">
        <v>3151</v>
      </c>
      <c r="D1881" s="323" t="s">
        <v>3150</v>
      </c>
      <c r="E1881" s="326">
        <v>25.8</v>
      </c>
      <c r="F1881" s="330">
        <v>25</v>
      </c>
      <c r="G1881" s="221"/>
      <c r="H1881" s="323"/>
      <c r="I1881" s="371" t="s">
        <v>21</v>
      </c>
      <c r="J1881" s="371"/>
      <c r="K1881" s="323"/>
      <c r="L1881" s="373"/>
      <c r="M1881" s="374">
        <v>6</v>
      </c>
      <c r="N1881" s="371">
        <v>1</v>
      </c>
      <c r="O1881" s="375"/>
      <c r="P1881" s="377">
        <f t="shared" si="200"/>
        <v>26.42</v>
      </c>
      <c r="Q1881" s="16">
        <f t="shared" si="201"/>
        <v>26.424700000000001</v>
      </c>
      <c r="R1881" s="23">
        <f t="shared" si="202"/>
        <v>0.62000000000000099</v>
      </c>
      <c r="S1881" s="18">
        <f t="shared" ref="S1881:S1898" si="203">IF(E1881&lt;&gt;0,R1881/E1881,0)</f>
        <v>2.4031007751938022E-2</v>
      </c>
      <c r="T1881" s="101"/>
      <c r="U1881" s="102">
        <v>7250000</v>
      </c>
      <c r="V1881" s="103"/>
      <c r="W1881" s="272">
        <v>7250</v>
      </c>
      <c r="X1881" s="273"/>
      <c r="Y1881" s="486"/>
      <c r="Z1881" s="423"/>
      <c r="AA1881" s="477"/>
      <c r="AB1881" s="477"/>
      <c r="AC1881" s="477"/>
      <c r="AD1881" s="477"/>
      <c r="AE1881" s="477"/>
    </row>
    <row r="1882" spans="1:204" s="425" customFormat="1" ht="51" x14ac:dyDescent="0.25">
      <c r="A1882" s="344" t="s">
        <v>3146</v>
      </c>
      <c r="B1882" s="337" t="s">
        <v>2056</v>
      </c>
      <c r="C1882" s="328" t="s">
        <v>3152</v>
      </c>
      <c r="D1882" s="323" t="s">
        <v>3153</v>
      </c>
      <c r="E1882" s="326">
        <v>258.07</v>
      </c>
      <c r="F1882" s="330">
        <v>250</v>
      </c>
      <c r="G1882" s="221"/>
      <c r="H1882" s="323"/>
      <c r="I1882" s="371" t="s">
        <v>21</v>
      </c>
      <c r="J1882" s="371"/>
      <c r="K1882" s="323"/>
      <c r="L1882" s="373"/>
      <c r="M1882" s="374">
        <v>6</v>
      </c>
      <c r="N1882" s="371">
        <v>1</v>
      </c>
      <c r="O1882" s="375"/>
      <c r="P1882" s="377">
        <f t="shared" ref="P1882:P1898" si="204">IF(N1882=1,INT(E1882*$T$1*100)/100,E1882)</f>
        <v>264.31</v>
      </c>
      <c r="Q1882" s="16">
        <f t="shared" ref="Q1882:Q1898" si="205">IF(N1882=1,INT(E1882*$T$1*10000)/10000,E1882)</f>
        <v>264.31889999999999</v>
      </c>
      <c r="R1882" s="23">
        <f t="shared" ref="R1882:R1898" si="206">P1882-E1882</f>
        <v>6.2400000000000091</v>
      </c>
      <c r="S1882" s="18">
        <f t="shared" si="203"/>
        <v>2.4179486185918586E-2</v>
      </c>
      <c r="T1882" s="101"/>
      <c r="U1882" s="102">
        <v>7260000</v>
      </c>
      <c r="V1882" s="103"/>
      <c r="W1882" s="272">
        <v>7260</v>
      </c>
      <c r="X1882" s="273"/>
      <c r="Y1882" s="486"/>
      <c r="Z1882" s="423"/>
      <c r="AA1882" s="477"/>
      <c r="AB1882" s="477"/>
      <c r="AC1882" s="477"/>
      <c r="AD1882" s="477"/>
      <c r="AE1882" s="477"/>
    </row>
    <row r="1883" spans="1:204" s="425" customFormat="1" ht="51" x14ac:dyDescent="0.25">
      <c r="A1883" s="344" t="s">
        <v>3146</v>
      </c>
      <c r="B1883" s="337" t="s">
        <v>2056</v>
      </c>
      <c r="C1883" s="328" t="s">
        <v>3154</v>
      </c>
      <c r="D1883" s="323" t="s">
        <v>3153</v>
      </c>
      <c r="E1883" s="326">
        <v>51.61</v>
      </c>
      <c r="F1883" s="330">
        <v>50</v>
      </c>
      <c r="G1883" s="221"/>
      <c r="H1883" s="323"/>
      <c r="I1883" s="371" t="s">
        <v>21</v>
      </c>
      <c r="J1883" s="371"/>
      <c r="K1883" s="323"/>
      <c r="L1883" s="373"/>
      <c r="M1883" s="374">
        <v>6</v>
      </c>
      <c r="N1883" s="371">
        <v>1</v>
      </c>
      <c r="O1883" s="375"/>
      <c r="P1883" s="377">
        <f t="shared" si="204"/>
        <v>52.85</v>
      </c>
      <c r="Q1883" s="16">
        <f t="shared" si="205"/>
        <v>52.8596</v>
      </c>
      <c r="R1883" s="23">
        <f t="shared" si="206"/>
        <v>1.240000000000002</v>
      </c>
      <c r="S1883" s="18">
        <f t="shared" si="203"/>
        <v>2.4026351482270916E-2</v>
      </c>
      <c r="T1883" s="101"/>
      <c r="U1883" s="102">
        <v>7270000</v>
      </c>
      <c r="V1883" s="103"/>
      <c r="W1883" s="272">
        <v>7270</v>
      </c>
      <c r="X1883" s="273"/>
      <c r="Y1883" s="486"/>
      <c r="Z1883" s="423"/>
      <c r="AA1883" s="477"/>
      <c r="AB1883" s="477"/>
      <c r="AC1883" s="477"/>
      <c r="AD1883" s="477"/>
      <c r="AE1883" s="477"/>
      <c r="GR1883" s="427"/>
      <c r="GS1883" s="427"/>
      <c r="GT1883" s="427"/>
      <c r="GU1883" s="427"/>
      <c r="GV1883" s="427"/>
    </row>
    <row r="1884" spans="1:204" s="425" customFormat="1" ht="63.75" x14ac:dyDescent="0.25">
      <c r="A1884" s="344" t="s">
        <v>3146</v>
      </c>
      <c r="B1884" s="337" t="s">
        <v>2056</v>
      </c>
      <c r="C1884" s="328" t="s">
        <v>3155</v>
      </c>
      <c r="D1884" s="323" t="s">
        <v>3156</v>
      </c>
      <c r="E1884" s="326">
        <v>10.32</v>
      </c>
      <c r="F1884" s="330">
        <v>10</v>
      </c>
      <c r="G1884" s="221"/>
      <c r="H1884" s="323"/>
      <c r="I1884" s="371" t="s">
        <v>21</v>
      </c>
      <c r="J1884" s="371"/>
      <c r="K1884" s="323"/>
      <c r="L1884" s="373"/>
      <c r="M1884" s="374">
        <v>6</v>
      </c>
      <c r="N1884" s="371">
        <v>1</v>
      </c>
      <c r="O1884" s="375"/>
      <c r="P1884" s="377">
        <f t="shared" si="204"/>
        <v>10.56</v>
      </c>
      <c r="Q1884" s="16">
        <f t="shared" si="205"/>
        <v>10.569800000000001</v>
      </c>
      <c r="R1884" s="23">
        <f t="shared" si="206"/>
        <v>0.24000000000000021</v>
      </c>
      <c r="S1884" s="18">
        <f t="shared" si="203"/>
        <v>2.3255813953488393E-2</v>
      </c>
      <c r="T1884" s="101"/>
      <c r="U1884" s="102">
        <v>7280000</v>
      </c>
      <c r="V1884" s="103"/>
      <c r="W1884" s="272">
        <v>7280</v>
      </c>
      <c r="X1884" s="273"/>
      <c r="Y1884" s="486"/>
      <c r="Z1884" s="423"/>
      <c r="AA1884" s="477"/>
      <c r="AB1884" s="477"/>
      <c r="AC1884" s="477"/>
      <c r="AD1884" s="477"/>
      <c r="AE1884" s="477"/>
    </row>
    <row r="1885" spans="1:204" s="490" customFormat="1" ht="25.5" x14ac:dyDescent="0.25">
      <c r="A1885" s="344" t="s">
        <v>3146</v>
      </c>
      <c r="B1885" s="337" t="s">
        <v>2056</v>
      </c>
      <c r="C1885" s="328" t="s">
        <v>3157</v>
      </c>
      <c r="D1885" s="323" t="s">
        <v>3158</v>
      </c>
      <c r="E1885" s="326">
        <v>206.46</v>
      </c>
      <c r="F1885" s="330">
        <v>200</v>
      </c>
      <c r="G1885" s="221"/>
      <c r="H1885" s="323"/>
      <c r="I1885" s="371" t="s">
        <v>21</v>
      </c>
      <c r="J1885" s="371"/>
      <c r="K1885" s="323"/>
      <c r="L1885" s="373"/>
      <c r="M1885" s="374">
        <v>6</v>
      </c>
      <c r="N1885" s="371">
        <v>1</v>
      </c>
      <c r="O1885" s="375"/>
      <c r="P1885" s="377">
        <f t="shared" si="204"/>
        <v>211.45</v>
      </c>
      <c r="Q1885" s="16">
        <f t="shared" si="205"/>
        <v>211.45920000000001</v>
      </c>
      <c r="R1885" s="23">
        <f t="shared" si="206"/>
        <v>4.9899999999999807</v>
      </c>
      <c r="S1885" s="18">
        <f t="shared" si="203"/>
        <v>2.4169330620943428E-2</v>
      </c>
      <c r="T1885" s="101"/>
      <c r="U1885" s="102">
        <v>7290000</v>
      </c>
      <c r="V1885" s="103"/>
      <c r="W1885" s="272">
        <v>7290</v>
      </c>
      <c r="X1885" s="273"/>
      <c r="Y1885" s="486"/>
      <c r="Z1885" s="423"/>
      <c r="AA1885" s="477"/>
      <c r="AB1885" s="477"/>
      <c r="AC1885" s="477"/>
      <c r="AD1885" s="477"/>
      <c r="AE1885" s="477"/>
    </row>
    <row r="1886" spans="1:204" s="490" customFormat="1" ht="38.25" x14ac:dyDescent="0.25">
      <c r="A1886" s="344" t="s">
        <v>3146</v>
      </c>
      <c r="B1886" s="337" t="s">
        <v>2056</v>
      </c>
      <c r="C1886" s="328" t="s">
        <v>3164</v>
      </c>
      <c r="D1886" s="323" t="s">
        <v>3165</v>
      </c>
      <c r="E1886" s="326">
        <v>516.15</v>
      </c>
      <c r="F1886" s="330">
        <v>500</v>
      </c>
      <c r="G1886" s="221"/>
      <c r="H1886" s="323"/>
      <c r="I1886" s="371" t="s">
        <v>21</v>
      </c>
      <c r="J1886" s="371"/>
      <c r="K1886" s="323"/>
      <c r="L1886" s="373"/>
      <c r="M1886" s="374">
        <v>6</v>
      </c>
      <c r="N1886" s="404">
        <v>1</v>
      </c>
      <c r="O1886" s="375"/>
      <c r="P1886" s="377">
        <f t="shared" si="204"/>
        <v>528.64</v>
      </c>
      <c r="Q1886" s="16">
        <f t="shared" si="205"/>
        <v>528.64800000000002</v>
      </c>
      <c r="R1886" s="23">
        <f t="shared" si="206"/>
        <v>12.490000000000009</v>
      </c>
      <c r="S1886" s="18">
        <f t="shared" si="203"/>
        <v>2.4198391940327444E-2</v>
      </c>
      <c r="T1886" s="101"/>
      <c r="U1886" s="102">
        <v>7320000</v>
      </c>
      <c r="V1886" s="103"/>
      <c r="W1886" s="272">
        <v>7320</v>
      </c>
      <c r="X1886" s="273"/>
      <c r="Y1886" s="486"/>
      <c r="Z1886" s="423"/>
      <c r="AA1886" s="477"/>
      <c r="AB1886" s="477"/>
      <c r="AC1886" s="477"/>
      <c r="AD1886" s="477"/>
      <c r="AE1886" s="477"/>
    </row>
    <row r="1887" spans="1:204" s="425" customFormat="1" ht="25.5" x14ac:dyDescent="0.25">
      <c r="A1887" s="344" t="s">
        <v>3166</v>
      </c>
      <c r="B1887" s="337" t="s">
        <v>2056</v>
      </c>
      <c r="C1887" s="328" t="s">
        <v>3167</v>
      </c>
      <c r="D1887" s="323" t="s">
        <v>3168</v>
      </c>
      <c r="E1887" s="326">
        <v>206.46</v>
      </c>
      <c r="F1887" s="353">
        <v>200</v>
      </c>
      <c r="G1887" s="221"/>
      <c r="H1887" s="323"/>
      <c r="I1887" s="371" t="s">
        <v>21</v>
      </c>
      <c r="J1887" s="371"/>
      <c r="K1887" s="323"/>
      <c r="L1887" s="373"/>
      <c r="M1887" s="374">
        <v>6</v>
      </c>
      <c r="N1887" s="371">
        <v>1</v>
      </c>
      <c r="O1887" s="375"/>
      <c r="P1887" s="377">
        <f t="shared" si="204"/>
        <v>211.45</v>
      </c>
      <c r="Q1887" s="16">
        <f t="shared" si="205"/>
        <v>211.45920000000001</v>
      </c>
      <c r="R1887" s="23">
        <f t="shared" si="206"/>
        <v>4.9899999999999807</v>
      </c>
      <c r="S1887" s="18">
        <f t="shared" si="203"/>
        <v>2.4169330620943428E-2</v>
      </c>
      <c r="T1887" s="101"/>
      <c r="U1887" s="102">
        <v>7330000</v>
      </c>
      <c r="V1887" s="103"/>
      <c r="W1887" s="272">
        <v>7330</v>
      </c>
      <c r="X1887" s="273"/>
      <c r="Y1887" s="426"/>
      <c r="Z1887" s="423"/>
    </row>
    <row r="1888" spans="1:204" s="425" customFormat="1" ht="38.25" x14ac:dyDescent="0.25">
      <c r="A1888" s="344" t="s">
        <v>3172</v>
      </c>
      <c r="B1888" s="337" t="s">
        <v>2056</v>
      </c>
      <c r="C1888" s="328" t="s">
        <v>3173</v>
      </c>
      <c r="D1888" s="323" t="s">
        <v>3174</v>
      </c>
      <c r="E1888" s="326">
        <v>438.72</v>
      </c>
      <c r="F1888" s="353">
        <v>425</v>
      </c>
      <c r="G1888" s="90"/>
      <c r="H1888" s="371"/>
      <c r="I1888" s="371" t="s">
        <v>21</v>
      </c>
      <c r="J1888" s="417"/>
      <c r="K1888" s="418"/>
      <c r="L1888" s="419"/>
      <c r="M1888" s="369">
        <v>6</v>
      </c>
      <c r="N1888" s="420">
        <v>1</v>
      </c>
      <c r="O1888" s="421"/>
      <c r="P1888" s="377">
        <f t="shared" si="204"/>
        <v>449.34</v>
      </c>
      <c r="Q1888" s="16">
        <f t="shared" si="205"/>
        <v>449.34309999999999</v>
      </c>
      <c r="R1888" s="23">
        <f t="shared" si="206"/>
        <v>10.619999999999948</v>
      </c>
      <c r="S1888" s="18">
        <f t="shared" si="203"/>
        <v>2.4206783369802944E-2</v>
      </c>
      <c r="T1888" s="212"/>
      <c r="U1888" s="102" t="e">
        <f>+#REF!*10000</f>
        <v>#REF!</v>
      </c>
      <c r="V1888" s="78"/>
      <c r="W1888" s="272">
        <v>7360</v>
      </c>
      <c r="X1888" s="273"/>
      <c r="Y1888" s="426"/>
      <c r="Z1888" s="423"/>
    </row>
    <row r="1889" spans="1:205" ht="25.5" x14ac:dyDescent="0.25">
      <c r="A1889" s="2" t="s">
        <v>3182</v>
      </c>
      <c r="B1889" s="2" t="s">
        <v>3176</v>
      </c>
      <c r="C1889" s="2" t="s">
        <v>3183</v>
      </c>
      <c r="D1889" s="2" t="s">
        <v>3184</v>
      </c>
      <c r="E1889" s="255">
        <v>92.9</v>
      </c>
      <c r="F1889" s="10">
        <v>90</v>
      </c>
      <c r="K1889" s="11"/>
      <c r="M1889" s="307">
        <v>6</v>
      </c>
      <c r="N1889" s="11">
        <v>1</v>
      </c>
      <c r="O1889" s="22"/>
      <c r="P1889" s="311">
        <f t="shared" si="204"/>
        <v>95.14</v>
      </c>
      <c r="Q1889" s="16">
        <f t="shared" si="205"/>
        <v>95.1494</v>
      </c>
      <c r="R1889" s="23">
        <f t="shared" si="206"/>
        <v>2.2399999999999949</v>
      </c>
      <c r="S1889" s="18">
        <f t="shared" si="203"/>
        <v>2.4111948331539235E-2</v>
      </c>
      <c r="W1889" s="2"/>
      <c r="X1889" s="2"/>
      <c r="Z1889" s="3"/>
    </row>
    <row r="1890" spans="1:205" ht="38.25" x14ac:dyDescent="0.25">
      <c r="A1890" s="2" t="s">
        <v>3185</v>
      </c>
      <c r="B1890" s="2" t="s">
        <v>3176</v>
      </c>
      <c r="C1890" s="24" t="s">
        <v>3186</v>
      </c>
      <c r="D1890" s="28" t="s">
        <v>3187</v>
      </c>
      <c r="E1890" s="255">
        <v>129.03</v>
      </c>
      <c r="F1890" s="10">
        <v>125</v>
      </c>
      <c r="J1890" s="11" t="s">
        <v>21</v>
      </c>
      <c r="K1890" s="11"/>
      <c r="M1890" s="307">
        <v>1</v>
      </c>
      <c r="N1890" s="11">
        <v>1</v>
      </c>
      <c r="O1890" s="22"/>
      <c r="P1890" s="311">
        <f t="shared" si="204"/>
        <v>132.15</v>
      </c>
      <c r="Q1890" s="16">
        <f t="shared" si="205"/>
        <v>132.15430000000001</v>
      </c>
      <c r="R1890" s="23">
        <f t="shared" si="206"/>
        <v>3.1200000000000045</v>
      </c>
      <c r="S1890" s="18">
        <f t="shared" si="203"/>
        <v>2.418042315740529E-2</v>
      </c>
      <c r="W1890" s="2"/>
      <c r="X1890" s="2"/>
      <c r="Z1890" s="3"/>
    </row>
    <row r="1891" spans="1:205" ht="38.25" x14ac:dyDescent="0.25">
      <c r="A1891" s="2" t="s">
        <v>3185</v>
      </c>
      <c r="B1891" s="2" t="s">
        <v>3176</v>
      </c>
      <c r="C1891" s="24" t="s">
        <v>3188</v>
      </c>
      <c r="D1891" s="28" t="s">
        <v>3187</v>
      </c>
      <c r="E1891" s="255">
        <v>258.07</v>
      </c>
      <c r="F1891" s="10">
        <v>250</v>
      </c>
      <c r="H1891" s="2" t="s">
        <v>3187</v>
      </c>
      <c r="J1891" s="11" t="s">
        <v>21</v>
      </c>
      <c r="K1891" s="11"/>
      <c r="M1891" s="307">
        <v>1</v>
      </c>
      <c r="N1891" s="11">
        <v>1</v>
      </c>
      <c r="O1891" s="22"/>
      <c r="P1891" s="311">
        <f t="shared" si="204"/>
        <v>264.31</v>
      </c>
      <c r="Q1891" s="16">
        <f t="shared" si="205"/>
        <v>264.31889999999999</v>
      </c>
      <c r="R1891" s="23">
        <f t="shared" si="206"/>
        <v>6.2400000000000091</v>
      </c>
      <c r="S1891" s="18">
        <f t="shared" si="203"/>
        <v>2.4179486185918586E-2</v>
      </c>
      <c r="W1891" s="2"/>
      <c r="X1891" s="2"/>
      <c r="Z1891" s="3"/>
    </row>
    <row r="1892" spans="1:205" ht="38.25" x14ac:dyDescent="0.25">
      <c r="A1892" s="2" t="s">
        <v>3185</v>
      </c>
      <c r="B1892" s="2" t="s">
        <v>3176</v>
      </c>
      <c r="C1892" s="24" t="s">
        <v>3189</v>
      </c>
      <c r="D1892" s="28" t="s">
        <v>3187</v>
      </c>
      <c r="E1892" s="255">
        <v>387.11</v>
      </c>
      <c r="F1892" s="10">
        <v>375</v>
      </c>
      <c r="H1892" s="2" t="s">
        <v>3187</v>
      </c>
      <c r="J1892" s="11" t="s">
        <v>21</v>
      </c>
      <c r="K1892" s="11"/>
      <c r="M1892" s="307">
        <v>1</v>
      </c>
      <c r="N1892" s="11">
        <v>1</v>
      </c>
      <c r="O1892" s="22"/>
      <c r="P1892" s="311">
        <f t="shared" si="204"/>
        <v>396.48</v>
      </c>
      <c r="Q1892" s="16">
        <f t="shared" si="205"/>
        <v>396.48340000000002</v>
      </c>
      <c r="R1892" s="23">
        <f t="shared" si="206"/>
        <v>9.3700000000000045</v>
      </c>
      <c r="S1892" s="18">
        <f t="shared" si="203"/>
        <v>2.4205006328950437E-2</v>
      </c>
      <c r="W1892" s="2"/>
      <c r="X1892" s="2"/>
      <c r="Z1892" s="3"/>
    </row>
    <row r="1893" spans="1:205" ht="38.25" x14ac:dyDescent="0.25">
      <c r="A1893" s="2" t="s">
        <v>3185</v>
      </c>
      <c r="B1893" s="2" t="s">
        <v>3176</v>
      </c>
      <c r="C1893" s="2" t="s">
        <v>3190</v>
      </c>
      <c r="D1893" s="28" t="s">
        <v>3187</v>
      </c>
      <c r="E1893" s="255">
        <v>206.46</v>
      </c>
      <c r="F1893" s="10">
        <v>200</v>
      </c>
      <c r="H1893" s="2" t="s">
        <v>3187</v>
      </c>
      <c r="J1893" s="11" t="s">
        <v>21</v>
      </c>
      <c r="K1893" s="11"/>
      <c r="M1893" s="307">
        <v>1</v>
      </c>
      <c r="N1893" s="11">
        <v>1</v>
      </c>
      <c r="O1893" s="22"/>
      <c r="P1893" s="311">
        <f t="shared" si="204"/>
        <v>211.45</v>
      </c>
      <c r="Q1893" s="16">
        <f t="shared" si="205"/>
        <v>211.45920000000001</v>
      </c>
      <c r="R1893" s="23">
        <f t="shared" si="206"/>
        <v>4.9899999999999807</v>
      </c>
      <c r="S1893" s="18">
        <f t="shared" si="203"/>
        <v>2.4169330620943428E-2</v>
      </c>
      <c r="W1893" s="2"/>
      <c r="X1893" s="2"/>
      <c r="Z1893" s="3"/>
    </row>
    <row r="1894" spans="1:205" ht="38.25" x14ac:dyDescent="0.25">
      <c r="A1894" s="2" t="s">
        <v>3185</v>
      </c>
      <c r="B1894" s="2" t="s">
        <v>3176</v>
      </c>
      <c r="C1894" s="2" t="s">
        <v>3191</v>
      </c>
      <c r="D1894" s="28" t="s">
        <v>3187</v>
      </c>
      <c r="E1894" s="255">
        <v>412.92</v>
      </c>
      <c r="F1894" s="10">
        <v>400</v>
      </c>
      <c r="H1894" s="2" t="s">
        <v>3187</v>
      </c>
      <c r="J1894" s="11" t="s">
        <v>21</v>
      </c>
      <c r="K1894" s="11"/>
      <c r="M1894" s="307">
        <v>1</v>
      </c>
      <c r="N1894" s="11">
        <v>1</v>
      </c>
      <c r="O1894" s="22"/>
      <c r="P1894" s="311">
        <f t="shared" si="204"/>
        <v>422.91</v>
      </c>
      <c r="Q1894" s="16">
        <f t="shared" si="205"/>
        <v>422.91840000000002</v>
      </c>
      <c r="R1894" s="23">
        <f t="shared" si="206"/>
        <v>9.9900000000000091</v>
      </c>
      <c r="S1894" s="18">
        <f t="shared" si="203"/>
        <v>2.4193548387096794E-2</v>
      </c>
      <c r="W1894" s="2"/>
      <c r="X1894" s="2"/>
      <c r="Z1894" s="3"/>
    </row>
    <row r="1895" spans="1:205" ht="38.25" x14ac:dyDescent="0.25">
      <c r="A1895" s="2" t="s">
        <v>3185</v>
      </c>
      <c r="B1895" s="2" t="s">
        <v>3176</v>
      </c>
      <c r="C1895" s="2" t="s">
        <v>3192</v>
      </c>
      <c r="D1895" s="28" t="s">
        <v>3187</v>
      </c>
      <c r="E1895" s="255">
        <v>619.38</v>
      </c>
      <c r="F1895" s="10">
        <v>600</v>
      </c>
      <c r="H1895" s="2" t="s">
        <v>3187</v>
      </c>
      <c r="J1895" s="11" t="s">
        <v>21</v>
      </c>
      <c r="K1895" s="11"/>
      <c r="M1895" s="307">
        <v>1</v>
      </c>
      <c r="N1895" s="11">
        <v>1</v>
      </c>
      <c r="O1895" s="22"/>
      <c r="P1895" s="311">
        <f t="shared" si="204"/>
        <v>634.37</v>
      </c>
      <c r="Q1895" s="16">
        <f t="shared" si="205"/>
        <v>634.37760000000003</v>
      </c>
      <c r="R1895" s="23">
        <f t="shared" si="206"/>
        <v>14.990000000000009</v>
      </c>
      <c r="S1895" s="18">
        <f t="shared" si="203"/>
        <v>2.420162097581454E-2</v>
      </c>
      <c r="W1895" s="2"/>
      <c r="X1895" s="2"/>
      <c r="Z1895" s="3"/>
    </row>
    <row r="1896" spans="1:205" ht="38.25" x14ac:dyDescent="0.25">
      <c r="A1896" s="2" t="s">
        <v>3193</v>
      </c>
      <c r="B1896" s="2" t="s">
        <v>3176</v>
      </c>
      <c r="C1896" s="24" t="s">
        <v>3194</v>
      </c>
      <c r="D1896" s="28" t="s">
        <v>3195</v>
      </c>
      <c r="E1896" s="255">
        <v>15.63</v>
      </c>
      <c r="F1896" s="10">
        <v>15.15</v>
      </c>
      <c r="H1896" s="2" t="s">
        <v>3196</v>
      </c>
      <c r="K1896" s="11"/>
      <c r="M1896" s="307">
        <v>1</v>
      </c>
      <c r="N1896" s="11">
        <v>1</v>
      </c>
      <c r="O1896" s="22"/>
      <c r="P1896" s="311">
        <f t="shared" si="204"/>
        <v>16</v>
      </c>
      <c r="Q1896" s="16">
        <f t="shared" si="205"/>
        <v>16.008400000000002</v>
      </c>
      <c r="R1896" s="23">
        <f t="shared" si="206"/>
        <v>0.36999999999999922</v>
      </c>
      <c r="S1896" s="18">
        <f t="shared" si="203"/>
        <v>2.3672424824056251E-2</v>
      </c>
      <c r="W1896" s="2"/>
      <c r="X1896" s="2"/>
      <c r="Z1896" s="3"/>
    </row>
    <row r="1897" spans="1:205" ht="25.5" x14ac:dyDescent="0.25">
      <c r="A1897" s="2" t="s">
        <v>3197</v>
      </c>
      <c r="B1897" s="2" t="s">
        <v>3176</v>
      </c>
      <c r="C1897" s="24" t="s">
        <v>3198</v>
      </c>
      <c r="D1897" s="28" t="s">
        <v>3199</v>
      </c>
      <c r="E1897" s="255">
        <v>22.93</v>
      </c>
      <c r="F1897" s="10">
        <v>22.22</v>
      </c>
      <c r="H1897" s="2" t="s">
        <v>3196</v>
      </c>
      <c r="K1897" s="11"/>
      <c r="M1897" s="307">
        <v>6</v>
      </c>
      <c r="N1897" s="11">
        <v>1</v>
      </c>
      <c r="O1897" s="22"/>
      <c r="P1897" s="311">
        <f t="shared" si="204"/>
        <v>23.48</v>
      </c>
      <c r="Q1897" s="16">
        <f t="shared" si="205"/>
        <v>23.485199999999999</v>
      </c>
      <c r="R1897" s="23">
        <f t="shared" si="206"/>
        <v>0.55000000000000071</v>
      </c>
      <c r="S1897" s="18">
        <f t="shared" si="203"/>
        <v>2.39860444832098E-2</v>
      </c>
      <c r="W1897" s="2"/>
      <c r="X1897" s="2"/>
      <c r="Z1897" s="3"/>
    </row>
    <row r="1898" spans="1:205" ht="25.5" x14ac:dyDescent="0.25">
      <c r="A1898" s="2" t="s">
        <v>3200</v>
      </c>
      <c r="B1898" s="2" t="s">
        <v>3176</v>
      </c>
      <c r="C1898" s="24" t="s">
        <v>3201</v>
      </c>
      <c r="D1898" s="28" t="s">
        <v>3178</v>
      </c>
      <c r="E1898" s="255">
        <v>2.06</v>
      </c>
      <c r="F1898" s="10">
        <v>2</v>
      </c>
      <c r="K1898" s="11"/>
      <c r="M1898" s="307">
        <v>6</v>
      </c>
      <c r="N1898" s="11">
        <v>1</v>
      </c>
      <c r="O1898" s="22"/>
      <c r="P1898" s="311">
        <f t="shared" si="204"/>
        <v>2.1</v>
      </c>
      <c r="Q1898" s="16">
        <f t="shared" si="205"/>
        <v>2.1097999999999999</v>
      </c>
      <c r="R1898" s="23">
        <f t="shared" si="206"/>
        <v>4.0000000000000036E-2</v>
      </c>
      <c r="S1898" s="18">
        <f t="shared" si="203"/>
        <v>1.9417475728155355E-2</v>
      </c>
      <c r="W1898" s="2"/>
      <c r="X1898" s="2"/>
      <c r="Z1898" s="3"/>
      <c r="FN1898" s="3"/>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row>
  </sheetData>
  <autoFilter ref="A1:X1898"/>
  <pageMargins left="0.25" right="0" top="0.5" bottom="0.25" header="0.3" footer="0.05"/>
  <pageSetup paperSize="5" fitToHeight="0" orientation="landscape" r:id="rId1"/>
  <headerFooter>
    <oddHeader>&amp;R&amp;P</oddHead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Master Fee file 032613</vt:lpstr>
      <vt:lpstr>Current Fee Update 110512</vt:lpstr>
      <vt:lpstr>'Current Fee Update 110512'!Print_Titles</vt:lpstr>
      <vt:lpstr>'Master Fee file 032613'!Print_Titles</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Theresa Tran</dc:creator>
  <cp:lastModifiedBy>Bracco, Frank - FIN</cp:lastModifiedBy>
  <cp:lastPrinted>2012-11-15T17:01:58Z</cp:lastPrinted>
  <dcterms:created xsi:type="dcterms:W3CDTF">2012-09-18T15:36:00Z</dcterms:created>
  <dcterms:modified xsi:type="dcterms:W3CDTF">2013-05-03T14:16:40Z</dcterms:modified>
</cp:coreProperties>
</file>