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240" yWindow="45" windowWidth="18060" windowHeight="5775" firstSheet="1" activeTab="1"/>
  </bookViews>
  <sheets>
    <sheet name="Cognos_Office_Connection_Cache" sheetId="7" state="veryHidden" r:id="rId1"/>
    <sheet name="Prediction" sheetId="4" r:id="rId2"/>
    <sheet name="Results" sheetId="5" r:id="rId3"/>
    <sheet name="{PL}PickLst" sheetId="6" state="hidden" r:id="rId4"/>
  </sheets>
  <definedNames>
    <definedName name="ForecastMonth">Prediction!$F$5</definedName>
    <definedName name="ID" localSheetId="3" hidden="1">"76909e6b-e273-4b52-81f0-a293a3bf7441"</definedName>
    <definedName name="ID" localSheetId="0" hidden="1">"2007427d-d69b-454a-a9d1-1b786d64f1a2"</definedName>
    <definedName name="ID" localSheetId="1" hidden="1">"59243a0c-36b9-43ab-be33-a9263e30b356"</definedName>
    <definedName name="ID" localSheetId="2" hidden="1">"b7f03b1b-6af5-4b18-b874-0f928b0cc2ab"</definedName>
    <definedName name="TM1REBUILDOPTION">1</definedName>
    <definedName name="Version">Prediction!$D$5</definedName>
  </definedNames>
  <calcPr calcId="152511" calcMode="manual" concurrentCalc="0"/>
</workbook>
</file>

<file path=xl/calcChain.xml><?xml version="1.0" encoding="utf-8"?>
<calcChain xmlns="http://schemas.openxmlformats.org/spreadsheetml/2006/main">
  <c r="AL34" i="5" l="1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I5" i="5"/>
  <c r="G5" i="5"/>
  <c r="E5" i="5"/>
  <c r="C5" i="5"/>
  <c r="C1" i="5"/>
  <c r="C15" i="4"/>
  <c r="C14" i="4"/>
  <c r="C13" i="4"/>
  <c r="C12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F5" i="4"/>
  <c r="D5" i="4"/>
  <c r="D2" i="4"/>
  <c r="D10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C28" i="5"/>
  <c r="E11" i="4"/>
  <c r="F11" i="4"/>
  <c r="D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</calcChain>
</file>

<file path=xl/sharedStrings.xml><?xml version="1.0" encoding="utf-8"?>
<sst xmlns="http://schemas.openxmlformats.org/spreadsheetml/2006/main" count="140" uniqueCount="34">
  <si>
    <t>CUBE: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</si>
  <si>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</si>
  <si>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</si>
  <si>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</si>
  <si>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</si>
  <si>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</si>
  <si>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</si>
  <si>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</si>
  <si>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</si>
  <si>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</si>
  <si>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</si>
  <si>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</si>
  <si>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</si>
  <si>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</si>
  <si>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Channel</t>
  </si>
  <si>
    <t>Revenue</t>
  </si>
  <si>
    <t>Budget</t>
  </si>
  <si>
    <t>Actual</t>
  </si>
  <si>
    <t>Predictive</t>
  </si>
  <si>
    <t>Predictivev2</t>
  </si>
  <si>
    <t>Product Total</t>
  </si>
  <si>
    <t>ActFor</t>
  </si>
  <si>
    <t>Actfor</t>
  </si>
  <si>
    <t>Month</t>
  </si>
  <si>
    <t>Organization</t>
  </si>
  <si>
    <t>A</t>
  </si>
  <si>
    <t>B</t>
  </si>
  <si>
    <t>C</t>
  </si>
  <si>
    <t>D</t>
  </si>
  <si>
    <t>Product Unit Forecast</t>
  </si>
  <si>
    <t>Y1</t>
  </si>
  <si>
    <t>Y2</t>
  </si>
  <si>
    <t>Y3</t>
  </si>
  <si>
    <t>Product Unit Forecast -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</si>
</sst>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33CC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12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B7D2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thick">
        <color theme="3" tint="-0.2499465926084170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1" fillId="5" borderId="7">
      <alignment horizontal="left" vertical="center"/>
    </xf>
    <xf numFmtId="0" fontId="14" fillId="6" borderId="7">
      <alignment horizontal="left" vertical="center"/>
    </xf>
    <xf numFmtId="0" fontId="14" fillId="7" borderId="7">
      <alignment horizontal="left" vertical="center"/>
    </xf>
    <xf numFmtId="0" fontId="15" fillId="5" borderId="7">
      <alignment horizontal="center" vertical="center"/>
    </xf>
    <xf numFmtId="0" fontId="1" fillId="5" borderId="7">
      <alignment horizontal="center" vertical="center"/>
    </xf>
    <xf numFmtId="0" fontId="14" fillId="6" borderId="7">
      <alignment horizontal="center" vertical="center"/>
    </xf>
    <xf numFmtId="0" fontId="14" fillId="7" borderId="7">
      <alignment horizontal="center" vertical="center"/>
    </xf>
    <xf numFmtId="0" fontId="15" fillId="5" borderId="7">
      <alignment horizontal="center" vertical="center"/>
    </xf>
    <xf numFmtId="0" fontId="3" fillId="0" borderId="7">
      <alignment horizontal="right" vertical="center"/>
    </xf>
    <xf numFmtId="0" fontId="3" fillId="8" borderId="7">
      <alignment horizontal="right" vertical="center"/>
    </xf>
    <xf numFmtId="0" fontId="3" fillId="0" borderId="7">
      <alignment horizontal="center" vertical="center"/>
    </xf>
    <xf numFmtId="0" fontId="15" fillId="6" borderId="7"/>
    <xf numFmtId="0" fontId="15" fillId="0" borderId="7">
      <alignment horizontal="center" vertical="center" wrapText="1"/>
    </xf>
    <xf numFmtId="0" fontId="15" fillId="7" borderId="7"/>
    <xf numFmtId="0" fontId="1" fillId="0" borderId="7">
      <alignment horizontal="left" vertical="center"/>
    </xf>
    <xf numFmtId="0" fontId="1" fillId="0" borderId="7">
      <alignment horizontal="left" vertical="top"/>
    </xf>
    <xf numFmtId="0" fontId="1" fillId="5" borderId="7">
      <alignment horizontal="center" vertical="center"/>
    </xf>
    <xf numFmtId="0" fontId="1" fillId="5" borderId="7">
      <alignment horizontal="left" vertical="center"/>
    </xf>
    <xf numFmtId="0" fontId="3" fillId="0" borderId="7">
      <alignment horizontal="right" vertical="center"/>
    </xf>
    <xf numFmtId="0" fontId="3" fillId="0" borderId="7">
      <alignment horizontal="right" vertical="center"/>
    </xf>
    <xf numFmtId="0" fontId="16" fillId="5" borderId="7">
      <alignment horizontal="left" vertical="center" indent="1"/>
    </xf>
    <xf numFmtId="0" fontId="1" fillId="9" borderId="7"/>
    <xf numFmtId="0" fontId="17" fillId="0" borderId="7"/>
    <xf numFmtId="0" fontId="18" fillId="0" borderId="7"/>
    <xf numFmtId="0" fontId="3" fillId="10" borderId="7"/>
    <xf numFmtId="0" fontId="3" fillId="11" borderId="7"/>
  </cellStyleXfs>
  <cellXfs count="34">
    <xf numFmtId="0" fontId="0" fillId="0" borderId="0" xfId="0"/>
    <xf numFmtId="164" fontId="2" fillId="3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9" fillId="0" borderId="0" xfId="0" applyFont="1"/>
    <xf numFmtId="164" fontId="5" fillId="0" borderId="0" xfId="1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left" vertical="center"/>
    </xf>
    <xf numFmtId="2" fontId="10" fillId="4" borderId="0" xfId="0" applyNumberFormat="1" applyFont="1" applyFill="1" applyBorder="1"/>
    <xf numFmtId="2" fontId="10" fillId="0" borderId="0" xfId="0" applyNumberFormat="1" applyFont="1" applyBorder="1"/>
    <xf numFmtId="2" fontId="10" fillId="0" borderId="6" xfId="0" applyNumberFormat="1" applyFont="1" applyBorder="1"/>
    <xf numFmtId="0" fontId="8" fillId="0" borderId="0" xfId="0" applyFont="1" applyBorder="1" applyAlignment="1">
      <alignment horizontal="center" vertical="center"/>
    </xf>
    <xf numFmtId="165" fontId="10" fillId="0" borderId="0" xfId="1" applyNumberFormat="1" applyFont="1"/>
    <xf numFmtId="165" fontId="10" fillId="4" borderId="0" xfId="1" applyNumberFormat="1" applyFont="1" applyFill="1"/>
    <xf numFmtId="165" fontId="10" fillId="0" borderId="0" xfId="1" applyNumberFormat="1" applyFont="1" applyFill="1"/>
    <xf numFmtId="2" fontId="12" fillId="0" borderId="0" xfId="0" applyNumberFormat="1" applyFont="1" applyBorder="1"/>
    <xf numFmtId="165" fontId="12" fillId="0" borderId="0" xfId="1" applyNumberFormat="1" applyFont="1"/>
    <xf numFmtId="165" fontId="11" fillId="0" borderId="0" xfId="1" applyNumberFormat="1" applyFont="1" applyFill="1"/>
    <xf numFmtId="0" fontId="13" fillId="0" borderId="0" xfId="0" applyFont="1"/>
    <xf numFmtId="0" fontId="19" fillId="12" borderId="0" xfId="0" applyFont="1" applyFill="1" applyBorder="1" applyAlignment="1">
      <alignment vertical="center"/>
    </xf>
    <xf numFmtId="2" fontId="10" fillId="4" borderId="9" xfId="0" applyNumberFormat="1" applyFont="1" applyFill="1" applyBorder="1"/>
    <xf numFmtId="2" fontId="10" fillId="0" borderId="9" xfId="0" applyNumberFormat="1" applyFont="1" applyBorder="1"/>
    <xf numFmtId="0" fontId="7" fillId="0" borderId="10" xfId="0" applyNumberFormat="1" applyFont="1" applyFill="1" applyBorder="1" applyAlignment="1" applyProtection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/>
    <xf numFmtId="165" fontId="10" fillId="4" borderId="0" xfId="1" applyNumberFormat="1" applyFont="1" applyFill="1" applyBorder="1"/>
    <xf numFmtId="49" fontId="7" fillId="4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9" fillId="1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7" fillId="4" borderId="3" xfId="0" applyNumberFormat="1" applyFont="1" applyFill="1" applyBorder="1" applyAlignment="1">
      <alignment horizontal="center" vertical="center"/>
    </xf>
  </cellXfs>
  <cellStyles count="28"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AB40"/>
      <color rgb="FF8BC43F"/>
      <color rgb="FF66CBFD"/>
      <color rgb="FF0033CC"/>
      <color rgb="FF0066FF"/>
      <color rgb="FFDBE5F1"/>
      <color rgb="FFB7D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Prediction!$C$14</c:f>
              <c:strCache>
                <c:ptCount val="1"/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ymbol val="none"/>
          </c:marker>
          <c:cat>
            <c:strRef>
              <c:f>Prediction!$D$11:$AM$11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Prediction!$D$14:$AM$14</c:f>
              <c:numCache>
                <c:formatCode>0.00</c:formatCode>
                <c:ptCount val="36"/>
                <c:pt idx="0">
                  <c:v>1.6</c:v>
                </c:pt>
                <c:pt idx="1">
                  <c:v>2.1</c:v>
                </c:pt>
                <c:pt idx="2">
                  <c:v>2.7</c:v>
                </c:pt>
                <c:pt idx="3">
                  <c:v>3.2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3.8</c:v>
                </c:pt>
                <c:pt idx="8">
                  <c:v>3.9</c:v>
                </c:pt>
                <c:pt idx="9">
                  <c:v>3.5</c:v>
                </c:pt>
                <c:pt idx="10">
                  <c:v>3.4</c:v>
                </c:pt>
                <c:pt idx="11">
                  <c:v>3</c:v>
                </c:pt>
                <c:pt idx="12">
                  <c:v>2.9</c:v>
                </c:pt>
                <c:pt idx="13">
                  <c:v>2.9</c:v>
                </c:pt>
                <c:pt idx="14">
                  <c:v>2.7</c:v>
                </c:pt>
                <c:pt idx="15">
                  <c:v>2.2999999999999998</c:v>
                </c:pt>
                <c:pt idx="16">
                  <c:v>1.7</c:v>
                </c:pt>
                <c:pt idx="17">
                  <c:v>1.7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  <c:pt idx="21">
                  <c:v>2.2000000000000002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2</c:v>
                </c:pt>
                <c:pt idx="26">
                  <c:v>1.5</c:v>
                </c:pt>
                <c:pt idx="27">
                  <c:v>1.1000000000000001</c:v>
                </c:pt>
                <c:pt idx="28">
                  <c:v>1.4</c:v>
                </c:pt>
                <c:pt idx="29">
                  <c:v>1.8</c:v>
                </c:pt>
                <c:pt idx="30">
                  <c:v>1.6</c:v>
                </c:pt>
                <c:pt idx="31">
                  <c:v>1.6</c:v>
                </c:pt>
                <c:pt idx="32">
                  <c:v>1.7</c:v>
                </c:pt>
                <c:pt idx="33">
                  <c:v>1.8</c:v>
                </c:pt>
                <c:pt idx="34">
                  <c:v>1.9</c:v>
                </c:pt>
                <c:pt idx="35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Prediction!$C$15</c:f>
              <c:strCache>
                <c:ptCount val="1"/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Prediction!$D$11:$AM$11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Prediction!$D$15:$AM$15</c:f>
              <c:numCache>
                <c:formatCode>0.00</c:formatCode>
                <c:ptCount val="36"/>
                <c:pt idx="0">
                  <c:v>9.1</c:v>
                </c:pt>
                <c:pt idx="1">
                  <c:v>9</c:v>
                </c:pt>
                <c:pt idx="2">
                  <c:v>8.9</c:v>
                </c:pt>
                <c:pt idx="3">
                  <c:v>9</c:v>
                </c:pt>
                <c:pt idx="4">
                  <c:v>9</c:v>
                </c:pt>
                <c:pt idx="5">
                  <c:v>9.1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8.9</c:v>
                </c:pt>
                <c:pt idx="10">
                  <c:v>8.6</c:v>
                </c:pt>
                <c:pt idx="11">
                  <c:v>8.5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8.1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</c:v>
                </c:pt>
                <c:pt idx="20">
                  <c:v>7.8</c:v>
                </c:pt>
                <c:pt idx="21">
                  <c:v>7.9</c:v>
                </c:pt>
                <c:pt idx="22">
                  <c:v>7.8</c:v>
                </c:pt>
                <c:pt idx="23">
                  <c:v>7.8</c:v>
                </c:pt>
                <c:pt idx="24">
                  <c:v>7.9</c:v>
                </c:pt>
                <c:pt idx="25">
                  <c:v>7.7</c:v>
                </c:pt>
                <c:pt idx="26">
                  <c:v>7.6</c:v>
                </c:pt>
                <c:pt idx="27">
                  <c:v>7.5</c:v>
                </c:pt>
                <c:pt idx="28">
                  <c:v>7.6</c:v>
                </c:pt>
                <c:pt idx="29">
                  <c:v>7.6</c:v>
                </c:pt>
                <c:pt idx="30">
                  <c:v>7.5</c:v>
                </c:pt>
                <c:pt idx="31">
                  <c:v>7.4</c:v>
                </c:pt>
                <c:pt idx="32">
                  <c:v>7.3</c:v>
                </c:pt>
                <c:pt idx="33">
                  <c:v>7.2</c:v>
                </c:pt>
                <c:pt idx="34">
                  <c:v>7.1</c:v>
                </c:pt>
                <c:pt idx="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95696"/>
        <c:axId val="244294912"/>
      </c:lineChart>
      <c:lineChart>
        <c:grouping val="standard"/>
        <c:varyColors val="0"/>
        <c:ser>
          <c:idx val="2"/>
          <c:order val="2"/>
          <c:tx>
            <c:strRef>
              <c:f>Prediction!$C$13</c:f>
              <c:strCache>
                <c:ptCount val="1"/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Prediction!$D$11:$AM$11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Prediction!$D$13:$AM$13</c:f>
              <c:numCache>
                <c:formatCode>0.00</c:formatCode>
                <c:ptCount val="36"/>
                <c:pt idx="0">
                  <c:v>106.2</c:v>
                </c:pt>
                <c:pt idx="1">
                  <c:v>106.3</c:v>
                </c:pt>
                <c:pt idx="2">
                  <c:v>106.7</c:v>
                </c:pt>
                <c:pt idx="3">
                  <c:v>106.8</c:v>
                </c:pt>
                <c:pt idx="4">
                  <c:v>106.2</c:v>
                </c:pt>
                <c:pt idx="5">
                  <c:v>106.4</c:v>
                </c:pt>
                <c:pt idx="6">
                  <c:v>106.8</c:v>
                </c:pt>
                <c:pt idx="7">
                  <c:v>106.4</c:v>
                </c:pt>
                <c:pt idx="8">
                  <c:v>107.1</c:v>
                </c:pt>
                <c:pt idx="9">
                  <c:v>108.2</c:v>
                </c:pt>
                <c:pt idx="10">
                  <c:v>108.2</c:v>
                </c:pt>
                <c:pt idx="11">
                  <c:v>107.9</c:v>
                </c:pt>
                <c:pt idx="12">
                  <c:v>108.6</c:v>
                </c:pt>
                <c:pt idx="13">
                  <c:v>109.5</c:v>
                </c:pt>
                <c:pt idx="14">
                  <c:v>109.7</c:v>
                </c:pt>
                <c:pt idx="15">
                  <c:v>110</c:v>
                </c:pt>
                <c:pt idx="16">
                  <c:v>109.9</c:v>
                </c:pt>
                <c:pt idx="17">
                  <c:v>114.23591999999999</c:v>
                </c:pt>
                <c:pt idx="18">
                  <c:v>114.96419999999999</c:v>
                </c:pt>
                <c:pt idx="19">
                  <c:v>115.17228</c:v>
                </c:pt>
                <c:pt idx="20">
                  <c:v>116.00460000000001</c:v>
                </c:pt>
                <c:pt idx="21">
                  <c:v>115.79652</c:v>
                </c:pt>
                <c:pt idx="22">
                  <c:v>116.5248</c:v>
                </c:pt>
                <c:pt idx="23">
                  <c:v>116.94096</c:v>
                </c:pt>
                <c:pt idx="24">
                  <c:v>114.85199999999999</c:v>
                </c:pt>
                <c:pt idx="25">
                  <c:v>115.26</c:v>
                </c:pt>
                <c:pt idx="26">
                  <c:v>115.464</c:v>
                </c:pt>
                <c:pt idx="27">
                  <c:v>115.566</c:v>
                </c:pt>
                <c:pt idx="28">
                  <c:v>116.28</c:v>
                </c:pt>
                <c:pt idx="29">
                  <c:v>116.688</c:v>
                </c:pt>
                <c:pt idx="30">
                  <c:v>117.3</c:v>
                </c:pt>
                <c:pt idx="31">
                  <c:v>117.3</c:v>
                </c:pt>
                <c:pt idx="32">
                  <c:v>118.32</c:v>
                </c:pt>
                <c:pt idx="33">
                  <c:v>119.34</c:v>
                </c:pt>
                <c:pt idx="34">
                  <c:v>119.34</c:v>
                </c:pt>
                <c:pt idx="35">
                  <c:v>120.36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94608"/>
        <c:axId val="244295304"/>
      </c:lineChart>
      <c:catAx>
        <c:axId val="24429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4294912"/>
        <c:crosses val="autoZero"/>
        <c:auto val="1"/>
        <c:lblAlgn val="ctr"/>
        <c:lblOffset val="100"/>
        <c:noMultiLvlLbl val="0"/>
      </c:catAx>
      <c:valAx>
        <c:axId val="2442949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4295696"/>
        <c:crosses val="autoZero"/>
        <c:crossBetween val="between"/>
      </c:valAx>
      <c:valAx>
        <c:axId val="2442953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5094608"/>
        <c:crosses val="max"/>
        <c:crossBetween val="between"/>
      </c:valAx>
      <c:catAx>
        <c:axId val="24509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29530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Results!$B$29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pPr>
              <a:noFill/>
              <a:ln w="15875"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Results!$C$29:$AL$29</c:f>
              <c:numCache>
                <c:formatCode>_(* #,##0_);_(* \(#,##0\);_(* "-"??_);_(@_)</c:formatCode>
                <c:ptCount val="36"/>
                <c:pt idx="0">
                  <c:v>19816.479999999996</c:v>
                </c:pt>
                <c:pt idx="1">
                  <c:v>20825.209999999992</c:v>
                </c:pt>
                <c:pt idx="2">
                  <c:v>20484.579999999991</c:v>
                </c:pt>
                <c:pt idx="3">
                  <c:v>20459.399999999994</c:v>
                </c:pt>
                <c:pt idx="4">
                  <c:v>20304.339999999989</c:v>
                </c:pt>
                <c:pt idx="5">
                  <c:v>19405.599999999999</c:v>
                </c:pt>
                <c:pt idx="6">
                  <c:v>21034.629999999979</c:v>
                </c:pt>
                <c:pt idx="7">
                  <c:v>20946.289999999986</c:v>
                </c:pt>
                <c:pt idx="8">
                  <c:v>25430.899999999987</c:v>
                </c:pt>
                <c:pt idx="9">
                  <c:v>25749.029999999992</c:v>
                </c:pt>
                <c:pt idx="10">
                  <c:v>26082.469999999994</c:v>
                </c:pt>
                <c:pt idx="11">
                  <c:v>26626.759999999984</c:v>
                </c:pt>
                <c:pt idx="12">
                  <c:v>24830.021208907739</c:v>
                </c:pt>
                <c:pt idx="13">
                  <c:v>24522.674443266173</c:v>
                </c:pt>
                <c:pt idx="14">
                  <c:v>24343.885471898197</c:v>
                </c:pt>
                <c:pt idx="15">
                  <c:v>23656.186638388124</c:v>
                </c:pt>
                <c:pt idx="16">
                  <c:v>23579.513255567341</c:v>
                </c:pt>
                <c:pt idx="17">
                  <c:v>23707.839872746554</c:v>
                </c:pt>
                <c:pt idx="18">
                  <c:v>24640.071049840932</c:v>
                </c:pt>
                <c:pt idx="19">
                  <c:v>25465.071049840932</c:v>
                </c:pt>
                <c:pt idx="20">
                  <c:v>24765.071049840932</c:v>
                </c:pt>
                <c:pt idx="21">
                  <c:v>26603.764581124073</c:v>
                </c:pt>
                <c:pt idx="22">
                  <c:v>29744.689289501592</c:v>
                </c:pt>
                <c:pt idx="23">
                  <c:v>31553.212089077413</c:v>
                </c:pt>
                <c:pt idx="24">
                  <c:v>21721.450000000008</c:v>
                </c:pt>
                <c:pt idx="25">
                  <c:v>21869.649999999994</c:v>
                </c:pt>
                <c:pt idx="26">
                  <c:v>21875.699999999997</c:v>
                </c:pt>
                <c:pt idx="27">
                  <c:v>22215.349999999995</c:v>
                </c:pt>
                <c:pt idx="28">
                  <c:v>22606.5</c:v>
                </c:pt>
                <c:pt idx="29">
                  <c:v>22784.350000000006</c:v>
                </c:pt>
                <c:pt idx="30">
                  <c:v>23656.80000000001</c:v>
                </c:pt>
                <c:pt idx="31">
                  <c:v>24540.000000000004</c:v>
                </c:pt>
                <c:pt idx="32">
                  <c:v>23818.700000000004</c:v>
                </c:pt>
                <c:pt idx="33">
                  <c:v>25444.45</c:v>
                </c:pt>
                <c:pt idx="34">
                  <c:v>27800.249999999989</c:v>
                </c:pt>
                <c:pt idx="35">
                  <c:v>29744.699999999997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Results!$B$30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Results!$C$30:$AL$30</c:f>
              <c:numCache>
                <c:formatCode>_(* #,##0_);_(* \(#,##0\);_(* "-"??_);_(@_)</c:formatCode>
                <c:ptCount val="36"/>
                <c:pt idx="0">
                  <c:v>34933.929999999993</c:v>
                </c:pt>
                <c:pt idx="1">
                  <c:v>22634.099999999988</c:v>
                </c:pt>
                <c:pt idx="2">
                  <c:v>22315.909999999989</c:v>
                </c:pt>
                <c:pt idx="3">
                  <c:v>22318.659999999989</c:v>
                </c:pt>
                <c:pt idx="4">
                  <c:v>22205.349999999995</c:v>
                </c:pt>
                <c:pt idx="5">
                  <c:v>21351.79</c:v>
                </c:pt>
                <c:pt idx="6">
                  <c:v>21314.149999999998</c:v>
                </c:pt>
                <c:pt idx="7">
                  <c:v>21235.939999999995</c:v>
                </c:pt>
                <c:pt idx="8">
                  <c:v>25616.789999999997</c:v>
                </c:pt>
                <c:pt idx="9">
                  <c:v>25934.619999999988</c:v>
                </c:pt>
                <c:pt idx="10">
                  <c:v>26268.979999999989</c:v>
                </c:pt>
                <c:pt idx="11">
                  <c:v>26780.459999999992</c:v>
                </c:pt>
                <c:pt idx="12">
                  <c:v>19672.32</c:v>
                </c:pt>
                <c:pt idx="13">
                  <c:v>20057.97</c:v>
                </c:pt>
                <c:pt idx="14">
                  <c:v>20220.709999999992</c:v>
                </c:pt>
                <c:pt idx="15">
                  <c:v>21222.929999999997</c:v>
                </c:pt>
                <c:pt idx="16">
                  <c:v>20982.590000000004</c:v>
                </c:pt>
                <c:pt idx="17">
                  <c:v>22030.119999999995</c:v>
                </c:pt>
                <c:pt idx="18">
                  <c:v>21645.799999999996</c:v>
                </c:pt>
                <c:pt idx="19">
                  <c:v>20359.320000000007</c:v>
                </c:pt>
                <c:pt idx="20">
                  <c:v>18477.330000000002</c:v>
                </c:pt>
                <c:pt idx="21">
                  <c:v>17765.640000000003</c:v>
                </c:pt>
                <c:pt idx="22">
                  <c:v>19417.109999999997</c:v>
                </c:pt>
                <c:pt idx="23">
                  <c:v>21124.57</c:v>
                </c:pt>
                <c:pt idx="24">
                  <c:v>20816.500000000007</c:v>
                </c:pt>
                <c:pt idx="25">
                  <c:v>20806.220000000005</c:v>
                </c:pt>
                <c:pt idx="26">
                  <c:v>20805.41</c:v>
                </c:pt>
                <c:pt idx="27">
                  <c:v>21117.230000000003</c:v>
                </c:pt>
                <c:pt idx="28">
                  <c:v>21491.850000000002</c:v>
                </c:pt>
                <c:pt idx="29">
                  <c:v>21660.960000000006</c:v>
                </c:pt>
                <c:pt idx="30">
                  <c:v>21669</c:v>
                </c:pt>
                <c:pt idx="31">
                  <c:v>21669</c:v>
                </c:pt>
                <c:pt idx="32">
                  <c:v>21669</c:v>
                </c:pt>
                <c:pt idx="33">
                  <c:v>21669</c:v>
                </c:pt>
                <c:pt idx="34">
                  <c:v>21669</c:v>
                </c:pt>
                <c:pt idx="35">
                  <c:v>21669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Results!$B$31</c:f>
              <c:strCache>
                <c:ptCount val="1"/>
                <c:pt idx="0">
                  <c:v>Predictive</c:v>
                </c:pt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Results!$C$31:$AL$31</c:f>
              <c:numCache>
                <c:formatCode>_(* #,##0_);_(* \(#,##0\);_(* "-"??_);_(@_)</c:formatCode>
                <c:ptCount val="36"/>
                <c:pt idx="0">
                  <c:v>34901.929999999993</c:v>
                </c:pt>
                <c:pt idx="1">
                  <c:v>22602.099999999991</c:v>
                </c:pt>
                <c:pt idx="2">
                  <c:v>22283.909999999989</c:v>
                </c:pt>
                <c:pt idx="3">
                  <c:v>22286.659999999989</c:v>
                </c:pt>
                <c:pt idx="4">
                  <c:v>22173.349999999995</c:v>
                </c:pt>
                <c:pt idx="5">
                  <c:v>21319.79</c:v>
                </c:pt>
                <c:pt idx="6">
                  <c:v>21282.149999999998</c:v>
                </c:pt>
                <c:pt idx="7">
                  <c:v>21203.939999999995</c:v>
                </c:pt>
                <c:pt idx="8">
                  <c:v>25584.789999999997</c:v>
                </c:pt>
                <c:pt idx="9">
                  <c:v>25902.619999999988</c:v>
                </c:pt>
                <c:pt idx="10">
                  <c:v>26236.979999999989</c:v>
                </c:pt>
                <c:pt idx="11">
                  <c:v>26748.459999999992</c:v>
                </c:pt>
                <c:pt idx="12">
                  <c:v>19643.32</c:v>
                </c:pt>
                <c:pt idx="13">
                  <c:v>20028.97</c:v>
                </c:pt>
                <c:pt idx="14">
                  <c:v>20191.709999999992</c:v>
                </c:pt>
                <c:pt idx="15">
                  <c:v>21193.929999999997</c:v>
                </c:pt>
                <c:pt idx="16">
                  <c:v>20953.590000000004</c:v>
                </c:pt>
                <c:pt idx="17">
                  <c:v>30540.968111000017</c:v>
                </c:pt>
                <c:pt idx="18">
                  <c:v>31222.303482000014</c:v>
                </c:pt>
                <c:pt idx="19">
                  <c:v>31368.224975000012</c:v>
                </c:pt>
                <c:pt idx="20">
                  <c:v>31383.459716000016</c:v>
                </c:pt>
                <c:pt idx="21">
                  <c:v>31832.542561000017</c:v>
                </c:pt>
                <c:pt idx="22">
                  <c:v>32210.969875000013</c:v>
                </c:pt>
                <c:pt idx="23">
                  <c:v>32384.17689200001</c:v>
                </c:pt>
                <c:pt idx="24">
                  <c:v>33033.612171000022</c:v>
                </c:pt>
                <c:pt idx="25">
                  <c:v>32827.748377000011</c:v>
                </c:pt>
                <c:pt idx="26">
                  <c:v>33476.772710000019</c:v>
                </c:pt>
                <c:pt idx="27">
                  <c:v>33972.451827000004</c:v>
                </c:pt>
                <c:pt idx="28">
                  <c:v>33660.450854000017</c:v>
                </c:pt>
                <c:pt idx="29">
                  <c:v>33617.61939900001</c:v>
                </c:pt>
                <c:pt idx="30">
                  <c:v>34334.401890999994</c:v>
                </c:pt>
                <c:pt idx="31">
                  <c:v>34140.736308000007</c:v>
                </c:pt>
                <c:pt idx="32">
                  <c:v>34166.103224000013</c:v>
                </c:pt>
                <c:pt idx="33">
                  <c:v>34417.015192000021</c:v>
                </c:pt>
                <c:pt idx="34">
                  <c:v>34287.167364000008</c:v>
                </c:pt>
                <c:pt idx="35">
                  <c:v>34309.622905000011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Results!$B$32</c:f>
              <c:strCache>
                <c:ptCount val="1"/>
                <c:pt idx="0">
                  <c:v>Predictivev2</c:v>
                </c:pt>
              </c:strCache>
            </c:strRef>
          </c:tx>
          <c:spPr>
            <a:ln w="38100"/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Results!$C$32:$AL$32</c:f>
              <c:numCache>
                <c:formatCode>_(* #,##0_);_(* \(#,##0\);_(* "-"??_);_(@_)</c:formatCode>
                <c:ptCount val="36"/>
                <c:pt idx="0">
                  <c:v>34898.990926700018</c:v>
                </c:pt>
                <c:pt idx="1">
                  <c:v>22599.216211939995</c:v>
                </c:pt>
                <c:pt idx="2">
                  <c:v>22283.013877189987</c:v>
                </c:pt>
                <c:pt idx="3">
                  <c:v>22283.705136379991</c:v>
                </c:pt>
                <c:pt idx="4">
                  <c:v>22170.366992159998</c:v>
                </c:pt>
                <c:pt idx="5">
                  <c:v>21318.788497259997</c:v>
                </c:pt>
                <c:pt idx="6">
                  <c:v>21282.232632479991</c:v>
                </c:pt>
                <c:pt idx="7">
                  <c:v>21204.066817009985</c:v>
                </c:pt>
                <c:pt idx="8">
                  <c:v>25584.871450469996</c:v>
                </c:pt>
                <c:pt idx="9">
                  <c:v>25902.686879219997</c:v>
                </c:pt>
                <c:pt idx="10">
                  <c:v>26237.095110080001</c:v>
                </c:pt>
                <c:pt idx="11">
                  <c:v>26748.600841959993</c:v>
                </c:pt>
                <c:pt idx="12">
                  <c:v>19585.359866794806</c:v>
                </c:pt>
                <c:pt idx="13">
                  <c:v>19971.080350458393</c:v>
                </c:pt>
                <c:pt idx="14">
                  <c:v>20133.757835875484</c:v>
                </c:pt>
                <c:pt idx="15">
                  <c:v>21135.922673233967</c:v>
                </c:pt>
                <c:pt idx="16">
                  <c:v>20895.648436959586</c:v>
                </c:pt>
                <c:pt idx="17">
                  <c:v>21943.157490862846</c:v>
                </c:pt>
                <c:pt idx="18">
                  <c:v>21558.933077172554</c:v>
                </c:pt>
                <c:pt idx="19">
                  <c:v>20838.962447999995</c:v>
                </c:pt>
                <c:pt idx="20">
                  <c:v>25184.297262</c:v>
                </c:pt>
                <c:pt idx="21">
                  <c:v>25386.722782999997</c:v>
                </c:pt>
                <c:pt idx="22">
                  <c:v>25556.069670000012</c:v>
                </c:pt>
                <c:pt idx="23">
                  <c:v>25690.291686999994</c:v>
                </c:pt>
                <c:pt idx="24">
                  <c:v>23207.988585999996</c:v>
                </c:pt>
                <c:pt idx="25">
                  <c:v>20352.957832</c:v>
                </c:pt>
                <c:pt idx="26">
                  <c:v>20155.015174999993</c:v>
                </c:pt>
                <c:pt idx="27">
                  <c:v>20519.741854999997</c:v>
                </c:pt>
                <c:pt idx="28">
                  <c:v>20933.843776000016</c:v>
                </c:pt>
                <c:pt idx="29">
                  <c:v>18499.992266999998</c:v>
                </c:pt>
                <c:pt idx="30">
                  <c:v>20581.643248999997</c:v>
                </c:pt>
                <c:pt idx="31">
                  <c:v>19668.440993000004</c:v>
                </c:pt>
                <c:pt idx="32">
                  <c:v>23930.890023000007</c:v>
                </c:pt>
                <c:pt idx="33">
                  <c:v>24017.214019999992</c:v>
                </c:pt>
                <c:pt idx="34">
                  <c:v>24003.694292999986</c:v>
                </c:pt>
                <c:pt idx="35">
                  <c:v>23741.956294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95392"/>
        <c:axId val="245094216"/>
      </c:lineChart>
      <c:catAx>
        <c:axId val="24509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5094216"/>
        <c:crosses val="autoZero"/>
        <c:auto val="1"/>
        <c:lblAlgn val="ctr"/>
        <c:lblOffset val="100"/>
        <c:noMultiLvlLbl val="0"/>
      </c:catAx>
      <c:valAx>
        <c:axId val="2450942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509539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56064643113245"/>
          <c:y val="0.89313466025080201"/>
          <c:w val="0.14632871156357444"/>
          <c:h val="6.928319304914472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15</xdr:row>
      <xdr:rowOff>123824</xdr:rowOff>
    </xdr:from>
    <xdr:to>
      <xdr:col>39</xdr:col>
      <xdr:colOff>581026</xdr:colOff>
      <xdr:row>31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0</xdr:row>
          <xdr:rowOff>47625</xdr:rowOff>
        </xdr:from>
        <xdr:to>
          <xdr:col>13</xdr:col>
          <xdr:colOff>114300</xdr:colOff>
          <xdr:row>0</xdr:row>
          <xdr:rowOff>304800</xdr:rowOff>
        </xdr:to>
        <xdr:sp macro="" textlink="">
          <xdr:nvSpPr>
            <xdr:cNvPr id="1027" name="TI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6</xdr:row>
      <xdr:rowOff>0</xdr:rowOff>
    </xdr:from>
    <xdr:to>
      <xdr:col>38</xdr:col>
      <xdr:colOff>133350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35"/>
  <sheetViews>
    <sheetView showGridLines="0" tabSelected="1" topLeftCell="B1" workbookViewId="0">
      <selection activeCell="C1" sqref="C1:D1"/>
    </sheetView>
  </sheetViews>
  <sheetFormatPr defaultRowHeight="15" x14ac:dyDescent="0.25"/>
  <cols>
    <col min="1" max="1" width="2" hidden="1" customWidth="1"/>
    <col min="2" max="2" width="2.140625" customWidth="1"/>
    <col min="3" max="3" width="19" bestFit="1" customWidth="1"/>
    <col min="4" max="4" width="9.5703125" customWidth="1"/>
    <col min="5" max="39" width="6.5703125" bestFit="1" customWidth="1"/>
  </cols>
  <sheetData>
    <row r="1" spans="1:39" ht="27" customHeight="1" x14ac:dyDescent="0.25">
      <c r="A1" s="1"/>
      <c r="B1" s="7"/>
      <c r="C1" s="31" t="s">
        <v>29</v>
      </c>
      <c r="D1" s="32"/>
      <c r="E1" s="31"/>
      <c r="F1" s="32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hidden="1" x14ac:dyDescent="0.25">
      <c r="B2" s="5"/>
      <c r="C2" s="5" t="s">
        <v>0</v>
      </c>
      <c r="D2" s="5" t="str">
        <f ca="1">_xll.VIEW("24retail:ExternalFactors","!","!",$D$5,"!")</f>
        <v>24retail:ExternalFactors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6.7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B4" s="5"/>
      <c r="C4" s="5"/>
      <c r="D4" s="28" t="s">
        <v>1</v>
      </c>
      <c r="E4" s="29"/>
      <c r="F4" s="28" t="s">
        <v>23</v>
      </c>
      <c r="G4" s="2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B5" s="5"/>
      <c r="C5" s="5"/>
      <c r="D5" s="30" t="str">
        <f ca="1">_xll.SUBNM("24retail:Version","Predictive","Predictive")</f>
        <v/>
      </c>
      <c r="E5" s="30"/>
      <c r="F5" s="30" t="str">
        <f ca="1">_xll.DBRW("24retail:calendar","Fcst Month","String")</f>
        <v>*KEY_ERR</v>
      </c>
      <c r="G5" s="3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6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8.75" hidden="1" customHeight="1" x14ac:dyDescent="0.25">
      <c r="B7" s="5"/>
      <c r="C7" s="5"/>
      <c r="D7" s="5" t="s">
        <v>30</v>
      </c>
      <c r="E7" s="5" t="s">
        <v>30</v>
      </c>
      <c r="F7" s="5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 t="s">
        <v>30</v>
      </c>
      <c r="M7" s="5" t="s">
        <v>30</v>
      </c>
      <c r="N7" s="5" t="s">
        <v>30</v>
      </c>
      <c r="O7" s="5" t="s">
        <v>30</v>
      </c>
      <c r="P7" s="5" t="s">
        <v>31</v>
      </c>
      <c r="Q7" s="5" t="s">
        <v>31</v>
      </c>
      <c r="R7" s="5" t="s">
        <v>31</v>
      </c>
      <c r="S7" s="5" t="s">
        <v>31</v>
      </c>
      <c r="T7" s="5" t="s">
        <v>31</v>
      </c>
      <c r="U7" s="5" t="s">
        <v>31</v>
      </c>
      <c r="V7" s="5" t="s">
        <v>31</v>
      </c>
      <c r="W7" s="5" t="s">
        <v>31</v>
      </c>
      <c r="X7" s="5" t="s">
        <v>31</v>
      </c>
      <c r="Y7" s="5" t="s">
        <v>31</v>
      </c>
      <c r="Z7" s="5" t="s">
        <v>31</v>
      </c>
      <c r="AA7" s="5" t="s">
        <v>31</v>
      </c>
      <c r="AB7" s="5" t="s">
        <v>32</v>
      </c>
      <c r="AC7" s="5" t="s">
        <v>32</v>
      </c>
      <c r="AD7" s="5" t="s">
        <v>32</v>
      </c>
      <c r="AE7" s="5" t="s">
        <v>32</v>
      </c>
      <c r="AF7" s="5" t="s">
        <v>32</v>
      </c>
      <c r="AG7" s="5" t="s">
        <v>32</v>
      </c>
      <c r="AH7" s="5" t="s">
        <v>32</v>
      </c>
      <c r="AI7" s="5" t="s">
        <v>32</v>
      </c>
      <c r="AJ7" s="5" t="s">
        <v>32</v>
      </c>
      <c r="AK7" s="5" t="s">
        <v>32</v>
      </c>
      <c r="AL7" s="5" t="s">
        <v>32</v>
      </c>
      <c r="AM7" s="5" t="s">
        <v>32</v>
      </c>
    </row>
    <row r="8" spans="1:39" hidden="1" x14ac:dyDescent="0.25">
      <c r="B8" s="5"/>
      <c r="C8" s="5"/>
      <c r="D8" s="5" t="str">
        <f ca="1">_xll.DBRA("24retail:Year",D$7,"Caption_Default")</f>
        <v/>
      </c>
      <c r="E8" s="5" t="str">
        <f ca="1">_xll.DBRA("24retail:Year",E$7,"Caption_Default")</f>
        <v/>
      </c>
      <c r="F8" s="5" t="str">
        <f ca="1">_xll.DBRA("24retail:Year",F$7,"Caption_Default")</f>
        <v/>
      </c>
      <c r="G8" s="5" t="str">
        <f ca="1">_xll.DBRA("24retail:Year",G$7,"Caption_Default")</f>
        <v/>
      </c>
      <c r="H8" s="5" t="str">
        <f ca="1">_xll.DBRA("24retail:Year",H$7,"Caption_Default")</f>
        <v/>
      </c>
      <c r="I8" s="5" t="str">
        <f ca="1">_xll.DBRA("24retail:Year",I$7,"Caption_Default")</f>
        <v/>
      </c>
      <c r="J8" s="5" t="str">
        <f ca="1">_xll.DBRA("24retail:Year",J$7,"Caption_Default")</f>
        <v/>
      </c>
      <c r="K8" s="5" t="str">
        <f ca="1">_xll.DBRA("24retail:Year",K$7,"Caption_Default")</f>
        <v/>
      </c>
      <c r="L8" s="5" t="str">
        <f ca="1">_xll.DBRA("24retail:Year",L$7,"Caption_Default")</f>
        <v/>
      </c>
      <c r="M8" s="5" t="str">
        <f ca="1">_xll.DBRA("24retail:Year",M$7,"Caption_Default")</f>
        <v/>
      </c>
      <c r="N8" s="5" t="str">
        <f ca="1">_xll.DBRA("24retail:Year",N$7,"Caption_Default")</f>
        <v/>
      </c>
      <c r="O8" s="5" t="str">
        <f ca="1">_xll.DBRA("24retail:Year",O$7,"Caption_Default")</f>
        <v/>
      </c>
      <c r="P8" s="5" t="str">
        <f ca="1">_xll.DBRA("24retail:Year",P$7,"Caption_Default")</f>
        <v/>
      </c>
      <c r="Q8" s="5" t="str">
        <f ca="1">_xll.DBRA("24retail:Year",Q$7,"Caption_Default")</f>
        <v/>
      </c>
      <c r="R8" s="5" t="str">
        <f ca="1">_xll.DBRA("24retail:Year",R$7,"Caption_Default")</f>
        <v/>
      </c>
      <c r="S8" s="5" t="str">
        <f ca="1">_xll.DBRA("24retail:Year",S$7,"Caption_Default")</f>
        <v/>
      </c>
      <c r="T8" s="5" t="str">
        <f ca="1">_xll.DBRA("24retail:Year",T$7,"Caption_Default")</f>
        <v/>
      </c>
      <c r="U8" s="5" t="str">
        <f ca="1">_xll.DBRA("24retail:Year",U$7,"Caption_Default")</f>
        <v/>
      </c>
      <c r="V8" s="5" t="str">
        <f ca="1">_xll.DBRA("24retail:Year",V$7,"Caption_Default")</f>
        <v/>
      </c>
      <c r="W8" s="5" t="str">
        <f ca="1">_xll.DBRA("24retail:Year",W$7,"Caption_Default")</f>
        <v/>
      </c>
      <c r="X8" s="5" t="str">
        <f ca="1">_xll.DBRA("24retail:Year",X$7,"Caption_Default")</f>
        <v/>
      </c>
      <c r="Y8" s="5" t="str">
        <f ca="1">_xll.DBRA("24retail:Year",Y$7,"Caption_Default")</f>
        <v/>
      </c>
      <c r="Z8" s="5" t="str">
        <f ca="1">_xll.DBRA("24retail:Year",Z$7,"Caption_Default")</f>
        <v/>
      </c>
      <c r="AA8" s="5" t="str">
        <f ca="1">_xll.DBRA("24retail:Year",AA$7,"Caption_Default")</f>
        <v/>
      </c>
      <c r="AB8" s="5" t="str">
        <f ca="1">_xll.DBRA("24retail:Year",AB$7,"Caption_Default")</f>
        <v/>
      </c>
      <c r="AC8" s="5" t="str">
        <f ca="1">_xll.DBRA("24retail:Year",AC$7,"Caption_Default")</f>
        <v/>
      </c>
      <c r="AD8" s="5" t="str">
        <f ca="1">_xll.DBRA("24retail:Year",AD$7,"Caption_Default")</f>
        <v/>
      </c>
      <c r="AE8" s="5" t="str">
        <f ca="1">_xll.DBRA("24retail:Year",AE$7,"Caption_Default")</f>
        <v/>
      </c>
      <c r="AF8" s="5" t="str">
        <f ca="1">_xll.DBRA("24retail:Year",AF$7,"Caption_Default")</f>
        <v/>
      </c>
      <c r="AG8" s="5" t="str">
        <f ca="1">_xll.DBRA("24retail:Year",AG$7,"Caption_Default")</f>
        <v/>
      </c>
      <c r="AH8" s="5" t="str">
        <f ca="1">_xll.DBRA("24retail:Year",AH$7,"Caption_Default")</f>
        <v/>
      </c>
      <c r="AI8" s="5" t="str">
        <f ca="1">_xll.DBRA("24retail:Year",AI$7,"Caption_Default")</f>
        <v/>
      </c>
      <c r="AJ8" s="5" t="str">
        <f ca="1">_xll.DBRA("24retail:Year",AJ$7,"Caption_Default")</f>
        <v/>
      </c>
      <c r="AK8" s="5" t="str">
        <f ca="1">_xll.DBRA("24retail:Year",AK$7,"Caption_Default")</f>
        <v/>
      </c>
      <c r="AL8" s="5" t="str">
        <f ca="1">_xll.DBRA("24retail:Year",AL$7,"Caption_Default")</f>
        <v/>
      </c>
      <c r="AM8" s="5" t="str">
        <f ca="1">_xll.DBRA("24retail:Year",AM$7,"Caption_Default")</f>
        <v/>
      </c>
    </row>
    <row r="9" spans="1:39" hidden="1" x14ac:dyDescent="0.25">
      <c r="B9" s="5"/>
      <c r="C9" s="5"/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2</v>
      </c>
      <c r="Q9" s="5" t="s">
        <v>3</v>
      </c>
      <c r="R9" s="5" t="s">
        <v>4</v>
      </c>
      <c r="S9" s="5" t="s">
        <v>5</v>
      </c>
      <c r="T9" s="5" t="s">
        <v>6</v>
      </c>
      <c r="U9" s="5" t="s">
        <v>7</v>
      </c>
      <c r="V9" s="5" t="s">
        <v>8</v>
      </c>
      <c r="W9" s="5" t="s">
        <v>9</v>
      </c>
      <c r="X9" s="5" t="s">
        <v>10</v>
      </c>
      <c r="Y9" s="5" t="s">
        <v>11</v>
      </c>
      <c r="Z9" s="5" t="s">
        <v>12</v>
      </c>
      <c r="AA9" s="5" t="s">
        <v>13</v>
      </c>
      <c r="AB9" s="5" t="s">
        <v>2</v>
      </c>
      <c r="AC9" s="5" t="s">
        <v>3</v>
      </c>
      <c r="AD9" s="5" t="s">
        <v>4</v>
      </c>
      <c r="AE9" s="5" t="s">
        <v>5</v>
      </c>
      <c r="AF9" s="5" t="s">
        <v>6</v>
      </c>
      <c r="AG9" s="5" t="s">
        <v>7</v>
      </c>
      <c r="AH9" s="5" t="s">
        <v>8</v>
      </c>
      <c r="AI9" s="5" t="s">
        <v>9</v>
      </c>
      <c r="AJ9" s="5" t="s">
        <v>10</v>
      </c>
      <c r="AK9" s="5" t="s">
        <v>11</v>
      </c>
      <c r="AL9" s="5" t="s">
        <v>12</v>
      </c>
      <c r="AM9" s="5" t="s">
        <v>13</v>
      </c>
    </row>
    <row r="10" spans="1:39" x14ac:dyDescent="0.25">
      <c r="B10" s="5"/>
      <c r="C10" s="5"/>
      <c r="D10" s="24" t="str">
        <f ca="1">_xll.DBRW($D$2,D$8,D$9,$D$5,"ActFor")</f>
        <v/>
      </c>
      <c r="E10" s="24" t="str">
        <f ca="1">_xll.DBRW($D$2,E$8,E$9,$D$5,"ActFor")</f>
        <v/>
      </c>
      <c r="F10" s="24" t="str">
        <f ca="1">_xll.DBRW($D$2,F$8,F$9,$D$5,"ActFor")</f>
        <v/>
      </c>
      <c r="G10" s="24" t="str">
        <f ca="1">_xll.DBRW($D$2,G$8,G$9,$D$5,"ActFor")</f>
        <v/>
      </c>
      <c r="H10" s="24" t="str">
        <f ca="1">_xll.DBRW($D$2,H$8,H$9,$D$5,"ActFor")</f>
        <v/>
      </c>
      <c r="I10" s="24" t="str">
        <f ca="1">_xll.DBRW($D$2,I$8,I$9,$D$5,"ActFor")</f>
        <v/>
      </c>
      <c r="J10" s="24" t="str">
        <f ca="1">_xll.DBRW($D$2,J$8,J$9,$D$5,"ActFor")</f>
        <v/>
      </c>
      <c r="K10" s="24" t="str">
        <f ca="1">_xll.DBRW($D$2,K$8,K$9,$D$5,"ActFor")</f>
        <v/>
      </c>
      <c r="L10" s="24" t="str">
        <f ca="1">_xll.DBRW($D$2,L$8,L$9,$D$5,"ActFor")</f>
        <v/>
      </c>
      <c r="M10" s="24" t="str">
        <f ca="1">_xll.DBRW($D$2,M$8,M$9,$D$5,"ActFor")</f>
        <v/>
      </c>
      <c r="N10" s="24" t="str">
        <f ca="1">_xll.DBRW($D$2,N$8,N$9,$D$5,"ActFor")</f>
        <v/>
      </c>
      <c r="O10" s="24" t="str">
        <f ca="1">_xll.DBRW($D$2,O$8,O$9,$D$5,"ActFor")</f>
        <v/>
      </c>
      <c r="P10" s="25" t="str">
        <f ca="1">_xll.DBRW($D$2,P$8,P$9,$D$5,"ActFor")</f>
        <v/>
      </c>
      <c r="Q10" s="25" t="str">
        <f ca="1">_xll.DBRW($D$2,Q$8,Q$9,$D$5,"ActFor")</f>
        <v/>
      </c>
      <c r="R10" s="25" t="str">
        <f ca="1">_xll.DBRW($D$2,R$8,R$9,$D$5,"ActFor")</f>
        <v/>
      </c>
      <c r="S10" s="25" t="str">
        <f ca="1">_xll.DBRW($D$2,S$8,S$9,$D$5,"ActFor")</f>
        <v/>
      </c>
      <c r="T10" s="25" t="str">
        <f ca="1">_xll.DBRW($D$2,T$8,T$9,$D$5,"ActFor")</f>
        <v/>
      </c>
      <c r="U10" s="25" t="str">
        <f ca="1">_xll.DBRW($D$2,U$8,U$9,$D$5,"ActFor")</f>
        <v/>
      </c>
      <c r="V10" s="25" t="str">
        <f ca="1">_xll.DBRW($D$2,V$8,V$9,$D$5,"ActFor")</f>
        <v/>
      </c>
      <c r="W10" s="25" t="str">
        <f ca="1">_xll.DBRW($D$2,W$8,W$9,$D$5,"ActFor")</f>
        <v/>
      </c>
      <c r="X10" s="25" t="str">
        <f ca="1">_xll.DBRW($D$2,X$8,X$9,$D$5,"ActFor")</f>
        <v/>
      </c>
      <c r="Y10" s="25" t="str">
        <f ca="1">_xll.DBRW($D$2,Y$8,Y$9,$D$5,"ActFor")</f>
        <v/>
      </c>
      <c r="Z10" s="25" t="str">
        <f ca="1">_xll.DBRW($D$2,Z$8,Z$9,$D$5,"ActFor")</f>
        <v/>
      </c>
      <c r="AA10" s="25" t="str">
        <f ca="1">_xll.DBRW($D$2,AA$8,AA$9,$D$5,"ActFor")</f>
        <v/>
      </c>
      <c r="AB10" s="25" t="str">
        <f ca="1">_xll.DBRW($D$2,AB$8,AB$9,$D$5,"ActFor")</f>
        <v/>
      </c>
      <c r="AC10" s="25" t="str">
        <f ca="1">_xll.DBRW($D$2,AC$8,AC$9,$D$5,"ActFor")</f>
        <v/>
      </c>
      <c r="AD10" s="25" t="str">
        <f ca="1">_xll.DBRW($D$2,AD$8,AD$9,$D$5,"ActFor")</f>
        <v/>
      </c>
      <c r="AE10" s="25" t="str">
        <f ca="1">_xll.DBRW($D$2,AE$8,AE$9,$D$5,"ActFor")</f>
        <v/>
      </c>
      <c r="AF10" s="25" t="str">
        <f ca="1">_xll.DBRW($D$2,AF$8,AF$9,$D$5,"ActFor")</f>
        <v/>
      </c>
      <c r="AG10" s="25" t="str">
        <f ca="1">_xll.DBRW($D$2,AG$8,AG$9,$D$5,"ActFor")</f>
        <v/>
      </c>
      <c r="AH10" s="25" t="str">
        <f ca="1">_xll.DBRW($D$2,AH$8,AH$9,$D$5,"ActFor")</f>
        <v/>
      </c>
      <c r="AI10" s="25" t="str">
        <f ca="1">_xll.DBRW($D$2,AI$8,AI$9,$D$5,"ActFor")</f>
        <v/>
      </c>
      <c r="AJ10" s="25" t="str">
        <f ca="1">_xll.DBRW($D$2,AJ$8,AJ$9,$D$5,"ActFor")</f>
        <v/>
      </c>
      <c r="AK10" s="25" t="str">
        <f ca="1">_xll.DBRW($D$2,AK$8,AK$9,$D$5,"ActFor")</f>
        <v/>
      </c>
      <c r="AL10" s="25" t="str">
        <f ca="1">_xll.DBRW($D$2,AL$8,AL$9,$D$5,"ActFor")</f>
        <v/>
      </c>
      <c r="AM10" s="25" t="str">
        <f ca="1">_xll.DBRW($D$2,AM$8,AM$9,$D$5,"ActFor")</f>
        <v/>
      </c>
    </row>
    <row r="11" spans="1:39" ht="15.75" thickBot="1" x14ac:dyDescent="0.3">
      <c r="B11" s="5"/>
      <c r="C11" s="23"/>
      <c r="D11" s="23" t="str">
        <f ca="1">CONCATENATE(D$9,"-",RIGHT(D$8,2))</f>
        <v>Jan-</v>
      </c>
      <c r="E11" s="23" t="str">
        <f t="shared" ref="E11:F11" ca="1" si="0">CONCATENATE(E$9,"-",RIGHT(E$8,2))</f>
        <v>Feb-</v>
      </c>
      <c r="F11" s="23" t="str">
        <f t="shared" ca="1" si="0"/>
        <v>Mar-</v>
      </c>
      <c r="G11" s="23" t="str">
        <f t="shared" ref="G11:AM11" ca="1" si="1">CONCATENATE(G9,"-",RIGHT(G8,2))</f>
        <v>Apr-</v>
      </c>
      <c r="H11" s="23" t="str">
        <f t="shared" ca="1" si="1"/>
        <v>May-</v>
      </c>
      <c r="I11" s="23" t="str">
        <f t="shared" ca="1" si="1"/>
        <v>Jun-</v>
      </c>
      <c r="J11" s="23" t="str">
        <f t="shared" ca="1" si="1"/>
        <v>Jul-</v>
      </c>
      <c r="K11" s="23" t="str">
        <f t="shared" ca="1" si="1"/>
        <v>Aug-</v>
      </c>
      <c r="L11" s="23" t="str">
        <f t="shared" ca="1" si="1"/>
        <v>Sep-</v>
      </c>
      <c r="M11" s="23" t="str">
        <f t="shared" ca="1" si="1"/>
        <v>Oct-</v>
      </c>
      <c r="N11" s="23" t="str">
        <f t="shared" ca="1" si="1"/>
        <v>Nov-</v>
      </c>
      <c r="O11" s="23" t="str">
        <f t="shared" ca="1" si="1"/>
        <v>Dec-</v>
      </c>
      <c r="P11" s="23" t="str">
        <f t="shared" ca="1" si="1"/>
        <v>Jan-</v>
      </c>
      <c r="Q11" s="23" t="str">
        <f t="shared" ca="1" si="1"/>
        <v>Feb-</v>
      </c>
      <c r="R11" s="23" t="str">
        <f t="shared" ca="1" si="1"/>
        <v>Mar-</v>
      </c>
      <c r="S11" s="23" t="str">
        <f t="shared" ca="1" si="1"/>
        <v>Apr-</v>
      </c>
      <c r="T11" s="23" t="str">
        <f t="shared" ca="1" si="1"/>
        <v>May-</v>
      </c>
      <c r="U11" s="23" t="str">
        <f t="shared" ca="1" si="1"/>
        <v>Jun-</v>
      </c>
      <c r="V11" s="23" t="str">
        <f t="shared" ca="1" si="1"/>
        <v>Jul-</v>
      </c>
      <c r="W11" s="23" t="str">
        <f t="shared" ca="1" si="1"/>
        <v>Aug-</v>
      </c>
      <c r="X11" s="23" t="str">
        <f t="shared" ca="1" si="1"/>
        <v>Sep-</v>
      </c>
      <c r="Y11" s="23" t="str">
        <f t="shared" ca="1" si="1"/>
        <v>Oct-</v>
      </c>
      <c r="Z11" s="23" t="str">
        <f t="shared" ca="1" si="1"/>
        <v>Nov-</v>
      </c>
      <c r="AA11" s="23" t="str">
        <f t="shared" ca="1" si="1"/>
        <v>Dec-</v>
      </c>
      <c r="AB11" s="23" t="str">
        <f t="shared" ca="1" si="1"/>
        <v>Jan-</v>
      </c>
      <c r="AC11" s="23" t="str">
        <f t="shared" ca="1" si="1"/>
        <v>Feb-</v>
      </c>
      <c r="AD11" s="23" t="str">
        <f t="shared" ca="1" si="1"/>
        <v>Mar-</v>
      </c>
      <c r="AE11" s="23" t="str">
        <f t="shared" ca="1" si="1"/>
        <v>Apr-</v>
      </c>
      <c r="AF11" s="23" t="str">
        <f t="shared" ca="1" si="1"/>
        <v>May-</v>
      </c>
      <c r="AG11" s="23" t="str">
        <f t="shared" ca="1" si="1"/>
        <v>Jun-</v>
      </c>
      <c r="AH11" s="23" t="str">
        <f t="shared" ca="1" si="1"/>
        <v>Jul-</v>
      </c>
      <c r="AI11" s="23" t="str">
        <f t="shared" ca="1" si="1"/>
        <v>Aug-</v>
      </c>
      <c r="AJ11" s="23" t="str">
        <f t="shared" ca="1" si="1"/>
        <v>Sep-</v>
      </c>
      <c r="AK11" s="23" t="str">
        <f t="shared" ca="1" si="1"/>
        <v>Oct-</v>
      </c>
      <c r="AL11" s="23" t="str">
        <f t="shared" ca="1" si="1"/>
        <v>Nov-</v>
      </c>
      <c r="AM11" s="23" t="str">
        <f t="shared" ca="1" si="1"/>
        <v>Dec-</v>
      </c>
    </row>
    <row r="12" spans="1:39" ht="15.75" thickTop="1" x14ac:dyDescent="0.25">
      <c r="A12" s="4" t="s">
        <v>25</v>
      </c>
      <c r="B12" s="6"/>
      <c r="C12" s="8" t="str">
        <f ca="1">_xll.DBRA("24retail:ExternalFactors",$A12,"Caption_Default")</f>
        <v/>
      </c>
      <c r="D12" s="21">
        <v>21</v>
      </c>
      <c r="E12" s="21">
        <v>20</v>
      </c>
      <c r="F12" s="21">
        <v>23</v>
      </c>
      <c r="G12" s="21">
        <v>21</v>
      </c>
      <c r="H12" s="21">
        <v>21</v>
      </c>
      <c r="I12" s="21">
        <v>22</v>
      </c>
      <c r="J12" s="21">
        <v>20</v>
      </c>
      <c r="K12" s="21">
        <v>23</v>
      </c>
      <c r="L12" s="21">
        <v>21</v>
      </c>
      <c r="M12" s="21">
        <v>21</v>
      </c>
      <c r="N12" s="21">
        <v>20</v>
      </c>
      <c r="O12" s="21">
        <v>20</v>
      </c>
      <c r="P12" s="22">
        <v>22</v>
      </c>
      <c r="Q12" s="22">
        <v>21</v>
      </c>
      <c r="R12" s="22">
        <v>22</v>
      </c>
      <c r="S12" s="22">
        <v>21</v>
      </c>
      <c r="T12" s="22">
        <v>23</v>
      </c>
      <c r="U12" s="22">
        <v>21</v>
      </c>
      <c r="V12" s="22">
        <v>22</v>
      </c>
      <c r="W12" s="22">
        <v>23</v>
      </c>
      <c r="X12" s="22">
        <v>20</v>
      </c>
      <c r="Y12" s="22">
        <v>23</v>
      </c>
      <c r="Z12" s="22">
        <v>22</v>
      </c>
      <c r="AA12" s="22">
        <v>21</v>
      </c>
      <c r="AB12" s="22">
        <v>23</v>
      </c>
      <c r="AC12" s="22">
        <v>20</v>
      </c>
      <c r="AD12" s="22">
        <v>21</v>
      </c>
      <c r="AE12" s="22">
        <v>22</v>
      </c>
      <c r="AF12" s="22">
        <v>23</v>
      </c>
      <c r="AG12" s="22">
        <v>20</v>
      </c>
      <c r="AH12" s="22">
        <v>23</v>
      </c>
      <c r="AI12" s="22">
        <v>22</v>
      </c>
      <c r="AJ12" s="22">
        <v>21</v>
      </c>
      <c r="AK12" s="22">
        <v>23</v>
      </c>
      <c r="AL12" s="22">
        <v>21</v>
      </c>
      <c r="AM12" s="22">
        <v>22</v>
      </c>
    </row>
    <row r="13" spans="1:39" x14ac:dyDescent="0.25">
      <c r="A13" s="4" t="s">
        <v>26</v>
      </c>
      <c r="B13" s="6"/>
      <c r="C13" s="8" t="str">
        <f ca="1">_xll.DBRA("24retail:ExternalFactors",$A13,"Caption_Default")</f>
        <v/>
      </c>
      <c r="D13" s="9">
        <v>106.2</v>
      </c>
      <c r="E13" s="9">
        <v>106.3</v>
      </c>
      <c r="F13" s="9">
        <v>106.7</v>
      </c>
      <c r="G13" s="9">
        <v>106.8</v>
      </c>
      <c r="H13" s="9">
        <v>106.2</v>
      </c>
      <c r="I13" s="9">
        <v>106.4</v>
      </c>
      <c r="J13" s="9">
        <v>106.8</v>
      </c>
      <c r="K13" s="9">
        <v>106.4</v>
      </c>
      <c r="L13" s="9">
        <v>107.1</v>
      </c>
      <c r="M13" s="9">
        <v>108.2</v>
      </c>
      <c r="N13" s="9">
        <v>108.2</v>
      </c>
      <c r="O13" s="9">
        <v>107.9</v>
      </c>
      <c r="P13" s="10">
        <v>108.6</v>
      </c>
      <c r="Q13" s="10">
        <v>109.5</v>
      </c>
      <c r="R13" s="10">
        <v>109.7</v>
      </c>
      <c r="S13" s="10">
        <v>110</v>
      </c>
      <c r="T13" s="10">
        <v>109.9</v>
      </c>
      <c r="U13" s="16">
        <v>114.23591999999999</v>
      </c>
      <c r="V13" s="16">
        <v>114.96419999999999</v>
      </c>
      <c r="W13" s="16">
        <v>115.17228</v>
      </c>
      <c r="X13" s="16">
        <v>116.00460000000001</v>
      </c>
      <c r="Y13" s="16">
        <v>115.79652</v>
      </c>
      <c r="Z13" s="16">
        <v>116.5248</v>
      </c>
      <c r="AA13" s="16">
        <v>116.94096</v>
      </c>
      <c r="AB13" s="16">
        <v>114.85199999999999</v>
      </c>
      <c r="AC13" s="16">
        <v>115.26</v>
      </c>
      <c r="AD13" s="16">
        <v>115.464</v>
      </c>
      <c r="AE13" s="16">
        <v>115.566</v>
      </c>
      <c r="AF13" s="16">
        <v>116.28</v>
      </c>
      <c r="AG13" s="16">
        <v>116.688</v>
      </c>
      <c r="AH13" s="16">
        <v>117.3</v>
      </c>
      <c r="AI13" s="16">
        <v>117.3</v>
      </c>
      <c r="AJ13" s="16">
        <v>118.32</v>
      </c>
      <c r="AK13" s="16">
        <v>119.34</v>
      </c>
      <c r="AL13" s="16">
        <v>119.34</v>
      </c>
      <c r="AM13" s="16">
        <v>120.36</v>
      </c>
    </row>
    <row r="14" spans="1:39" x14ac:dyDescent="0.25">
      <c r="A14" s="4" t="s">
        <v>27</v>
      </c>
      <c r="B14" s="6"/>
      <c r="C14" s="8" t="str">
        <f ca="1">_xll.DBRA("24retail:ExternalFactors",$A14,"Caption_Default")</f>
        <v/>
      </c>
      <c r="D14" s="9">
        <v>1.6</v>
      </c>
      <c r="E14" s="9">
        <v>2.1</v>
      </c>
      <c r="F14" s="9">
        <v>2.7</v>
      </c>
      <c r="G14" s="9">
        <v>3.2</v>
      </c>
      <c r="H14" s="9">
        <v>3.6</v>
      </c>
      <c r="I14" s="9">
        <v>3.6</v>
      </c>
      <c r="J14" s="9">
        <v>3.6</v>
      </c>
      <c r="K14" s="9">
        <v>3.8</v>
      </c>
      <c r="L14" s="9">
        <v>3.9</v>
      </c>
      <c r="M14" s="9">
        <v>3.5</v>
      </c>
      <c r="N14" s="9">
        <v>3.4</v>
      </c>
      <c r="O14" s="9">
        <v>3</v>
      </c>
      <c r="P14" s="10">
        <v>2.9</v>
      </c>
      <c r="Q14" s="10">
        <v>2.9</v>
      </c>
      <c r="R14" s="10">
        <v>2.7</v>
      </c>
      <c r="S14" s="10">
        <v>2.2999999999999998</v>
      </c>
      <c r="T14" s="10">
        <v>1.7</v>
      </c>
      <c r="U14" s="10">
        <v>1.7</v>
      </c>
      <c r="V14" s="10">
        <v>1.4</v>
      </c>
      <c r="W14" s="10">
        <v>1.7</v>
      </c>
      <c r="X14" s="10">
        <v>2</v>
      </c>
      <c r="Y14" s="10">
        <v>2.2000000000000002</v>
      </c>
      <c r="Z14" s="10">
        <v>1.8</v>
      </c>
      <c r="AA14" s="10">
        <v>1.7</v>
      </c>
      <c r="AB14" s="10">
        <v>1.6</v>
      </c>
      <c r="AC14" s="10">
        <v>2</v>
      </c>
      <c r="AD14" s="10">
        <v>1.5</v>
      </c>
      <c r="AE14" s="10">
        <v>1.1000000000000001</v>
      </c>
      <c r="AF14" s="10">
        <v>1.4</v>
      </c>
      <c r="AG14" s="10">
        <v>1.8</v>
      </c>
      <c r="AH14" s="10">
        <v>1.6</v>
      </c>
      <c r="AI14" s="10">
        <v>1.6</v>
      </c>
      <c r="AJ14" s="10">
        <v>1.7</v>
      </c>
      <c r="AK14" s="10">
        <v>1.8</v>
      </c>
      <c r="AL14" s="10">
        <v>1.9</v>
      </c>
      <c r="AM14" s="10">
        <v>1.9</v>
      </c>
    </row>
    <row r="15" spans="1:39" x14ac:dyDescent="0.25">
      <c r="A15" s="4" t="s">
        <v>28</v>
      </c>
      <c r="B15" s="6"/>
      <c r="C15" s="8" t="str">
        <f ca="1">_xll.DBRA("24retail:ExternalFactors",$A15,"Caption_Default")</f>
        <v/>
      </c>
      <c r="D15" s="9">
        <v>9.1</v>
      </c>
      <c r="E15" s="9">
        <v>9</v>
      </c>
      <c r="F15" s="9">
        <v>8.9</v>
      </c>
      <c r="G15" s="9">
        <v>9</v>
      </c>
      <c r="H15" s="9">
        <v>9</v>
      </c>
      <c r="I15" s="9">
        <v>9.1</v>
      </c>
      <c r="J15" s="9">
        <v>9</v>
      </c>
      <c r="K15" s="9">
        <v>9</v>
      </c>
      <c r="L15" s="9">
        <v>9</v>
      </c>
      <c r="M15" s="9">
        <v>8.9</v>
      </c>
      <c r="N15" s="9">
        <v>8.6</v>
      </c>
      <c r="O15" s="9">
        <v>8.5</v>
      </c>
      <c r="P15" s="10">
        <v>8.3000000000000007</v>
      </c>
      <c r="Q15" s="10">
        <v>8.3000000000000007</v>
      </c>
      <c r="R15" s="10">
        <v>8.1999999999999993</v>
      </c>
      <c r="S15" s="10">
        <v>8.1</v>
      </c>
      <c r="T15" s="10">
        <v>8.1999999999999993</v>
      </c>
      <c r="U15" s="10">
        <v>8.1999999999999993</v>
      </c>
      <c r="V15" s="10">
        <v>8.1999999999999993</v>
      </c>
      <c r="W15" s="10">
        <v>8.1</v>
      </c>
      <c r="X15" s="10">
        <v>7.8</v>
      </c>
      <c r="Y15" s="10">
        <v>7.9</v>
      </c>
      <c r="Z15" s="10">
        <v>7.8</v>
      </c>
      <c r="AA15" s="10">
        <v>7.8</v>
      </c>
      <c r="AB15" s="10">
        <v>7.9</v>
      </c>
      <c r="AC15" s="10">
        <v>7.7</v>
      </c>
      <c r="AD15" s="10">
        <v>7.6</v>
      </c>
      <c r="AE15" s="10">
        <v>7.5</v>
      </c>
      <c r="AF15" s="10">
        <v>7.6</v>
      </c>
      <c r="AG15" s="10">
        <v>7.6</v>
      </c>
      <c r="AH15" s="10">
        <v>7.5</v>
      </c>
      <c r="AI15" s="10">
        <v>7.4</v>
      </c>
      <c r="AJ15" s="10">
        <v>7.3</v>
      </c>
      <c r="AK15" s="10">
        <v>7.2</v>
      </c>
      <c r="AL15" s="10">
        <v>7.1</v>
      </c>
      <c r="AM15" s="10">
        <v>7</v>
      </c>
    </row>
    <row r="35" spans="34:52" x14ac:dyDescent="0.25">
      <c r="AH35" s="10" t="str">
        <f ca="1">_xll.DBRW($D$2,AH$8,AH$9,$D$5,$C35)</f>
        <v/>
      </c>
      <c r="AI35" s="10" t="str">
        <f ca="1">_xll.DBRW($D$2,AI$8,AI$9,$D$5,$C35)</f>
        <v/>
      </c>
      <c r="AJ35" s="10" t="str">
        <f ca="1">_xll.DBRW($D$2,AJ$8,AJ$9,$D$5,$C35)</f>
        <v/>
      </c>
      <c r="AK35" s="10" t="str">
        <f ca="1">_xll.DBRW($D$2,AK$8,AK$9,$D$5,$C35)</f>
        <v/>
      </c>
      <c r="AL35" s="10" t="str">
        <f ca="1">_xll.DBRW($D$2,AL$8,AL$9,$D$5,$C35)</f>
        <v/>
      </c>
      <c r="AM35" s="10" t="str">
        <f ca="1">_xll.DBRW($D$2,AM$8,AM$9,$D$5,$C35)</f>
        <v/>
      </c>
      <c r="AN35" s="10" t="str">
        <f ca="1">_xll.DBRW($D$2,AN$8,AN$9,$D$5,$C35)</f>
        <v/>
      </c>
      <c r="AO35" s="10" t="str">
        <f ca="1">_xll.DBRW($D$2,AO$8,AO$9,$D$5,$C35)</f>
        <v/>
      </c>
      <c r="AP35" s="10" t="str">
        <f ca="1">_xll.DBRW($D$2,AP$8,AP$9,$D$5,$C35)</f>
        <v/>
      </c>
      <c r="AQ35" s="10" t="str">
        <f ca="1">_xll.DBRW($D$2,AQ$8,AQ$9,$D$5,$C35)</f>
        <v/>
      </c>
      <c r="AR35" s="10" t="str">
        <f ca="1">_xll.DBRW($D$2,AR$8,AR$9,$D$5,$C35)</f>
        <v/>
      </c>
      <c r="AS35" s="10" t="str">
        <f ca="1">_xll.DBRW($D$2,AS$8,AS$9,$D$5,$C35)</f>
        <v/>
      </c>
      <c r="AT35" s="10" t="str">
        <f ca="1">_xll.DBRW($D$2,AT$8,AT$9,$D$5,$C35)</f>
        <v/>
      </c>
      <c r="AU35" s="10" t="str">
        <f ca="1">_xll.DBRW($D$2,AU$8,AU$9,$D$5,$C35)</f>
        <v/>
      </c>
      <c r="AV35" s="10" t="str">
        <f ca="1">_xll.DBRW($D$2,AV$8,AV$9,$D$5,$C35)</f>
        <v/>
      </c>
      <c r="AW35" s="10" t="str">
        <f ca="1">_xll.DBRW($D$2,AW$8,AW$9,$D$5,$C35)</f>
        <v/>
      </c>
      <c r="AX35" s="10" t="str">
        <f ca="1">_xll.DBRW($D$2,AX$8,AX$9,$D$5,$C35)</f>
        <v/>
      </c>
      <c r="AY35" s="10" t="str">
        <f ca="1">_xll.DBRW($D$2,AY$8,AY$9,$D$5,$C35)</f>
        <v/>
      </c>
      <c r="AZ35" s="11" t="str">
        <f ca="1">_xll.DBRW($D$2,AZ$8,AZ$9,$D$5,$C35)</f>
        <v/>
      </c>
    </row>
  </sheetData>
  <mergeCells count="6">
    <mergeCell ref="D4:E4"/>
    <mergeCell ref="D5:E5"/>
    <mergeCell ref="F4:G4"/>
    <mergeCell ref="F5:G5"/>
    <mergeCell ref="C1:D1"/>
    <mergeCell ref="E1:F1"/>
  </mergeCells>
  <conditionalFormatting sqref="P10:AA10">
    <cfRule type="cellIs" dxfId="4" priority="3" operator="equal">
      <formula>"A"</formula>
    </cfRule>
  </conditionalFormatting>
  <conditionalFormatting sqref="P12:AA15">
    <cfRule type="expression" dxfId="3" priority="2">
      <formula>P$10="A"</formula>
    </cfRule>
  </conditionalFormatting>
  <conditionalFormatting sqref="AH35:AN35">
    <cfRule type="expression" dxfId="2" priority="1">
      <formula>AH$10="A"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IButton1">
          <controlPr defaultSize="0" print="0" autoLine="0" autoPict="0" r:id="rId5">
            <anchor moveWithCells="1">
              <from>
                <xdr:col>10</xdr:col>
                <xdr:colOff>9525</xdr:colOff>
                <xdr:row>0</xdr:row>
                <xdr:rowOff>47625</xdr:rowOff>
              </from>
              <to>
                <xdr:col>13</xdr:col>
                <xdr:colOff>114300</xdr:colOff>
                <xdr:row>0</xdr:row>
                <xdr:rowOff>304800</xdr:rowOff>
              </to>
            </anchor>
          </controlPr>
        </control>
      </mc:Choice>
      <mc:Fallback>
        <control shapeId="1027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topLeftCell="A2" workbookViewId="0">
      <selection activeCell="B2" sqref="B2:G2"/>
    </sheetView>
  </sheetViews>
  <sheetFormatPr defaultRowHeight="15" x14ac:dyDescent="0.25"/>
  <cols>
    <col min="1" max="1" width="1.5703125" customWidth="1"/>
    <col min="2" max="2" width="12" bestFit="1" customWidth="1"/>
    <col min="3" max="38" width="9.7109375" customWidth="1"/>
  </cols>
  <sheetData>
    <row r="1" spans="1:40" hidden="1" x14ac:dyDescent="0.25">
      <c r="B1" t="s">
        <v>0</v>
      </c>
      <c r="C1" t="str">
        <f ca="1">_xll.VIEW("24retail:Revenue",$C$5,$E$5,$I$5,"!","!","!",$G$5)</f>
        <v>24retail:Revenue</v>
      </c>
    </row>
    <row r="2" spans="1:40" ht="24.75" customHeight="1" x14ac:dyDescent="0.25">
      <c r="A2" s="7"/>
      <c r="B2" s="31" t="s">
        <v>33</v>
      </c>
      <c r="C2" s="32"/>
      <c r="D2" s="32"/>
      <c r="E2" s="32"/>
      <c r="F2" s="32"/>
      <c r="G2" s="32"/>
      <c r="H2" s="31"/>
      <c r="I2" s="32"/>
      <c r="J2" s="31"/>
      <c r="K2" s="32"/>
      <c r="L2" s="31"/>
      <c r="M2" s="32"/>
      <c r="N2" s="31"/>
      <c r="O2" s="32"/>
      <c r="P2" s="31"/>
      <c r="Q2" s="32"/>
      <c r="R2" s="31"/>
      <c r="S2" s="32"/>
      <c r="T2" s="31"/>
      <c r="U2" s="32"/>
      <c r="V2" s="31"/>
      <c r="W2" s="32"/>
      <c r="X2" s="31"/>
      <c r="Y2" s="32"/>
      <c r="Z2" s="31"/>
      <c r="AA2" s="32"/>
      <c r="AB2" s="31"/>
      <c r="AC2" s="32"/>
      <c r="AD2" s="31"/>
      <c r="AE2" s="32"/>
      <c r="AF2" s="31"/>
      <c r="AG2" s="32"/>
      <c r="AH2" s="31"/>
      <c r="AI2" s="32"/>
      <c r="AJ2" s="31"/>
      <c r="AK2" s="32"/>
      <c r="AL2" s="20"/>
      <c r="AM2" s="5"/>
      <c r="AN2" s="5"/>
    </row>
    <row r="3" spans="1:40" ht="6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5"/>
      <c r="B4" s="5"/>
      <c r="C4" s="33" t="s">
        <v>24</v>
      </c>
      <c r="D4" s="33"/>
      <c r="E4" s="33" t="s">
        <v>14</v>
      </c>
      <c r="F4" s="33"/>
      <c r="G4" s="33" t="s">
        <v>15</v>
      </c>
      <c r="H4" s="33"/>
      <c r="I4" s="33" t="s">
        <v>20</v>
      </c>
      <c r="J4" s="3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5"/>
      <c r="B5" s="5"/>
      <c r="C5" s="30" t="str">
        <f ca="1">_xll.SUBNM("24retail:organization","Workflow","Total Company","Caption_Default")</f>
        <v/>
      </c>
      <c r="D5" s="30"/>
      <c r="E5" s="30" t="str">
        <f ca="1">_xll.SUBNM("24retail:Channel","Default","Channel Total","Caption_Default")</f>
        <v/>
      </c>
      <c r="F5" s="30"/>
      <c r="G5" s="30" t="str">
        <f ca="1">_xll.SUBNM("24retail:Revenue","","Units Sold")</f>
        <v/>
      </c>
      <c r="H5" s="30"/>
      <c r="I5" s="30" t="str">
        <f ca="1">_xll.SUBNM("24retail:product","Default","Product Total","Caption_Default")</f>
        <v/>
      </c>
      <c r="J5" s="3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.75" customHeight="1" x14ac:dyDescent="0.25">
      <c r="A6" s="5"/>
      <c r="B6" s="5"/>
      <c r="C6" s="12"/>
      <c r="D6" s="12"/>
      <c r="E6" s="12"/>
      <c r="F6" s="12"/>
      <c r="G6" s="12"/>
      <c r="H6" s="12"/>
      <c r="I6" s="12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5"/>
      <c r="B7" s="5"/>
      <c r="C7" s="12"/>
      <c r="D7" s="12"/>
      <c r="E7" s="12"/>
      <c r="F7" s="12"/>
      <c r="G7" s="12"/>
      <c r="H7" s="12"/>
      <c r="I7" s="12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5"/>
      <c r="B8" s="5"/>
      <c r="C8" s="12"/>
      <c r="D8" s="12"/>
      <c r="E8" s="12"/>
      <c r="F8" s="12"/>
      <c r="G8" s="12"/>
      <c r="H8" s="12"/>
      <c r="I8" s="12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5"/>
      <c r="B9" s="5"/>
      <c r="C9" s="12"/>
      <c r="D9" s="12"/>
      <c r="E9" s="12"/>
      <c r="F9" s="12"/>
      <c r="G9" s="12"/>
      <c r="H9" s="12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5"/>
      <c r="B10" s="5"/>
      <c r="C10" s="12"/>
      <c r="D10" s="12"/>
      <c r="E10" s="12"/>
      <c r="F10" s="12"/>
      <c r="G10" s="12"/>
      <c r="H10" s="12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5"/>
      <c r="B11" s="5"/>
      <c r="C11" s="12"/>
      <c r="D11" s="12"/>
      <c r="E11" s="12"/>
      <c r="F11" s="12"/>
      <c r="G11" s="12"/>
      <c r="H11" s="12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5"/>
      <c r="B12" s="5"/>
      <c r="C12" s="12"/>
      <c r="D12" s="12"/>
      <c r="E12" s="12"/>
      <c r="F12" s="12"/>
      <c r="G12" s="12"/>
      <c r="H12" s="12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5"/>
      <c r="B13" s="5"/>
      <c r="C13" s="12"/>
      <c r="D13" s="12"/>
      <c r="E13" s="12"/>
      <c r="F13" s="12"/>
      <c r="G13" s="12"/>
      <c r="H13" s="12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5"/>
      <c r="B14" s="5"/>
      <c r="C14" s="12"/>
      <c r="D14" s="12"/>
      <c r="E14" s="12"/>
      <c r="F14" s="12"/>
      <c r="G14" s="12"/>
      <c r="H14" s="12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5"/>
      <c r="B15" s="5"/>
      <c r="C15" s="12"/>
      <c r="D15" s="12"/>
      <c r="E15" s="12"/>
      <c r="F15" s="12"/>
      <c r="G15" s="12"/>
      <c r="H15" s="12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5"/>
      <c r="B16" s="5"/>
      <c r="C16" s="12"/>
      <c r="D16" s="12"/>
      <c r="E16" s="12"/>
      <c r="F16" s="12"/>
      <c r="G16" s="12"/>
      <c r="H16" s="12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5">
      <c r="A17" s="5"/>
      <c r="B17" s="5"/>
      <c r="C17" s="12"/>
      <c r="D17" s="12"/>
      <c r="E17" s="12"/>
      <c r="F17" s="12"/>
      <c r="G17" s="12"/>
      <c r="H17" s="12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5">
      <c r="A18" s="5"/>
      <c r="B18" s="5"/>
      <c r="C18" s="12"/>
      <c r="D18" s="12"/>
      <c r="E18" s="12"/>
      <c r="F18" s="12"/>
      <c r="G18" s="12"/>
      <c r="H18" s="12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x14ac:dyDescent="0.25">
      <c r="A19" s="5"/>
      <c r="B19" s="5"/>
      <c r="C19" s="12"/>
      <c r="D19" s="12"/>
      <c r="E19" s="12"/>
      <c r="F19" s="12"/>
      <c r="G19" s="12"/>
      <c r="H19" s="12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5">
      <c r="A20" s="5"/>
      <c r="B20" s="5"/>
      <c r="C20" s="12"/>
      <c r="D20" s="12"/>
      <c r="E20" s="12"/>
      <c r="F20" s="12"/>
      <c r="G20" s="12"/>
      <c r="H20" s="12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5">
      <c r="A21" s="5"/>
      <c r="B21" s="5"/>
      <c r="C21" s="12"/>
      <c r="D21" s="12"/>
      <c r="E21" s="12"/>
      <c r="F21" s="12"/>
      <c r="G21" s="12"/>
      <c r="H21" s="12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5"/>
      <c r="B22" s="5"/>
      <c r="C22" s="12"/>
      <c r="D22" s="12"/>
      <c r="E22" s="12"/>
      <c r="F22" s="12"/>
      <c r="G22" s="12"/>
      <c r="H22" s="12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5">
      <c r="A23" s="5"/>
      <c r="B23" s="5"/>
      <c r="C23" s="12"/>
      <c r="D23" s="12"/>
      <c r="E23" s="12"/>
      <c r="F23" s="12"/>
      <c r="G23" s="12"/>
      <c r="H23" s="12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idden="1" x14ac:dyDescent="0.25">
      <c r="A26" s="5"/>
      <c r="B26" s="5"/>
      <c r="C26" s="5">
        <v>2014</v>
      </c>
      <c r="D26" s="5">
        <v>2014</v>
      </c>
      <c r="E26" s="5">
        <v>2014</v>
      </c>
      <c r="F26" s="5">
        <v>2014</v>
      </c>
      <c r="G26" s="5">
        <v>2014</v>
      </c>
      <c r="H26" s="5">
        <v>2014</v>
      </c>
      <c r="I26" s="5">
        <v>2014</v>
      </c>
      <c r="J26" s="5">
        <v>2014</v>
      </c>
      <c r="K26" s="5">
        <v>2014</v>
      </c>
      <c r="L26" s="5">
        <v>2014</v>
      </c>
      <c r="M26" s="5">
        <v>2014</v>
      </c>
      <c r="N26" s="5">
        <v>2014</v>
      </c>
      <c r="O26" s="5">
        <v>2015</v>
      </c>
      <c r="P26" s="5">
        <v>2015</v>
      </c>
      <c r="Q26" s="5">
        <v>2015</v>
      </c>
      <c r="R26" s="5">
        <v>2015</v>
      </c>
      <c r="S26" s="5">
        <v>2015</v>
      </c>
      <c r="T26" s="5">
        <v>2015</v>
      </c>
      <c r="U26" s="5">
        <v>2015</v>
      </c>
      <c r="V26" s="5">
        <v>2015</v>
      </c>
      <c r="W26" s="5">
        <v>2015</v>
      </c>
      <c r="X26" s="5">
        <v>2015</v>
      </c>
      <c r="Y26" s="5">
        <v>2015</v>
      </c>
      <c r="Z26" s="5">
        <v>2015</v>
      </c>
      <c r="AA26" s="5">
        <v>2016</v>
      </c>
      <c r="AB26" s="5">
        <v>2016</v>
      </c>
      <c r="AC26" s="5">
        <v>2016</v>
      </c>
      <c r="AD26" s="5">
        <v>2016</v>
      </c>
      <c r="AE26" s="5">
        <v>2016</v>
      </c>
      <c r="AF26" s="5">
        <v>2016</v>
      </c>
      <c r="AG26" s="5">
        <v>2016</v>
      </c>
      <c r="AH26" s="5">
        <v>2016</v>
      </c>
      <c r="AI26" s="5">
        <v>2016</v>
      </c>
      <c r="AJ26" s="5">
        <v>2016</v>
      </c>
      <c r="AK26" s="5">
        <v>2016</v>
      </c>
      <c r="AL26" s="5">
        <v>2016</v>
      </c>
      <c r="AM26" s="5"/>
      <c r="AN26" s="5"/>
    </row>
    <row r="27" spans="1:40" hidden="1" x14ac:dyDescent="0.25">
      <c r="A27" s="5"/>
      <c r="B27" s="5"/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  <c r="H27" s="5" t="s">
        <v>7</v>
      </c>
      <c r="I27" s="5" t="s">
        <v>8</v>
      </c>
      <c r="J27" s="5" t="s">
        <v>9</v>
      </c>
      <c r="K27" s="5" t="s">
        <v>10</v>
      </c>
      <c r="L27" s="5" t="s">
        <v>11</v>
      </c>
      <c r="M27" s="5" t="s">
        <v>12</v>
      </c>
      <c r="N27" s="5" t="s">
        <v>13</v>
      </c>
      <c r="O27" s="5" t="s">
        <v>2</v>
      </c>
      <c r="P27" s="5" t="s">
        <v>3</v>
      </c>
      <c r="Q27" s="5" t="s">
        <v>4</v>
      </c>
      <c r="R27" s="5" t="s">
        <v>5</v>
      </c>
      <c r="S27" s="5" t="s">
        <v>6</v>
      </c>
      <c r="T27" s="5" t="s">
        <v>7</v>
      </c>
      <c r="U27" s="5" t="s">
        <v>8</v>
      </c>
      <c r="V27" s="5" t="s">
        <v>9</v>
      </c>
      <c r="W27" s="5" t="s">
        <v>10</v>
      </c>
      <c r="X27" s="5" t="s">
        <v>11</v>
      </c>
      <c r="Y27" s="5" t="s">
        <v>12</v>
      </c>
      <c r="Z27" s="5" t="s">
        <v>13</v>
      </c>
      <c r="AA27" s="5" t="s">
        <v>2</v>
      </c>
      <c r="AB27" s="5" t="s">
        <v>3</v>
      </c>
      <c r="AC27" s="5" t="s">
        <v>4</v>
      </c>
      <c r="AD27" s="5" t="s">
        <v>5</v>
      </c>
      <c r="AE27" s="5" t="s">
        <v>6</v>
      </c>
      <c r="AF27" s="5" t="s">
        <v>7</v>
      </c>
      <c r="AG27" s="5" t="s">
        <v>8</v>
      </c>
      <c r="AH27" s="5" t="s">
        <v>9</v>
      </c>
      <c r="AI27" s="5" t="s">
        <v>10</v>
      </c>
      <c r="AJ27" s="5" t="s">
        <v>11</v>
      </c>
      <c r="AK27" s="5" t="s">
        <v>12</v>
      </c>
      <c r="AL27" s="5" t="s">
        <v>13</v>
      </c>
      <c r="AM27" s="5"/>
      <c r="AN27" s="5"/>
    </row>
    <row r="28" spans="1:40" ht="15.75" thickBot="1" x14ac:dyDescent="0.3">
      <c r="A28" s="5"/>
      <c r="B28" s="23"/>
      <c r="C28" s="23" t="str">
        <f>CONCATENATE(C$27,"-",RIGHT(C$26,2))</f>
        <v>Jan-14</v>
      </c>
      <c r="D28" s="23" t="str">
        <f t="shared" ref="D28:AL28" si="0">CONCATENATE(D$27,"-",RIGHT(D$26,2))</f>
        <v>Feb-14</v>
      </c>
      <c r="E28" s="23" t="str">
        <f t="shared" si="0"/>
        <v>Mar-14</v>
      </c>
      <c r="F28" s="23" t="str">
        <f t="shared" si="0"/>
        <v>Apr-14</v>
      </c>
      <c r="G28" s="23" t="str">
        <f t="shared" si="0"/>
        <v>May-14</v>
      </c>
      <c r="H28" s="23" t="str">
        <f t="shared" si="0"/>
        <v>Jun-14</v>
      </c>
      <c r="I28" s="23" t="str">
        <f t="shared" si="0"/>
        <v>Jul-14</v>
      </c>
      <c r="J28" s="23" t="str">
        <f t="shared" si="0"/>
        <v>Aug-14</v>
      </c>
      <c r="K28" s="23" t="str">
        <f t="shared" si="0"/>
        <v>Sep-14</v>
      </c>
      <c r="L28" s="23" t="str">
        <f t="shared" si="0"/>
        <v>Oct-14</v>
      </c>
      <c r="M28" s="23" t="str">
        <f t="shared" si="0"/>
        <v>Nov-14</v>
      </c>
      <c r="N28" s="23" t="str">
        <f t="shared" si="0"/>
        <v>Dec-14</v>
      </c>
      <c r="O28" s="23" t="str">
        <f t="shared" si="0"/>
        <v>Jan-15</v>
      </c>
      <c r="P28" s="23" t="str">
        <f t="shared" si="0"/>
        <v>Feb-15</v>
      </c>
      <c r="Q28" s="23" t="str">
        <f t="shared" si="0"/>
        <v>Mar-15</v>
      </c>
      <c r="R28" s="23" t="str">
        <f t="shared" si="0"/>
        <v>Apr-15</v>
      </c>
      <c r="S28" s="23" t="str">
        <f t="shared" si="0"/>
        <v>May-15</v>
      </c>
      <c r="T28" s="23" t="str">
        <f t="shared" si="0"/>
        <v>Jun-15</v>
      </c>
      <c r="U28" s="23" t="str">
        <f t="shared" si="0"/>
        <v>Jul-15</v>
      </c>
      <c r="V28" s="23" t="str">
        <f t="shared" si="0"/>
        <v>Aug-15</v>
      </c>
      <c r="W28" s="23" t="str">
        <f t="shared" si="0"/>
        <v>Sep-15</v>
      </c>
      <c r="X28" s="23" t="str">
        <f t="shared" si="0"/>
        <v>Oct-15</v>
      </c>
      <c r="Y28" s="23" t="str">
        <f t="shared" si="0"/>
        <v>Nov-15</v>
      </c>
      <c r="Z28" s="23" t="str">
        <f t="shared" si="0"/>
        <v>Dec-15</v>
      </c>
      <c r="AA28" s="23" t="str">
        <f t="shared" si="0"/>
        <v>Jan-16</v>
      </c>
      <c r="AB28" s="23" t="str">
        <f t="shared" si="0"/>
        <v>Feb-16</v>
      </c>
      <c r="AC28" s="23" t="str">
        <f t="shared" si="0"/>
        <v>Mar-16</v>
      </c>
      <c r="AD28" s="23" t="str">
        <f t="shared" si="0"/>
        <v>Apr-16</v>
      </c>
      <c r="AE28" s="23" t="str">
        <f t="shared" si="0"/>
        <v>May-16</v>
      </c>
      <c r="AF28" s="23" t="str">
        <f t="shared" si="0"/>
        <v>Jun-16</v>
      </c>
      <c r="AG28" s="23" t="str">
        <f t="shared" si="0"/>
        <v>Jul-16</v>
      </c>
      <c r="AH28" s="23" t="str">
        <f t="shared" si="0"/>
        <v>Aug-16</v>
      </c>
      <c r="AI28" s="23" t="str">
        <f t="shared" si="0"/>
        <v>Sep-16</v>
      </c>
      <c r="AJ28" s="23" t="str">
        <f t="shared" si="0"/>
        <v>Oct-16</v>
      </c>
      <c r="AK28" s="23" t="str">
        <f t="shared" si="0"/>
        <v>Nov-16</v>
      </c>
      <c r="AL28" s="23" t="str">
        <f t="shared" si="0"/>
        <v>Dec-16</v>
      </c>
      <c r="AM28" s="5"/>
      <c r="AN28" s="5"/>
    </row>
    <row r="29" spans="1:40" ht="15.75" thickTop="1" x14ac:dyDescent="0.25">
      <c r="A29" s="5"/>
      <c r="B29" s="7" t="s">
        <v>16</v>
      </c>
      <c r="C29" s="26">
        <v>19816.479999999996</v>
      </c>
      <c r="D29" s="13">
        <v>20825.209999999992</v>
      </c>
      <c r="E29" s="13">
        <v>20484.579999999991</v>
      </c>
      <c r="F29" s="13">
        <v>20459.399999999994</v>
      </c>
      <c r="G29" s="13">
        <v>20304.339999999989</v>
      </c>
      <c r="H29" s="13">
        <v>19405.599999999999</v>
      </c>
      <c r="I29" s="13">
        <v>21034.629999999979</v>
      </c>
      <c r="J29" s="13">
        <v>20946.289999999986</v>
      </c>
      <c r="K29" s="13">
        <v>25430.899999999987</v>
      </c>
      <c r="L29" s="13">
        <v>25749.029999999992</v>
      </c>
      <c r="M29" s="13">
        <v>26082.469999999994</v>
      </c>
      <c r="N29" s="13">
        <v>26626.759999999984</v>
      </c>
      <c r="O29" s="17">
        <v>24830.021208907739</v>
      </c>
      <c r="P29" s="17">
        <v>24522.674443266173</v>
      </c>
      <c r="Q29" s="17">
        <v>24343.885471898197</v>
      </c>
      <c r="R29" s="17">
        <v>23656.186638388124</v>
      </c>
      <c r="S29" s="17">
        <v>23579.513255567341</v>
      </c>
      <c r="T29" s="17">
        <v>23707.839872746554</v>
      </c>
      <c r="U29" s="17">
        <v>24640.071049840932</v>
      </c>
      <c r="V29" s="17">
        <v>25465.071049840932</v>
      </c>
      <c r="W29" s="17">
        <v>24765.071049840932</v>
      </c>
      <c r="X29" s="17">
        <v>26603.764581124073</v>
      </c>
      <c r="Y29" s="17">
        <v>29744.689289501592</v>
      </c>
      <c r="Z29" s="17">
        <v>31553.212089077413</v>
      </c>
      <c r="AA29" s="13">
        <v>21721.450000000008</v>
      </c>
      <c r="AB29" s="13">
        <v>21869.649999999994</v>
      </c>
      <c r="AC29" s="13">
        <v>21875.699999999997</v>
      </c>
      <c r="AD29" s="13">
        <v>22215.349999999995</v>
      </c>
      <c r="AE29" s="13">
        <v>22606.5</v>
      </c>
      <c r="AF29" s="13">
        <v>22784.350000000006</v>
      </c>
      <c r="AG29" s="13">
        <v>23656.80000000001</v>
      </c>
      <c r="AH29" s="13">
        <v>24540.000000000004</v>
      </c>
      <c r="AI29" s="13">
        <v>23818.700000000004</v>
      </c>
      <c r="AJ29" s="13">
        <v>25444.45</v>
      </c>
      <c r="AK29" s="13">
        <v>27800.249999999989</v>
      </c>
      <c r="AL29" s="13">
        <v>29744.699999999997</v>
      </c>
      <c r="AM29" s="5"/>
      <c r="AN29" s="5"/>
    </row>
    <row r="30" spans="1:40" x14ac:dyDescent="0.25">
      <c r="A30" s="5"/>
      <c r="B30" s="7" t="s">
        <v>17</v>
      </c>
      <c r="C30" s="26">
        <v>34933.929999999993</v>
      </c>
      <c r="D30" s="13">
        <v>22634.099999999988</v>
      </c>
      <c r="E30" s="13">
        <v>22315.909999999989</v>
      </c>
      <c r="F30" s="13">
        <v>22318.659999999989</v>
      </c>
      <c r="G30" s="13">
        <v>22205.349999999995</v>
      </c>
      <c r="H30" s="13">
        <v>21351.79</v>
      </c>
      <c r="I30" s="13">
        <v>21314.149999999998</v>
      </c>
      <c r="J30" s="13">
        <v>21235.939999999995</v>
      </c>
      <c r="K30" s="13">
        <v>25616.789999999997</v>
      </c>
      <c r="L30" s="13">
        <v>25934.619999999988</v>
      </c>
      <c r="M30" s="13">
        <v>26268.979999999989</v>
      </c>
      <c r="N30" s="13">
        <v>26780.459999999992</v>
      </c>
      <c r="O30" s="13">
        <v>19672.32</v>
      </c>
      <c r="P30" s="13">
        <v>20057.97</v>
      </c>
      <c r="Q30" s="13">
        <v>20220.709999999992</v>
      </c>
      <c r="R30" s="13">
        <v>21222.929999999997</v>
      </c>
      <c r="S30" s="13">
        <v>20982.590000000004</v>
      </c>
      <c r="T30" s="13">
        <v>22030.119999999995</v>
      </c>
      <c r="U30" s="13">
        <v>21645.799999999996</v>
      </c>
      <c r="V30" s="13">
        <v>20359.320000000007</v>
      </c>
      <c r="W30" s="13">
        <v>18477.330000000002</v>
      </c>
      <c r="X30" s="13">
        <v>17765.640000000003</v>
      </c>
      <c r="Y30" s="13">
        <v>19417.109999999997</v>
      </c>
      <c r="Z30" s="13">
        <v>21124.57</v>
      </c>
      <c r="AA30" s="13">
        <v>20816.500000000007</v>
      </c>
      <c r="AB30" s="13">
        <v>20806.220000000005</v>
      </c>
      <c r="AC30" s="13">
        <v>20805.41</v>
      </c>
      <c r="AD30" s="13">
        <v>21117.230000000003</v>
      </c>
      <c r="AE30" s="13">
        <v>21491.850000000002</v>
      </c>
      <c r="AF30" s="13">
        <v>21660.960000000006</v>
      </c>
      <c r="AG30" s="13">
        <v>21669</v>
      </c>
      <c r="AH30" s="13">
        <v>21669</v>
      </c>
      <c r="AI30" s="13">
        <v>21669</v>
      </c>
      <c r="AJ30" s="13">
        <v>21669</v>
      </c>
      <c r="AK30" s="13">
        <v>21669</v>
      </c>
      <c r="AL30" s="13">
        <v>21669</v>
      </c>
      <c r="AM30" s="5"/>
      <c r="AN30" s="5"/>
    </row>
    <row r="31" spans="1:40" x14ac:dyDescent="0.25">
      <c r="A31" s="5"/>
      <c r="B31" s="7" t="s">
        <v>18</v>
      </c>
      <c r="C31" s="27">
        <v>34901.929999999993</v>
      </c>
      <c r="D31" s="14">
        <v>22602.099999999991</v>
      </c>
      <c r="E31" s="14">
        <v>22283.909999999989</v>
      </c>
      <c r="F31" s="14">
        <v>22286.659999999989</v>
      </c>
      <c r="G31" s="14">
        <v>22173.349999999995</v>
      </c>
      <c r="H31" s="14">
        <v>21319.79</v>
      </c>
      <c r="I31" s="14">
        <v>21282.149999999998</v>
      </c>
      <c r="J31" s="14">
        <v>21203.939999999995</v>
      </c>
      <c r="K31" s="14">
        <v>25584.789999999997</v>
      </c>
      <c r="L31" s="14">
        <v>25902.619999999988</v>
      </c>
      <c r="M31" s="14">
        <v>26236.979999999989</v>
      </c>
      <c r="N31" s="14">
        <v>26748.459999999992</v>
      </c>
      <c r="O31" s="15">
        <v>19643.32</v>
      </c>
      <c r="P31" s="15">
        <v>20028.97</v>
      </c>
      <c r="Q31" s="15">
        <v>20191.709999999992</v>
      </c>
      <c r="R31" s="15">
        <v>21193.929999999997</v>
      </c>
      <c r="S31" s="15">
        <v>20953.590000000004</v>
      </c>
      <c r="T31" s="18">
        <v>30540.968111000017</v>
      </c>
      <c r="U31" s="18">
        <v>31222.303482000014</v>
      </c>
      <c r="V31" s="18">
        <v>31368.224975000012</v>
      </c>
      <c r="W31" s="18">
        <v>31383.459716000016</v>
      </c>
      <c r="X31" s="18">
        <v>31832.542561000017</v>
      </c>
      <c r="Y31" s="18">
        <v>32210.969875000013</v>
      </c>
      <c r="Z31" s="18">
        <v>32384.17689200001</v>
      </c>
      <c r="AA31" s="18">
        <v>33033.612171000022</v>
      </c>
      <c r="AB31" s="18">
        <v>32827.748377000011</v>
      </c>
      <c r="AC31" s="18">
        <v>33476.772710000019</v>
      </c>
      <c r="AD31" s="18">
        <v>33972.451827000004</v>
      </c>
      <c r="AE31" s="18">
        <v>33660.450854000017</v>
      </c>
      <c r="AF31" s="18">
        <v>33617.61939900001</v>
      </c>
      <c r="AG31" s="18">
        <v>34334.401890999994</v>
      </c>
      <c r="AH31" s="18">
        <v>34140.736308000007</v>
      </c>
      <c r="AI31" s="18">
        <v>34166.103224000013</v>
      </c>
      <c r="AJ31" s="18">
        <v>34417.015192000021</v>
      </c>
      <c r="AK31" s="18">
        <v>34287.167364000008</v>
      </c>
      <c r="AL31" s="18">
        <v>34309.622905000011</v>
      </c>
      <c r="AM31" s="19"/>
      <c r="AN31" s="19"/>
    </row>
    <row r="32" spans="1:40" x14ac:dyDescent="0.25">
      <c r="A32" s="5"/>
      <c r="B32" s="7" t="s">
        <v>19</v>
      </c>
      <c r="C32" s="27">
        <v>34898.990926700018</v>
      </c>
      <c r="D32" s="14">
        <v>22599.216211939995</v>
      </c>
      <c r="E32" s="14">
        <v>22283.013877189987</v>
      </c>
      <c r="F32" s="14">
        <v>22283.705136379991</v>
      </c>
      <c r="G32" s="14">
        <v>22170.366992159998</v>
      </c>
      <c r="H32" s="14">
        <v>21318.788497259997</v>
      </c>
      <c r="I32" s="14">
        <v>21282.232632479991</v>
      </c>
      <c r="J32" s="14">
        <v>21204.066817009985</v>
      </c>
      <c r="K32" s="14">
        <v>25584.871450469996</v>
      </c>
      <c r="L32" s="14">
        <v>25902.686879219997</v>
      </c>
      <c r="M32" s="14">
        <v>26237.095110080001</v>
      </c>
      <c r="N32" s="14">
        <v>26748.600841959993</v>
      </c>
      <c r="O32" s="15">
        <v>19585.359866794806</v>
      </c>
      <c r="P32" s="15">
        <v>19971.080350458393</v>
      </c>
      <c r="Q32" s="15">
        <v>20133.757835875484</v>
      </c>
      <c r="R32" s="15">
        <v>21135.922673233967</v>
      </c>
      <c r="S32" s="15">
        <v>20895.648436959586</v>
      </c>
      <c r="T32" s="18">
        <v>21943.157490862846</v>
      </c>
      <c r="U32" s="18">
        <v>21558.933077172554</v>
      </c>
      <c r="V32" s="18">
        <v>20838.962447999995</v>
      </c>
      <c r="W32" s="18">
        <v>25184.297262</v>
      </c>
      <c r="X32" s="18">
        <v>25386.722782999997</v>
      </c>
      <c r="Y32" s="18">
        <v>25556.069670000012</v>
      </c>
      <c r="Z32" s="18">
        <v>25690.291686999994</v>
      </c>
      <c r="AA32" s="18">
        <v>23207.988585999996</v>
      </c>
      <c r="AB32" s="18">
        <v>20352.957832</v>
      </c>
      <c r="AC32" s="18">
        <v>20155.015174999993</v>
      </c>
      <c r="AD32" s="18">
        <v>20519.741854999997</v>
      </c>
      <c r="AE32" s="18">
        <v>20933.843776000016</v>
      </c>
      <c r="AF32" s="18">
        <v>18499.992266999998</v>
      </c>
      <c r="AG32" s="18">
        <v>20581.643248999997</v>
      </c>
      <c r="AH32" s="18">
        <v>19668.440993000004</v>
      </c>
      <c r="AI32" s="18">
        <v>23930.890023000007</v>
      </c>
      <c r="AJ32" s="18">
        <v>24017.214019999992</v>
      </c>
      <c r="AK32" s="18">
        <v>24003.694292999986</v>
      </c>
      <c r="AL32" s="18">
        <v>23741.956294</v>
      </c>
      <c r="AM32" s="19"/>
      <c r="AN32" s="19"/>
    </row>
    <row r="33" spans="2:38" hidden="1" x14ac:dyDescent="0.25">
      <c r="B33" s="2" t="s">
        <v>21</v>
      </c>
      <c r="C33" s="3" t="str">
        <f ca="1">_xll.DBRW("24retail:ExternalFactors",C$26,C$27,$B$31,"ActFor")</f>
        <v>*KEY_ERR</v>
      </c>
      <c r="D33" s="3" t="str">
        <f ca="1">_xll.DBRW("24retail:ExternalFactors",D$26,D$27,$B$31,"ActFor")</f>
        <v>*KEY_ERR</v>
      </c>
      <c r="E33" s="3" t="str">
        <f ca="1">_xll.DBRW("24retail:ExternalFactors",E$26,E$27,$B$31,"ActFor")</f>
        <v>*KEY_ERR</v>
      </c>
      <c r="F33" s="3" t="str">
        <f ca="1">_xll.DBRW("24retail:ExternalFactors",F$26,F$27,$B$31,"ActFor")</f>
        <v>*KEY_ERR</v>
      </c>
      <c r="G33" s="3" t="str">
        <f ca="1">_xll.DBRW("24retail:ExternalFactors",G$26,G$27,$B$31,"ActFor")</f>
        <v>*KEY_ERR</v>
      </c>
      <c r="H33" s="3" t="str">
        <f ca="1">_xll.DBRW("24retail:ExternalFactors",H$26,H$27,$B$31,"ActFor")</f>
        <v>*KEY_ERR</v>
      </c>
      <c r="I33" s="3" t="str">
        <f ca="1">_xll.DBRW("24retail:ExternalFactors",I$26,I$27,$B$31,"ActFor")</f>
        <v>*KEY_ERR</v>
      </c>
      <c r="J33" s="3" t="str">
        <f ca="1">_xll.DBRW("24retail:ExternalFactors",J$26,J$27,$B$31,"ActFor")</f>
        <v>*KEY_ERR</v>
      </c>
      <c r="K33" s="3" t="str">
        <f ca="1">_xll.DBRW("24retail:ExternalFactors",K$26,K$27,$B$31,"ActFor")</f>
        <v>*KEY_ERR</v>
      </c>
      <c r="L33" s="3" t="str">
        <f ca="1">_xll.DBRW("24retail:ExternalFactors",L$26,L$27,$B$31,"ActFor")</f>
        <v>*KEY_ERR</v>
      </c>
      <c r="M33" s="3" t="str">
        <f ca="1">_xll.DBRW("24retail:ExternalFactors",M$26,M$27,$B$31,"ActFor")</f>
        <v>*KEY_ERR</v>
      </c>
      <c r="N33" s="3" t="str">
        <f ca="1">_xll.DBRW("24retail:ExternalFactors",N$26,N$27,$B$31,"ActFor")</f>
        <v>*KEY_ERR</v>
      </c>
      <c r="O33" s="3" t="str">
        <f ca="1">_xll.DBRW("24retail:ExternalFactors",O$26,O$27,$B$31,"ActFor")</f>
        <v>*KEY_ERR</v>
      </c>
      <c r="P33" s="3" t="str">
        <f ca="1">_xll.DBRW("24retail:ExternalFactors",P$26,P$27,$B$31,"ActFor")</f>
        <v>*KEY_ERR</v>
      </c>
      <c r="Q33" s="3" t="str">
        <f ca="1">_xll.DBRW("24retail:ExternalFactors",Q$26,Q$27,$B$31,"ActFor")</f>
        <v>*KEY_ERR</v>
      </c>
      <c r="R33" s="3" t="str">
        <f ca="1">_xll.DBRW("24retail:ExternalFactors",R$26,R$27,$B$31,"ActFor")</f>
        <v>*KEY_ERR</v>
      </c>
      <c r="S33" s="3" t="str">
        <f ca="1">_xll.DBRW("24retail:ExternalFactors",S$26,S$27,$B$31,"ActFor")</f>
        <v>*KEY_ERR</v>
      </c>
      <c r="T33" s="3" t="str">
        <f ca="1">_xll.DBRW("24retail:ExternalFactors",T$26,T$27,$B$31,"ActFor")</f>
        <v>*KEY_ERR</v>
      </c>
      <c r="U33" s="3" t="str">
        <f ca="1">_xll.DBRW("24retail:ExternalFactors",U$26,U$27,$B$31,"ActFor")</f>
        <v>*KEY_ERR</v>
      </c>
      <c r="V33" s="3" t="str">
        <f ca="1">_xll.DBRW("24retail:ExternalFactors",V$26,V$27,$B$31,"ActFor")</f>
        <v>*KEY_ERR</v>
      </c>
      <c r="W33" s="3" t="str">
        <f ca="1">_xll.DBRW("24retail:ExternalFactors",W$26,W$27,$B$31,"ActFor")</f>
        <v>*KEY_ERR</v>
      </c>
      <c r="X33" s="3" t="str">
        <f ca="1">_xll.DBRW("24retail:ExternalFactors",X$26,X$27,$B$31,"ActFor")</f>
        <v>*KEY_ERR</v>
      </c>
      <c r="Y33" s="3" t="str">
        <f ca="1">_xll.DBRW("24retail:ExternalFactors",Y$26,Y$27,$B$31,"ActFor")</f>
        <v>*KEY_ERR</v>
      </c>
      <c r="Z33" s="3" t="str">
        <f ca="1">_xll.DBRW("24retail:ExternalFactors",Z$26,Z$27,$B$31,"ActFor")</f>
        <v>*KEY_ERR</v>
      </c>
      <c r="AA33" s="3" t="str">
        <f ca="1">_xll.DBRW("24retail:ExternalFactors",AA$26,AA$27,$B$31,"ActFor")</f>
        <v>*KEY_ERR</v>
      </c>
      <c r="AB33" s="3" t="str">
        <f ca="1">_xll.DBRW("24retail:ExternalFactors",AB$26,AB$27,$B$31,"ActFor")</f>
        <v>*KEY_ERR</v>
      </c>
      <c r="AC33" s="3" t="str">
        <f ca="1">_xll.DBRW("24retail:ExternalFactors",AC$26,AC$27,$B$31,"ActFor")</f>
        <v>*KEY_ERR</v>
      </c>
      <c r="AD33" s="3" t="str">
        <f ca="1">_xll.DBRW("24retail:ExternalFactors",AD$26,AD$27,$B$31,"ActFor")</f>
        <v>*KEY_ERR</v>
      </c>
      <c r="AE33" s="3" t="str">
        <f ca="1">_xll.DBRW("24retail:ExternalFactors",AE$26,AE$27,$B$31,"ActFor")</f>
        <v>*KEY_ERR</v>
      </c>
      <c r="AF33" s="3" t="str">
        <f ca="1">_xll.DBRW("24retail:ExternalFactors",AF$26,AF$27,$B$31,"ActFor")</f>
        <v>*KEY_ERR</v>
      </c>
      <c r="AG33" s="3" t="str">
        <f ca="1">_xll.DBRW("24retail:ExternalFactors",AG$26,AG$27,$B$31,"ActFor")</f>
        <v>*KEY_ERR</v>
      </c>
      <c r="AH33" s="3" t="str">
        <f ca="1">_xll.DBRW("24retail:ExternalFactors",AH$26,AH$27,$B$31,"ActFor")</f>
        <v>*KEY_ERR</v>
      </c>
      <c r="AI33" s="3" t="str">
        <f ca="1">_xll.DBRW("24retail:ExternalFactors",AI$26,AI$27,$B$31,"ActFor")</f>
        <v>*KEY_ERR</v>
      </c>
      <c r="AJ33" s="3" t="str">
        <f ca="1">_xll.DBRW("24retail:ExternalFactors",AJ$26,AJ$27,$B$31,"ActFor")</f>
        <v>*KEY_ERR</v>
      </c>
      <c r="AK33" s="3" t="str">
        <f ca="1">_xll.DBRW("24retail:ExternalFactors",AK$26,AK$27,$B$31,"ActFor")</f>
        <v>*KEY_ERR</v>
      </c>
      <c r="AL33" s="3" t="str">
        <f ca="1">_xll.DBRW("24retail:ExternalFactors",AL$26,AL$27,$B$31,"ActFor")</f>
        <v>*KEY_ERR</v>
      </c>
    </row>
    <row r="34" spans="2:38" hidden="1" x14ac:dyDescent="0.25">
      <c r="B34" s="2" t="s">
        <v>22</v>
      </c>
      <c r="C34" s="3" t="str">
        <f ca="1">_xll.DBRW("24retail:ExternalFactors",C$26,C$27,$B$32,"ActFor")</f>
        <v>*KEY_ERR</v>
      </c>
      <c r="D34" s="3" t="str">
        <f ca="1">_xll.DBRW("24retail:ExternalFactors",D$26,D$27,$B$32,"ActFor")</f>
        <v>*KEY_ERR</v>
      </c>
      <c r="E34" s="3" t="str">
        <f ca="1">_xll.DBRW("24retail:ExternalFactors",E$26,E$27,$B$32,"ActFor")</f>
        <v>*KEY_ERR</v>
      </c>
      <c r="F34" s="3" t="str">
        <f ca="1">_xll.DBRW("24retail:ExternalFactors",F$26,F$27,$B$32,"ActFor")</f>
        <v>*KEY_ERR</v>
      </c>
      <c r="G34" s="3" t="str">
        <f ca="1">_xll.DBRW("24retail:ExternalFactors",G$26,G$27,$B$32,"ActFor")</f>
        <v>*KEY_ERR</v>
      </c>
      <c r="H34" s="3" t="str">
        <f ca="1">_xll.DBRW("24retail:ExternalFactors",H$26,H$27,$B$32,"ActFor")</f>
        <v>*KEY_ERR</v>
      </c>
      <c r="I34" s="3" t="str">
        <f ca="1">_xll.DBRW("24retail:ExternalFactors",I$26,I$27,$B$32,"ActFor")</f>
        <v>*KEY_ERR</v>
      </c>
      <c r="J34" s="3" t="str">
        <f ca="1">_xll.DBRW("24retail:ExternalFactors",J$26,J$27,$B$32,"ActFor")</f>
        <v>*KEY_ERR</v>
      </c>
      <c r="K34" s="3" t="str">
        <f ca="1">_xll.DBRW("24retail:ExternalFactors",K$26,K$27,$B$32,"ActFor")</f>
        <v>*KEY_ERR</v>
      </c>
      <c r="L34" s="3" t="str">
        <f ca="1">_xll.DBRW("24retail:ExternalFactors",L$26,L$27,$B$32,"ActFor")</f>
        <v>*KEY_ERR</v>
      </c>
      <c r="M34" s="3" t="str">
        <f ca="1">_xll.DBRW("24retail:ExternalFactors",M$26,M$27,$B$32,"ActFor")</f>
        <v>*KEY_ERR</v>
      </c>
      <c r="N34" s="3" t="str">
        <f ca="1">_xll.DBRW("24retail:ExternalFactors",N$26,N$27,$B$32,"ActFor")</f>
        <v>*KEY_ERR</v>
      </c>
      <c r="O34" s="3" t="str">
        <f ca="1">_xll.DBRW("24retail:ExternalFactors",O$26,O$27,$B$32,"ActFor")</f>
        <v>*KEY_ERR</v>
      </c>
      <c r="P34" s="3" t="str">
        <f ca="1">_xll.DBRW("24retail:ExternalFactors",P$26,P$27,$B$32,"ActFor")</f>
        <v>*KEY_ERR</v>
      </c>
      <c r="Q34" s="3" t="str">
        <f ca="1">_xll.DBRW("24retail:ExternalFactors",Q$26,Q$27,$B$32,"ActFor")</f>
        <v>*KEY_ERR</v>
      </c>
      <c r="R34" s="3" t="str">
        <f ca="1">_xll.DBRW("24retail:ExternalFactors",R$26,R$27,$B$32,"ActFor")</f>
        <v>*KEY_ERR</v>
      </c>
      <c r="S34" s="3" t="str">
        <f ca="1">_xll.DBRW("24retail:ExternalFactors",S$26,S$27,$B$32,"ActFor")</f>
        <v>*KEY_ERR</v>
      </c>
      <c r="T34" s="3" t="str">
        <f ca="1">_xll.DBRW("24retail:ExternalFactors",T$26,T$27,$B$32,"ActFor")</f>
        <v>*KEY_ERR</v>
      </c>
      <c r="U34" s="3" t="str">
        <f ca="1">_xll.DBRW("24retail:ExternalFactors",U$26,U$27,$B$32,"ActFor")</f>
        <v>*KEY_ERR</v>
      </c>
      <c r="V34" s="3" t="str">
        <f ca="1">_xll.DBRW("24retail:ExternalFactors",V$26,V$27,$B$32,"ActFor")</f>
        <v>*KEY_ERR</v>
      </c>
      <c r="W34" s="3" t="str">
        <f ca="1">_xll.DBRW("24retail:ExternalFactors",W$26,W$27,$B$32,"ActFor")</f>
        <v>*KEY_ERR</v>
      </c>
      <c r="X34" s="3" t="str">
        <f ca="1">_xll.DBRW("24retail:ExternalFactors",X$26,X$27,$B$32,"ActFor")</f>
        <v>*KEY_ERR</v>
      </c>
      <c r="Y34" s="3" t="str">
        <f ca="1">_xll.DBRW("24retail:ExternalFactors",Y$26,Y$27,$B$32,"ActFor")</f>
        <v>*KEY_ERR</v>
      </c>
      <c r="Z34" s="3" t="str">
        <f ca="1">_xll.DBRW("24retail:ExternalFactors",Z$26,Z$27,$B$32,"ActFor")</f>
        <v>*KEY_ERR</v>
      </c>
      <c r="AA34" s="3" t="str">
        <f ca="1">_xll.DBRW("24retail:ExternalFactors",AA$26,AA$27,$B$32,"ActFor")</f>
        <v>*KEY_ERR</v>
      </c>
      <c r="AB34" s="3" t="str">
        <f ca="1">_xll.DBRW("24retail:ExternalFactors",AB$26,AB$27,$B$32,"ActFor")</f>
        <v>*KEY_ERR</v>
      </c>
      <c r="AC34" s="3" t="str">
        <f ca="1">_xll.DBRW("24retail:ExternalFactors",AC$26,AC$27,$B$32,"ActFor")</f>
        <v>*KEY_ERR</v>
      </c>
      <c r="AD34" s="3" t="str">
        <f ca="1">_xll.DBRW("24retail:ExternalFactors",AD$26,AD$27,$B$32,"ActFor")</f>
        <v>*KEY_ERR</v>
      </c>
      <c r="AE34" s="3" t="str">
        <f ca="1">_xll.DBRW("24retail:ExternalFactors",AE$26,AE$27,$B$32,"ActFor")</f>
        <v>*KEY_ERR</v>
      </c>
      <c r="AF34" s="3" t="str">
        <f ca="1">_xll.DBRW("24retail:ExternalFactors",AF$26,AF$27,$B$32,"ActFor")</f>
        <v>*KEY_ERR</v>
      </c>
      <c r="AG34" s="3" t="str">
        <f ca="1">_xll.DBRW("24retail:ExternalFactors",AG$26,AG$27,$B$32,"ActFor")</f>
        <v>*KEY_ERR</v>
      </c>
      <c r="AH34" s="3" t="str">
        <f ca="1">_xll.DBRW("24retail:ExternalFactors",AH$26,AH$27,$B$32,"ActFor")</f>
        <v>*KEY_ERR</v>
      </c>
      <c r="AI34" s="3" t="str">
        <f ca="1">_xll.DBRW("24retail:ExternalFactors",AI$26,AI$27,$B$32,"ActFor")</f>
        <v>*KEY_ERR</v>
      </c>
      <c r="AJ34" s="3" t="str">
        <f ca="1">_xll.DBRW("24retail:ExternalFactors",AJ$26,AJ$27,$B$32,"ActFor")</f>
        <v>*KEY_ERR</v>
      </c>
      <c r="AK34" s="3" t="str">
        <f ca="1">_xll.DBRW("24retail:ExternalFactors",AK$26,AK$27,$B$32,"ActFor")</f>
        <v>*KEY_ERR</v>
      </c>
      <c r="AL34" s="3" t="str">
        <f ca="1">_xll.DBRW("24retail:ExternalFactors",AL$26,AL$27,$B$32,"ActFor")</f>
        <v>*KEY_ERR</v>
      </c>
    </row>
  </sheetData>
  <mergeCells count="24">
    <mergeCell ref="I4:J4"/>
    <mergeCell ref="I5:J5"/>
    <mergeCell ref="C4:D4"/>
    <mergeCell ref="C5:D5"/>
    <mergeCell ref="E4:F4"/>
    <mergeCell ref="E5:F5"/>
    <mergeCell ref="G4:H4"/>
    <mergeCell ref="G5:H5"/>
    <mergeCell ref="AF2:AG2"/>
    <mergeCell ref="AH2:AI2"/>
    <mergeCell ref="AJ2:AK2"/>
    <mergeCell ref="B2:G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H2:I2"/>
    <mergeCell ref="J2:K2"/>
  </mergeCells>
  <conditionalFormatting sqref="O31:Z31">
    <cfRule type="expression" dxfId="1" priority="2">
      <formula>O$33="A"</formula>
    </cfRule>
  </conditionalFormatting>
  <conditionalFormatting sqref="O32:Z32">
    <cfRule type="expression" dxfId="0" priority="1">
      <formula>O$34="A"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Prediction</vt:lpstr>
      <vt:lpstr>Results</vt:lpstr>
      <vt:lpstr>{PL}PickLst</vt:lpstr>
      <vt:lpstr>ForecastMonth</vt:lpstr>
      <vt:lpstr>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gtejeda</cp:lastModifiedBy>
  <dcterms:created xsi:type="dcterms:W3CDTF">2013-08-03T22:20:51Z</dcterms:created>
  <dcterms:modified xsi:type="dcterms:W3CDTF">2016-10-11T17:52:54Z</dcterms:modified>
</cp:coreProperties>
</file>